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540" windowWidth="15975" windowHeight="13740" activeTab="0"/>
  </bookViews>
  <sheets>
    <sheet name="Rekapitulace stavby" sheetId="1" r:id="rId1"/>
    <sheet name="0901 - Etapa IA" sheetId="2" r:id="rId2"/>
    <sheet name="0902 - Etapa IB" sheetId="3" r:id="rId3"/>
    <sheet name="0903 - Etapa IC" sheetId="4" r:id="rId4"/>
    <sheet name="0904 - Etapa 2" sheetId="5" r:id="rId5"/>
    <sheet name="0905 - Ostatní a vedlejší..." sheetId="6" r:id="rId6"/>
    <sheet name="Pokyny pro vyplnění" sheetId="7" r:id="rId7"/>
  </sheets>
  <definedNames>
    <definedName name="_xlnm._FilterDatabase" localSheetId="1" hidden="1">'0901 - Etapa IA'!$C$86:$K$342</definedName>
    <definedName name="_xlnm._FilterDatabase" localSheetId="2" hidden="1">'0902 - Etapa IB'!$C$86:$K$331</definedName>
    <definedName name="_xlnm._FilterDatabase" localSheetId="3" hidden="1">'0903 - Etapa IC'!$C$86:$K$335</definedName>
    <definedName name="_xlnm._FilterDatabase" localSheetId="4" hidden="1">'0904 - Etapa 2'!$C$87:$K$383</definedName>
    <definedName name="_xlnm._FilterDatabase" localSheetId="5" hidden="1">'0905 - Ostatní a vedlejší...'!$C$77:$K$88</definedName>
    <definedName name="_xlnm.Print_Area" localSheetId="1">'0901 - Etapa IA'!$C$4:$J$36,'0901 - Etapa IA'!$C$42:$J$68,'0901 - Etapa IA'!$C$74:$K$342</definedName>
    <definedName name="_xlnm.Print_Area" localSheetId="2">'0902 - Etapa IB'!$C$4:$J$36,'0902 - Etapa IB'!$C$42:$J$68,'0902 - Etapa IB'!$C$74:$K$331</definedName>
    <definedName name="_xlnm.Print_Area" localSheetId="3">'0903 - Etapa IC'!$C$4:$J$36,'0903 - Etapa IC'!$C$42:$J$68,'0903 - Etapa IC'!$C$74:$K$335</definedName>
    <definedName name="_xlnm.Print_Area" localSheetId="4">'0904 - Etapa 2'!$C$4:$J$36,'0904 - Etapa 2'!$C$42:$J$69,'0904 - Etapa 2'!$C$75:$K$383</definedName>
    <definedName name="_xlnm.Print_Area" localSheetId="5">'0905 - Ostatní a vedlejší...'!$C$4:$J$36,'0905 - Ostatní a vedlejší...'!$C$42:$J$59,'0905 - Ostatní a vedlejší...'!$C$65:$K$88</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Titles" localSheetId="0">'Rekapitulace stavby'!$49:$49</definedName>
    <definedName name="_xlnm.Print_Titles" localSheetId="1">'0901 - Etapa IA'!$86:$86</definedName>
    <definedName name="_xlnm.Print_Titles" localSheetId="2">'0902 - Etapa IB'!$86:$86</definedName>
    <definedName name="_xlnm.Print_Titles" localSheetId="3">'0903 - Etapa IC'!$86:$86</definedName>
    <definedName name="_xlnm.Print_Titles" localSheetId="4">'0904 - Etapa 2'!$87:$87</definedName>
    <definedName name="_xlnm.Print_Titles" localSheetId="5">'0905 - Ostatní a vedlejší...'!$77:$77</definedName>
  </definedNames>
  <calcPr calcId="145621"/>
</workbook>
</file>

<file path=xl/sharedStrings.xml><?xml version="1.0" encoding="utf-8"?>
<sst xmlns="http://schemas.openxmlformats.org/spreadsheetml/2006/main" count="11332" uniqueCount="1007">
  <si>
    <t>Export VZ</t>
  </si>
  <si>
    <t>List obsahuje:</t>
  </si>
  <si>
    <t>1) Rekapitulace stavby</t>
  </si>
  <si>
    <t>2) Rekapitulace objektů stavby a soupisů prací</t>
  </si>
  <si>
    <t>3.0</t>
  </si>
  <si>
    <t>ZAMOK</t>
  </si>
  <si>
    <t>False</t>
  </si>
  <si>
    <t>{207084ac-25c6-4289-9c1e-aef8105854df}</t>
  </si>
  <si>
    <t>0,01</t>
  </si>
  <si>
    <t>21</t>
  </si>
  <si>
    <t>15</t>
  </si>
  <si>
    <t>REKAPITULACE STAVBY</t>
  </si>
  <si>
    <t>v ---  níže se nacházejí doplnkové a pomocné údaje k sestavám  --- v</t>
  </si>
  <si>
    <t>Návod na vyplnění</t>
  </si>
  <si>
    <t>0,001</t>
  </si>
  <si>
    <t>Kód:</t>
  </si>
  <si>
    <t>09</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</si>
  <si>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</si>
  <si>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</si>
  <si>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II/201 na úseku od x I/20-hranice okr.PS/TC</t>
  </si>
  <si>
    <t>KSO:</t>
  </si>
  <si>
    <t/>
  </si>
  <si>
    <t>CC-CZ:</t>
  </si>
  <si>
    <t>Místo:</t>
  </si>
  <si>
    <t xml:space="preserve"> </t>
  </si>
  <si>
    <t>Datum:</t>
  </si>
  <si>
    <t>30. 11. 2017</t>
  </si>
  <si>
    <t>Zadavatel:</t>
  </si>
  <si>
    <t>IČ:</t>
  </si>
  <si>
    <t>DIČ:</t>
  </si>
  <si>
    <t>Uchazeč:</t>
  </si>
  <si>
    <t>Vyplň údaj</t>
  </si>
  <si>
    <t>Projektant:</t>
  </si>
  <si>
    <t>06259197</t>
  </si>
  <si>
    <t>Ing.Bohumil Fröhlich,Záhumenní 808,337 01 Rokycany</t>
  </si>
  <si>
    <t>CZ6803011578</t>
  </si>
  <si>
    <t>True</t>
  </si>
  <si>
    <t>Poznámka:</t>
  </si>
  <si>
    <t>Pokud jsou v soupisu prací označeny výrobky a materiály obchodním názvem, lze je zaměřit za jiné, kvalitativně a technicky obdobné.Soupis prací je sestaven s využitím položek Cenové soustavy ÚRS. Cenové a technické podmínky položek Cenové soustavy ÚRS, které nejsou uvedeny v soupisu prací (informace z tzv. úvodních částí katalogů) jsou neomezeně dálkově k dispozici na www.cs-urs.cz.
Položky u kterých je množství určeno procentuélním podílem budou při realizaci potvrzeny a odsouhlaseny TDS.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</si>
  <si>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</si>
  <si>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</si>
  <si>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</si>
  <si>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</si>
  <si>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</si>
  <si>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</si>
  <si>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</si>
  <si>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</si>
  <si>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</si>
  <si>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</si>
  <si>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</si>
  <si>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</si>
  <si>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</si>
  <si>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</si>
  <si>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</si>
  <si>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</si>
  <si>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</si>
  <si>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</si>
  <si>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</si>
  <si>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</si>
  <si>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</si>
  <si>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</si>
  <si>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</si>
  <si>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</si>
  <si>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</si>
  <si>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</si>
  <si>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</si>
  <si>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</si>
  <si>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</si>
  <si>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</si>
  <si>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</si>
  <si>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</si>
  <si>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</si>
  <si>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</si>
  <si>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</si>
  <si>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</si>
  <si>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</si>
  <si>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</si>
  <si>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</si>
  <si>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0901</t>
  </si>
  <si>
    <t>Etapa IA</t>
  </si>
  <si>
    <t>STA</t>
  </si>
  <si>
    <t>1</t>
  </si>
  <si>
    <t>{f952aceb-f77b-41c9-a257-d813a297cf17}</t>
  </si>
  <si>
    <t>822 23 73</t>
  </si>
  <si>
    <t>2</t>
  </si>
  <si>
    <t>0902</t>
  </si>
  <si>
    <t>Etapa IB</t>
  </si>
  <si>
    <t>{589b4964-c2b3-431f-b686-c9da32d16e3c}</t>
  </si>
  <si>
    <t>0903</t>
  </si>
  <si>
    <t>Etapa IC</t>
  </si>
  <si>
    <t>{e0bcc7d9-a3a4-48d6-871c-688ba3b2971e}</t>
  </si>
  <si>
    <t>0904</t>
  </si>
  <si>
    <t>Etapa 2</t>
  </si>
  <si>
    <t>{f250d656-9ad2-4ad1-8328-60f493f4bc3e}</t>
  </si>
  <si>
    <t>0905</t>
  </si>
  <si>
    <t>Ostatní a vedlejší náklady</t>
  </si>
  <si>
    <t>{76d84b29-821f-4934-801c-b8403e6f580e}</t>
  </si>
  <si>
    <t>1) Krycí list soupisu</t>
  </si>
  <si>
    <t>2) Rekapitulace</t>
  </si>
  <si>
    <t>3) Soupis prací</t>
  </si>
  <si>
    <t>Zpět na list:</t>
  </si>
  <si>
    <t>Rekapitulace stavby</t>
  </si>
  <si>
    <t>KRYCÍ LIST SOUPISU</t>
  </si>
  <si>
    <t>Objekt:</t>
  </si>
  <si>
    <t>0901 - Etapa IA</t>
  </si>
  <si>
    <t>Ing.Bohumil Frohlich,Záhumenní 808,337 01 Rokycany</t>
  </si>
  <si>
    <t>REKAPITULACE ČLENĚNÍ SOUPISU PRACÍ</t>
  </si>
  <si>
    <t>Kód dílu - Popis</t>
  </si>
  <si>
    <t>Cena celkem [CZK]</t>
  </si>
  <si>
    <t>Náklady soupisu celkem</t>
  </si>
  <si>
    <t>-1</t>
  </si>
  <si>
    <t>HSV - Práce a dodávky HSV</t>
  </si>
  <si>
    <t xml:space="preserve">    1 - Zemní práce</t>
  </si>
  <si>
    <t xml:space="preserve">    2 - A - Vozovka bez celoplošného frézování</t>
  </si>
  <si>
    <t xml:space="preserve">    3 - B - Zesílení kraje vozovky v šířce 0,75 m</t>
  </si>
  <si>
    <t xml:space="preserve">    4 - C - Krajnice</t>
  </si>
  <si>
    <t xml:space="preserve">    5 - D - Krajnice</t>
  </si>
  <si>
    <t xml:space="preserve">    6 - E - Vozovka sjezdu</t>
  </si>
  <si>
    <t xml:space="preserve">    7 - Zatrubnění</t>
  </si>
  <si>
    <t xml:space="preserve">    8 - Ostatní konstrukce a práce</t>
  </si>
  <si>
    <t xml:space="preserve">    9 - Oprava vozovky a trhlin</t>
  </si>
  <si>
    <t xml:space="preserve">    96 - Bourání konstrukcí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</si>
  <si>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</si>
  <si>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</si>
  <si>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</si>
  <si>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</si>
  <si>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</si>
  <si>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</si>
  <si>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</si>
  <si>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</si>
  <si>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</si>
  <si>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</si>
  <si>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</si>
  <si>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</si>
  <si>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</si>
  <si>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</si>
  <si>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</si>
  <si>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</si>
  <si>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</si>
  <si>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</si>
  <si>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</si>
  <si>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122201102</t>
  </si>
  <si>
    <t>Odkopávky a prokopávky nezapažené v hornině tř. 3 objem do 1000 m3</t>
  </si>
  <si>
    <t>m3</t>
  </si>
  <si>
    <t>CS ÚRS 2017 01</t>
  </si>
  <si>
    <t>4</t>
  </si>
  <si>
    <t>1605179634</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</si>
  <si>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</si>
  <si>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</si>
  <si>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</si>
  <si>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"viz.výkres č.B.2.1.,2.,3. - Situace- Etapa 1A - část 1,2,3" </t>
  </si>
  <si>
    <t>300*0,42+200*0,3+231*0,38+50,7*0,25</t>
  </si>
  <si>
    <t>Součet</t>
  </si>
  <si>
    <t>122201109</t>
  </si>
  <si>
    <t>Příplatek za lepivost u odkopávek v hornině tř. 1 až 3</t>
  </si>
  <si>
    <t>-954400814</t>
  </si>
  <si>
    <t>"viz.pol.122201102" 286,455/3</t>
  </si>
  <si>
    <t>3</t>
  </si>
  <si>
    <t>132201201</t>
  </si>
  <si>
    <t>Hloubení rýh š do 2000 mm v hornině tř. 3 objemu do 100 m3</t>
  </si>
  <si>
    <t>492517586</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</si>
  <si>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</si>
  <si>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0,9*104*0,6</t>
  </si>
  <si>
    <t>132201209</t>
  </si>
  <si>
    <t>Příplatek za lepivost k hloubení rýh š do 2000 mm v hornině tř. 3</t>
  </si>
  <si>
    <t>-1042424170</t>
  </si>
  <si>
    <t>"viz.pol.132201201" 56,16/3</t>
  </si>
  <si>
    <t>5</t>
  </si>
  <si>
    <t>162701105R</t>
  </si>
  <si>
    <t>Vodorovné přemístění výkopku/sypaniny z horniny tř. 1 až 4 dle možností zhotovilele</t>
  </si>
  <si>
    <t>-547842018</t>
  </si>
  <si>
    <t>"viz.pol.122201102,132201201" 286,455+56,16</t>
  </si>
  <si>
    <t>6</t>
  </si>
  <si>
    <t>171201201</t>
  </si>
  <si>
    <t>Uložení sypaniny na skládky</t>
  </si>
  <si>
    <t>1185964738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</si>
  <si>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</si>
  <si>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"viz.pol.162701105R" 342,615</t>
  </si>
  <si>
    <t>7</t>
  </si>
  <si>
    <t>171201211</t>
  </si>
  <si>
    <t>Poplatek za uložení odpadu ze sypaniny na skládce (skládkovné)</t>
  </si>
  <si>
    <t>t</t>
  </si>
  <si>
    <t>-722790567</t>
  </si>
  <si>
    <t>"viz.pol.171201201" 342,615*1,8</t>
  </si>
  <si>
    <t>8</t>
  </si>
  <si>
    <t>181951102</t>
  </si>
  <si>
    <t>Úprava pláně v hornině tř. 1 až 4 se zhutněním</t>
  </si>
  <si>
    <t>m2</t>
  </si>
  <si>
    <t>-201621342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</si>
  <si>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</si>
  <si>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"viz.pol.564871111,564851111,564871111R" 300+200+231</t>
  </si>
  <si>
    <t>A - Vozovka bez celoplošného frézování</t>
  </si>
  <si>
    <t>9</t>
  </si>
  <si>
    <t>573231112</t>
  </si>
  <si>
    <t>Postřik živičný spojovací z asfaltu v množství 0,80 kg/m2</t>
  </si>
  <si>
    <t>785233979</t>
  </si>
  <si>
    <t>"viz.výkres č.B.2.1.,2.,3. - Situace- Etapa 1A - část 1,2,3" 1930*4,5</t>
  </si>
  <si>
    <t>"odečet plochy zesílení kraje komunikace" -400*0,75</t>
  </si>
  <si>
    <t xml:space="preserve">"rozšíření komunikace v obloucích - 5% z plochy komunikace" 434 </t>
  </si>
  <si>
    <t>10</t>
  </si>
  <si>
    <t>577165142</t>
  </si>
  <si>
    <t>Asfaltový beton vrstva ložní ACL 16 (ABH) průměrná tl 70 mm š přes 3 m z modifikovaného asfaltu</t>
  </si>
  <si>
    <t>-1367455177</t>
  </si>
  <si>
    <t xml:space="preserve">Poznámka k souboru cen:
1. ČSN EN 13108-1 připouští pro ACL 16 pouze tl. 50 až 70 mm. </t>
  </si>
  <si>
    <t>"viz.pol.573231112" 8819</t>
  </si>
  <si>
    <t>11</t>
  </si>
  <si>
    <t>573211109</t>
  </si>
  <si>
    <t>Postřik živičný spojovací z asfaltu v množství 0,50 kg/m2</t>
  </si>
  <si>
    <t>-1732087813</t>
  </si>
  <si>
    <t>12</t>
  </si>
  <si>
    <t>577144141</t>
  </si>
  <si>
    <t>Asfaltový beton vrstva obrusná ACO 11 (ABS) tř. I tl 50 mm š přes 3 m z modifikovaného asfaltu</t>
  </si>
  <si>
    <t>-232047803</t>
  </si>
  <si>
    <t xml:space="preserve">Poznámka k souboru cen:
1. ČSN EN 13108-1 připouští pro ACO 11 pouze tl. 35 až 50 mm. </t>
  </si>
  <si>
    <t>13</t>
  </si>
  <si>
    <t>599141111</t>
  </si>
  <si>
    <t>Vyplnění spár živičnou zálivkou</t>
  </si>
  <si>
    <t>m</t>
  </si>
  <si>
    <t>165170467</t>
  </si>
  <si>
    <t xml:space="preserve">Poznámka k souboru cen:
1. Ceny lze použít i pro vyplnění spár podkladu z betonu prostého, který se oceňuje cenami souboru cen 567 1 . - . . Podklad z prostého betonu. 2. V ceně 14-1111 jsou započteny i náklady na vyčištění spár. </t>
  </si>
  <si>
    <t>"viz.výkres č.B.2.1.,2.,3. - Situace- Etapa 1A - část 1,2,3"  4+42</t>
  </si>
  <si>
    <t>B - Zesílení kraje vozovky v šířce 0,75 m</t>
  </si>
  <si>
    <t>14</t>
  </si>
  <si>
    <t>564871111</t>
  </si>
  <si>
    <t>Podklad ze štěrkodrtě ŠD tl 250 mm</t>
  </si>
  <si>
    <t>462436294</t>
  </si>
  <si>
    <t>"viz.výkres č.B.2.1.,2.,3. - Situace- Etapa 1A - část 1,2,3" 400*0,75</t>
  </si>
  <si>
    <t>1717431701</t>
  </si>
  <si>
    <t>"viz.pol.564871111" 300</t>
  </si>
  <si>
    <t>16</t>
  </si>
  <si>
    <t>565145111</t>
  </si>
  <si>
    <t>Asfaltový beton vrstva podkladní ACP 16 (obalované kamenivo OKS) tl 60 mm š do 3 m</t>
  </si>
  <si>
    <t>1045372218</t>
  </si>
  <si>
    <t xml:space="preserve">Poznámka k souboru cen:
1. ČSN EN 13108-1 připouští pro ACP 16 pouze tl. 50 až 80 mm. </t>
  </si>
  <si>
    <t>17</t>
  </si>
  <si>
    <t>551007964</t>
  </si>
  <si>
    <t>18</t>
  </si>
  <si>
    <t>577155132</t>
  </si>
  <si>
    <t>Asfaltový beton vrstva ložní ACL 16 (ABH) tl 60 mm š do 3 m z modifikovaného asfaltu</t>
  </si>
  <si>
    <t>2068563528</t>
  </si>
  <si>
    <t>19</t>
  </si>
  <si>
    <t>418688222</t>
  </si>
  <si>
    <t>20</t>
  </si>
  <si>
    <t>-552427300</t>
  </si>
  <si>
    <t>C - Krajnice</t>
  </si>
  <si>
    <t>569951133</t>
  </si>
  <si>
    <t>Zpevnění krajnic asfaltovým recyklátem tl 150 mm - bez materiálu</t>
  </si>
  <si>
    <t>1549456228</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</si>
  <si>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</si>
  <si>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"viz.výkres č.B.2.1.,2.,3. - Situace- Etapa 1A - část 1,2,3" 1930*0,5*2</t>
  </si>
  <si>
    <t>22</t>
  </si>
  <si>
    <t>573312611</t>
  </si>
  <si>
    <t xml:space="preserve">Prolití podkladu asfaltem v množství 7 kg/m2 </t>
  </si>
  <si>
    <t>-455706569</t>
  </si>
  <si>
    <t xml:space="preserve">Poznámka k souboru cen:
1. V cenách nejsou započteny náklady na posyp kamenivem, které se oceňuje takto : a) posyp včetně zhutnění cenami souboru cen 571 90- . . Posyp podkladu nebo krytu části A 01 tohoto katalogu, b) posyp bez zhutnění cenami souboru cen 572 40-41 Posyp podkladu nebo krytu části C 01 tohoto katalogu. </t>
  </si>
  <si>
    <t>"viz.pol.569951133" 1930</t>
  </si>
  <si>
    <t>23</t>
  </si>
  <si>
    <t>998225111</t>
  </si>
  <si>
    <t>Přesun hmot pro pozemní komunikace s krytem z kamene, monolitickým betonovým nebo živičným</t>
  </si>
  <si>
    <t>62986947</t>
  </si>
  <si>
    <t xml:space="preserve">Poznámka k souboru cen:
1. Ceny lze použít i pro plochy letišť s krytem monolitickým betonovým nebo živičným. </t>
  </si>
  <si>
    <t>D - Krajnice</t>
  </si>
  <si>
    <t>24</t>
  </si>
  <si>
    <t>564851111</t>
  </si>
  <si>
    <t>Podklad ze štěrkodrtě ŠD tl 150 mm</t>
  </si>
  <si>
    <t>-1528324520</t>
  </si>
  <si>
    <t>"viz.výkres č.B.2.1.,2.,3. - Situace- Etapa 1A - část 1,2,3" 400*0,5</t>
  </si>
  <si>
    <t>25</t>
  </si>
  <si>
    <t>760408739</t>
  </si>
  <si>
    <t>"viz.pol.564851111" 200</t>
  </si>
  <si>
    <t>26</t>
  </si>
  <si>
    <t>-275057571</t>
  </si>
  <si>
    <t>27</t>
  </si>
  <si>
    <t>1883699503</t>
  </si>
  <si>
    <t>28</t>
  </si>
  <si>
    <t>1492402606</t>
  </si>
  <si>
    <t>E - Vozovka sjezdu</t>
  </si>
  <si>
    <t>29</t>
  </si>
  <si>
    <t>564871111R</t>
  </si>
  <si>
    <t>Podklad ze štěrkodrtě ŠD tl 200-300 mm</t>
  </si>
  <si>
    <t>286668686</t>
  </si>
  <si>
    <t>"viz.výkres č.B.2.1.,2.,3. - Situace- Etapa 1A - část 1,2,3, výměra převzeta z AutoCaD" 231</t>
  </si>
  <si>
    <t>30</t>
  </si>
  <si>
    <t>-2049339389</t>
  </si>
  <si>
    <t>"viz.pol.564871111R" 231</t>
  </si>
  <si>
    <t>31</t>
  </si>
  <si>
    <t>577165132R</t>
  </si>
  <si>
    <t>Asfaltový beton vrstva ložní ACL 16 (ABH) tl 80 mm š do 3 m z modifikovaného asfaltu</t>
  </si>
  <si>
    <t>-633485829</t>
  </si>
  <si>
    <t>32</t>
  </si>
  <si>
    <t>-2006022368</t>
  </si>
  <si>
    <t>33</t>
  </si>
  <si>
    <t>812548471</t>
  </si>
  <si>
    <t>Zatrubnění</t>
  </si>
  <si>
    <t>34</t>
  </si>
  <si>
    <t>271532212</t>
  </si>
  <si>
    <t>Podsyp pod základové konstrukce se zhutněním z hrubého kameniva frakce 0 až 32 mm</t>
  </si>
  <si>
    <t>1996953173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</si>
  <si>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</si>
  <si>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0,9*0,6*0,2*2*13</t>
  </si>
  <si>
    <t>35</t>
  </si>
  <si>
    <t>274313611</t>
  </si>
  <si>
    <t>Základové pásy z betonu tř. C 16/20</t>
  </si>
  <si>
    <t>-547474626</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</si>
  <si>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</si>
  <si>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0,9*0,6*0,8*2*13</t>
  </si>
  <si>
    <t>36</t>
  </si>
  <si>
    <t>274311611</t>
  </si>
  <si>
    <t>Beton prokládaný kamenem tř. C 16/20</t>
  </si>
  <si>
    <t>1511303588</t>
  </si>
  <si>
    <t>1*0,7*0,25*2*13</t>
  </si>
  <si>
    <t>37</t>
  </si>
  <si>
    <t>597161111</t>
  </si>
  <si>
    <t>Rigol dlážděný do lože z betonu tl 100 mm z lomového kamene</t>
  </si>
  <si>
    <t>362121697</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</si>
  <si>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</si>
  <si>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1,5*1,3*2*13</t>
  </si>
  <si>
    <t>38</t>
  </si>
  <si>
    <t>919521110</t>
  </si>
  <si>
    <t>Zřízení silničního propustku z trub betonových nebo ŽB DN 300</t>
  </si>
  <si>
    <t>1528716266</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</si>
  <si>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</si>
  <si>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7*3+8*7+9*3</t>
  </si>
  <si>
    <t>39</t>
  </si>
  <si>
    <t>M</t>
  </si>
  <si>
    <t>592231105</t>
  </si>
  <si>
    <t>trouba betonová s integrovaným těsněním DN300x2200 mm</t>
  </si>
  <si>
    <t>kus</t>
  </si>
  <si>
    <t>1985100084</t>
  </si>
  <si>
    <t>"viz.pol.919521110" 104/2,2*1,01</t>
  </si>
  <si>
    <t>40</t>
  </si>
  <si>
    <t>998274101</t>
  </si>
  <si>
    <t>Přesun hmot pro trubní vedení z trub betonových otevřený výkop</t>
  </si>
  <si>
    <t>-2091334948</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</si>
  <si>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</si>
  <si>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Ostatní konstrukce a práce</t>
  </si>
  <si>
    <t>41</t>
  </si>
  <si>
    <t>915211112</t>
  </si>
  <si>
    <t>Vodorovné dopravní značení retroreflexním bílým plastem vodící čáry souvislé šířky 125 mm</t>
  </si>
  <si>
    <t>1307305649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</si>
  <si>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</si>
  <si>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"viz.výkres č.B.2.1-3. - Situace- Etapa 1A - část 1-3"  1930*2</t>
  </si>
  <si>
    <t>42</t>
  </si>
  <si>
    <t>912211111</t>
  </si>
  <si>
    <t>Montáž směrového sloupku silničního plastového prosté uložení bez betonového základu</t>
  </si>
  <si>
    <t>-317112592</t>
  </si>
  <si>
    <t xml:space="preserve">Poznámka k souboru cen:
1. V cenách jsou započteny i náklady na: a) vykopání jamek pro sloupky u cen 912 21-1111 a -1112, s odhozením výkopku na hromadu nebo naložením na dopravní prostředek; b) u ceny -1121 i náklady na spojovací materiál. 2. V cenách nejsou započteny náklady na: a) dodání sloupku, tyto se oceňují ve specifikaci; b) odklizení výkopku, tyto se oceňují cenami části A 01 katalogu 800-1 Zemní práce. </t>
  </si>
  <si>
    <t>"viz.výkres č.B.2.1.,2.,3. - Situace- Etapa 1A - část 1,2,3" (14+8+10+15+14)*2</t>
  </si>
  <si>
    <t>43</t>
  </si>
  <si>
    <t>404451505</t>
  </si>
  <si>
    <t>sloupek silniční plastový s retroreflexní fólií směrový 1200 mm - červený</t>
  </si>
  <si>
    <t>1656225837</t>
  </si>
  <si>
    <t>"viz.výkres č.B.2.1.,2.,3. - Situace- Etapa 1A - část 1,2,3" 28</t>
  </si>
  <si>
    <t>44</t>
  </si>
  <si>
    <t>404451500R</t>
  </si>
  <si>
    <t>sloupek silniční plastový s retroreflexní fólií směrový 1200 mm s ocelovým trnem</t>
  </si>
  <si>
    <t>1879343917</t>
  </si>
  <si>
    <t>"viz.pol.č.91221111,404451505" 122-28</t>
  </si>
  <si>
    <t>45</t>
  </si>
  <si>
    <t>938902111</t>
  </si>
  <si>
    <t>Čištění příkopů komunikací příkopovým rypadlem objem nánosu do 0,15 m3/m</t>
  </si>
  <si>
    <t>1251015257</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</si>
  <si>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</si>
  <si>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"viz.výkres č.B.2.1-3. - Situace- Etapa 1A - část 1-3"  (1930*2)*0,8</t>
  </si>
  <si>
    <t>46</t>
  </si>
  <si>
    <t>938909331</t>
  </si>
  <si>
    <t>Čištění vozovek metením ručně podkladu nebo krytu betonového nebo živičného</t>
  </si>
  <si>
    <t>544398871</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</si>
  <si>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</si>
  <si>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"viz.pol.573231112,564871111R" 8819+231</t>
  </si>
  <si>
    <t>47</t>
  </si>
  <si>
    <t>938908411</t>
  </si>
  <si>
    <t>Čištění vozovek splachováním vodou</t>
  </si>
  <si>
    <t>-1636321770</t>
  </si>
  <si>
    <t>"viz.pol.938909331" 9050</t>
  </si>
  <si>
    <t>48</t>
  </si>
  <si>
    <t>938909611</t>
  </si>
  <si>
    <t>Odstranění nánosu na krajnicích tl do 100 mm</t>
  </si>
  <si>
    <t>-1959699629</t>
  </si>
  <si>
    <t xml:space="preserve">Poznámka k souboru cen:
1. V cenách nejsou započteny náklady na vodorovnou dopravu odstraněného materiálu, která se oceňuje cenami souboru cen 997 22-15 Vodorovná doprava suti. </t>
  </si>
  <si>
    <t>49</t>
  </si>
  <si>
    <t>CO-NC</t>
  </si>
  <si>
    <t>Oprava propustku (zešikmění čel a nátok, stavební úprava)</t>
  </si>
  <si>
    <t>kpl</t>
  </si>
  <si>
    <t>1852509293</t>
  </si>
  <si>
    <t>P</t>
  </si>
  <si>
    <t>Poznámka k položce:
Příčný stávající propustek pod komunikací</t>
  </si>
  <si>
    <t>"viz.výkres č.B.2.1-3. - Situace- Etapa 1A - část 1-3"  3</t>
  </si>
  <si>
    <t>50</t>
  </si>
  <si>
    <t>CO-NC.1</t>
  </si>
  <si>
    <t>Vyčištění stávajících propustků (propláchnutí, odstranění nánosů apod.)</t>
  </si>
  <si>
    <t>-566108174</t>
  </si>
  <si>
    <t>"viz.výkres č.B.2.1-3. - Situace- Etapa 1A - část 1-3"  1</t>
  </si>
  <si>
    <t>Oprava vozovky a trhlin</t>
  </si>
  <si>
    <t>51</t>
  </si>
  <si>
    <t>565131111R</t>
  </si>
  <si>
    <t>Vyrovnání povrchu dosavadních podkladů obalovaným kamenivem ACP (OK) tl 50 mm</t>
  </si>
  <si>
    <t>1001047695</t>
  </si>
  <si>
    <t>"uvažovaný rozsah 10 % z plochy vozovky" 8819*0,10*0,13188</t>
  </si>
  <si>
    <t>52</t>
  </si>
  <si>
    <t>919735111</t>
  </si>
  <si>
    <t>Řezání stávajícího živičného krytu hl do 50 mm</t>
  </si>
  <si>
    <t>166016316</t>
  </si>
  <si>
    <t xml:space="preserve">Poznámka k souboru cen:
1. V cenách jsou započteny i náklady na spotřebu vody. </t>
  </si>
  <si>
    <t>"uvažovaný rozsah 15 % z plochy vozovky" 8819*0,15</t>
  </si>
  <si>
    <t>53</t>
  </si>
  <si>
    <t>572531131</t>
  </si>
  <si>
    <t>Oprava trhlin asfaltovou sanační hmotou š do 40 mm</t>
  </si>
  <si>
    <t>1400568314</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</si>
  <si>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</si>
  <si>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"viz.pol.919735111" 1322,85</t>
  </si>
  <si>
    <t>54</t>
  </si>
  <si>
    <t>919721291</t>
  </si>
  <si>
    <t>Geomříž pro vyztužení stávajícího asfaltového povrchu ze skelných vláken pevnost 100 kN/m, tažnost 3%</t>
  </si>
  <si>
    <t>865215604</t>
  </si>
  <si>
    <t xml:space="preserve">Poznámka k souboru cen:
1. V cenách jsou započteny i náklady na položení a dodání geomříže včetně přesahů, na ošetření podkladu živičnou emulzí a spojení přesahů živičným postřikem. 2. V cenách -1281 a -1291 jsou započteny i náklady na ochrannou vrstvu z podrceného štěrku a uchycení geomříže k podkladu hřeby. 3. V cenách nejsou započteny náklady na: a) případné odstranění části stávajícího asfaltového krytu, b) broušení povrchu asfaltového krytu před položením geomříže, c) zaplnění trhlin a spár těsnicím materiálem, d) očištění povrchu stávající vozovky. </t>
  </si>
  <si>
    <t>"uvažovaný rozsah 50 % z plochy vozovky a zesílené kraje vozovky" (8819+300)*0,50</t>
  </si>
  <si>
    <t>55</t>
  </si>
  <si>
    <t>919726122</t>
  </si>
  <si>
    <t>Geotextilie pro ochranu, separaci a filtraci netkaná měrná hmotnost do 300 g/m2</t>
  </si>
  <si>
    <t>1101149143</t>
  </si>
  <si>
    <t xml:space="preserve">Poznámka k souboru cen:
1. V cenách jsou započteny i náklady na položení a dodání geotextilie včetně přesahů. </t>
  </si>
  <si>
    <t xml:space="preserve">""viz.výkres č.B.2.1.,2.,3. - Situace- Etapa 1A - část 1,2,3" </t>
  </si>
  <si>
    <t>"uvažovaný rozsah 2 % z plochy vozovky a zesílené kraje vozovky" (8819+300)*0,02</t>
  </si>
  <si>
    <t>56</t>
  </si>
  <si>
    <t>-1771184049</t>
  </si>
  <si>
    <t>96</t>
  </si>
  <si>
    <t>Bourání konstrukcí</t>
  </si>
  <si>
    <t>57</t>
  </si>
  <si>
    <t>161760224</t>
  </si>
  <si>
    <t>58</t>
  </si>
  <si>
    <t>113154122</t>
  </si>
  <si>
    <t>Frézování živičného krytu průměrná tl 40 mm pruh š 1 m pl do 500 m2 bez překážek v trase</t>
  </si>
  <si>
    <t>844789101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</si>
  <si>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</si>
  <si>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"viz.výkres č.B.2.1.,2.,3. - Situace- Etapa 1A - část 1,2,3, výměra převzeta z AutoCaD" 250</t>
  </si>
  <si>
    <t>59</t>
  </si>
  <si>
    <t>966006250</t>
  </si>
  <si>
    <t>Odstranění betonových sloupků</t>
  </si>
  <si>
    <t>585841843</t>
  </si>
  <si>
    <t>"viz.výkres č.B.2.1.,2.,3. - Situace- Etapa 1A - část 1,2,3" 2*2</t>
  </si>
  <si>
    <t>60</t>
  </si>
  <si>
    <t>966008111</t>
  </si>
  <si>
    <t>Bourání trubního propustku do DN 300</t>
  </si>
  <si>
    <t>1892985190</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</si>
  <si>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</si>
  <si>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"viz.výkres č.B.2.1.,2.,3. - Situace- Etapa 1A - část 1,2,3" 20</t>
  </si>
  <si>
    <t>61</t>
  </si>
  <si>
    <t>997013511R</t>
  </si>
  <si>
    <t>Odvoz suti a vybouraných hmot na skládku dle možností zhotovitele s naložením a se složením</t>
  </si>
  <si>
    <t>-517292107</t>
  </si>
  <si>
    <t>0,432+15,06</t>
  </si>
  <si>
    <t>62</t>
  </si>
  <si>
    <t>997221551R</t>
  </si>
  <si>
    <t>Vodorovná doprava suti ze sypkých materiálů dle možností zhotovitele</t>
  </si>
  <si>
    <t>1726608180</t>
  </si>
  <si>
    <t>25,75</t>
  </si>
  <si>
    <t>63</t>
  </si>
  <si>
    <t>997221551R1</t>
  </si>
  <si>
    <t>Vodorovná doprava suti ze sypkých materiálu (vyfrézované živice) ze skládky v Úněšově na místo stavby včetně naložení a složení</t>
  </si>
  <si>
    <t>1747876004</t>
  </si>
  <si>
    <t>"viz.pol.997221551R" 25,75</t>
  </si>
  <si>
    <t>64</t>
  </si>
  <si>
    <t>997221551R2</t>
  </si>
  <si>
    <t>Vodorovná doprava a nákup recyklovaného asfaltu (doplnění krajnic) dle možností zhotovitele</t>
  </si>
  <si>
    <t>1039656168</t>
  </si>
  <si>
    <t>"viz.pol.998225111-krajnice C,D" 625,32+64,8</t>
  </si>
  <si>
    <t>"viz.pol.997221551R1" -25,75</t>
  </si>
  <si>
    <t>65</t>
  </si>
  <si>
    <t>997221815</t>
  </si>
  <si>
    <t>Poplatek za uložení stavebního odpadu na skládce (skládkovné)</t>
  </si>
  <si>
    <t>-1099183573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</si>
  <si>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</si>
  <si>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"viz.pol.997013511R" 15,492</t>
  </si>
  <si>
    <t>0902 - Etapa IB</t>
  </si>
  <si>
    <t>-2035954788</t>
  </si>
  <si>
    <t xml:space="preserve">"viz.výkres č.B.2.4. - Situace - Etapa 1B" </t>
  </si>
  <si>
    <t>150*0,42+100*0,3+122*0,38+27,3*0,25</t>
  </si>
  <si>
    <t>956250659</t>
  </si>
  <si>
    <t>"viz.pol.122201102" 146,185/3</t>
  </si>
  <si>
    <t>1005497497</t>
  </si>
  <si>
    <t>"viz.výkres č.B.2.4. - Situace - Etapa 1B"</t>
  </si>
  <si>
    <t>0,9*54*0,6</t>
  </si>
  <si>
    <t>-1276374545</t>
  </si>
  <si>
    <t>"viz.pol.132201201" 29,16/3</t>
  </si>
  <si>
    <t>467142425</t>
  </si>
  <si>
    <t>"viz.pol.122201102,132201201" 146,185+29,16</t>
  </si>
  <si>
    <t>1960766827</t>
  </si>
  <si>
    <t>"viz.pol.162701105R" 175,345</t>
  </si>
  <si>
    <t>-1903212734</t>
  </si>
  <si>
    <t>"viz.pol.171201201" 175,345*1,8</t>
  </si>
  <si>
    <t>1216930061</t>
  </si>
  <si>
    <t>"viz.výkres č.B.2.4. - Situace - Etapa 1B" 150+100+122</t>
  </si>
  <si>
    <t>848221846</t>
  </si>
  <si>
    <t>"viz.výkres č.B.2.4. - Situace- Etapa 1B" 746*4,75</t>
  </si>
  <si>
    <t>"odečet plochy zesílení kraje komunikace" -200*0,75</t>
  </si>
  <si>
    <t xml:space="preserve">"rozšíření komunikace v obloucích - 3% z plochy komunikace" 102 </t>
  </si>
  <si>
    <t>-2041016806</t>
  </si>
  <si>
    <t>"viz.pol.573231112" 3495,5</t>
  </si>
  <si>
    <t>955569134</t>
  </si>
  <si>
    <t>501719187</t>
  </si>
  <si>
    <t>1935880381</t>
  </si>
  <si>
    <t>"viz.výkres č.B.2.4. - Situace- Etapa 1B"  5+5</t>
  </si>
  <si>
    <t>-404978187</t>
  </si>
  <si>
    <t>"viz.výkres č.B.2.4. - Situace- Etapa 1B" 200*0,75</t>
  </si>
  <si>
    <t>1690514627</t>
  </si>
  <si>
    <t>"viz.pol.564871111" 150</t>
  </si>
  <si>
    <t>-538654050</t>
  </si>
  <si>
    <t>-1163659416</t>
  </si>
  <si>
    <t>-412889435</t>
  </si>
  <si>
    <t>-1299973794</t>
  </si>
  <si>
    <t>1976268715</t>
  </si>
  <si>
    <t>-1622683295</t>
  </si>
  <si>
    <t>"viz.výkres č.B.2.4. - Situace- Etapa 1B" 746*0,5*2</t>
  </si>
  <si>
    <t>Prolití podkladu asfaltem v množství 7 kg/m2</t>
  </si>
  <si>
    <t>1475777180</t>
  </si>
  <si>
    <t>"viz.pol.569951133" 746</t>
  </si>
  <si>
    <t>675378849</t>
  </si>
  <si>
    <t>-255386866</t>
  </si>
  <si>
    <t>"viz.výkres č.B.2.4. - Situace- Etapa 1B" 200*0,5</t>
  </si>
  <si>
    <t>1380977004</t>
  </si>
  <si>
    <t>"viz.pol.564851111" 100</t>
  </si>
  <si>
    <t>1843247741</t>
  </si>
  <si>
    <t>1656554724</t>
  </si>
  <si>
    <t>809305529</t>
  </si>
  <si>
    <t>-568671054</t>
  </si>
  <si>
    <t>"viz.výkres č.B.2.4. - Situace - Etapa 1B, výměra převzeta z AutoCaD" 122</t>
  </si>
  <si>
    <t>-928404588</t>
  </si>
  <si>
    <t>"viz.pol.564871111R" 122</t>
  </si>
  <si>
    <t>559423925</t>
  </si>
  <si>
    <t>-1940377187</t>
  </si>
  <si>
    <t>1847267864</t>
  </si>
  <si>
    <t>-1847320914</t>
  </si>
  <si>
    <t>0,9*0,6*0,2*2*7</t>
  </si>
  <si>
    <t>-695950990</t>
  </si>
  <si>
    <t>0,9*0,6*0,8*2*7</t>
  </si>
  <si>
    <t>908601820</t>
  </si>
  <si>
    <t>1*0,7*0,25*2*7</t>
  </si>
  <si>
    <t>-307044781</t>
  </si>
  <si>
    <t>1,5*1,3*2*7</t>
  </si>
  <si>
    <t>1966383028</t>
  </si>
  <si>
    <t>7*5+9+10</t>
  </si>
  <si>
    <t>-1915982785</t>
  </si>
  <si>
    <t>"viz.pol.919521110" 54/2,2*1,01</t>
  </si>
  <si>
    <t>-878370335</t>
  </si>
  <si>
    <t>434349096</t>
  </si>
  <si>
    <t>"viz.výkres č.B.2.4. - Situace - Etapa 1B"  746*2</t>
  </si>
  <si>
    <t>659512635</t>
  </si>
  <si>
    <t>"viz.výkres č.B.2.4. - Situace - Etapa 1B" (15+8)*2</t>
  </si>
  <si>
    <t>652947676</t>
  </si>
  <si>
    <t>"viz.výkres č.B.2.4. - Situace - Etapa 1B" 16</t>
  </si>
  <si>
    <t>1698802278</t>
  </si>
  <si>
    <t>"viz.pol.č.91221111,404451505" 46-16</t>
  </si>
  <si>
    <t>1718480472</t>
  </si>
  <si>
    <t>"viz.výkres č.B.2.4. - Situace - Etapa 1B"  (746*2)*0,8</t>
  </si>
  <si>
    <t>299526476</t>
  </si>
  <si>
    <t>"viz.pol.573231112,564871111R" 3495,5+122</t>
  </si>
  <si>
    <t>550373054</t>
  </si>
  <si>
    <t>"viz.pol.938909331" 3617,5</t>
  </si>
  <si>
    <t>997835579</t>
  </si>
  <si>
    <t>49949869</t>
  </si>
  <si>
    <t>"uvažovaný rozsah 12 % z plochy vozovky" 3495,5*0,12*0,13188</t>
  </si>
  <si>
    <t>374463128</t>
  </si>
  <si>
    <t>"uvažovaný rozsah 15 % z plochy vozovky" 3495,5*0,15</t>
  </si>
  <si>
    <t>969634055</t>
  </si>
  <si>
    <t>"viz.pol.919735111" 524,325</t>
  </si>
  <si>
    <t>-684218862</t>
  </si>
  <si>
    <t>"uvažovaný rozsah 50 % z plochy vozovkyí a zesílené kraje vozovky" (3495,5+150)*0,5</t>
  </si>
  <si>
    <t>-58034860</t>
  </si>
  <si>
    <t>"uvažovaný rozsah 2 % z plochy vozovky a zesílené kraje vozovky" (3495,5+150)*0,02</t>
  </si>
  <si>
    <t>1499038106</t>
  </si>
  <si>
    <t>734004127</t>
  </si>
  <si>
    <t>Frézování živičného krytu průmerná tl 40 mm pruh š 1 m pl do 500 m2 bez překážek v trase</t>
  </si>
  <si>
    <t>1463129679</t>
  </si>
  <si>
    <t>"viz.výkres č.B.2.4. - Situace - Etapa 1B, výměra převzeta z AutoCaD" 100</t>
  </si>
  <si>
    <t>-1429350588</t>
  </si>
  <si>
    <t>"viz.výkres č.B.2.4. - Situace- Etapa 1B" 10</t>
  </si>
  <si>
    <t>300528080</t>
  </si>
  <si>
    <t>7,53</t>
  </si>
  <si>
    <t>-1918730207</t>
  </si>
  <si>
    <t>10,3</t>
  </si>
  <si>
    <t>-847072842</t>
  </si>
  <si>
    <t>"viz.pol.997221551R" 10,3</t>
  </si>
  <si>
    <t>-1238382655</t>
  </si>
  <si>
    <t>"viz.pol.998225111-krajnice C,D" 241,704+32,4</t>
  </si>
  <si>
    <t>"viz.pol.997221551R1" -10,3</t>
  </si>
  <si>
    <t>1555168047</t>
  </si>
  <si>
    <t>"viz.pol.997013511R" 7,53</t>
  </si>
  <si>
    <t>0903 - Etapa IC</t>
  </si>
  <si>
    <t>-1887371228</t>
  </si>
  <si>
    <t>"viz.výkres č.B.2.5.,6.,7. - Situace- Etapa 1C - část 1,2,3"</t>
  </si>
  <si>
    <t>562,5*0,42+375*0,3+258*0,38+54,6*0,25</t>
  </si>
  <si>
    <t>"viz.pol.122201102" 460,44/3</t>
  </si>
  <si>
    <t>-569056871</t>
  </si>
  <si>
    <t>0,9*118*0,6</t>
  </si>
  <si>
    <t>-123592924</t>
  </si>
  <si>
    <t>"viz.pol.132201201" 63,72/3</t>
  </si>
  <si>
    <t>1290309065</t>
  </si>
  <si>
    <t>"viz.pol.122201102,132201201" 460,44+63,72</t>
  </si>
  <si>
    <t>-1979607418</t>
  </si>
  <si>
    <t>"viz.pol.162701105R" 524,16</t>
  </si>
  <si>
    <t>490540000</t>
  </si>
  <si>
    <t>"viz.pol.171201201" 524,16*1,8</t>
  </si>
  <si>
    <t>"viz.výkres č.B.2.5.,6.,7. - Situace- Etapa 1C - část 1,2,3" 562,5+375+258</t>
  </si>
  <si>
    <t>"viz.výkres č.B.2.5.,6.,7. - Situace- Etapa 1C - část 1,2,3" 2193*4,75</t>
  </si>
  <si>
    <t>"odečet plochy zesílení kraje komunikace" -750*0,75</t>
  </si>
  <si>
    <t>"rozšíření komunikace v obloucích - 3% z plochy komunikace" 296</t>
  </si>
  <si>
    <t>"viz.pol.573231112" 10150,25</t>
  </si>
  <si>
    <t>"viz.výkres č.B.2.5.,6.,7. - Situace- Etapa 1C - část 1,2,3"  5</t>
  </si>
  <si>
    <t>"viz.výkres č.B.2.5.,6.,7. - Situace- Etapa 1C - část 1,2,3" 750*0,75</t>
  </si>
  <si>
    <t>"viz.pol.564871111" 562,5</t>
  </si>
  <si>
    <t>"viz.výkres č.B.2.5.,6.,7. - Situace- Etapa 1C - část 1,2,3" 2193*0,5*2</t>
  </si>
  <si>
    <t>"viz.pol.569951133" 2193</t>
  </si>
  <si>
    <t>"viz.výkres č.B.2.5.,6.,7. - Situace- Etapa 1C - část 1,2,3" 750*0,5</t>
  </si>
  <si>
    <t>"viz.pol.564851111" 375</t>
  </si>
  <si>
    <t>"viz.výkres č.B.2.5.,6.,7. - Situace- Etapa 1C - část 1,2,3, výměra převzeta z AutoCaD" 258</t>
  </si>
  <si>
    <t>"viz.pol.564871111R" 258</t>
  </si>
  <si>
    <t xml:space="preserve">"viz.výkres č.B.2.5.,6.,7. - Situace- Etapa 1C - část 1,2,3" </t>
  </si>
  <si>
    <t>0,9*0,6*0,2*2*14</t>
  </si>
  <si>
    <t>0,9*0,6*0,8*2*14</t>
  </si>
  <si>
    <t>1*0,7*0,25*2*14</t>
  </si>
  <si>
    <t>1,5*1,3*2*14</t>
  </si>
  <si>
    <t>7*3+8*5+9*3+10*3</t>
  </si>
  <si>
    <t>"viz.pol.919521110" 118/2,2*1,01</t>
  </si>
  <si>
    <t>348545694</t>
  </si>
  <si>
    <t>"viz.výkres č.B.2.5.,6.,7. - Situace- Etapa 1C - část 1,2,3"  2193*2</t>
  </si>
  <si>
    <t>"viz.výkres č.B.2.5.,6.,7. - Situace- Etapa 1C - část 1,2,3" (26+14+15)*2</t>
  </si>
  <si>
    <t>"viz.výkres č.B.2.5.,6.,7. - Situace- Etapa 1C - část 1,2,3" 30</t>
  </si>
  <si>
    <t>"viz.pol.č.91221111,404451505" 110-30</t>
  </si>
  <si>
    <t>"viz.výkres č.B.2.5.,6.,7. - Situace- Etapa 1C - část 1,2,3"  (2193*2)*0,8</t>
  </si>
  <si>
    <t>"viz.pol.573231112,564871111R" 10150,25+258</t>
  </si>
  <si>
    <t>"viz.pol.938909331" 10408,25</t>
  </si>
  <si>
    <t>565131111</t>
  </si>
  <si>
    <t>CS ÚRS 2015 01</t>
  </si>
  <si>
    <t>"uvažovaný rozsah 12 % z plochy vozovky" 10150,25*0,12*0,13188</t>
  </si>
  <si>
    <t>"uvažovaný rozsah 15 % z plochy vozovky" 10150,25*0,15</t>
  </si>
  <si>
    <t>"viz.pol.919735111" 1522,538</t>
  </si>
  <si>
    <t>"uvažovaný rozsah 50 % z plochy vozovky a zesílené kraje vozovky" (10150,25+562,5)*0,5</t>
  </si>
  <si>
    <t>"uvažovaný rozsah 2 % z plochy vozovky a zesílené kraje vozovky" (10150,25+562,5)*0,02</t>
  </si>
  <si>
    <t>733835198</t>
  </si>
  <si>
    <t>"viz.výkres č.B.2.5.,6.,7. - Situace- Etapa 1C - část 1,2,3, výměra převzeta z AutoCaD" 50</t>
  </si>
  <si>
    <t>360460977</t>
  </si>
  <si>
    <t>"viz.výkres č.B.2.5.,6.,7. - Situace- Etapa 1C - část 1,2,3" 23</t>
  </si>
  <si>
    <t>-1412029070</t>
  </si>
  <si>
    <t>17,319</t>
  </si>
  <si>
    <t>28491009</t>
  </si>
  <si>
    <t>5,15</t>
  </si>
  <si>
    <t>-2046898436</t>
  </si>
  <si>
    <t>"viz.pol.997221551R" 5,15</t>
  </si>
  <si>
    <t>1527283167</t>
  </si>
  <si>
    <t>"viz.pol.998225111-krajnice C,D" 710,532+121,5</t>
  </si>
  <si>
    <t>"viz.pol.997221551R1" -5,15</t>
  </si>
  <si>
    <t>-788397933</t>
  </si>
  <si>
    <t>"viz.pol.997013511R" 17,319</t>
  </si>
  <si>
    <t>0904 - Etapa 2</t>
  </si>
  <si>
    <t xml:space="preserve">    2 - A - Vozovka s celoplošným frézováním</t>
  </si>
  <si>
    <t xml:space="preserve">    10 - Úprava svahování</t>
  </si>
  <si>
    <t>-2118650467</t>
  </si>
  <si>
    <t>"viz.výkres č.B.2.8.,9.,10. - Situace- Etapa 2 - část 1,2,3"</t>
  </si>
  <si>
    <t>225*0,42+150*0,3+68*0,38+3,9*0,25</t>
  </si>
  <si>
    <t>"viz.pol.122201102" 166,315/3</t>
  </si>
  <si>
    <t>796084047</t>
  </si>
  <si>
    <t>0,9*7*0,6</t>
  </si>
  <si>
    <t>2085215669</t>
  </si>
  <si>
    <t>"viz.pol.132201201" 3,78/3</t>
  </si>
  <si>
    <t>1434186187</t>
  </si>
  <si>
    <t>"viz.pol.122201102,132201201" 166,315+3,78</t>
  </si>
  <si>
    <t>189377399</t>
  </si>
  <si>
    <t>"viz.pol.162701105R" 170,095</t>
  </si>
  <si>
    <t>-597889059</t>
  </si>
  <si>
    <t>"viz.pol.171201201" 170,095*1,8</t>
  </si>
  <si>
    <t>"viz.výkres č.B.2.8.,9.,10. - Situace- Etapa 2 - část 1,2,3" 225+150+68</t>
  </si>
  <si>
    <t>A - Vozovka s celoplošným frézováním</t>
  </si>
  <si>
    <t>"viz.výkres č.B.2.8.,9.,10. - Situace- Etapa 2 - část 1,2,3" 1526*5,5</t>
  </si>
  <si>
    <t>"odečet plochy zesílení kraje komunikace" -300*0,75</t>
  </si>
  <si>
    <t>"rozšíření komunikace v obloucích - 5% z plochy komunikace" 409</t>
  </si>
  <si>
    <t>577165142R</t>
  </si>
  <si>
    <t>Asfaltový beton vrstva ložní ACL 16 (ABH) průměrná tl.80 mm š přes 3 m z modifikovaného asfaltu</t>
  </si>
  <si>
    <t>-1479895019</t>
  </si>
  <si>
    <t>"viz.pol.573231112" 8577</t>
  </si>
  <si>
    <t>"viz.výkres č.B.2.8.,9.,10. - Situace- Etapa 2 - část 1,2,3"  6*2+7</t>
  </si>
  <si>
    <t>"viz.výkres č.B.2.8.,9.,10. - Situace- Etapa 2 - část 1,2,3" 300*0,75</t>
  </si>
  <si>
    <t>"viz.pol.564871111" 225</t>
  </si>
  <si>
    <t>569951133R</t>
  </si>
  <si>
    <t>"viz.výkres č.B.2.8.,9.,10. - Situace- Etapa 2 - část 1,2,3" 1526*0,5*2</t>
  </si>
  <si>
    <t>"viz.pol.569951133" 1526</t>
  </si>
  <si>
    <t>"viz.výkres č.B.2.8.,9.,10. - Situace- Etapa 2 - část 1,2,3" 300*0,5</t>
  </si>
  <si>
    <t>"viz.pol.564851111" 150</t>
  </si>
  <si>
    <t>"viz.výkres č.B.2.8.,9.,10. - Situace- Etapa 2 - část 1,2,3, výměra převzeta z AutoCaD" 68</t>
  </si>
  <si>
    <t>"viz.pol.564871111R" 68</t>
  </si>
  <si>
    <t xml:space="preserve">"viz.výkres č.B.2.8.,9.,10. - Situace- Etapa 2 - část 1,2,3" </t>
  </si>
  <si>
    <t>0,9*0,6*0,2*2</t>
  </si>
  <si>
    <t>0,9*0,6*0,8*2</t>
  </si>
  <si>
    <t>1*0,7*0,25*2</t>
  </si>
  <si>
    <t>1,5*1,3*2</t>
  </si>
  <si>
    <t>"viz.pol.919521110" 7/2,2*1,01</t>
  </si>
  <si>
    <t>911331111</t>
  </si>
  <si>
    <t>Svodidlo ocelové jednostranné zádržnosti N2 typ JSNH4/N2 se zaberaněním sloupků v rozmezí do 2 m a výšky sloupků 1,9 m</t>
  </si>
  <si>
    <t>1654937090</t>
  </si>
  <si>
    <t xml:space="preserve">Poznámka k souboru cen:
1. V cenách: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 b) dilatace svodnice je započtena dilatační svodnice včetně izolační podložky a spojovacího materiálu. 2. V cenách nejsou započteny náklady na: a) případnou povrchovou úpravu svodidel (zinkování, nátěry apod.), které se oceňují samostatně, b) krácení a úpravu pásnic a sloupků, toto se oceňuje individuálně. 3. V případě, že se provádí krácení svodnic nebo sloupků, se krácená část neodečítá. </t>
  </si>
  <si>
    <t>"25% délky" (115+430+30-72)*0,25</t>
  </si>
  <si>
    <t>911331123</t>
  </si>
  <si>
    <t>Svodidlo ocelové jednostranné zádržnosti N2 typ JSNH4/N2 se zaberaněním sloupků v rozmezí do 4 m a výšky sloupků 1,9 m</t>
  </si>
  <si>
    <t>1528471826</t>
  </si>
  <si>
    <t>"75% délky" (115+430+30-72)*0,75</t>
  </si>
  <si>
    <t>911331412</t>
  </si>
  <si>
    <t>Náběh ocelového svodidla jednostranný délky do 12 m se zaberaněním sloupků v rozmezí do 2 m</t>
  </si>
  <si>
    <t>852105845</t>
  </si>
  <si>
    <t>"viz.výkres č.B.2.8.,9.,10. - Situace- Etapa 2 - část 1,2,3" 6*12</t>
  </si>
  <si>
    <t>Vodorovné dopravní značení vodící čáry souvislé š 125 mm retroreflexní bílý plast</t>
  </si>
  <si>
    <t>967901934</t>
  </si>
  <si>
    <t>"viz.výkres č.B.2.8.,9.,10. - Situace- Etapa 2 - část 1,2,3" 1526*2</t>
  </si>
  <si>
    <t>"viz.výkres č.B.2.8.,9.,10. - Situace- Etapa 2 - část 1,2,3" (8+6+23+6+4)*2</t>
  </si>
  <si>
    <t>"viz.výkres č.B.2.8.,9.,10. - Situace- Etapa 2 - část 1,2,3" 8</t>
  </si>
  <si>
    <t>465361649</t>
  </si>
  <si>
    <t>"viz.pol.č.91221111,404451505" 94-8</t>
  </si>
  <si>
    <t>"viz.výkres č.B.2.8.,9.,10. - Situace- Etapa 2 - část 1,2,3"  (1526*2)*0,8</t>
  </si>
  <si>
    <t>"viz.pol.573231112,564871111R" 8577+68</t>
  </si>
  <si>
    <t>"viz.pol.938909331" 8645</t>
  </si>
  <si>
    <t>"viz.výkres č.B.2.8.,9.,10. - Situace- Etapa 2 - část 1,2,3"  2</t>
  </si>
  <si>
    <t>"viz.výkres č.B.2.8.,9.,10. - Situace- Etapa 2 - část 1,2,3"  1</t>
  </si>
  <si>
    <t>CO-NC.2</t>
  </si>
  <si>
    <t>Obnova nátěru zábradlí (odstranění nátěru, nový nátěr)</t>
  </si>
  <si>
    <t>-1384890064</t>
  </si>
  <si>
    <t>CO-NC.3</t>
  </si>
  <si>
    <t>Úprava odvodnění podél skály (skálu odtěžit)</t>
  </si>
  <si>
    <t>-54243861</t>
  </si>
  <si>
    <t>516311484</t>
  </si>
  <si>
    <t>"uvažovaný rozsah 5 % z plochy vozovky" 8577*0,05*0,13188</t>
  </si>
  <si>
    <t>"uvažovaný rozsah 10 % z plochy vozovky" 8577*0,10</t>
  </si>
  <si>
    <t>"viz.pol.919735111" 857,7</t>
  </si>
  <si>
    <t>"uvažovaný rozsah 50 % z plochy vozovky a zesílené kraje vozovky" (8577+225)*0,50</t>
  </si>
  <si>
    <t>"uvažovaný rozsah 1,5 % z plochy vozovky a zesílené kraje vozovky" (8577+225)*0,015</t>
  </si>
  <si>
    <t>Úprava svahování</t>
  </si>
  <si>
    <t>155131312</t>
  </si>
  <si>
    <t>Zřízení protierozního zpevnění svahů geomříží, georohoží sklonu do 1:1 včetně kotvení</t>
  </si>
  <si>
    <t>1262016878</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</si>
  <si>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</si>
  <si>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"viz.výkres č.B.2.10. - Situace- Etapa 2 - část 3" 30*2,5*2</t>
  </si>
  <si>
    <t>618940120</t>
  </si>
  <si>
    <t xml:space="preserve">přírodní kokosová protierozní síť </t>
  </si>
  <si>
    <t>1743412703</t>
  </si>
  <si>
    <t>"viz.pol.155131312" 75*1,15</t>
  </si>
  <si>
    <t>693211220</t>
  </si>
  <si>
    <t xml:space="preserve">protierozní georohož </t>
  </si>
  <si>
    <t>-2079209341</t>
  </si>
  <si>
    <t>66</t>
  </si>
  <si>
    <t>181111133</t>
  </si>
  <si>
    <t>Plošná úprava terénu do 500 m2 zemina tř 1 až 4 nerovnosti do 200 mm ve svahu do 1:1</t>
  </si>
  <si>
    <t>1353335817</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</si>
  <si>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</si>
  <si>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"viz.výkres č.B.2.10. - Situace- Etapa 2 - část 3" 30*2,5</t>
  </si>
  <si>
    <t>67</t>
  </si>
  <si>
    <t>181411133</t>
  </si>
  <si>
    <t>Založení parkového trávníku výsevem plochy do 1000 m2 ve svahu do 1:1</t>
  </si>
  <si>
    <t>859905519</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</si>
  <si>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</si>
  <si>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"viz.pol.181111133" 75</t>
  </si>
  <si>
    <t>68</t>
  </si>
  <si>
    <t>005724100</t>
  </si>
  <si>
    <t>osivo směs travní parková</t>
  </si>
  <si>
    <t>kg</t>
  </si>
  <si>
    <t>856873683</t>
  </si>
  <si>
    <t>"viz.pol.181411133" 75*0,03</t>
  </si>
  <si>
    <t>69</t>
  </si>
  <si>
    <t>70</t>
  </si>
  <si>
    <t>113154322</t>
  </si>
  <si>
    <t>Frézování živičného krytu průměrná tl 40 mm pruh š 1 m pl do 10000 m2 bez překážek v trase</t>
  </si>
  <si>
    <t>1501492942</t>
  </si>
  <si>
    <t>71</t>
  </si>
  <si>
    <t>966005311</t>
  </si>
  <si>
    <t>Rozebrání a odstranění silničního svodidla s jednou pásnicí</t>
  </si>
  <si>
    <t>-1096702833</t>
  </si>
  <si>
    <t xml:space="preserve">Poznámka k souboru cen:
1. Ceny -5111 a -5311 jsou určeny pro odstranění sloupků zábradlí nebo svodidel upevněných záhozem zeminou, uklínovaných kamenem nebo obetonovaných, popř. zaberaněných. 2. Ceny -5111 a -5211 jsou určeny pro odstranění zábradlí jakéhokoliv druhu se sloupky z jakéhokoliv materiálu a při jakékoliv vzdálenosti sloupků. 3. Cena -5311 je určena pro odstranění svodidla jakéhokoliv druhu při jakékoliv vzdálenosti sloupků. 4. Přemístění vybouraného silničního zábradlí a svodidel na vzdálenost přes 10 m se oceňuje cenami souborů cen 997 22-1 Vodorovná doprava vybouraných hmot. </t>
  </si>
  <si>
    <t>"viz.výkres č.B.2.8.,9.,10. - Situace- Etapa 2 - část 1,2,3" 115+430</t>
  </si>
  <si>
    <t>72</t>
  </si>
  <si>
    <t>-557309584</t>
  </si>
  <si>
    <t>"viz.výkres č.B.2.8.,9.,10. - Situace- Etapa 2 - část 1,2,3" 2</t>
  </si>
  <si>
    <t>73</t>
  </si>
  <si>
    <t>627158347</t>
  </si>
  <si>
    <t>22,89+1,506</t>
  </si>
  <si>
    <t>74</t>
  </si>
  <si>
    <t>-161495369</t>
  </si>
  <si>
    <t>883,431</t>
  </si>
  <si>
    <t>75</t>
  </si>
  <si>
    <t>-97164021</t>
  </si>
  <si>
    <t>"viz.pol.998225111-krajnice" 494,424+48,6</t>
  </si>
  <si>
    <t>76</t>
  </si>
  <si>
    <t>Poplatek za uložení betonového odpadu na skládce (skládkovné)</t>
  </si>
  <si>
    <t>2139586676</t>
  </si>
  <si>
    <t>1,506</t>
  </si>
  <si>
    <t>0905 - Ostatní a vedlejší náklady</t>
  </si>
  <si>
    <t>VRN - Vedlejší rozpočtové náklady</t>
  </si>
  <si>
    <t xml:space="preserve">    VRN3 - Zařízení staveniště</t>
  </si>
  <si>
    <t>VRN</t>
  </si>
  <si>
    <t>Vedlejší rozpočtové náklady</t>
  </si>
  <si>
    <t>VRN3</t>
  </si>
  <si>
    <t>Zařízení staveniště</t>
  </si>
  <si>
    <t>030001000</t>
  </si>
  <si>
    <t>Zařízení staveniště - Etapa 1A</t>
  </si>
  <si>
    <t>Kč</t>
  </si>
  <si>
    <t>1024</t>
  </si>
  <si>
    <t>202495423</t>
  </si>
  <si>
    <t>030001000R</t>
  </si>
  <si>
    <t>Zařízení staveniště - Etapa 1B</t>
  </si>
  <si>
    <t>537133714</t>
  </si>
  <si>
    <t>030001000R1</t>
  </si>
  <si>
    <t>Zařízení staveniště - Etapa 1C</t>
  </si>
  <si>
    <t>-1820930688</t>
  </si>
  <si>
    <t>030001000R2</t>
  </si>
  <si>
    <t>Zařízení staveniště - Etapa 2</t>
  </si>
  <si>
    <t>-641413670</t>
  </si>
  <si>
    <t>034403000</t>
  </si>
  <si>
    <t>Dopravně inženýrská opatření - Etapa 1A</t>
  </si>
  <si>
    <t>1643157782</t>
  </si>
  <si>
    <t>034403000R</t>
  </si>
  <si>
    <t>Dopravně inženýrská opatření - Etapa 1B</t>
  </si>
  <si>
    <t>1278797474</t>
  </si>
  <si>
    <t>034403000R1</t>
  </si>
  <si>
    <t>Dopravně inženýrská opatření - Etapa 1C</t>
  </si>
  <si>
    <t>-206753117</t>
  </si>
  <si>
    <t>034403000R2</t>
  </si>
  <si>
    <t>Dopravně inženýrská opatření - Etapa 2</t>
  </si>
  <si>
    <t>749550365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</si>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</sst>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9"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6"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6"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39"/>
      <c r="AS2" s="339"/>
      <c r="AT2" s="339"/>
      <c r="AU2" s="339"/>
      <c r="AV2" s="339"/>
      <c r="AW2" s="339"/>
      <c r="AX2" s="339"/>
      <c r="AY2" s="339"/>
      <c r="AZ2" s="339"/>
      <c r="BA2" s="339"/>
      <c r="BB2" s="339"/>
      <c r="BC2" s="339"/>
      <c r="BD2" s="339"/>
      <c r="BE2" s="339"/>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68" t="s">
        <v>16</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28"/>
      <c r="AQ5" s="30"/>
      <c r="BE5" s="366" t="s">
        <v>17</v>
      </c>
      <c r="BS5" s="23" t="s">
        <v>8</v>
      </c>
    </row>
    <row r="6" spans="2:71" ht="36.95" customHeight="1">
      <c r="B6" s="27"/>
      <c r="C6" s="28"/>
      <c r="D6" s="35" t="s">
        <v>18</v>
      </c>
      <c r="E6" s="28"/>
      <c r="F6" s="28"/>
      <c r="G6" s="28"/>
      <c r="H6" s="28"/>
      <c r="I6" s="28"/>
      <c r="J6" s="28"/>
      <c r="K6" s="370" t="s">
        <v>19</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28"/>
      <c r="AQ6" s="30"/>
      <c r="BE6" s="367"/>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67"/>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67"/>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67"/>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21</v>
      </c>
      <c r="AO10" s="28"/>
      <c r="AP10" s="28"/>
      <c r="AQ10" s="30"/>
      <c r="BE10" s="367"/>
      <c r="BS10" s="23" t="s">
        <v>8</v>
      </c>
    </row>
    <row r="11" spans="2:71" ht="18.4"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21</v>
      </c>
      <c r="AO11" s="28"/>
      <c r="AP11" s="28"/>
      <c r="AQ11" s="30"/>
      <c r="BE11" s="367"/>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67"/>
      <c r="BS12" s="23" t="s">
        <v>8</v>
      </c>
    </row>
    <row r="13" spans="2:71"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67"/>
      <c r="BS13" s="23" t="s">
        <v>8</v>
      </c>
    </row>
    <row r="14" spans="2:71" ht="15">
      <c r="B14" s="27"/>
      <c r="C14" s="28"/>
      <c r="D14" s="28"/>
      <c r="E14" s="371" t="s">
        <v>31</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6" t="s">
        <v>29</v>
      </c>
      <c r="AL14" s="28"/>
      <c r="AM14" s="28"/>
      <c r="AN14" s="38" t="s">
        <v>31</v>
      </c>
      <c r="AO14" s="28"/>
      <c r="AP14" s="28"/>
      <c r="AQ14" s="30"/>
      <c r="BE14" s="367"/>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67"/>
      <c r="BS15" s="23" t="s">
        <v>6</v>
      </c>
    </row>
    <row r="16" spans="2:71"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33</v>
      </c>
      <c r="AO16" s="28"/>
      <c r="AP16" s="28"/>
      <c r="AQ16" s="30"/>
      <c r="BE16" s="367"/>
      <c r="BS16" s="23" t="s">
        <v>6</v>
      </c>
    </row>
    <row r="17" spans="2:71" ht="18.4" customHeight="1">
      <c r="B17" s="27"/>
      <c r="C17" s="28"/>
      <c r="D17" s="28"/>
      <c r="E17" s="34" t="s">
        <v>34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35</v>
      </c>
      <c r="AO17" s="28"/>
      <c r="AP17" s="28"/>
      <c r="AQ17" s="30"/>
      <c r="BE17" s="367"/>
      <c r="BS17" s="23" t="s">
        <v>36</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67"/>
      <c r="BS18" s="23" t="s">
        <v>8</v>
      </c>
    </row>
    <row r="19" spans="2:71" ht="14.45" customHeight="1">
      <c r="B19" s="27"/>
      <c r="C19" s="28"/>
      <c r="D19" s="36" t="s">
        <v>37</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67"/>
      <c r="BS19" s="23" t="s">
        <v>8</v>
      </c>
    </row>
    <row r="20" spans="2:71" ht="77.25" customHeight="1">
      <c r="B20" s="27"/>
      <c r="C20" s="28"/>
      <c r="D20" s="28"/>
      <c r="E20" s="373" t="s">
        <v>38</v>
      </c>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28"/>
      <c r="AP20" s="28"/>
      <c r="AQ20" s="30"/>
      <c r="BE20" s="367"/>
      <c r="BS20" s="23" t="s">
        <v>36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67"/>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67"/>
    </row>
    <row r="23" spans="2:57" s="1" customFormat="1" ht="25.9" customHeight="1">
      <c r="B23" s="40"/>
      <c r="C23" s="41"/>
      <c r="D23" s="42"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74">
        <f>ROUND(AG51,2)</f>
        <v>0</v>
      </c>
      <c r="AL23" s="375"/>
      <c r="AM23" s="375"/>
      <c r="AN23" s="375"/>
      <c r="AO23" s="375"/>
      <c r="AP23" s="41"/>
      <c r="AQ23" s="44"/>
      <c r="BE23" s="367"/>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67"/>
    </row>
    <row r="25" spans="2:57" s="1" customFormat="1" ht="13.5">
      <c r="B25" s="40"/>
      <c r="C25" s="41"/>
      <c r="D25" s="41"/>
      <c r="E25" s="41"/>
      <c r="F25" s="41"/>
      <c r="G25" s="41"/>
      <c r="H25" s="41"/>
      <c r="I25" s="41"/>
      <c r="J25" s="41"/>
      <c r="K25" s="41"/>
      <c r="L25" s="376" t="s">
        <v>40</v>
      </c>
      <c r="M25" s="376"/>
      <c r="N25" s="376"/>
      <c r="O25" s="376"/>
      <c r="P25" s="41"/>
      <c r="Q25" s="41"/>
      <c r="R25" s="41"/>
      <c r="S25" s="41"/>
      <c r="T25" s="41"/>
      <c r="U25" s="41"/>
      <c r="V25" s="41"/>
      <c r="W25" s="376" t="s">
        <v>41</v>
      </c>
      <c r="X25" s="376"/>
      <c r="Y25" s="376"/>
      <c r="Z25" s="376"/>
      <c r="AA25" s="376"/>
      <c r="AB25" s="376"/>
      <c r="AC25" s="376"/>
      <c r="AD25" s="376"/>
      <c r="AE25" s="376"/>
      <c r="AF25" s="41"/>
      <c r="AG25" s="41"/>
      <c r="AH25" s="41"/>
      <c r="AI25" s="41"/>
      <c r="AJ25" s="41"/>
      <c r="AK25" s="376" t="s">
        <v>42</v>
      </c>
      <c r="AL25" s="376"/>
      <c r="AM25" s="376"/>
      <c r="AN25" s="376"/>
      <c r="AO25" s="376"/>
      <c r="AP25" s="41"/>
      <c r="AQ25" s="44"/>
      <c r="BE25" s="367"/>
    </row>
    <row r="26" spans="2:57" s="2" customFormat="1" ht="14.45" customHeight="1">
      <c r="B26" s="46"/>
      <c r="C26" s="47"/>
      <c r="D26" s="48" t="s">
        <v>43</v>
      </c>
      <c r="E26" s="47"/>
      <c r="F26" s="48" t="s">
        <v>44</v>
      </c>
      <c r="G26" s="47"/>
      <c r="H26" s="47"/>
      <c r="I26" s="47"/>
      <c r="J26" s="47"/>
      <c r="K26" s="47"/>
      <c r="L26" s="359">
        <v>0.21</v>
      </c>
      <c r="M26" s="360"/>
      <c r="N26" s="360"/>
      <c r="O26" s="360"/>
      <c r="P26" s="47"/>
      <c r="Q26" s="47"/>
      <c r="R26" s="47"/>
      <c r="S26" s="47"/>
      <c r="T26" s="47"/>
      <c r="U26" s="47"/>
      <c r="V26" s="47"/>
      <c r="W26" s="361">
        <f>ROUND(AZ51,2)</f>
        <v>0</v>
      </c>
      <c r="X26" s="360"/>
      <c r="Y26" s="360"/>
      <c r="Z26" s="360"/>
      <c r="AA26" s="360"/>
      <c r="AB26" s="360"/>
      <c r="AC26" s="360"/>
      <c r="AD26" s="360"/>
      <c r="AE26" s="360"/>
      <c r="AF26" s="47"/>
      <c r="AG26" s="47"/>
      <c r="AH26" s="47"/>
      <c r="AI26" s="47"/>
      <c r="AJ26" s="47"/>
      <c r="AK26" s="361">
        <f>ROUND(AV51,2)</f>
        <v>0</v>
      </c>
      <c r="AL26" s="360"/>
      <c r="AM26" s="360"/>
      <c r="AN26" s="360"/>
      <c r="AO26" s="360"/>
      <c r="AP26" s="47"/>
      <c r="AQ26" s="49"/>
      <c r="BE26" s="367"/>
    </row>
    <row r="27" spans="2:57" s="2" customFormat="1" ht="14.45" customHeight="1">
      <c r="B27" s="46"/>
      <c r="C27" s="47"/>
      <c r="D27" s="47"/>
      <c r="E27" s="47"/>
      <c r="F27" s="48" t="s">
        <v>45</v>
      </c>
      <c r="G27" s="47"/>
      <c r="H27" s="47"/>
      <c r="I27" s="47"/>
      <c r="J27" s="47"/>
      <c r="K27" s="47"/>
      <c r="L27" s="359">
        <v>0.15</v>
      </c>
      <c r="M27" s="360"/>
      <c r="N27" s="360"/>
      <c r="O27" s="360"/>
      <c r="P27" s="47"/>
      <c r="Q27" s="47"/>
      <c r="R27" s="47"/>
      <c r="S27" s="47"/>
      <c r="T27" s="47"/>
      <c r="U27" s="47"/>
      <c r="V27" s="47"/>
      <c r="W27" s="361">
        <f>ROUND(BA51,2)</f>
        <v>0</v>
      </c>
      <c r="X27" s="360"/>
      <c r="Y27" s="360"/>
      <c r="Z27" s="360"/>
      <c r="AA27" s="360"/>
      <c r="AB27" s="360"/>
      <c r="AC27" s="360"/>
      <c r="AD27" s="360"/>
      <c r="AE27" s="360"/>
      <c r="AF27" s="47"/>
      <c r="AG27" s="47"/>
      <c r="AH27" s="47"/>
      <c r="AI27" s="47"/>
      <c r="AJ27" s="47"/>
      <c r="AK27" s="361">
        <f>ROUND(AW51,2)</f>
        <v>0</v>
      </c>
      <c r="AL27" s="360"/>
      <c r="AM27" s="360"/>
      <c r="AN27" s="360"/>
      <c r="AO27" s="360"/>
      <c r="AP27" s="47"/>
      <c r="AQ27" s="49"/>
      <c r="BE27" s="367"/>
    </row>
    <row r="28" spans="2:57" s="2" customFormat="1" ht="14.45" customHeight="1" hidden="1">
      <c r="B28" s="46"/>
      <c r="C28" s="47"/>
      <c r="D28" s="47"/>
      <c r="E28" s="47"/>
      <c r="F28" s="48" t="s">
        <v>46</v>
      </c>
      <c r="G28" s="47"/>
      <c r="H28" s="47"/>
      <c r="I28" s="47"/>
      <c r="J28" s="47"/>
      <c r="K28" s="47"/>
      <c r="L28" s="359">
        <v>0.21</v>
      </c>
      <c r="M28" s="360"/>
      <c r="N28" s="360"/>
      <c r="O28" s="360"/>
      <c r="P28" s="47"/>
      <c r="Q28" s="47"/>
      <c r="R28" s="47"/>
      <c r="S28" s="47"/>
      <c r="T28" s="47"/>
      <c r="U28" s="47"/>
      <c r="V28" s="47"/>
      <c r="W28" s="361">
        <f>ROUND(BB51,2)</f>
        <v>0</v>
      </c>
      <c r="X28" s="360"/>
      <c r="Y28" s="360"/>
      <c r="Z28" s="360"/>
      <c r="AA28" s="360"/>
      <c r="AB28" s="360"/>
      <c r="AC28" s="360"/>
      <c r="AD28" s="360"/>
      <c r="AE28" s="360"/>
      <c r="AF28" s="47"/>
      <c r="AG28" s="47"/>
      <c r="AH28" s="47"/>
      <c r="AI28" s="47"/>
      <c r="AJ28" s="47"/>
      <c r="AK28" s="361">
        <v>0</v>
      </c>
      <c r="AL28" s="360"/>
      <c r="AM28" s="360"/>
      <c r="AN28" s="360"/>
      <c r="AO28" s="360"/>
      <c r="AP28" s="47"/>
      <c r="AQ28" s="49"/>
      <c r="BE28" s="367"/>
    </row>
    <row r="29" spans="2:57" s="2" customFormat="1" ht="14.45" customHeight="1" hidden="1">
      <c r="B29" s="46"/>
      <c r="C29" s="47"/>
      <c r="D29" s="47"/>
      <c r="E29" s="47"/>
      <c r="F29" s="48" t="s">
        <v>47</v>
      </c>
      <c r="G29" s="47"/>
      <c r="H29" s="47"/>
      <c r="I29" s="47"/>
      <c r="J29" s="47"/>
      <c r="K29" s="47"/>
      <c r="L29" s="359">
        <v>0.15</v>
      </c>
      <c r="M29" s="360"/>
      <c r="N29" s="360"/>
      <c r="O29" s="360"/>
      <c r="P29" s="47"/>
      <c r="Q29" s="47"/>
      <c r="R29" s="47"/>
      <c r="S29" s="47"/>
      <c r="T29" s="47"/>
      <c r="U29" s="47"/>
      <c r="V29" s="47"/>
      <c r="W29" s="361">
        <f>ROUND(BC51,2)</f>
        <v>0</v>
      </c>
      <c r="X29" s="360"/>
      <c r="Y29" s="360"/>
      <c r="Z29" s="360"/>
      <c r="AA29" s="360"/>
      <c r="AB29" s="360"/>
      <c r="AC29" s="360"/>
      <c r="AD29" s="360"/>
      <c r="AE29" s="360"/>
      <c r="AF29" s="47"/>
      <c r="AG29" s="47"/>
      <c r="AH29" s="47"/>
      <c r="AI29" s="47"/>
      <c r="AJ29" s="47"/>
      <c r="AK29" s="361">
        <v>0</v>
      </c>
      <c r="AL29" s="360"/>
      <c r="AM29" s="360"/>
      <c r="AN29" s="360"/>
      <c r="AO29" s="360"/>
      <c r="AP29" s="47"/>
      <c r="AQ29" s="49"/>
      <c r="BE29" s="367"/>
    </row>
    <row r="30" spans="2:57" s="2" customFormat="1" ht="14.45" customHeight="1" hidden="1">
      <c r="B30" s="46"/>
      <c r="C30" s="47"/>
      <c r="D30" s="47"/>
      <c r="E30" s="47"/>
      <c r="F30" s="48" t="s">
        <v>48</v>
      </c>
      <c r="G30" s="47"/>
      <c r="H30" s="47"/>
      <c r="I30" s="47"/>
      <c r="J30" s="47"/>
      <c r="K30" s="47"/>
      <c r="L30" s="359">
        <v>0</v>
      </c>
      <c r="M30" s="360"/>
      <c r="N30" s="360"/>
      <c r="O30" s="360"/>
      <c r="P30" s="47"/>
      <c r="Q30" s="47"/>
      <c r="R30" s="47"/>
      <c r="S30" s="47"/>
      <c r="T30" s="47"/>
      <c r="U30" s="47"/>
      <c r="V30" s="47"/>
      <c r="W30" s="361">
        <f>ROUND(BD51,2)</f>
        <v>0</v>
      </c>
      <c r="X30" s="360"/>
      <c r="Y30" s="360"/>
      <c r="Z30" s="360"/>
      <c r="AA30" s="360"/>
      <c r="AB30" s="360"/>
      <c r="AC30" s="360"/>
      <c r="AD30" s="360"/>
      <c r="AE30" s="360"/>
      <c r="AF30" s="47"/>
      <c r="AG30" s="47"/>
      <c r="AH30" s="47"/>
      <c r="AI30" s="47"/>
      <c r="AJ30" s="47"/>
      <c r="AK30" s="361">
        <v>0</v>
      </c>
      <c r="AL30" s="360"/>
      <c r="AM30" s="360"/>
      <c r="AN30" s="360"/>
      <c r="AO30" s="360"/>
      <c r="AP30" s="47"/>
      <c r="AQ30" s="49"/>
      <c r="BE30" s="367"/>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67"/>
    </row>
    <row r="32" spans="2:57" s="1" customFormat="1" ht="25.9" customHeight="1">
      <c r="B32" s="40"/>
      <c r="C32" s="50"/>
      <c r="D32" s="51" t="s">
        <v>49</v>
      </c>
      <c r="E32" s="52"/>
      <c r="F32" s="52"/>
      <c r="G32" s="52"/>
      <c r="H32" s="52"/>
      <c r="I32" s="52"/>
      <c r="J32" s="52"/>
      <c r="K32" s="52"/>
      <c r="L32" s="52"/>
      <c r="M32" s="52"/>
      <c r="N32" s="52"/>
      <c r="O32" s="52"/>
      <c r="P32" s="52"/>
      <c r="Q32" s="52"/>
      <c r="R32" s="52"/>
      <c r="S32" s="52"/>
      <c r="T32" s="53" t="s">
        <v>50</v>
      </c>
      <c r="U32" s="52"/>
      <c r="V32" s="52"/>
      <c r="W32" s="52"/>
      <c r="X32" s="362" t="s">
        <v>51</v>
      </c>
      <c r="Y32" s="363"/>
      <c r="Z32" s="363"/>
      <c r="AA32" s="363"/>
      <c r="AB32" s="363"/>
      <c r="AC32" s="52"/>
      <c r="AD32" s="52"/>
      <c r="AE32" s="52"/>
      <c r="AF32" s="52"/>
      <c r="AG32" s="52"/>
      <c r="AH32" s="52"/>
      <c r="AI32" s="52"/>
      <c r="AJ32" s="52"/>
      <c r="AK32" s="364">
        <f>SUM(AK23:AK30)</f>
        <v>0</v>
      </c>
      <c r="AL32" s="363"/>
      <c r="AM32" s="363"/>
      <c r="AN32" s="363"/>
      <c r="AO32" s="365"/>
      <c r="AP32" s="50"/>
      <c r="AQ32" s="54"/>
      <c r="BE32" s="367"/>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52</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09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45" t="str">
        <f>K6</f>
        <v>II/201 na úseku od x I/20-hranice okr.PS/TC</v>
      </c>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 xml:space="preserve"> </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47" t="str">
        <f>IF(AN8="","",AN8)</f>
        <v>30. 11. 2017</v>
      </c>
      <c r="AN44" s="347"/>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27</v>
      </c>
      <c r="D46" s="62"/>
      <c r="E46" s="62"/>
      <c r="F46" s="62"/>
      <c r="G46" s="62"/>
      <c r="H46" s="62"/>
      <c r="I46" s="62"/>
      <c r="J46" s="62"/>
      <c r="K46" s="62"/>
      <c r="L46" s="65" t="str">
        <f>IF(E11="","",E11)</f>
        <v xml:space="preserve"> </v>
      </c>
      <c r="M46" s="62"/>
      <c r="N46" s="62"/>
      <c r="O46" s="62"/>
      <c r="P46" s="62"/>
      <c r="Q46" s="62"/>
      <c r="R46" s="62"/>
      <c r="S46" s="62"/>
      <c r="T46" s="62"/>
      <c r="U46" s="62"/>
      <c r="V46" s="62"/>
      <c r="W46" s="62"/>
      <c r="X46" s="62"/>
      <c r="Y46" s="62"/>
      <c r="Z46" s="62"/>
      <c r="AA46" s="62"/>
      <c r="AB46" s="62"/>
      <c r="AC46" s="62"/>
      <c r="AD46" s="62"/>
      <c r="AE46" s="62"/>
      <c r="AF46" s="62"/>
      <c r="AG46" s="62"/>
      <c r="AH46" s="62"/>
      <c r="AI46" s="64" t="s">
        <v>32</v>
      </c>
      <c r="AJ46" s="62"/>
      <c r="AK46" s="62"/>
      <c r="AL46" s="62"/>
      <c r="AM46" s="348" t="str">
        <f>IF(E17="","",E17)</f>
        <v>Ing.Bohumil Fröhlich,Záhumenní 808,337 01 Rokycany</v>
      </c>
      <c r="AN46" s="348"/>
      <c r="AO46" s="348"/>
      <c r="AP46" s="348"/>
      <c r="AQ46" s="62"/>
      <c r="AR46" s="60"/>
      <c r="AS46" s="349" t="s">
        <v>53</v>
      </c>
      <c r="AT46" s="350"/>
      <c r="AU46" s="73"/>
      <c r="AV46" s="73"/>
      <c r="AW46" s="73"/>
      <c r="AX46" s="73"/>
      <c r="AY46" s="73"/>
      <c r="AZ46" s="73"/>
      <c r="BA46" s="73"/>
      <c r="BB46" s="73"/>
      <c r="BC46" s="73"/>
      <c r="BD46" s="74"/>
    </row>
    <row r="47" spans="2:56" s="1" customFormat="1" ht="15">
      <c r="B47" s="40"/>
      <c r="C47" s="64" t="s">
        <v>30</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1"/>
      <c r="AT47" s="352"/>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3"/>
      <c r="AT48" s="354"/>
      <c r="AU48" s="41"/>
      <c r="AV48" s="41"/>
      <c r="AW48" s="41"/>
      <c r="AX48" s="41"/>
      <c r="AY48" s="41"/>
      <c r="AZ48" s="41"/>
      <c r="BA48" s="41"/>
      <c r="BB48" s="41"/>
      <c r="BC48" s="41"/>
      <c r="BD48" s="77"/>
    </row>
    <row r="49" spans="2:56" s="1" customFormat="1" ht="29.25" customHeight="1">
      <c r="B49" s="40"/>
      <c r="C49" s="355" t="s">
        <v>54</v>
      </c>
      <c r="D49" s="356"/>
      <c r="E49" s="356"/>
      <c r="F49" s="356"/>
      <c r="G49" s="356"/>
      <c r="H49" s="78"/>
      <c r="I49" s="357" t="s">
        <v>55</v>
      </c>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8" t="s">
        <v>56</v>
      </c>
      <c r="AH49" s="356"/>
      <c r="AI49" s="356"/>
      <c r="AJ49" s="356"/>
      <c r="AK49" s="356"/>
      <c r="AL49" s="356"/>
      <c r="AM49" s="356"/>
      <c r="AN49" s="357" t="s">
        <v>57</v>
      </c>
      <c r="AO49" s="356"/>
      <c r="AP49" s="356"/>
      <c r="AQ49" s="79" t="s">
        <v>58</v>
      </c>
      <c r="AR49" s="60"/>
      <c r="AS49" s="80" t="s">
        <v>59</v>
      </c>
      <c r="AT49" s="81" t="s">
        <v>60</v>
      </c>
      <c r="AU49" s="81" t="s">
        <v>61</v>
      </c>
      <c r="AV49" s="81" t="s">
        <v>62</v>
      </c>
      <c r="AW49" s="81" t="s">
        <v>63</v>
      </c>
      <c r="AX49" s="81" t="s">
        <v>64</v>
      </c>
      <c r="AY49" s="81" t="s">
        <v>65</v>
      </c>
      <c r="AZ49" s="81" t="s">
        <v>66</v>
      </c>
      <c r="BA49" s="81" t="s">
        <v>67</v>
      </c>
      <c r="BB49" s="81" t="s">
        <v>68</v>
      </c>
      <c r="BC49" s="81" t="s">
        <v>69</v>
      </c>
      <c r="BD49" s="82" t="s">
        <v>70</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71</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43">
        <f>ROUND(SUM(AG52:AG56),2)</f>
        <v>0</v>
      </c>
      <c r="AH51" s="343"/>
      <c r="AI51" s="343"/>
      <c r="AJ51" s="343"/>
      <c r="AK51" s="343"/>
      <c r="AL51" s="343"/>
      <c r="AM51" s="343"/>
      <c r="AN51" s="344">
        <f aca="true" t="shared" si="0" ref="AN51:AN56">SUM(AG51,AT51)</f>
        <v>0</v>
      </c>
      <c r="AO51" s="344"/>
      <c r="AP51" s="344"/>
      <c r="AQ51" s="88" t="s">
        <v>21</v>
      </c>
      <c r="AR51" s="70"/>
      <c r="AS51" s="89">
        <f>ROUND(SUM(AS52:AS56),2)</f>
        <v>0</v>
      </c>
      <c r="AT51" s="90">
        <f aca="true" t="shared" si="1" ref="AT51:AT56">ROUND(SUM(AV51:AW51),2)</f>
        <v>0</v>
      </c>
      <c r="AU51" s="91">
        <f>ROUND(SUM(AU52:AU56),5)</f>
        <v>0</v>
      </c>
      <c r="AV51" s="90">
        <f>ROUND(AZ51*L26,2)</f>
        <v>0</v>
      </c>
      <c r="AW51" s="90">
        <f>ROUND(BA51*L27,2)</f>
        <v>0</v>
      </c>
      <c r="AX51" s="90">
        <f>ROUND(BB51*L26,2)</f>
        <v>0</v>
      </c>
      <c r="AY51" s="90">
        <f>ROUND(BC51*L27,2)</f>
        <v>0</v>
      </c>
      <c r="AZ51" s="90">
        <f>ROUND(SUM(AZ52:AZ56),2)</f>
        <v>0</v>
      </c>
      <c r="BA51" s="90">
        <f>ROUND(SUM(BA52:BA56),2)</f>
        <v>0</v>
      </c>
      <c r="BB51" s="90">
        <f>ROUND(SUM(BB52:BB56),2)</f>
        <v>0</v>
      </c>
      <c r="BC51" s="90">
        <f>ROUND(SUM(BC52:BC56),2)</f>
        <v>0</v>
      </c>
      <c r="BD51" s="92">
        <f>ROUND(SUM(BD52:BD56),2)</f>
        <v>0</v>
      </c>
      <c r="BS51" s="93" t="s">
        <v>72</v>
      </c>
      <c r="BT51" s="93" t="s">
        <v>73</v>
      </c>
      <c r="BU51" s="94" t="s">
        <v>74</v>
      </c>
      <c r="BV51" s="93" t="s">
        <v>75</v>
      </c>
      <c r="BW51" s="93" t="s">
        <v>7</v>
      </c>
      <c r="BX51" s="93" t="s">
        <v>76</v>
      </c>
      <c r="CL51" s="93" t="s">
        <v>21</v>
      </c>
    </row>
    <row r="52" spans="1:91" s="5" customFormat="1" ht="22.5" customHeight="1">
      <c r="A52" s="95" t="s">
        <v>77</v>
      </c>
      <c r="B52" s="96"/>
      <c r="C52" s="97"/>
      <c r="D52" s="342" t="s">
        <v>78</v>
      </c>
      <c r="E52" s="342"/>
      <c r="F52" s="342"/>
      <c r="G52" s="342"/>
      <c r="H52" s="342"/>
      <c r="I52" s="98"/>
      <c r="J52" s="342" t="s">
        <v>79</v>
      </c>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0">
        <f>'0901 - Etapa IA'!J27</f>
        <v>0</v>
      </c>
      <c r="AH52" s="341"/>
      <c r="AI52" s="341"/>
      <c r="AJ52" s="341"/>
      <c r="AK52" s="341"/>
      <c r="AL52" s="341"/>
      <c r="AM52" s="341"/>
      <c r="AN52" s="340">
        <f t="shared" si="0"/>
        <v>0</v>
      </c>
      <c r="AO52" s="341"/>
      <c r="AP52" s="341"/>
      <c r="AQ52" s="99" t="s">
        <v>80</v>
      </c>
      <c r="AR52" s="100"/>
      <c r="AS52" s="101">
        <v>0</v>
      </c>
      <c r="AT52" s="102">
        <f t="shared" si="1"/>
        <v>0</v>
      </c>
      <c r="AU52" s="103">
        <f>'0901 - Etapa IA'!P87</f>
        <v>0</v>
      </c>
      <c r="AV52" s="102">
        <f>'0901 - Etapa IA'!J30</f>
        <v>0</v>
      </c>
      <c r="AW52" s="102">
        <f>'0901 - Etapa IA'!J31</f>
        <v>0</v>
      </c>
      <c r="AX52" s="102">
        <f>'0901 - Etapa IA'!J32</f>
        <v>0</v>
      </c>
      <c r="AY52" s="102">
        <f>'0901 - Etapa IA'!J33</f>
        <v>0</v>
      </c>
      <c r="AZ52" s="102">
        <f>'0901 - Etapa IA'!F30</f>
        <v>0</v>
      </c>
      <c r="BA52" s="102">
        <f>'0901 - Etapa IA'!F31</f>
        <v>0</v>
      </c>
      <c r="BB52" s="102">
        <f>'0901 - Etapa IA'!F32</f>
        <v>0</v>
      </c>
      <c r="BC52" s="102">
        <f>'0901 - Etapa IA'!F33</f>
        <v>0</v>
      </c>
      <c r="BD52" s="104">
        <f>'0901 - Etapa IA'!F34</f>
        <v>0</v>
      </c>
      <c r="BT52" s="105" t="s">
        <v>81</v>
      </c>
      <c r="BV52" s="105" t="s">
        <v>75</v>
      </c>
      <c r="BW52" s="105" t="s">
        <v>82</v>
      </c>
      <c r="BX52" s="105" t="s">
        <v>7</v>
      </c>
      <c r="CL52" s="105" t="s">
        <v>83</v>
      </c>
      <c r="CM52" s="105" t="s">
        <v>84</v>
      </c>
    </row>
    <row r="53" spans="1:91" s="5" customFormat="1" ht="22.5" customHeight="1">
      <c r="A53" s="95" t="s">
        <v>77</v>
      </c>
      <c r="B53" s="96"/>
      <c r="C53" s="97"/>
      <c r="D53" s="342" t="s">
        <v>85</v>
      </c>
      <c r="E53" s="342"/>
      <c r="F53" s="342"/>
      <c r="G53" s="342"/>
      <c r="H53" s="342"/>
      <c r="I53" s="98"/>
      <c r="J53" s="342" t="s">
        <v>86</v>
      </c>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0">
        <f>'0902 - Etapa IB'!J27</f>
        <v>0</v>
      </c>
      <c r="AH53" s="341"/>
      <c r="AI53" s="341"/>
      <c r="AJ53" s="341"/>
      <c r="AK53" s="341"/>
      <c r="AL53" s="341"/>
      <c r="AM53" s="341"/>
      <c r="AN53" s="340">
        <f t="shared" si="0"/>
        <v>0</v>
      </c>
      <c r="AO53" s="341"/>
      <c r="AP53" s="341"/>
      <c r="AQ53" s="99" t="s">
        <v>80</v>
      </c>
      <c r="AR53" s="100"/>
      <c r="AS53" s="101">
        <v>0</v>
      </c>
      <c r="AT53" s="102">
        <f t="shared" si="1"/>
        <v>0</v>
      </c>
      <c r="AU53" s="103">
        <f>'0902 - Etapa IB'!P87</f>
        <v>0</v>
      </c>
      <c r="AV53" s="102">
        <f>'0902 - Etapa IB'!J30</f>
        <v>0</v>
      </c>
      <c r="AW53" s="102">
        <f>'0902 - Etapa IB'!J31</f>
        <v>0</v>
      </c>
      <c r="AX53" s="102">
        <f>'0902 - Etapa IB'!J32</f>
        <v>0</v>
      </c>
      <c r="AY53" s="102">
        <f>'0902 - Etapa IB'!J33</f>
        <v>0</v>
      </c>
      <c r="AZ53" s="102">
        <f>'0902 - Etapa IB'!F30</f>
        <v>0</v>
      </c>
      <c r="BA53" s="102">
        <f>'0902 - Etapa IB'!F31</f>
        <v>0</v>
      </c>
      <c r="BB53" s="102">
        <f>'0902 - Etapa IB'!F32</f>
        <v>0</v>
      </c>
      <c r="BC53" s="102">
        <f>'0902 - Etapa IB'!F33</f>
        <v>0</v>
      </c>
      <c r="BD53" s="104">
        <f>'0902 - Etapa IB'!F34</f>
        <v>0</v>
      </c>
      <c r="BT53" s="105" t="s">
        <v>81</v>
      </c>
      <c r="BV53" s="105" t="s">
        <v>75</v>
      </c>
      <c r="BW53" s="105" t="s">
        <v>87</v>
      </c>
      <c r="BX53" s="105" t="s">
        <v>7</v>
      </c>
      <c r="CL53" s="105" t="s">
        <v>83</v>
      </c>
      <c r="CM53" s="105" t="s">
        <v>84</v>
      </c>
    </row>
    <row r="54" spans="1:91" s="5" customFormat="1" ht="22.5" customHeight="1">
      <c r="A54" s="95" t="s">
        <v>77</v>
      </c>
      <c r="B54" s="96"/>
      <c r="C54" s="97"/>
      <c r="D54" s="342" t="s">
        <v>88</v>
      </c>
      <c r="E54" s="342"/>
      <c r="F54" s="342"/>
      <c r="G54" s="342"/>
      <c r="H54" s="342"/>
      <c r="I54" s="98"/>
      <c r="J54" s="342" t="s">
        <v>89</v>
      </c>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0">
        <f>'0903 - Etapa IC'!J27</f>
        <v>0</v>
      </c>
      <c r="AH54" s="341"/>
      <c r="AI54" s="341"/>
      <c r="AJ54" s="341"/>
      <c r="AK54" s="341"/>
      <c r="AL54" s="341"/>
      <c r="AM54" s="341"/>
      <c r="AN54" s="340">
        <f t="shared" si="0"/>
        <v>0</v>
      </c>
      <c r="AO54" s="341"/>
      <c r="AP54" s="341"/>
      <c r="AQ54" s="99" t="s">
        <v>80</v>
      </c>
      <c r="AR54" s="100"/>
      <c r="AS54" s="101">
        <v>0</v>
      </c>
      <c r="AT54" s="102">
        <f t="shared" si="1"/>
        <v>0</v>
      </c>
      <c r="AU54" s="103">
        <f>'0903 - Etapa IC'!P87</f>
        <v>0</v>
      </c>
      <c r="AV54" s="102">
        <f>'0903 - Etapa IC'!J30</f>
        <v>0</v>
      </c>
      <c r="AW54" s="102">
        <f>'0903 - Etapa IC'!J31</f>
        <v>0</v>
      </c>
      <c r="AX54" s="102">
        <f>'0903 - Etapa IC'!J32</f>
        <v>0</v>
      </c>
      <c r="AY54" s="102">
        <f>'0903 - Etapa IC'!J33</f>
        <v>0</v>
      </c>
      <c r="AZ54" s="102">
        <f>'0903 - Etapa IC'!F30</f>
        <v>0</v>
      </c>
      <c r="BA54" s="102">
        <f>'0903 - Etapa IC'!F31</f>
        <v>0</v>
      </c>
      <c r="BB54" s="102">
        <f>'0903 - Etapa IC'!F32</f>
        <v>0</v>
      </c>
      <c r="BC54" s="102">
        <f>'0903 - Etapa IC'!F33</f>
        <v>0</v>
      </c>
      <c r="BD54" s="104">
        <f>'0903 - Etapa IC'!F34</f>
        <v>0</v>
      </c>
      <c r="BT54" s="105" t="s">
        <v>81</v>
      </c>
      <c r="BV54" s="105" t="s">
        <v>75</v>
      </c>
      <c r="BW54" s="105" t="s">
        <v>90</v>
      </c>
      <c r="BX54" s="105" t="s">
        <v>7</v>
      </c>
      <c r="CL54" s="105" t="s">
        <v>83</v>
      </c>
      <c r="CM54" s="105" t="s">
        <v>84</v>
      </c>
    </row>
    <row r="55" spans="1:91" s="5" customFormat="1" ht="22.5" customHeight="1">
      <c r="A55" s="95" t="s">
        <v>77</v>
      </c>
      <c r="B55" s="96"/>
      <c r="C55" s="97"/>
      <c r="D55" s="342" t="s">
        <v>91</v>
      </c>
      <c r="E55" s="342"/>
      <c r="F55" s="342"/>
      <c r="G55" s="342"/>
      <c r="H55" s="342"/>
      <c r="I55" s="98"/>
      <c r="J55" s="342" t="s">
        <v>92</v>
      </c>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0">
        <f>'0904 - Etapa 2'!J27</f>
        <v>0</v>
      </c>
      <c r="AH55" s="341"/>
      <c r="AI55" s="341"/>
      <c r="AJ55" s="341"/>
      <c r="AK55" s="341"/>
      <c r="AL55" s="341"/>
      <c r="AM55" s="341"/>
      <c r="AN55" s="340">
        <f t="shared" si="0"/>
        <v>0</v>
      </c>
      <c r="AO55" s="341"/>
      <c r="AP55" s="341"/>
      <c r="AQ55" s="99" t="s">
        <v>80</v>
      </c>
      <c r="AR55" s="100"/>
      <c r="AS55" s="101">
        <v>0</v>
      </c>
      <c r="AT55" s="102">
        <f t="shared" si="1"/>
        <v>0</v>
      </c>
      <c r="AU55" s="103">
        <f>'0904 - Etapa 2'!P88</f>
        <v>0</v>
      </c>
      <c r="AV55" s="102">
        <f>'0904 - Etapa 2'!J30</f>
        <v>0</v>
      </c>
      <c r="AW55" s="102">
        <f>'0904 - Etapa 2'!J31</f>
        <v>0</v>
      </c>
      <c r="AX55" s="102">
        <f>'0904 - Etapa 2'!J32</f>
        <v>0</v>
      </c>
      <c r="AY55" s="102">
        <f>'0904 - Etapa 2'!J33</f>
        <v>0</v>
      </c>
      <c r="AZ55" s="102">
        <f>'0904 - Etapa 2'!F30</f>
        <v>0</v>
      </c>
      <c r="BA55" s="102">
        <f>'0904 - Etapa 2'!F31</f>
        <v>0</v>
      </c>
      <c r="BB55" s="102">
        <f>'0904 - Etapa 2'!F32</f>
        <v>0</v>
      </c>
      <c r="BC55" s="102">
        <f>'0904 - Etapa 2'!F33</f>
        <v>0</v>
      </c>
      <c r="BD55" s="104">
        <f>'0904 - Etapa 2'!F34</f>
        <v>0</v>
      </c>
      <c r="BT55" s="105" t="s">
        <v>81</v>
      </c>
      <c r="BV55" s="105" t="s">
        <v>75</v>
      </c>
      <c r="BW55" s="105" t="s">
        <v>93</v>
      </c>
      <c r="BX55" s="105" t="s">
        <v>7</v>
      </c>
      <c r="CL55" s="105" t="s">
        <v>83</v>
      </c>
      <c r="CM55" s="105" t="s">
        <v>84</v>
      </c>
    </row>
    <row r="56" spans="1:91" s="5" customFormat="1" ht="22.5" customHeight="1">
      <c r="A56" s="95" t="s">
        <v>77</v>
      </c>
      <c r="B56" s="96"/>
      <c r="C56" s="97"/>
      <c r="D56" s="342" t="s">
        <v>94</v>
      </c>
      <c r="E56" s="342"/>
      <c r="F56" s="342"/>
      <c r="G56" s="342"/>
      <c r="H56" s="342"/>
      <c r="I56" s="98"/>
      <c r="J56" s="342" t="s">
        <v>95</v>
      </c>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0">
        <f>'0905 - Ostatní a vedlejší...'!J27</f>
        <v>0</v>
      </c>
      <c r="AH56" s="341"/>
      <c r="AI56" s="341"/>
      <c r="AJ56" s="341"/>
      <c r="AK56" s="341"/>
      <c r="AL56" s="341"/>
      <c r="AM56" s="341"/>
      <c r="AN56" s="340">
        <f t="shared" si="0"/>
        <v>0</v>
      </c>
      <c r="AO56" s="341"/>
      <c r="AP56" s="341"/>
      <c r="AQ56" s="99" t="s">
        <v>80</v>
      </c>
      <c r="AR56" s="100"/>
      <c r="AS56" s="106">
        <v>0</v>
      </c>
      <c r="AT56" s="107">
        <f t="shared" si="1"/>
        <v>0</v>
      </c>
      <c r="AU56" s="108">
        <f>'0905 - Ostatní a vedlejší...'!P78</f>
        <v>0</v>
      </c>
      <c r="AV56" s="107">
        <f>'0905 - Ostatní a vedlejší...'!J30</f>
        <v>0</v>
      </c>
      <c r="AW56" s="107">
        <f>'0905 - Ostatní a vedlejší...'!J31</f>
        <v>0</v>
      </c>
      <c r="AX56" s="107">
        <f>'0905 - Ostatní a vedlejší...'!J32</f>
        <v>0</v>
      </c>
      <c r="AY56" s="107">
        <f>'0905 - Ostatní a vedlejší...'!J33</f>
        <v>0</v>
      </c>
      <c r="AZ56" s="107">
        <f>'0905 - Ostatní a vedlejší...'!F30</f>
        <v>0</v>
      </c>
      <c r="BA56" s="107">
        <f>'0905 - Ostatní a vedlejší...'!F31</f>
        <v>0</v>
      </c>
      <c r="BB56" s="107">
        <f>'0905 - Ostatní a vedlejší...'!F32</f>
        <v>0</v>
      </c>
      <c r="BC56" s="107">
        <f>'0905 - Ostatní a vedlejší...'!F33</f>
        <v>0</v>
      </c>
      <c r="BD56" s="109">
        <f>'0905 - Ostatní a vedlejší...'!F34</f>
        <v>0</v>
      </c>
      <c r="BT56" s="105" t="s">
        <v>81</v>
      </c>
      <c r="BV56" s="105" t="s">
        <v>75</v>
      </c>
      <c r="BW56" s="105" t="s">
        <v>96</v>
      </c>
      <c r="BX56" s="105" t="s">
        <v>7</v>
      </c>
      <c r="CL56" s="105" t="s">
        <v>21</v>
      </c>
      <c r="CM56" s="105" t="s">
        <v>84</v>
      </c>
    </row>
    <row r="57" spans="2:44" s="1" customFormat="1" ht="30" customHeight="1">
      <c r="B57" s="40"/>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0"/>
    </row>
    <row r="58" spans="2:44" s="1" customFormat="1" ht="6.95" customHeight="1">
      <c r="B58" s="55"/>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60"/>
    </row>
  </sheetData>
  <sheetProtection password="CC35" sheet="1" objects="1" scenarios="1" formatCells="0" formatColumns="0" formatRows="0" sort="0" autoFilter="0"/>
  <mergeCells count="57">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G52:AM52"/>
    <mergeCell ref="D52:H52"/>
    <mergeCell ref="J52:AF52"/>
    <mergeCell ref="AN53:AP53"/>
    <mergeCell ref="AG53:AM53"/>
    <mergeCell ref="D53:H53"/>
    <mergeCell ref="J53:AF53"/>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s>
  <hyperlinks>
    <hyperlink ref="K1:S1" location="C2" display="1) Rekapitulace stavby"/>
    <hyperlink ref="W1:AI1" location="C51" display="2) Rekapitulace objektů stavby a soupisů prací"/>
    <hyperlink ref="A52" location="'0901 - Etapa IA'!C2" display="/"/>
    <hyperlink ref="A53" location="'0902 - Etapa IB'!C2" display="/"/>
    <hyperlink ref="A54" location="'0903 - Etapa IC'!C2" display="/"/>
    <hyperlink ref="A55" location="'0904 - Etapa 2'!C2" display="/"/>
    <hyperlink ref="A56" location="'0905 - Ostatní a vedlejší...'!C2" display="/"/>
  </hyperlinks>
  <printOptions/>
  <pageMargins left="0.5833333" right="0.5833333" top="0.5833333" bottom="0.5833333" header="0" footer="0"/>
  <pageSetup blackAndWhite="1" fitToHeight="100" fitToWidth="1" horizontalDpi="600" verticalDpi="600" orientation="portrait" paperSize="9" scale="6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4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97</v>
      </c>
      <c r="G1" s="380" t="s">
        <v>98</v>
      </c>
      <c r="H1" s="380"/>
      <c r="I1" s="114"/>
      <c r="J1" s="113" t="s">
        <v>99</v>
      </c>
      <c r="K1" s="112" t="s">
        <v>100</v>
      </c>
      <c r="L1" s="113" t="s">
        <v>101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82</v>
      </c>
    </row>
    <row r="3" spans="2:46" ht="6.95" customHeight="1">
      <c r="B3" s="24"/>
      <c r="C3" s="25"/>
      <c r="D3" s="25"/>
      <c r="E3" s="25"/>
      <c r="F3" s="25"/>
      <c r="G3" s="25"/>
      <c r="H3" s="25"/>
      <c r="I3" s="115"/>
      <c r="J3" s="25"/>
      <c r="K3" s="26"/>
      <c r="AT3" s="23" t="s">
        <v>84</v>
      </c>
    </row>
    <row r="4" spans="2:46" ht="36.95" customHeight="1">
      <c r="B4" s="27"/>
      <c r="C4" s="28"/>
      <c r="D4" s="29" t="s">
        <v>102</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22.5" customHeight="1">
      <c r="B7" s="27"/>
      <c r="C7" s="28"/>
      <c r="D7" s="28"/>
      <c r="E7" s="381" t="str">
        <f>'Rekapitulace stavby'!K6</f>
        <v>II/201 na úseku od x I/20-hranice okr.PS/TC</v>
      </c>
      <c r="F7" s="382"/>
      <c r="G7" s="382"/>
      <c r="H7" s="382"/>
      <c r="I7" s="116"/>
      <c r="J7" s="28"/>
      <c r="K7" s="30"/>
    </row>
    <row r="8" spans="2:11" s="1" customFormat="1" ht="15">
      <c r="B8" s="40"/>
      <c r="C8" s="41"/>
      <c r="D8" s="36" t="s">
        <v>103</v>
      </c>
      <c r="E8" s="41"/>
      <c r="F8" s="41"/>
      <c r="G8" s="41"/>
      <c r="H8" s="41"/>
      <c r="I8" s="117"/>
      <c r="J8" s="41"/>
      <c r="K8" s="44"/>
    </row>
    <row r="9" spans="2:11" s="1" customFormat="1" ht="36.95" customHeight="1">
      <c r="B9" s="40"/>
      <c r="C9" s="41"/>
      <c r="D9" s="41"/>
      <c r="E9" s="383" t="s">
        <v>104</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83</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30. 11. 2017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
        <v>33</v>
      </c>
      <c r="K20" s="44"/>
    </row>
    <row r="21" spans="2:11" s="1" customFormat="1" ht="18" customHeight="1">
      <c r="B21" s="40"/>
      <c r="C21" s="41"/>
      <c r="D21" s="41"/>
      <c r="E21" s="34" t="s">
        <v>105</v>
      </c>
      <c r="F21" s="41"/>
      <c r="G21" s="41"/>
      <c r="H21" s="41"/>
      <c r="I21" s="118" t="s">
        <v>29</v>
      </c>
      <c r="J21" s="34" t="s">
        <v>35</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73" t="s">
        <v>21</v>
      </c>
      <c r="F24" s="373"/>
      <c r="G24" s="373"/>
      <c r="H24" s="373"/>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ROUND(SUM(BE87:BE342),2)</f>
        <v>0</v>
      </c>
      <c r="G30" s="41"/>
      <c r="H30" s="41"/>
      <c r="I30" s="130">
        <v>0.21</v>
      </c>
      <c r="J30" s="129">
        <f>ROUND(ROUND((SUM(BE87:BE342)),2)*I30,2)</f>
        <v>0</v>
      </c>
      <c r="K30" s="44"/>
    </row>
    <row r="31" spans="2:11" s="1" customFormat="1" ht="14.45" customHeight="1">
      <c r="B31" s="40"/>
      <c r="C31" s="41"/>
      <c r="D31" s="41"/>
      <c r="E31" s="48" t="s">
        <v>45</v>
      </c>
      <c r="F31" s="129">
        <f>ROUND(SUM(BF87:BF342),2)</f>
        <v>0</v>
      </c>
      <c r="G31" s="41"/>
      <c r="H31" s="41"/>
      <c r="I31" s="130">
        <v>0.15</v>
      </c>
      <c r="J31" s="129">
        <f>ROUND(ROUND((SUM(BF87:BF342)),2)*I31,2)</f>
        <v>0</v>
      </c>
      <c r="K31" s="44"/>
    </row>
    <row r="32" spans="2:11" s="1" customFormat="1" ht="14.45" customHeight="1" hidden="1">
      <c r="B32" s="40"/>
      <c r="C32" s="41"/>
      <c r="D32" s="41"/>
      <c r="E32" s="48" t="s">
        <v>46</v>
      </c>
      <c r="F32" s="129">
        <f>ROUND(SUM(BG87:BG342),2)</f>
        <v>0</v>
      </c>
      <c r="G32" s="41"/>
      <c r="H32" s="41"/>
      <c r="I32" s="130">
        <v>0.21</v>
      </c>
      <c r="J32" s="129">
        <v>0</v>
      </c>
      <c r="K32" s="44"/>
    </row>
    <row r="33" spans="2:11" s="1" customFormat="1" ht="14.45" customHeight="1" hidden="1">
      <c r="B33" s="40"/>
      <c r="C33" s="41"/>
      <c r="D33" s="41"/>
      <c r="E33" s="48" t="s">
        <v>47</v>
      </c>
      <c r="F33" s="129">
        <f>ROUND(SUM(BH87:BH342),2)</f>
        <v>0</v>
      </c>
      <c r="G33" s="41"/>
      <c r="H33" s="41"/>
      <c r="I33" s="130">
        <v>0.15</v>
      </c>
      <c r="J33" s="129">
        <v>0</v>
      </c>
      <c r="K33" s="44"/>
    </row>
    <row r="34" spans="2:11" s="1" customFormat="1" ht="14.45" customHeight="1" hidden="1">
      <c r="B34" s="40"/>
      <c r="C34" s="41"/>
      <c r="D34" s="41"/>
      <c r="E34" s="48" t="s">
        <v>48</v>
      </c>
      <c r="F34" s="129">
        <f>ROUND(SUM(BI87:BI342),2)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II/201 na úseku od x I/20-hranice okr.PS/TC</v>
      </c>
      <c r="F45" s="382"/>
      <c r="G45" s="382"/>
      <c r="H45" s="382"/>
      <c r="I45" s="117"/>
      <c r="J45" s="41"/>
      <c r="K45" s="44"/>
    </row>
    <row r="46" spans="2:11" s="1" customFormat="1" ht="14.45" customHeight="1">
      <c r="B46" s="40"/>
      <c r="C46" s="36" t="s">
        <v>103</v>
      </c>
      <c r="D46" s="41"/>
      <c r="E46" s="41"/>
      <c r="F46" s="41"/>
      <c r="G46" s="41"/>
      <c r="H46" s="41"/>
      <c r="I46" s="117"/>
      <c r="J46" s="41"/>
      <c r="K46" s="44"/>
    </row>
    <row r="47" spans="2:11" s="1" customFormat="1" ht="23.25" customHeight="1">
      <c r="B47" s="40"/>
      <c r="C47" s="41"/>
      <c r="D47" s="41"/>
      <c r="E47" s="383" t="str">
        <f>E9</f>
        <v>0901 - Etapa IA</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30. 11. 2017</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 xml:space="preserve"> </v>
      </c>
      <c r="G51" s="41"/>
      <c r="H51" s="41"/>
      <c r="I51" s="118" t="s">
        <v>32</v>
      </c>
      <c r="J51" s="34" t="str">
        <f>E21</f>
        <v>Ing.Bohumil Frohlich,Záhumenní 808,337 01 Rokycany</v>
      </c>
      <c r="K51" s="44"/>
    </row>
    <row r="52" spans="2:11" s="1" customFormat="1" ht="14.45" customHeight="1">
      <c r="B52" s="40"/>
      <c r="C52" s="36" t="s">
        <v>30</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J87</f>
        <v>0</v>
      </c>
      <c r="K56" s="44"/>
      <c r="AU56" s="23" t="s">
        <v>110</v>
      </c>
    </row>
    <row r="57" spans="2:11" s="7" customFormat="1" ht="24.95" customHeight="1">
      <c r="B57" s="148"/>
      <c r="C57" s="149"/>
      <c r="D57" s="150" t="s">
        <v>111</v>
      </c>
      <c r="E57" s="151"/>
      <c r="F57" s="151"/>
      <c r="G57" s="151"/>
      <c r="H57" s="151"/>
      <c r="I57" s="152"/>
      <c r="J57" s="153">
        <f>J88</f>
        <v>0</v>
      </c>
      <c r="K57" s="154"/>
    </row>
    <row r="58" spans="2:11" s="8" customFormat="1" ht="19.9" customHeight="1">
      <c r="B58" s="155"/>
      <c r="C58" s="156"/>
      <c r="D58" s="157" t="s">
        <v>112</v>
      </c>
      <c r="E58" s="158"/>
      <c r="F58" s="158"/>
      <c r="G58" s="158"/>
      <c r="H58" s="158"/>
      <c r="I58" s="159"/>
      <c r="J58" s="160">
        <f>J89</f>
        <v>0</v>
      </c>
      <c r="K58" s="161"/>
    </row>
    <row r="59" spans="2:11" s="8" customFormat="1" ht="19.9" customHeight="1">
      <c r="B59" s="155"/>
      <c r="C59" s="156"/>
      <c r="D59" s="157" t="s">
        <v>113</v>
      </c>
      <c r="E59" s="158"/>
      <c r="F59" s="158"/>
      <c r="G59" s="158"/>
      <c r="H59" s="158"/>
      <c r="I59" s="159"/>
      <c r="J59" s="160">
        <f>J123</f>
        <v>0</v>
      </c>
      <c r="K59" s="161"/>
    </row>
    <row r="60" spans="2:11" s="8" customFormat="1" ht="19.9" customHeight="1">
      <c r="B60" s="155"/>
      <c r="C60" s="156"/>
      <c r="D60" s="157" t="s">
        <v>114</v>
      </c>
      <c r="E60" s="158"/>
      <c r="F60" s="158"/>
      <c r="G60" s="158"/>
      <c r="H60" s="158"/>
      <c r="I60" s="159"/>
      <c r="J60" s="160">
        <f>J144</f>
        <v>0</v>
      </c>
      <c r="K60" s="161"/>
    </row>
    <row r="61" spans="2:11" s="8" customFormat="1" ht="19.9" customHeight="1">
      <c r="B61" s="155"/>
      <c r="C61" s="156"/>
      <c r="D61" s="157" t="s">
        <v>115</v>
      </c>
      <c r="E61" s="158"/>
      <c r="F61" s="158"/>
      <c r="G61" s="158"/>
      <c r="H61" s="158"/>
      <c r="I61" s="159"/>
      <c r="J61" s="160">
        <f>J169</f>
        <v>0</v>
      </c>
      <c r="K61" s="161"/>
    </row>
    <row r="62" spans="2:11" s="8" customFormat="1" ht="19.9" customHeight="1">
      <c r="B62" s="155"/>
      <c r="C62" s="156"/>
      <c r="D62" s="157" t="s">
        <v>116</v>
      </c>
      <c r="E62" s="158"/>
      <c r="F62" s="158"/>
      <c r="G62" s="158"/>
      <c r="H62" s="158"/>
      <c r="I62" s="159"/>
      <c r="J62" s="160">
        <f>J180</f>
        <v>0</v>
      </c>
      <c r="K62" s="161"/>
    </row>
    <row r="63" spans="2:11" s="8" customFormat="1" ht="19.9" customHeight="1">
      <c r="B63" s="155"/>
      <c r="C63" s="156"/>
      <c r="D63" s="157" t="s">
        <v>117</v>
      </c>
      <c r="E63" s="158"/>
      <c r="F63" s="158"/>
      <c r="G63" s="158"/>
      <c r="H63" s="158"/>
      <c r="I63" s="159"/>
      <c r="J63" s="160">
        <f>J197</f>
        <v>0</v>
      </c>
      <c r="K63" s="161"/>
    </row>
    <row r="64" spans="2:11" s="8" customFormat="1" ht="19.9" customHeight="1">
      <c r="B64" s="155"/>
      <c r="C64" s="156"/>
      <c r="D64" s="157" t="s">
        <v>118</v>
      </c>
      <c r="E64" s="158"/>
      <c r="F64" s="158"/>
      <c r="G64" s="158"/>
      <c r="H64" s="158"/>
      <c r="I64" s="159"/>
      <c r="J64" s="160">
        <f>J214</f>
        <v>0</v>
      </c>
      <c r="K64" s="161"/>
    </row>
    <row r="65" spans="2:11" s="8" customFormat="1" ht="19.9" customHeight="1">
      <c r="B65" s="155"/>
      <c r="C65" s="156"/>
      <c r="D65" s="157" t="s">
        <v>119</v>
      </c>
      <c r="E65" s="158"/>
      <c r="F65" s="158"/>
      <c r="G65" s="158"/>
      <c r="H65" s="158"/>
      <c r="I65" s="159"/>
      <c r="J65" s="160">
        <f>J245</f>
        <v>0</v>
      </c>
      <c r="K65" s="161"/>
    </row>
    <row r="66" spans="2:11" s="8" customFormat="1" ht="19.9" customHeight="1">
      <c r="B66" s="155"/>
      <c r="C66" s="156"/>
      <c r="D66" s="157" t="s">
        <v>120</v>
      </c>
      <c r="E66" s="158"/>
      <c r="F66" s="158"/>
      <c r="G66" s="158"/>
      <c r="H66" s="158"/>
      <c r="I66" s="159"/>
      <c r="J66" s="160">
        <f>J284</f>
        <v>0</v>
      </c>
      <c r="K66" s="161"/>
    </row>
    <row r="67" spans="2:11" s="8" customFormat="1" ht="19.9" customHeight="1">
      <c r="B67" s="155"/>
      <c r="C67" s="156"/>
      <c r="D67" s="157" t="s">
        <v>121</v>
      </c>
      <c r="E67" s="158"/>
      <c r="F67" s="158"/>
      <c r="G67" s="158"/>
      <c r="H67" s="158"/>
      <c r="I67" s="159"/>
      <c r="J67" s="160">
        <f>J310</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122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77" t="str">
        <f>E7</f>
        <v>II/201 na úseku od x I/20-hranice okr.PS/TC</v>
      </c>
      <c r="F77" s="378"/>
      <c r="G77" s="378"/>
      <c r="H77" s="378"/>
      <c r="I77" s="162"/>
      <c r="J77" s="62"/>
      <c r="K77" s="62"/>
      <c r="L77" s="60"/>
    </row>
    <row r="78" spans="2:12" s="1" customFormat="1" ht="14.45" customHeight="1">
      <c r="B78" s="40"/>
      <c r="C78" s="64" t="s">
        <v>103</v>
      </c>
      <c r="D78" s="62"/>
      <c r="E78" s="62"/>
      <c r="F78" s="62"/>
      <c r="G78" s="62"/>
      <c r="H78" s="62"/>
      <c r="I78" s="162"/>
      <c r="J78" s="62"/>
      <c r="K78" s="62"/>
      <c r="L78" s="60"/>
    </row>
    <row r="79" spans="2:12" s="1" customFormat="1" ht="23.25" customHeight="1">
      <c r="B79" s="40"/>
      <c r="C79" s="62"/>
      <c r="D79" s="62"/>
      <c r="E79" s="345" t="str">
        <f>E9</f>
        <v>0901 - Etapa IA</v>
      </c>
      <c r="F79" s="379"/>
      <c r="G79" s="379"/>
      <c r="H79" s="379"/>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 xml:space="preserve"> </v>
      </c>
      <c r="G81" s="62"/>
      <c r="H81" s="62"/>
      <c r="I81" s="164" t="s">
        <v>25</v>
      </c>
      <c r="J81" s="72" t="str">
        <f>IF(J12="","",J12)</f>
        <v>30. 11. 2017</v>
      </c>
      <c r="K81" s="62"/>
      <c r="L81" s="60"/>
    </row>
    <row r="82" spans="2:12" s="1" customFormat="1" ht="6.95" customHeight="1">
      <c r="B82" s="40"/>
      <c r="C82" s="62"/>
      <c r="D82" s="62"/>
      <c r="E82" s="62"/>
      <c r="F82" s="62"/>
      <c r="G82" s="62"/>
      <c r="H82" s="62"/>
      <c r="I82" s="162"/>
      <c r="J82" s="62"/>
      <c r="K82" s="62"/>
      <c r="L82" s="60"/>
    </row>
    <row r="83" spans="2:12" s="1" customFormat="1" ht="15">
      <c r="B83" s="40"/>
      <c r="C83" s="64" t="s">
        <v>27</v>
      </c>
      <c r="D83" s="62"/>
      <c r="E83" s="62"/>
      <c r="F83" s="163" t="str">
        <f>E15</f>
        <v xml:space="preserve"> </v>
      </c>
      <c r="G83" s="62"/>
      <c r="H83" s="62"/>
      <c r="I83" s="164" t="s">
        <v>32</v>
      </c>
      <c r="J83" s="163" t="str">
        <f>E21</f>
        <v>Ing.Bohumil Frohlich,Záhumenní 808,337 01 Rokycany</v>
      </c>
      <c r="K83" s="62"/>
      <c r="L83" s="60"/>
    </row>
    <row r="84" spans="2:12" s="1" customFormat="1" ht="14.45" customHeight="1">
      <c r="B84" s="40"/>
      <c r="C84" s="64" t="s">
        <v>30</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123</v>
      </c>
      <c r="D86" s="167" t="s">
        <v>58</v>
      </c>
      <c r="E86" s="167" t="s">
        <v>54</v>
      </c>
      <c r="F86" s="167" t="s">
        <v>124</v>
      </c>
      <c r="G86" s="167" t="s">
        <v>125</v>
      </c>
      <c r="H86" s="167" t="s">
        <v>126</v>
      </c>
      <c r="I86" s="168" t="s">
        <v>127</v>
      </c>
      <c r="J86" s="167" t="s">
        <v>108</v>
      </c>
      <c r="K86" s="169" t="s">
        <v>128</v>
      </c>
      <c r="L86" s="170"/>
      <c r="M86" s="80" t="s">
        <v>129</v>
      </c>
      <c r="N86" s="81" t="s">
        <v>43</v>
      </c>
      <c r="O86" s="81" t="s">
        <v>130</v>
      </c>
      <c r="P86" s="81" t="s">
        <v>131</v>
      </c>
      <c r="Q86" s="81" t="s">
        <v>132</v>
      </c>
      <c r="R86" s="81" t="s">
        <v>133</v>
      </c>
      <c r="S86" s="81" t="s">
        <v>134</v>
      </c>
      <c r="T86" s="82" t="s">
        <v>135</v>
      </c>
    </row>
    <row r="87" spans="2:63" s="1" customFormat="1" ht="29.25" customHeight="1">
      <c r="B87" s="40"/>
      <c r="C87" s="86" t="s">
        <v>109</v>
      </c>
      <c r="D87" s="62"/>
      <c r="E87" s="62"/>
      <c r="F87" s="62"/>
      <c r="G87" s="62"/>
      <c r="H87" s="62"/>
      <c r="I87" s="162"/>
      <c r="J87" s="171">
        <f>BK87</f>
        <v>0</v>
      </c>
      <c r="K87" s="62"/>
      <c r="L87" s="60"/>
      <c r="M87" s="83"/>
      <c r="N87" s="84"/>
      <c r="O87" s="84"/>
      <c r="P87" s="172">
        <f>P88</f>
        <v>0</v>
      </c>
      <c r="Q87" s="84"/>
      <c r="R87" s="172">
        <f>R88</f>
        <v>948.74080688</v>
      </c>
      <c r="S87" s="84"/>
      <c r="T87" s="173">
        <f>T88</f>
        <v>41.242</v>
      </c>
      <c r="AT87" s="23" t="s">
        <v>72</v>
      </c>
      <c r="AU87" s="23" t="s">
        <v>110</v>
      </c>
      <c r="BK87" s="174">
        <f>BK88</f>
        <v>0</v>
      </c>
    </row>
    <row r="88" spans="2:63" s="10" customFormat="1" ht="37.35" customHeight="1">
      <c r="B88" s="175"/>
      <c r="C88" s="176"/>
      <c r="D88" s="177" t="s">
        <v>72</v>
      </c>
      <c r="E88" s="178" t="s">
        <v>136</v>
      </c>
      <c r="F88" s="178" t="s">
        <v>137</v>
      </c>
      <c r="G88" s="176"/>
      <c r="H88" s="176"/>
      <c r="I88" s="179"/>
      <c r="J88" s="180">
        <f>BK88</f>
        <v>0</v>
      </c>
      <c r="K88" s="176"/>
      <c r="L88" s="181"/>
      <c r="M88" s="182"/>
      <c r="N88" s="183"/>
      <c r="O88" s="183"/>
      <c r="P88" s="184">
        <f>P89+P123+P144+P169+P180+P197+P214+P245+P284+P310</f>
        <v>0</v>
      </c>
      <c r="Q88" s="183"/>
      <c r="R88" s="184">
        <f>R89+R123+R144+R169+R180+R197+R214+R245+R284+R310</f>
        <v>948.74080688</v>
      </c>
      <c r="S88" s="183"/>
      <c r="T88" s="185">
        <f>T89+T123+T144+T169+T180+T197+T214+T245+T284+T310</f>
        <v>41.242</v>
      </c>
      <c r="AR88" s="186" t="s">
        <v>81</v>
      </c>
      <c r="AT88" s="187" t="s">
        <v>72</v>
      </c>
      <c r="AU88" s="187" t="s">
        <v>73</v>
      </c>
      <c r="AY88" s="186" t="s">
        <v>138</v>
      </c>
      <c r="BK88" s="188">
        <f>BK89+BK123+BK144+BK169+BK180+BK197+BK214+BK245+BK284+BK310</f>
        <v>0</v>
      </c>
    </row>
    <row r="89" spans="2:63" s="10" customFormat="1" ht="19.9" customHeight="1">
      <c r="B89" s="175"/>
      <c r="C89" s="176"/>
      <c r="D89" s="189" t="s">
        <v>72</v>
      </c>
      <c r="E89" s="190" t="s">
        <v>81</v>
      </c>
      <c r="F89" s="190" t="s">
        <v>139</v>
      </c>
      <c r="G89" s="176"/>
      <c r="H89" s="176"/>
      <c r="I89" s="179"/>
      <c r="J89" s="191">
        <f>BK89</f>
        <v>0</v>
      </c>
      <c r="K89" s="176"/>
      <c r="L89" s="181"/>
      <c r="M89" s="182"/>
      <c r="N89" s="183"/>
      <c r="O89" s="183"/>
      <c r="P89" s="184">
        <f>SUM(P90:P122)</f>
        <v>0</v>
      </c>
      <c r="Q89" s="183"/>
      <c r="R89" s="184">
        <f>SUM(R90:R122)</f>
        <v>0</v>
      </c>
      <c r="S89" s="183"/>
      <c r="T89" s="185">
        <f>SUM(T90:T122)</f>
        <v>0</v>
      </c>
      <c r="AR89" s="186" t="s">
        <v>81</v>
      </c>
      <c r="AT89" s="187" t="s">
        <v>72</v>
      </c>
      <c r="AU89" s="187" t="s">
        <v>81</v>
      </c>
      <c r="AY89" s="186" t="s">
        <v>138</v>
      </c>
      <c r="BK89" s="188">
        <f>SUM(BK90:BK122)</f>
        <v>0</v>
      </c>
    </row>
    <row r="90" spans="2:65" s="1" customFormat="1" ht="22.5" customHeight="1">
      <c r="B90" s="40"/>
      <c r="C90" s="192" t="s">
        <v>81</v>
      </c>
      <c r="D90" s="192" t="s">
        <v>140</v>
      </c>
      <c r="E90" s="193" t="s">
        <v>141</v>
      </c>
      <c r="F90" s="194" t="s">
        <v>142</v>
      </c>
      <c r="G90" s="195" t="s">
        <v>143</v>
      </c>
      <c r="H90" s="196">
        <v>286.455</v>
      </c>
      <c r="I90" s="197"/>
      <c r="J90" s="198">
        <f>ROUND(I90*H90,2)</f>
        <v>0</v>
      </c>
      <c r="K90" s="194" t="s">
        <v>144</v>
      </c>
      <c r="L90" s="60"/>
      <c r="M90" s="199" t="s">
        <v>21</v>
      </c>
      <c r="N90" s="200" t="s">
        <v>44</v>
      </c>
      <c r="O90" s="41"/>
      <c r="P90" s="201">
        <f>O90*H90</f>
        <v>0</v>
      </c>
      <c r="Q90" s="201">
        <v>0</v>
      </c>
      <c r="R90" s="201">
        <f>Q90*H90</f>
        <v>0</v>
      </c>
      <c r="S90" s="201">
        <v>0</v>
      </c>
      <c r="T90" s="202">
        <f>S90*H90</f>
        <v>0</v>
      </c>
      <c r="AR90" s="23" t="s">
        <v>145</v>
      </c>
      <c r="AT90" s="23" t="s">
        <v>140</v>
      </c>
      <c r="AU90" s="23" t="s">
        <v>84</v>
      </c>
      <c r="AY90" s="23" t="s">
        <v>138</v>
      </c>
      <c r="BE90" s="203">
        <f>IF(N90="základní",J90,0)</f>
        <v>0</v>
      </c>
      <c r="BF90" s="203">
        <f>IF(N90="snížená",J90,0)</f>
        <v>0</v>
      </c>
      <c r="BG90" s="203">
        <f>IF(N90="zákl. přenesená",J90,0)</f>
        <v>0</v>
      </c>
      <c r="BH90" s="203">
        <f>IF(N90="sníž. přenesená",J90,0)</f>
        <v>0</v>
      </c>
      <c r="BI90" s="203">
        <f>IF(N90="nulová",J90,0)</f>
        <v>0</v>
      </c>
      <c r="BJ90" s="23" t="s">
        <v>81</v>
      </c>
      <c r="BK90" s="203">
        <f>ROUND(I90*H90,2)</f>
        <v>0</v>
      </c>
      <c r="BL90" s="23" t="s">
        <v>145</v>
      </c>
      <c r="BM90" s="23" t="s">
        <v>146</v>
      </c>
    </row>
    <row r="91" spans="2:47" s="1" customFormat="1" ht="94.5">
      <c r="B91" s="40"/>
      <c r="C91" s="62"/>
      <c r="D91" s="204" t="s">
        <v>147</v>
      </c>
      <c r="E91" s="62"/>
      <c r="F91" s="205" t="s">
        <v>148</v>
      </c>
      <c r="G91" s="62"/>
      <c r="H91" s="62"/>
      <c r="I91" s="162"/>
      <c r="J91" s="62"/>
      <c r="K91" s="62"/>
      <c r="L91" s="60"/>
      <c r="M91" s="206"/>
      <c r="N91" s="41"/>
      <c r="O91" s="41"/>
      <c r="P91" s="41"/>
      <c r="Q91" s="41"/>
      <c r="R91" s="41"/>
      <c r="S91" s="41"/>
      <c r="T91" s="77"/>
      <c r="AT91" s="23" t="s">
        <v>147</v>
      </c>
      <c r="AU91" s="23" t="s">
        <v>84</v>
      </c>
    </row>
    <row r="92" spans="2:51" s="11" customFormat="1" ht="13.5">
      <c r="B92" s="207"/>
      <c r="C92" s="208"/>
      <c r="D92" s="204" t="s">
        <v>149</v>
      </c>
      <c r="E92" s="209" t="s">
        <v>21</v>
      </c>
      <c r="F92" s="210" t="s">
        <v>150</v>
      </c>
      <c r="G92" s="208"/>
      <c r="H92" s="211" t="s">
        <v>21</v>
      </c>
      <c r="I92" s="212"/>
      <c r="J92" s="208"/>
      <c r="K92" s="208"/>
      <c r="L92" s="213"/>
      <c r="M92" s="214"/>
      <c r="N92" s="215"/>
      <c r="O92" s="215"/>
      <c r="P92" s="215"/>
      <c r="Q92" s="215"/>
      <c r="R92" s="215"/>
      <c r="S92" s="215"/>
      <c r="T92" s="216"/>
      <c r="AT92" s="217" t="s">
        <v>149</v>
      </c>
      <c r="AU92" s="217" t="s">
        <v>84</v>
      </c>
      <c r="AV92" s="11" t="s">
        <v>81</v>
      </c>
      <c r="AW92" s="11" t="s">
        <v>36</v>
      </c>
      <c r="AX92" s="11" t="s">
        <v>73</v>
      </c>
      <c r="AY92" s="217" t="s">
        <v>138</v>
      </c>
    </row>
    <row r="93" spans="2:51" s="12" customFormat="1" ht="13.5">
      <c r="B93" s="218"/>
      <c r="C93" s="219"/>
      <c r="D93" s="204" t="s">
        <v>149</v>
      </c>
      <c r="E93" s="220" t="s">
        <v>21</v>
      </c>
      <c r="F93" s="221" t="s">
        <v>151</v>
      </c>
      <c r="G93" s="219"/>
      <c r="H93" s="222">
        <v>286.455</v>
      </c>
      <c r="I93" s="223"/>
      <c r="J93" s="219"/>
      <c r="K93" s="219"/>
      <c r="L93" s="224"/>
      <c r="M93" s="225"/>
      <c r="N93" s="226"/>
      <c r="O93" s="226"/>
      <c r="P93" s="226"/>
      <c r="Q93" s="226"/>
      <c r="R93" s="226"/>
      <c r="S93" s="226"/>
      <c r="T93" s="227"/>
      <c r="AT93" s="228" t="s">
        <v>149</v>
      </c>
      <c r="AU93" s="228" t="s">
        <v>84</v>
      </c>
      <c r="AV93" s="12" t="s">
        <v>84</v>
      </c>
      <c r="AW93" s="12" t="s">
        <v>36</v>
      </c>
      <c r="AX93" s="12" t="s">
        <v>73</v>
      </c>
      <c r="AY93" s="228" t="s">
        <v>138</v>
      </c>
    </row>
    <row r="94" spans="2:51" s="13" customFormat="1" ht="13.5">
      <c r="B94" s="229"/>
      <c r="C94" s="230"/>
      <c r="D94" s="231" t="s">
        <v>149</v>
      </c>
      <c r="E94" s="232" t="s">
        <v>21</v>
      </c>
      <c r="F94" s="233" t="s">
        <v>152</v>
      </c>
      <c r="G94" s="230"/>
      <c r="H94" s="234">
        <v>286.455</v>
      </c>
      <c r="I94" s="235"/>
      <c r="J94" s="230"/>
      <c r="K94" s="230"/>
      <c r="L94" s="236"/>
      <c r="M94" s="237"/>
      <c r="N94" s="238"/>
      <c r="O94" s="238"/>
      <c r="P94" s="238"/>
      <c r="Q94" s="238"/>
      <c r="R94" s="238"/>
      <c r="S94" s="238"/>
      <c r="T94" s="239"/>
      <c r="AT94" s="240" t="s">
        <v>149</v>
      </c>
      <c r="AU94" s="240" t="s">
        <v>84</v>
      </c>
      <c r="AV94" s="13" t="s">
        <v>145</v>
      </c>
      <c r="AW94" s="13" t="s">
        <v>36</v>
      </c>
      <c r="AX94" s="13" t="s">
        <v>81</v>
      </c>
      <c r="AY94" s="240" t="s">
        <v>138</v>
      </c>
    </row>
    <row r="95" spans="2:65" s="1" customFormat="1" ht="22.5" customHeight="1">
      <c r="B95" s="40"/>
      <c r="C95" s="192" t="s">
        <v>84</v>
      </c>
      <c r="D95" s="192" t="s">
        <v>140</v>
      </c>
      <c r="E95" s="193" t="s">
        <v>153</v>
      </c>
      <c r="F95" s="194" t="s">
        <v>154</v>
      </c>
      <c r="G95" s="195" t="s">
        <v>143</v>
      </c>
      <c r="H95" s="196">
        <v>95.485</v>
      </c>
      <c r="I95" s="197"/>
      <c r="J95" s="198">
        <f>ROUND(I95*H95,2)</f>
        <v>0</v>
      </c>
      <c r="K95" s="194" t="s">
        <v>144</v>
      </c>
      <c r="L95" s="60"/>
      <c r="M95" s="199" t="s">
        <v>21</v>
      </c>
      <c r="N95" s="200" t="s">
        <v>44</v>
      </c>
      <c r="O95" s="41"/>
      <c r="P95" s="201">
        <f>O95*H95</f>
        <v>0</v>
      </c>
      <c r="Q95" s="201">
        <v>0</v>
      </c>
      <c r="R95" s="201">
        <f>Q95*H95</f>
        <v>0</v>
      </c>
      <c r="S95" s="201">
        <v>0</v>
      </c>
      <c r="T95" s="202">
        <f>S95*H95</f>
        <v>0</v>
      </c>
      <c r="AR95" s="23" t="s">
        <v>145</v>
      </c>
      <c r="AT95" s="23" t="s">
        <v>140</v>
      </c>
      <c r="AU95" s="23" t="s">
        <v>84</v>
      </c>
      <c r="AY95" s="23" t="s">
        <v>138</v>
      </c>
      <c r="BE95" s="203">
        <f>IF(N95="základní",J95,0)</f>
        <v>0</v>
      </c>
      <c r="BF95" s="203">
        <f>IF(N95="snížená",J95,0)</f>
        <v>0</v>
      </c>
      <c r="BG95" s="203">
        <f>IF(N95="zákl. přenesená",J95,0)</f>
        <v>0</v>
      </c>
      <c r="BH95" s="203">
        <f>IF(N95="sníž. přenesená",J95,0)</f>
        <v>0</v>
      </c>
      <c r="BI95" s="203">
        <f>IF(N95="nulová",J95,0)</f>
        <v>0</v>
      </c>
      <c r="BJ95" s="23" t="s">
        <v>81</v>
      </c>
      <c r="BK95" s="203">
        <f>ROUND(I95*H95,2)</f>
        <v>0</v>
      </c>
      <c r="BL95" s="23" t="s">
        <v>145</v>
      </c>
      <c r="BM95" s="23" t="s">
        <v>155</v>
      </c>
    </row>
    <row r="96" spans="2:47" s="1" customFormat="1" ht="94.5">
      <c r="B96" s="40"/>
      <c r="C96" s="62"/>
      <c r="D96" s="204" t="s">
        <v>147</v>
      </c>
      <c r="E96" s="62"/>
      <c r="F96" s="205" t="s">
        <v>148</v>
      </c>
      <c r="G96" s="62"/>
      <c r="H96" s="62"/>
      <c r="I96" s="162"/>
      <c r="J96" s="62"/>
      <c r="K96" s="62"/>
      <c r="L96" s="60"/>
      <c r="M96" s="206"/>
      <c r="N96" s="41"/>
      <c r="O96" s="41"/>
      <c r="P96" s="41"/>
      <c r="Q96" s="41"/>
      <c r="R96" s="41"/>
      <c r="S96" s="41"/>
      <c r="T96" s="77"/>
      <c r="AT96" s="23" t="s">
        <v>147</v>
      </c>
      <c r="AU96" s="23" t="s">
        <v>84</v>
      </c>
    </row>
    <row r="97" spans="2:51" s="12" customFormat="1" ht="13.5">
      <c r="B97" s="218"/>
      <c r="C97" s="219"/>
      <c r="D97" s="204" t="s">
        <v>149</v>
      </c>
      <c r="E97" s="220" t="s">
        <v>21</v>
      </c>
      <c r="F97" s="221" t="s">
        <v>156</v>
      </c>
      <c r="G97" s="219"/>
      <c r="H97" s="222">
        <v>95.485</v>
      </c>
      <c r="I97" s="223"/>
      <c r="J97" s="219"/>
      <c r="K97" s="219"/>
      <c r="L97" s="224"/>
      <c r="M97" s="225"/>
      <c r="N97" s="226"/>
      <c r="O97" s="226"/>
      <c r="P97" s="226"/>
      <c r="Q97" s="226"/>
      <c r="R97" s="226"/>
      <c r="S97" s="226"/>
      <c r="T97" s="227"/>
      <c r="AT97" s="228" t="s">
        <v>149</v>
      </c>
      <c r="AU97" s="228" t="s">
        <v>84</v>
      </c>
      <c r="AV97" s="12" t="s">
        <v>84</v>
      </c>
      <c r="AW97" s="12" t="s">
        <v>36</v>
      </c>
      <c r="AX97" s="12" t="s">
        <v>73</v>
      </c>
      <c r="AY97" s="228" t="s">
        <v>138</v>
      </c>
    </row>
    <row r="98" spans="2:51" s="13" customFormat="1" ht="13.5">
      <c r="B98" s="229"/>
      <c r="C98" s="230"/>
      <c r="D98" s="231" t="s">
        <v>149</v>
      </c>
      <c r="E98" s="232" t="s">
        <v>21</v>
      </c>
      <c r="F98" s="233" t="s">
        <v>152</v>
      </c>
      <c r="G98" s="230"/>
      <c r="H98" s="234">
        <v>95.485</v>
      </c>
      <c r="I98" s="235"/>
      <c r="J98" s="230"/>
      <c r="K98" s="230"/>
      <c r="L98" s="236"/>
      <c r="M98" s="237"/>
      <c r="N98" s="238"/>
      <c r="O98" s="238"/>
      <c r="P98" s="238"/>
      <c r="Q98" s="238"/>
      <c r="R98" s="238"/>
      <c r="S98" s="238"/>
      <c r="T98" s="239"/>
      <c r="AT98" s="240" t="s">
        <v>149</v>
      </c>
      <c r="AU98" s="240" t="s">
        <v>84</v>
      </c>
      <c r="AV98" s="13" t="s">
        <v>145</v>
      </c>
      <c r="AW98" s="13" t="s">
        <v>36</v>
      </c>
      <c r="AX98" s="13" t="s">
        <v>81</v>
      </c>
      <c r="AY98" s="240" t="s">
        <v>138</v>
      </c>
    </row>
    <row r="99" spans="2:65" s="1" customFormat="1" ht="22.5" customHeight="1">
      <c r="B99" s="40"/>
      <c r="C99" s="192" t="s">
        <v>157</v>
      </c>
      <c r="D99" s="192" t="s">
        <v>140</v>
      </c>
      <c r="E99" s="193" t="s">
        <v>158</v>
      </c>
      <c r="F99" s="194" t="s">
        <v>159</v>
      </c>
      <c r="G99" s="195" t="s">
        <v>143</v>
      </c>
      <c r="H99" s="196">
        <v>56.16</v>
      </c>
      <c r="I99" s="197"/>
      <c r="J99" s="198">
        <f>ROUND(I99*H99,2)</f>
        <v>0</v>
      </c>
      <c r="K99" s="194" t="s">
        <v>144</v>
      </c>
      <c r="L99" s="60"/>
      <c r="M99" s="199" t="s">
        <v>21</v>
      </c>
      <c r="N99" s="200" t="s">
        <v>44</v>
      </c>
      <c r="O99" s="41"/>
      <c r="P99" s="201">
        <f>O99*H99</f>
        <v>0</v>
      </c>
      <c r="Q99" s="201">
        <v>0</v>
      </c>
      <c r="R99" s="201">
        <f>Q99*H99</f>
        <v>0</v>
      </c>
      <c r="S99" s="201">
        <v>0</v>
      </c>
      <c r="T99" s="202">
        <f>S99*H99</f>
        <v>0</v>
      </c>
      <c r="AR99" s="23" t="s">
        <v>145</v>
      </c>
      <c r="AT99" s="23" t="s">
        <v>140</v>
      </c>
      <c r="AU99" s="23" t="s">
        <v>84</v>
      </c>
      <c r="AY99" s="23" t="s">
        <v>138</v>
      </c>
      <c r="BE99" s="203">
        <f>IF(N99="základní",J99,0)</f>
        <v>0</v>
      </c>
      <c r="BF99" s="203">
        <f>IF(N99="snížená",J99,0)</f>
        <v>0</v>
      </c>
      <c r="BG99" s="203">
        <f>IF(N99="zákl. přenesená",J99,0)</f>
        <v>0</v>
      </c>
      <c r="BH99" s="203">
        <f>IF(N99="sníž. přenesená",J99,0)</f>
        <v>0</v>
      </c>
      <c r="BI99" s="203">
        <f>IF(N99="nulová",J99,0)</f>
        <v>0</v>
      </c>
      <c r="BJ99" s="23" t="s">
        <v>81</v>
      </c>
      <c r="BK99" s="203">
        <f>ROUND(I99*H99,2)</f>
        <v>0</v>
      </c>
      <c r="BL99" s="23" t="s">
        <v>145</v>
      </c>
      <c r="BM99" s="23" t="s">
        <v>160</v>
      </c>
    </row>
    <row r="100" spans="2:47" s="1" customFormat="1" ht="202.5">
      <c r="B100" s="40"/>
      <c r="C100" s="62"/>
      <c r="D100" s="204" t="s">
        <v>147</v>
      </c>
      <c r="E100" s="62"/>
      <c r="F100" s="205" t="s">
        <v>161</v>
      </c>
      <c r="G100" s="62"/>
      <c r="H100" s="62"/>
      <c r="I100" s="162"/>
      <c r="J100" s="62"/>
      <c r="K100" s="62"/>
      <c r="L100" s="60"/>
      <c r="M100" s="206"/>
      <c r="N100" s="41"/>
      <c r="O100" s="41"/>
      <c r="P100" s="41"/>
      <c r="Q100" s="41"/>
      <c r="R100" s="41"/>
      <c r="S100" s="41"/>
      <c r="T100" s="77"/>
      <c r="AT100" s="23" t="s">
        <v>147</v>
      </c>
      <c r="AU100" s="23" t="s">
        <v>84</v>
      </c>
    </row>
    <row r="101" spans="2:51" s="11" customFormat="1" ht="13.5">
      <c r="B101" s="207"/>
      <c r="C101" s="208"/>
      <c r="D101" s="204" t="s">
        <v>149</v>
      </c>
      <c r="E101" s="209" t="s">
        <v>21</v>
      </c>
      <c r="F101" s="210" t="s">
        <v>150</v>
      </c>
      <c r="G101" s="208"/>
      <c r="H101" s="211" t="s">
        <v>21</v>
      </c>
      <c r="I101" s="212"/>
      <c r="J101" s="208"/>
      <c r="K101" s="208"/>
      <c r="L101" s="213"/>
      <c r="M101" s="214"/>
      <c r="N101" s="215"/>
      <c r="O101" s="215"/>
      <c r="P101" s="215"/>
      <c r="Q101" s="215"/>
      <c r="R101" s="215"/>
      <c r="S101" s="215"/>
      <c r="T101" s="216"/>
      <c r="AT101" s="217" t="s">
        <v>149</v>
      </c>
      <c r="AU101" s="217" t="s">
        <v>84</v>
      </c>
      <c r="AV101" s="11" t="s">
        <v>81</v>
      </c>
      <c r="AW101" s="11" t="s">
        <v>36</v>
      </c>
      <c r="AX101" s="11" t="s">
        <v>73</v>
      </c>
      <c r="AY101" s="217" t="s">
        <v>138</v>
      </c>
    </row>
    <row r="102" spans="2:51" s="12" customFormat="1" ht="13.5">
      <c r="B102" s="218"/>
      <c r="C102" s="219"/>
      <c r="D102" s="204" t="s">
        <v>149</v>
      </c>
      <c r="E102" s="220" t="s">
        <v>21</v>
      </c>
      <c r="F102" s="221" t="s">
        <v>162</v>
      </c>
      <c r="G102" s="219"/>
      <c r="H102" s="222">
        <v>56.16</v>
      </c>
      <c r="I102" s="223"/>
      <c r="J102" s="219"/>
      <c r="K102" s="219"/>
      <c r="L102" s="224"/>
      <c r="M102" s="225"/>
      <c r="N102" s="226"/>
      <c r="O102" s="226"/>
      <c r="P102" s="226"/>
      <c r="Q102" s="226"/>
      <c r="R102" s="226"/>
      <c r="S102" s="226"/>
      <c r="T102" s="227"/>
      <c r="AT102" s="228" t="s">
        <v>149</v>
      </c>
      <c r="AU102" s="228" t="s">
        <v>84</v>
      </c>
      <c r="AV102" s="12" t="s">
        <v>84</v>
      </c>
      <c r="AW102" s="12" t="s">
        <v>36</v>
      </c>
      <c r="AX102" s="12" t="s">
        <v>73</v>
      </c>
      <c r="AY102" s="228" t="s">
        <v>138</v>
      </c>
    </row>
    <row r="103" spans="2:51" s="13" customFormat="1" ht="13.5">
      <c r="B103" s="229"/>
      <c r="C103" s="230"/>
      <c r="D103" s="231" t="s">
        <v>149</v>
      </c>
      <c r="E103" s="232" t="s">
        <v>21</v>
      </c>
      <c r="F103" s="233" t="s">
        <v>152</v>
      </c>
      <c r="G103" s="230"/>
      <c r="H103" s="234">
        <v>56.16</v>
      </c>
      <c r="I103" s="235"/>
      <c r="J103" s="230"/>
      <c r="K103" s="230"/>
      <c r="L103" s="236"/>
      <c r="M103" s="237"/>
      <c r="N103" s="238"/>
      <c r="O103" s="238"/>
      <c r="P103" s="238"/>
      <c r="Q103" s="238"/>
      <c r="R103" s="238"/>
      <c r="S103" s="238"/>
      <c r="T103" s="239"/>
      <c r="AT103" s="240" t="s">
        <v>149</v>
      </c>
      <c r="AU103" s="240" t="s">
        <v>84</v>
      </c>
      <c r="AV103" s="13" t="s">
        <v>145</v>
      </c>
      <c r="AW103" s="13" t="s">
        <v>36</v>
      </c>
      <c r="AX103" s="13" t="s">
        <v>81</v>
      </c>
      <c r="AY103" s="240" t="s">
        <v>138</v>
      </c>
    </row>
    <row r="104" spans="2:65" s="1" customFormat="1" ht="22.5" customHeight="1">
      <c r="B104" s="40"/>
      <c r="C104" s="192" t="s">
        <v>145</v>
      </c>
      <c r="D104" s="192" t="s">
        <v>140</v>
      </c>
      <c r="E104" s="193" t="s">
        <v>163</v>
      </c>
      <c r="F104" s="194" t="s">
        <v>164</v>
      </c>
      <c r="G104" s="195" t="s">
        <v>143</v>
      </c>
      <c r="H104" s="196">
        <v>18.72</v>
      </c>
      <c r="I104" s="197"/>
      <c r="J104" s="198">
        <f>ROUND(I104*H104,2)</f>
        <v>0</v>
      </c>
      <c r="K104" s="194" t="s">
        <v>144</v>
      </c>
      <c r="L104" s="60"/>
      <c r="M104" s="199" t="s">
        <v>21</v>
      </c>
      <c r="N104" s="200" t="s">
        <v>44</v>
      </c>
      <c r="O104" s="41"/>
      <c r="P104" s="201">
        <f>O104*H104</f>
        <v>0</v>
      </c>
      <c r="Q104" s="201">
        <v>0</v>
      </c>
      <c r="R104" s="201">
        <f>Q104*H104</f>
        <v>0</v>
      </c>
      <c r="S104" s="201">
        <v>0</v>
      </c>
      <c r="T104" s="202">
        <f>S104*H104</f>
        <v>0</v>
      </c>
      <c r="AR104" s="23" t="s">
        <v>145</v>
      </c>
      <c r="AT104" s="23" t="s">
        <v>140</v>
      </c>
      <c r="AU104" s="23" t="s">
        <v>84</v>
      </c>
      <c r="AY104" s="23" t="s">
        <v>138</v>
      </c>
      <c r="BE104" s="203">
        <f>IF(N104="základní",J104,0)</f>
        <v>0</v>
      </c>
      <c r="BF104" s="203">
        <f>IF(N104="snížená",J104,0)</f>
        <v>0</v>
      </c>
      <c r="BG104" s="203">
        <f>IF(N104="zákl. přenesená",J104,0)</f>
        <v>0</v>
      </c>
      <c r="BH104" s="203">
        <f>IF(N104="sníž. přenesená",J104,0)</f>
        <v>0</v>
      </c>
      <c r="BI104" s="203">
        <f>IF(N104="nulová",J104,0)</f>
        <v>0</v>
      </c>
      <c r="BJ104" s="23" t="s">
        <v>81</v>
      </c>
      <c r="BK104" s="203">
        <f>ROUND(I104*H104,2)</f>
        <v>0</v>
      </c>
      <c r="BL104" s="23" t="s">
        <v>145</v>
      </c>
      <c r="BM104" s="23" t="s">
        <v>165</v>
      </c>
    </row>
    <row r="105" spans="2:47" s="1" customFormat="1" ht="202.5">
      <c r="B105" s="40"/>
      <c r="C105" s="62"/>
      <c r="D105" s="204" t="s">
        <v>147</v>
      </c>
      <c r="E105" s="62"/>
      <c r="F105" s="205" t="s">
        <v>161</v>
      </c>
      <c r="G105" s="62"/>
      <c r="H105" s="62"/>
      <c r="I105" s="162"/>
      <c r="J105" s="62"/>
      <c r="K105" s="62"/>
      <c r="L105" s="60"/>
      <c r="M105" s="206"/>
      <c r="N105" s="41"/>
      <c r="O105" s="41"/>
      <c r="P105" s="41"/>
      <c r="Q105" s="41"/>
      <c r="R105" s="41"/>
      <c r="S105" s="41"/>
      <c r="T105" s="77"/>
      <c r="AT105" s="23" t="s">
        <v>147</v>
      </c>
      <c r="AU105" s="23" t="s">
        <v>84</v>
      </c>
    </row>
    <row r="106" spans="2:51" s="12" customFormat="1" ht="13.5">
      <c r="B106" s="218"/>
      <c r="C106" s="219"/>
      <c r="D106" s="204" t="s">
        <v>149</v>
      </c>
      <c r="E106" s="220" t="s">
        <v>21</v>
      </c>
      <c r="F106" s="221" t="s">
        <v>166</v>
      </c>
      <c r="G106" s="219"/>
      <c r="H106" s="222">
        <v>18.72</v>
      </c>
      <c r="I106" s="223"/>
      <c r="J106" s="219"/>
      <c r="K106" s="219"/>
      <c r="L106" s="224"/>
      <c r="M106" s="225"/>
      <c r="N106" s="226"/>
      <c r="O106" s="226"/>
      <c r="P106" s="226"/>
      <c r="Q106" s="226"/>
      <c r="R106" s="226"/>
      <c r="S106" s="226"/>
      <c r="T106" s="227"/>
      <c r="AT106" s="228" t="s">
        <v>149</v>
      </c>
      <c r="AU106" s="228" t="s">
        <v>84</v>
      </c>
      <c r="AV106" s="12" t="s">
        <v>84</v>
      </c>
      <c r="AW106" s="12" t="s">
        <v>36</v>
      </c>
      <c r="AX106" s="12" t="s">
        <v>73</v>
      </c>
      <c r="AY106" s="228" t="s">
        <v>138</v>
      </c>
    </row>
    <row r="107" spans="2:51" s="13" customFormat="1" ht="13.5">
      <c r="B107" s="229"/>
      <c r="C107" s="230"/>
      <c r="D107" s="231" t="s">
        <v>149</v>
      </c>
      <c r="E107" s="232" t="s">
        <v>21</v>
      </c>
      <c r="F107" s="233" t="s">
        <v>152</v>
      </c>
      <c r="G107" s="230"/>
      <c r="H107" s="234">
        <v>18.72</v>
      </c>
      <c r="I107" s="235"/>
      <c r="J107" s="230"/>
      <c r="K107" s="230"/>
      <c r="L107" s="236"/>
      <c r="M107" s="237"/>
      <c r="N107" s="238"/>
      <c r="O107" s="238"/>
      <c r="P107" s="238"/>
      <c r="Q107" s="238"/>
      <c r="R107" s="238"/>
      <c r="S107" s="238"/>
      <c r="T107" s="239"/>
      <c r="AT107" s="240" t="s">
        <v>149</v>
      </c>
      <c r="AU107" s="240" t="s">
        <v>84</v>
      </c>
      <c r="AV107" s="13" t="s">
        <v>145</v>
      </c>
      <c r="AW107" s="13" t="s">
        <v>36</v>
      </c>
      <c r="AX107" s="13" t="s">
        <v>81</v>
      </c>
      <c r="AY107" s="240" t="s">
        <v>138</v>
      </c>
    </row>
    <row r="108" spans="2:65" s="1" customFormat="1" ht="22.5" customHeight="1">
      <c r="B108" s="40"/>
      <c r="C108" s="192" t="s">
        <v>167</v>
      </c>
      <c r="D108" s="192" t="s">
        <v>140</v>
      </c>
      <c r="E108" s="193" t="s">
        <v>168</v>
      </c>
      <c r="F108" s="194" t="s">
        <v>169</v>
      </c>
      <c r="G108" s="195" t="s">
        <v>143</v>
      </c>
      <c r="H108" s="196">
        <v>342.615</v>
      </c>
      <c r="I108" s="197"/>
      <c r="J108" s="198">
        <f>ROUND(I108*H108,2)</f>
        <v>0</v>
      </c>
      <c r="K108" s="194" t="s">
        <v>21</v>
      </c>
      <c r="L108" s="60"/>
      <c r="M108" s="199" t="s">
        <v>21</v>
      </c>
      <c r="N108" s="200" t="s">
        <v>44</v>
      </c>
      <c r="O108" s="41"/>
      <c r="P108" s="201">
        <f>O108*H108</f>
        <v>0</v>
      </c>
      <c r="Q108" s="201">
        <v>0</v>
      </c>
      <c r="R108" s="201">
        <f>Q108*H108</f>
        <v>0</v>
      </c>
      <c r="S108" s="201">
        <v>0</v>
      </c>
      <c r="T108" s="202">
        <f>S108*H108</f>
        <v>0</v>
      </c>
      <c r="AR108" s="23" t="s">
        <v>145</v>
      </c>
      <c r="AT108" s="23" t="s">
        <v>140</v>
      </c>
      <c r="AU108" s="23" t="s">
        <v>84</v>
      </c>
      <c r="AY108" s="23" t="s">
        <v>138</v>
      </c>
      <c r="BE108" s="203">
        <f>IF(N108="základní",J108,0)</f>
        <v>0</v>
      </c>
      <c r="BF108" s="203">
        <f>IF(N108="snížená",J108,0)</f>
        <v>0</v>
      </c>
      <c r="BG108" s="203">
        <f>IF(N108="zákl. přenesená",J108,0)</f>
        <v>0</v>
      </c>
      <c r="BH108" s="203">
        <f>IF(N108="sníž. přenesená",J108,0)</f>
        <v>0</v>
      </c>
      <c r="BI108" s="203">
        <f>IF(N108="nulová",J108,0)</f>
        <v>0</v>
      </c>
      <c r="BJ108" s="23" t="s">
        <v>81</v>
      </c>
      <c r="BK108" s="203">
        <f>ROUND(I108*H108,2)</f>
        <v>0</v>
      </c>
      <c r="BL108" s="23" t="s">
        <v>145</v>
      </c>
      <c r="BM108" s="23" t="s">
        <v>170</v>
      </c>
    </row>
    <row r="109" spans="2:51" s="12" customFormat="1" ht="13.5">
      <c r="B109" s="218"/>
      <c r="C109" s="219"/>
      <c r="D109" s="204" t="s">
        <v>149</v>
      </c>
      <c r="E109" s="220" t="s">
        <v>21</v>
      </c>
      <c r="F109" s="221" t="s">
        <v>171</v>
      </c>
      <c r="G109" s="219"/>
      <c r="H109" s="222">
        <v>342.615</v>
      </c>
      <c r="I109" s="223"/>
      <c r="J109" s="219"/>
      <c r="K109" s="219"/>
      <c r="L109" s="224"/>
      <c r="M109" s="225"/>
      <c r="N109" s="226"/>
      <c r="O109" s="226"/>
      <c r="P109" s="226"/>
      <c r="Q109" s="226"/>
      <c r="R109" s="226"/>
      <c r="S109" s="226"/>
      <c r="T109" s="227"/>
      <c r="AT109" s="228" t="s">
        <v>149</v>
      </c>
      <c r="AU109" s="228" t="s">
        <v>84</v>
      </c>
      <c r="AV109" s="12" t="s">
        <v>84</v>
      </c>
      <c r="AW109" s="12" t="s">
        <v>36</v>
      </c>
      <c r="AX109" s="12" t="s">
        <v>73</v>
      </c>
      <c r="AY109" s="228" t="s">
        <v>138</v>
      </c>
    </row>
    <row r="110" spans="2:51" s="13" customFormat="1" ht="13.5">
      <c r="B110" s="229"/>
      <c r="C110" s="230"/>
      <c r="D110" s="231" t="s">
        <v>149</v>
      </c>
      <c r="E110" s="232" t="s">
        <v>21</v>
      </c>
      <c r="F110" s="233" t="s">
        <v>152</v>
      </c>
      <c r="G110" s="230"/>
      <c r="H110" s="234">
        <v>342.615</v>
      </c>
      <c r="I110" s="235"/>
      <c r="J110" s="230"/>
      <c r="K110" s="230"/>
      <c r="L110" s="236"/>
      <c r="M110" s="237"/>
      <c r="N110" s="238"/>
      <c r="O110" s="238"/>
      <c r="P110" s="238"/>
      <c r="Q110" s="238"/>
      <c r="R110" s="238"/>
      <c r="S110" s="238"/>
      <c r="T110" s="239"/>
      <c r="AT110" s="240" t="s">
        <v>149</v>
      </c>
      <c r="AU110" s="240" t="s">
        <v>84</v>
      </c>
      <c r="AV110" s="13" t="s">
        <v>145</v>
      </c>
      <c r="AW110" s="13" t="s">
        <v>36</v>
      </c>
      <c r="AX110" s="13" t="s">
        <v>81</v>
      </c>
      <c r="AY110" s="240" t="s">
        <v>138</v>
      </c>
    </row>
    <row r="111" spans="2:65" s="1" customFormat="1" ht="22.5" customHeight="1">
      <c r="B111" s="40"/>
      <c r="C111" s="192" t="s">
        <v>172</v>
      </c>
      <c r="D111" s="192" t="s">
        <v>140</v>
      </c>
      <c r="E111" s="193" t="s">
        <v>173</v>
      </c>
      <c r="F111" s="194" t="s">
        <v>174</v>
      </c>
      <c r="G111" s="195" t="s">
        <v>143</v>
      </c>
      <c r="H111" s="196">
        <v>342.615</v>
      </c>
      <c r="I111" s="197"/>
      <c r="J111" s="198">
        <f>ROUND(I111*H111,2)</f>
        <v>0</v>
      </c>
      <c r="K111" s="194" t="s">
        <v>144</v>
      </c>
      <c r="L111" s="60"/>
      <c r="M111" s="199" t="s">
        <v>21</v>
      </c>
      <c r="N111" s="200" t="s">
        <v>44</v>
      </c>
      <c r="O111" s="41"/>
      <c r="P111" s="201">
        <f>O111*H111</f>
        <v>0</v>
      </c>
      <c r="Q111" s="201">
        <v>0</v>
      </c>
      <c r="R111" s="201">
        <f>Q111*H111</f>
        <v>0</v>
      </c>
      <c r="S111" s="201">
        <v>0</v>
      </c>
      <c r="T111" s="202">
        <f>S111*H111</f>
        <v>0</v>
      </c>
      <c r="AR111" s="23" t="s">
        <v>145</v>
      </c>
      <c r="AT111" s="23" t="s">
        <v>140</v>
      </c>
      <c r="AU111" s="23" t="s">
        <v>84</v>
      </c>
      <c r="AY111" s="23" t="s">
        <v>138</v>
      </c>
      <c r="BE111" s="203">
        <f>IF(N111="základní",J111,0)</f>
        <v>0</v>
      </c>
      <c r="BF111" s="203">
        <f>IF(N111="snížená",J111,0)</f>
        <v>0</v>
      </c>
      <c r="BG111" s="203">
        <f>IF(N111="zákl. přenesená",J111,0)</f>
        <v>0</v>
      </c>
      <c r="BH111" s="203">
        <f>IF(N111="sníž. přenesená",J111,0)</f>
        <v>0</v>
      </c>
      <c r="BI111" s="203">
        <f>IF(N111="nulová",J111,0)</f>
        <v>0</v>
      </c>
      <c r="BJ111" s="23" t="s">
        <v>81</v>
      </c>
      <c r="BK111" s="203">
        <f>ROUND(I111*H111,2)</f>
        <v>0</v>
      </c>
      <c r="BL111" s="23" t="s">
        <v>145</v>
      </c>
      <c r="BM111" s="23" t="s">
        <v>175</v>
      </c>
    </row>
    <row r="112" spans="2:47" s="1" customFormat="1" ht="297">
      <c r="B112" s="40"/>
      <c r="C112" s="62"/>
      <c r="D112" s="204" t="s">
        <v>147</v>
      </c>
      <c r="E112" s="62"/>
      <c r="F112" s="205" t="s">
        <v>176</v>
      </c>
      <c r="G112" s="62"/>
      <c r="H112" s="62"/>
      <c r="I112" s="162"/>
      <c r="J112" s="62"/>
      <c r="K112" s="62"/>
      <c r="L112" s="60"/>
      <c r="M112" s="206"/>
      <c r="N112" s="41"/>
      <c r="O112" s="41"/>
      <c r="P112" s="41"/>
      <c r="Q112" s="41"/>
      <c r="R112" s="41"/>
      <c r="S112" s="41"/>
      <c r="T112" s="77"/>
      <c r="AT112" s="23" t="s">
        <v>147</v>
      </c>
      <c r="AU112" s="23" t="s">
        <v>84</v>
      </c>
    </row>
    <row r="113" spans="2:51" s="12" customFormat="1" ht="13.5">
      <c r="B113" s="218"/>
      <c r="C113" s="219"/>
      <c r="D113" s="204" t="s">
        <v>149</v>
      </c>
      <c r="E113" s="220" t="s">
        <v>21</v>
      </c>
      <c r="F113" s="221" t="s">
        <v>177</v>
      </c>
      <c r="G113" s="219"/>
      <c r="H113" s="222">
        <v>342.615</v>
      </c>
      <c r="I113" s="223"/>
      <c r="J113" s="219"/>
      <c r="K113" s="219"/>
      <c r="L113" s="224"/>
      <c r="M113" s="225"/>
      <c r="N113" s="226"/>
      <c r="O113" s="226"/>
      <c r="P113" s="226"/>
      <c r="Q113" s="226"/>
      <c r="R113" s="226"/>
      <c r="S113" s="226"/>
      <c r="T113" s="227"/>
      <c r="AT113" s="228" t="s">
        <v>149</v>
      </c>
      <c r="AU113" s="228" t="s">
        <v>84</v>
      </c>
      <c r="AV113" s="12" t="s">
        <v>84</v>
      </c>
      <c r="AW113" s="12" t="s">
        <v>36</v>
      </c>
      <c r="AX113" s="12" t="s">
        <v>73</v>
      </c>
      <c r="AY113" s="228" t="s">
        <v>138</v>
      </c>
    </row>
    <row r="114" spans="2:51" s="13" customFormat="1" ht="13.5">
      <c r="B114" s="229"/>
      <c r="C114" s="230"/>
      <c r="D114" s="231" t="s">
        <v>149</v>
      </c>
      <c r="E114" s="232" t="s">
        <v>21</v>
      </c>
      <c r="F114" s="233" t="s">
        <v>152</v>
      </c>
      <c r="G114" s="230"/>
      <c r="H114" s="234">
        <v>342.615</v>
      </c>
      <c r="I114" s="235"/>
      <c r="J114" s="230"/>
      <c r="K114" s="230"/>
      <c r="L114" s="236"/>
      <c r="M114" s="237"/>
      <c r="N114" s="238"/>
      <c r="O114" s="238"/>
      <c r="P114" s="238"/>
      <c r="Q114" s="238"/>
      <c r="R114" s="238"/>
      <c r="S114" s="238"/>
      <c r="T114" s="239"/>
      <c r="AT114" s="240" t="s">
        <v>149</v>
      </c>
      <c r="AU114" s="240" t="s">
        <v>84</v>
      </c>
      <c r="AV114" s="13" t="s">
        <v>145</v>
      </c>
      <c r="AW114" s="13" t="s">
        <v>36</v>
      </c>
      <c r="AX114" s="13" t="s">
        <v>81</v>
      </c>
      <c r="AY114" s="240" t="s">
        <v>138</v>
      </c>
    </row>
    <row r="115" spans="2:65" s="1" customFormat="1" ht="22.5" customHeight="1">
      <c r="B115" s="40"/>
      <c r="C115" s="192" t="s">
        <v>178</v>
      </c>
      <c r="D115" s="192" t="s">
        <v>140</v>
      </c>
      <c r="E115" s="193" t="s">
        <v>179</v>
      </c>
      <c r="F115" s="194" t="s">
        <v>180</v>
      </c>
      <c r="G115" s="195" t="s">
        <v>181</v>
      </c>
      <c r="H115" s="196">
        <v>616.707</v>
      </c>
      <c r="I115" s="197"/>
      <c r="J115" s="198">
        <f>ROUND(I115*H115,2)</f>
        <v>0</v>
      </c>
      <c r="K115" s="194" t="s">
        <v>144</v>
      </c>
      <c r="L115" s="60"/>
      <c r="M115" s="199" t="s">
        <v>21</v>
      </c>
      <c r="N115" s="200" t="s">
        <v>44</v>
      </c>
      <c r="O115" s="41"/>
      <c r="P115" s="201">
        <f>O115*H115</f>
        <v>0</v>
      </c>
      <c r="Q115" s="201">
        <v>0</v>
      </c>
      <c r="R115" s="201">
        <f>Q115*H115</f>
        <v>0</v>
      </c>
      <c r="S115" s="201">
        <v>0</v>
      </c>
      <c r="T115" s="202">
        <f>S115*H115</f>
        <v>0</v>
      </c>
      <c r="AR115" s="23" t="s">
        <v>145</v>
      </c>
      <c r="AT115" s="23" t="s">
        <v>140</v>
      </c>
      <c r="AU115" s="23" t="s">
        <v>84</v>
      </c>
      <c r="AY115" s="23" t="s">
        <v>138</v>
      </c>
      <c r="BE115" s="203">
        <f>IF(N115="základní",J115,0)</f>
        <v>0</v>
      </c>
      <c r="BF115" s="203">
        <f>IF(N115="snížená",J115,0)</f>
        <v>0</v>
      </c>
      <c r="BG115" s="203">
        <f>IF(N115="zákl. přenesená",J115,0)</f>
        <v>0</v>
      </c>
      <c r="BH115" s="203">
        <f>IF(N115="sníž. přenesená",J115,0)</f>
        <v>0</v>
      </c>
      <c r="BI115" s="203">
        <f>IF(N115="nulová",J115,0)</f>
        <v>0</v>
      </c>
      <c r="BJ115" s="23" t="s">
        <v>81</v>
      </c>
      <c r="BK115" s="203">
        <f>ROUND(I115*H115,2)</f>
        <v>0</v>
      </c>
      <c r="BL115" s="23" t="s">
        <v>145</v>
      </c>
      <c r="BM115" s="23" t="s">
        <v>182</v>
      </c>
    </row>
    <row r="116" spans="2:47" s="1" customFormat="1" ht="297">
      <c r="B116" s="40"/>
      <c r="C116" s="62"/>
      <c r="D116" s="204" t="s">
        <v>147</v>
      </c>
      <c r="E116" s="62"/>
      <c r="F116" s="205" t="s">
        <v>176</v>
      </c>
      <c r="G116" s="62"/>
      <c r="H116" s="62"/>
      <c r="I116" s="162"/>
      <c r="J116" s="62"/>
      <c r="K116" s="62"/>
      <c r="L116" s="60"/>
      <c r="M116" s="206"/>
      <c r="N116" s="41"/>
      <c r="O116" s="41"/>
      <c r="P116" s="41"/>
      <c r="Q116" s="41"/>
      <c r="R116" s="41"/>
      <c r="S116" s="41"/>
      <c r="T116" s="77"/>
      <c r="AT116" s="23" t="s">
        <v>147</v>
      </c>
      <c r="AU116" s="23" t="s">
        <v>84</v>
      </c>
    </row>
    <row r="117" spans="2:51" s="12" customFormat="1" ht="13.5">
      <c r="B117" s="218"/>
      <c r="C117" s="219"/>
      <c r="D117" s="204" t="s">
        <v>149</v>
      </c>
      <c r="E117" s="220" t="s">
        <v>21</v>
      </c>
      <c r="F117" s="221" t="s">
        <v>183</v>
      </c>
      <c r="G117" s="219"/>
      <c r="H117" s="222">
        <v>616.707</v>
      </c>
      <c r="I117" s="223"/>
      <c r="J117" s="219"/>
      <c r="K117" s="219"/>
      <c r="L117" s="224"/>
      <c r="M117" s="225"/>
      <c r="N117" s="226"/>
      <c r="O117" s="226"/>
      <c r="P117" s="226"/>
      <c r="Q117" s="226"/>
      <c r="R117" s="226"/>
      <c r="S117" s="226"/>
      <c r="T117" s="227"/>
      <c r="AT117" s="228" t="s">
        <v>149</v>
      </c>
      <c r="AU117" s="228" t="s">
        <v>84</v>
      </c>
      <c r="AV117" s="12" t="s">
        <v>84</v>
      </c>
      <c r="AW117" s="12" t="s">
        <v>36</v>
      </c>
      <c r="AX117" s="12" t="s">
        <v>73</v>
      </c>
      <c r="AY117" s="228" t="s">
        <v>138</v>
      </c>
    </row>
    <row r="118" spans="2:51" s="13" customFormat="1" ht="13.5">
      <c r="B118" s="229"/>
      <c r="C118" s="230"/>
      <c r="D118" s="231" t="s">
        <v>149</v>
      </c>
      <c r="E118" s="232" t="s">
        <v>21</v>
      </c>
      <c r="F118" s="233" t="s">
        <v>152</v>
      </c>
      <c r="G118" s="230"/>
      <c r="H118" s="234">
        <v>616.707</v>
      </c>
      <c r="I118" s="235"/>
      <c r="J118" s="230"/>
      <c r="K118" s="230"/>
      <c r="L118" s="236"/>
      <c r="M118" s="237"/>
      <c r="N118" s="238"/>
      <c r="O118" s="238"/>
      <c r="P118" s="238"/>
      <c r="Q118" s="238"/>
      <c r="R118" s="238"/>
      <c r="S118" s="238"/>
      <c r="T118" s="239"/>
      <c r="AT118" s="240" t="s">
        <v>149</v>
      </c>
      <c r="AU118" s="240" t="s">
        <v>84</v>
      </c>
      <c r="AV118" s="13" t="s">
        <v>145</v>
      </c>
      <c r="AW118" s="13" t="s">
        <v>36</v>
      </c>
      <c r="AX118" s="13" t="s">
        <v>81</v>
      </c>
      <c r="AY118" s="240" t="s">
        <v>138</v>
      </c>
    </row>
    <row r="119" spans="2:65" s="1" customFormat="1" ht="22.5" customHeight="1">
      <c r="B119" s="40"/>
      <c r="C119" s="192" t="s">
        <v>184</v>
      </c>
      <c r="D119" s="192" t="s">
        <v>140</v>
      </c>
      <c r="E119" s="193" t="s">
        <v>185</v>
      </c>
      <c r="F119" s="194" t="s">
        <v>186</v>
      </c>
      <c r="G119" s="195" t="s">
        <v>187</v>
      </c>
      <c r="H119" s="196">
        <v>731</v>
      </c>
      <c r="I119" s="197"/>
      <c r="J119" s="198">
        <f>ROUND(I119*H119,2)</f>
        <v>0</v>
      </c>
      <c r="K119" s="194" t="s">
        <v>144</v>
      </c>
      <c r="L119" s="60"/>
      <c r="M119" s="199" t="s">
        <v>21</v>
      </c>
      <c r="N119" s="200" t="s">
        <v>44</v>
      </c>
      <c r="O119" s="41"/>
      <c r="P119" s="201">
        <f>O119*H119</f>
        <v>0</v>
      </c>
      <c r="Q119" s="201">
        <v>0</v>
      </c>
      <c r="R119" s="201">
        <f>Q119*H119</f>
        <v>0</v>
      </c>
      <c r="S119" s="201">
        <v>0</v>
      </c>
      <c r="T119" s="202">
        <f>S119*H119</f>
        <v>0</v>
      </c>
      <c r="AR119" s="23" t="s">
        <v>145</v>
      </c>
      <c r="AT119" s="23" t="s">
        <v>140</v>
      </c>
      <c r="AU119" s="23" t="s">
        <v>84</v>
      </c>
      <c r="AY119" s="23" t="s">
        <v>138</v>
      </c>
      <c r="BE119" s="203">
        <f>IF(N119="základní",J119,0)</f>
        <v>0</v>
      </c>
      <c r="BF119" s="203">
        <f>IF(N119="snížená",J119,0)</f>
        <v>0</v>
      </c>
      <c r="BG119" s="203">
        <f>IF(N119="zákl. přenesená",J119,0)</f>
        <v>0</v>
      </c>
      <c r="BH119" s="203">
        <f>IF(N119="sníž. přenesená",J119,0)</f>
        <v>0</v>
      </c>
      <c r="BI119" s="203">
        <f>IF(N119="nulová",J119,0)</f>
        <v>0</v>
      </c>
      <c r="BJ119" s="23" t="s">
        <v>81</v>
      </c>
      <c r="BK119" s="203">
        <f>ROUND(I119*H119,2)</f>
        <v>0</v>
      </c>
      <c r="BL119" s="23" t="s">
        <v>145</v>
      </c>
      <c r="BM119" s="23" t="s">
        <v>188</v>
      </c>
    </row>
    <row r="120" spans="2:47" s="1" customFormat="1" ht="162">
      <c r="B120" s="40"/>
      <c r="C120" s="62"/>
      <c r="D120" s="204" t="s">
        <v>147</v>
      </c>
      <c r="E120" s="62"/>
      <c r="F120" s="205" t="s">
        <v>189</v>
      </c>
      <c r="G120" s="62"/>
      <c r="H120" s="62"/>
      <c r="I120" s="162"/>
      <c r="J120" s="62"/>
      <c r="K120" s="62"/>
      <c r="L120" s="60"/>
      <c r="M120" s="206"/>
      <c r="N120" s="41"/>
      <c r="O120" s="41"/>
      <c r="P120" s="41"/>
      <c r="Q120" s="41"/>
      <c r="R120" s="41"/>
      <c r="S120" s="41"/>
      <c r="T120" s="77"/>
      <c r="AT120" s="23" t="s">
        <v>147</v>
      </c>
      <c r="AU120" s="23" t="s">
        <v>84</v>
      </c>
    </row>
    <row r="121" spans="2:51" s="12" customFormat="1" ht="13.5">
      <c r="B121" s="218"/>
      <c r="C121" s="219"/>
      <c r="D121" s="204" t="s">
        <v>149</v>
      </c>
      <c r="E121" s="220" t="s">
        <v>21</v>
      </c>
      <c r="F121" s="221" t="s">
        <v>190</v>
      </c>
      <c r="G121" s="219"/>
      <c r="H121" s="222">
        <v>731</v>
      </c>
      <c r="I121" s="223"/>
      <c r="J121" s="219"/>
      <c r="K121" s="219"/>
      <c r="L121" s="224"/>
      <c r="M121" s="225"/>
      <c r="N121" s="226"/>
      <c r="O121" s="226"/>
      <c r="P121" s="226"/>
      <c r="Q121" s="226"/>
      <c r="R121" s="226"/>
      <c r="S121" s="226"/>
      <c r="T121" s="227"/>
      <c r="AT121" s="228" t="s">
        <v>149</v>
      </c>
      <c r="AU121" s="228" t="s">
        <v>84</v>
      </c>
      <c r="AV121" s="12" t="s">
        <v>84</v>
      </c>
      <c r="AW121" s="12" t="s">
        <v>36</v>
      </c>
      <c r="AX121" s="12" t="s">
        <v>73</v>
      </c>
      <c r="AY121" s="228" t="s">
        <v>138</v>
      </c>
    </row>
    <row r="122" spans="2:51" s="13" customFormat="1" ht="13.5">
      <c r="B122" s="229"/>
      <c r="C122" s="230"/>
      <c r="D122" s="204" t="s">
        <v>149</v>
      </c>
      <c r="E122" s="241" t="s">
        <v>21</v>
      </c>
      <c r="F122" s="242" t="s">
        <v>152</v>
      </c>
      <c r="G122" s="230"/>
      <c r="H122" s="243">
        <v>731</v>
      </c>
      <c r="I122" s="235"/>
      <c r="J122" s="230"/>
      <c r="K122" s="230"/>
      <c r="L122" s="236"/>
      <c r="M122" s="237"/>
      <c r="N122" s="238"/>
      <c r="O122" s="238"/>
      <c r="P122" s="238"/>
      <c r="Q122" s="238"/>
      <c r="R122" s="238"/>
      <c r="S122" s="238"/>
      <c r="T122" s="239"/>
      <c r="AT122" s="240" t="s">
        <v>149</v>
      </c>
      <c r="AU122" s="240" t="s">
        <v>84</v>
      </c>
      <c r="AV122" s="13" t="s">
        <v>145</v>
      </c>
      <c r="AW122" s="13" t="s">
        <v>36</v>
      </c>
      <c r="AX122" s="13" t="s">
        <v>81</v>
      </c>
      <c r="AY122" s="240" t="s">
        <v>138</v>
      </c>
    </row>
    <row r="123" spans="2:63" s="10" customFormat="1" ht="29.85" customHeight="1">
      <c r="B123" s="175"/>
      <c r="C123" s="176"/>
      <c r="D123" s="189" t="s">
        <v>72</v>
      </c>
      <c r="E123" s="190" t="s">
        <v>84</v>
      </c>
      <c r="F123" s="190" t="s">
        <v>191</v>
      </c>
      <c r="G123" s="176"/>
      <c r="H123" s="176"/>
      <c r="I123" s="179"/>
      <c r="J123" s="191">
        <f>BK123</f>
        <v>0</v>
      </c>
      <c r="K123" s="176"/>
      <c r="L123" s="181"/>
      <c r="M123" s="182"/>
      <c r="N123" s="183"/>
      <c r="O123" s="183"/>
      <c r="P123" s="184">
        <f>SUM(P124:P143)</f>
        <v>0</v>
      </c>
      <c r="Q123" s="183"/>
      <c r="R123" s="184">
        <f>SUM(R124:R143)</f>
        <v>0.1656</v>
      </c>
      <c r="S123" s="183"/>
      <c r="T123" s="185">
        <f>SUM(T124:T143)</f>
        <v>0</v>
      </c>
      <c r="AR123" s="186" t="s">
        <v>81</v>
      </c>
      <c r="AT123" s="187" t="s">
        <v>72</v>
      </c>
      <c r="AU123" s="187" t="s">
        <v>81</v>
      </c>
      <c r="AY123" s="186" t="s">
        <v>138</v>
      </c>
      <c r="BK123" s="188">
        <f>SUM(BK124:BK143)</f>
        <v>0</v>
      </c>
    </row>
    <row r="124" spans="2:65" s="1" customFormat="1" ht="22.5" customHeight="1">
      <c r="B124" s="40"/>
      <c r="C124" s="192" t="s">
        <v>192</v>
      </c>
      <c r="D124" s="192" t="s">
        <v>140</v>
      </c>
      <c r="E124" s="193" t="s">
        <v>193</v>
      </c>
      <c r="F124" s="194" t="s">
        <v>194</v>
      </c>
      <c r="G124" s="195" t="s">
        <v>187</v>
      </c>
      <c r="H124" s="196">
        <v>8819</v>
      </c>
      <c r="I124" s="197"/>
      <c r="J124" s="198">
        <f>ROUND(I124*H124,2)</f>
        <v>0</v>
      </c>
      <c r="K124" s="194" t="s">
        <v>144</v>
      </c>
      <c r="L124" s="60"/>
      <c r="M124" s="199" t="s">
        <v>21</v>
      </c>
      <c r="N124" s="200" t="s">
        <v>44</v>
      </c>
      <c r="O124" s="41"/>
      <c r="P124" s="201">
        <f>O124*H124</f>
        <v>0</v>
      </c>
      <c r="Q124" s="201">
        <v>0</v>
      </c>
      <c r="R124" s="201">
        <f>Q124*H124</f>
        <v>0</v>
      </c>
      <c r="S124" s="201">
        <v>0</v>
      </c>
      <c r="T124" s="202">
        <f>S124*H124</f>
        <v>0</v>
      </c>
      <c r="AR124" s="23" t="s">
        <v>145</v>
      </c>
      <c r="AT124" s="23" t="s">
        <v>140</v>
      </c>
      <c r="AU124" s="23" t="s">
        <v>84</v>
      </c>
      <c r="AY124" s="23" t="s">
        <v>138</v>
      </c>
      <c r="BE124" s="203">
        <f>IF(N124="základní",J124,0)</f>
        <v>0</v>
      </c>
      <c r="BF124" s="203">
        <f>IF(N124="snížená",J124,0)</f>
        <v>0</v>
      </c>
      <c r="BG124" s="203">
        <f>IF(N124="zákl. přenesená",J124,0)</f>
        <v>0</v>
      </c>
      <c r="BH124" s="203">
        <f>IF(N124="sníž. přenesená",J124,0)</f>
        <v>0</v>
      </c>
      <c r="BI124" s="203">
        <f>IF(N124="nulová",J124,0)</f>
        <v>0</v>
      </c>
      <c r="BJ124" s="23" t="s">
        <v>81</v>
      </c>
      <c r="BK124" s="203">
        <f>ROUND(I124*H124,2)</f>
        <v>0</v>
      </c>
      <c r="BL124" s="23" t="s">
        <v>145</v>
      </c>
      <c r="BM124" s="23" t="s">
        <v>195</v>
      </c>
    </row>
    <row r="125" spans="2:51" s="12" customFormat="1" ht="13.5">
      <c r="B125" s="218"/>
      <c r="C125" s="219"/>
      <c r="D125" s="204" t="s">
        <v>149</v>
      </c>
      <c r="E125" s="220" t="s">
        <v>21</v>
      </c>
      <c r="F125" s="221" t="s">
        <v>196</v>
      </c>
      <c r="G125" s="219"/>
      <c r="H125" s="222">
        <v>8685</v>
      </c>
      <c r="I125" s="223"/>
      <c r="J125" s="219"/>
      <c r="K125" s="219"/>
      <c r="L125" s="224"/>
      <c r="M125" s="225"/>
      <c r="N125" s="226"/>
      <c r="O125" s="226"/>
      <c r="P125" s="226"/>
      <c r="Q125" s="226"/>
      <c r="R125" s="226"/>
      <c r="S125" s="226"/>
      <c r="T125" s="227"/>
      <c r="AT125" s="228" t="s">
        <v>149</v>
      </c>
      <c r="AU125" s="228" t="s">
        <v>84</v>
      </c>
      <c r="AV125" s="12" t="s">
        <v>84</v>
      </c>
      <c r="AW125" s="12" t="s">
        <v>36</v>
      </c>
      <c r="AX125" s="12" t="s">
        <v>73</v>
      </c>
      <c r="AY125" s="228" t="s">
        <v>138</v>
      </c>
    </row>
    <row r="126" spans="2:51" s="12" customFormat="1" ht="13.5">
      <c r="B126" s="218"/>
      <c r="C126" s="219"/>
      <c r="D126" s="204" t="s">
        <v>149</v>
      </c>
      <c r="E126" s="220" t="s">
        <v>21</v>
      </c>
      <c r="F126" s="221" t="s">
        <v>197</v>
      </c>
      <c r="G126" s="219"/>
      <c r="H126" s="222">
        <v>-300</v>
      </c>
      <c r="I126" s="223"/>
      <c r="J126" s="219"/>
      <c r="K126" s="219"/>
      <c r="L126" s="224"/>
      <c r="M126" s="225"/>
      <c r="N126" s="226"/>
      <c r="O126" s="226"/>
      <c r="P126" s="226"/>
      <c r="Q126" s="226"/>
      <c r="R126" s="226"/>
      <c r="S126" s="226"/>
      <c r="T126" s="227"/>
      <c r="AT126" s="228" t="s">
        <v>149</v>
      </c>
      <c r="AU126" s="228" t="s">
        <v>84</v>
      </c>
      <c r="AV126" s="12" t="s">
        <v>84</v>
      </c>
      <c r="AW126" s="12" t="s">
        <v>36</v>
      </c>
      <c r="AX126" s="12" t="s">
        <v>73</v>
      </c>
      <c r="AY126" s="228" t="s">
        <v>138</v>
      </c>
    </row>
    <row r="127" spans="2:51" s="12" customFormat="1" ht="13.5">
      <c r="B127" s="218"/>
      <c r="C127" s="219"/>
      <c r="D127" s="204" t="s">
        <v>149</v>
      </c>
      <c r="E127" s="220" t="s">
        <v>21</v>
      </c>
      <c r="F127" s="221" t="s">
        <v>198</v>
      </c>
      <c r="G127" s="219"/>
      <c r="H127" s="222">
        <v>434</v>
      </c>
      <c r="I127" s="223"/>
      <c r="J127" s="219"/>
      <c r="K127" s="219"/>
      <c r="L127" s="224"/>
      <c r="M127" s="225"/>
      <c r="N127" s="226"/>
      <c r="O127" s="226"/>
      <c r="P127" s="226"/>
      <c r="Q127" s="226"/>
      <c r="R127" s="226"/>
      <c r="S127" s="226"/>
      <c r="T127" s="227"/>
      <c r="AT127" s="228" t="s">
        <v>149</v>
      </c>
      <c r="AU127" s="228" t="s">
        <v>84</v>
      </c>
      <c r="AV127" s="12" t="s">
        <v>84</v>
      </c>
      <c r="AW127" s="12" t="s">
        <v>36</v>
      </c>
      <c r="AX127" s="12" t="s">
        <v>73</v>
      </c>
      <c r="AY127" s="228" t="s">
        <v>138</v>
      </c>
    </row>
    <row r="128" spans="2:51" s="13" customFormat="1" ht="13.5">
      <c r="B128" s="229"/>
      <c r="C128" s="230"/>
      <c r="D128" s="231" t="s">
        <v>149</v>
      </c>
      <c r="E128" s="232" t="s">
        <v>21</v>
      </c>
      <c r="F128" s="233" t="s">
        <v>152</v>
      </c>
      <c r="G128" s="230"/>
      <c r="H128" s="234">
        <v>8819</v>
      </c>
      <c r="I128" s="235"/>
      <c r="J128" s="230"/>
      <c r="K128" s="230"/>
      <c r="L128" s="236"/>
      <c r="M128" s="237"/>
      <c r="N128" s="238"/>
      <c r="O128" s="238"/>
      <c r="P128" s="238"/>
      <c r="Q128" s="238"/>
      <c r="R128" s="238"/>
      <c r="S128" s="238"/>
      <c r="T128" s="239"/>
      <c r="AT128" s="240" t="s">
        <v>149</v>
      </c>
      <c r="AU128" s="240" t="s">
        <v>84</v>
      </c>
      <c r="AV128" s="13" t="s">
        <v>145</v>
      </c>
      <c r="AW128" s="13" t="s">
        <v>36</v>
      </c>
      <c r="AX128" s="13" t="s">
        <v>81</v>
      </c>
      <c r="AY128" s="240" t="s">
        <v>138</v>
      </c>
    </row>
    <row r="129" spans="2:65" s="1" customFormat="1" ht="31.5" customHeight="1">
      <c r="B129" s="40"/>
      <c r="C129" s="192" t="s">
        <v>199</v>
      </c>
      <c r="D129" s="192" t="s">
        <v>140</v>
      </c>
      <c r="E129" s="193" t="s">
        <v>200</v>
      </c>
      <c r="F129" s="194" t="s">
        <v>201</v>
      </c>
      <c r="G129" s="195" t="s">
        <v>187</v>
      </c>
      <c r="H129" s="196">
        <v>8819</v>
      </c>
      <c r="I129" s="197"/>
      <c r="J129" s="198">
        <f>ROUND(I129*H129,2)</f>
        <v>0</v>
      </c>
      <c r="K129" s="194" t="s">
        <v>144</v>
      </c>
      <c r="L129" s="60"/>
      <c r="M129" s="199" t="s">
        <v>21</v>
      </c>
      <c r="N129" s="200" t="s">
        <v>44</v>
      </c>
      <c r="O129" s="41"/>
      <c r="P129" s="201">
        <f>O129*H129</f>
        <v>0</v>
      </c>
      <c r="Q129" s="201">
        <v>0</v>
      </c>
      <c r="R129" s="201">
        <f>Q129*H129</f>
        <v>0</v>
      </c>
      <c r="S129" s="201">
        <v>0</v>
      </c>
      <c r="T129" s="202">
        <f>S129*H129</f>
        <v>0</v>
      </c>
      <c r="AR129" s="23" t="s">
        <v>145</v>
      </c>
      <c r="AT129" s="23" t="s">
        <v>140</v>
      </c>
      <c r="AU129" s="23" t="s">
        <v>84</v>
      </c>
      <c r="AY129" s="23" t="s">
        <v>138</v>
      </c>
      <c r="BE129" s="203">
        <f>IF(N129="základní",J129,0)</f>
        <v>0</v>
      </c>
      <c r="BF129" s="203">
        <f>IF(N129="snížená",J129,0)</f>
        <v>0</v>
      </c>
      <c r="BG129" s="203">
        <f>IF(N129="zákl. přenesená",J129,0)</f>
        <v>0</v>
      </c>
      <c r="BH129" s="203">
        <f>IF(N129="sníž. přenesená",J129,0)</f>
        <v>0</v>
      </c>
      <c r="BI129" s="203">
        <f>IF(N129="nulová",J129,0)</f>
        <v>0</v>
      </c>
      <c r="BJ129" s="23" t="s">
        <v>81</v>
      </c>
      <c r="BK129" s="203">
        <f>ROUND(I129*H129,2)</f>
        <v>0</v>
      </c>
      <c r="BL129" s="23" t="s">
        <v>145</v>
      </c>
      <c r="BM129" s="23" t="s">
        <v>202</v>
      </c>
    </row>
    <row r="130" spans="2:47" s="1" customFormat="1" ht="27">
      <c r="B130" s="40"/>
      <c r="C130" s="62"/>
      <c r="D130" s="204" t="s">
        <v>147</v>
      </c>
      <c r="E130" s="62"/>
      <c r="F130" s="205" t="s">
        <v>203</v>
      </c>
      <c r="G130" s="62"/>
      <c r="H130" s="62"/>
      <c r="I130" s="162"/>
      <c r="J130" s="62"/>
      <c r="K130" s="62"/>
      <c r="L130" s="60"/>
      <c r="M130" s="206"/>
      <c r="N130" s="41"/>
      <c r="O130" s="41"/>
      <c r="P130" s="41"/>
      <c r="Q130" s="41"/>
      <c r="R130" s="41"/>
      <c r="S130" s="41"/>
      <c r="T130" s="77"/>
      <c r="AT130" s="23" t="s">
        <v>147</v>
      </c>
      <c r="AU130" s="23" t="s">
        <v>84</v>
      </c>
    </row>
    <row r="131" spans="2:51" s="12" customFormat="1" ht="13.5">
      <c r="B131" s="218"/>
      <c r="C131" s="219"/>
      <c r="D131" s="204" t="s">
        <v>149</v>
      </c>
      <c r="E131" s="220" t="s">
        <v>21</v>
      </c>
      <c r="F131" s="221" t="s">
        <v>204</v>
      </c>
      <c r="G131" s="219"/>
      <c r="H131" s="222">
        <v>8819</v>
      </c>
      <c r="I131" s="223"/>
      <c r="J131" s="219"/>
      <c r="K131" s="219"/>
      <c r="L131" s="224"/>
      <c r="M131" s="225"/>
      <c r="N131" s="226"/>
      <c r="O131" s="226"/>
      <c r="P131" s="226"/>
      <c r="Q131" s="226"/>
      <c r="R131" s="226"/>
      <c r="S131" s="226"/>
      <c r="T131" s="227"/>
      <c r="AT131" s="228" t="s">
        <v>149</v>
      </c>
      <c r="AU131" s="228" t="s">
        <v>84</v>
      </c>
      <c r="AV131" s="12" t="s">
        <v>84</v>
      </c>
      <c r="AW131" s="12" t="s">
        <v>36</v>
      </c>
      <c r="AX131" s="12" t="s">
        <v>73</v>
      </c>
      <c r="AY131" s="228" t="s">
        <v>138</v>
      </c>
    </row>
    <row r="132" spans="2:51" s="13" customFormat="1" ht="13.5">
      <c r="B132" s="229"/>
      <c r="C132" s="230"/>
      <c r="D132" s="231" t="s">
        <v>149</v>
      </c>
      <c r="E132" s="232" t="s">
        <v>21</v>
      </c>
      <c r="F132" s="233" t="s">
        <v>152</v>
      </c>
      <c r="G132" s="230"/>
      <c r="H132" s="234">
        <v>8819</v>
      </c>
      <c r="I132" s="235"/>
      <c r="J132" s="230"/>
      <c r="K132" s="230"/>
      <c r="L132" s="236"/>
      <c r="M132" s="237"/>
      <c r="N132" s="238"/>
      <c r="O132" s="238"/>
      <c r="P132" s="238"/>
      <c r="Q132" s="238"/>
      <c r="R132" s="238"/>
      <c r="S132" s="238"/>
      <c r="T132" s="239"/>
      <c r="AT132" s="240" t="s">
        <v>149</v>
      </c>
      <c r="AU132" s="240" t="s">
        <v>84</v>
      </c>
      <c r="AV132" s="13" t="s">
        <v>145</v>
      </c>
      <c r="AW132" s="13" t="s">
        <v>36</v>
      </c>
      <c r="AX132" s="13" t="s">
        <v>81</v>
      </c>
      <c r="AY132" s="240" t="s">
        <v>138</v>
      </c>
    </row>
    <row r="133" spans="2:65" s="1" customFormat="1" ht="22.5" customHeight="1">
      <c r="B133" s="40"/>
      <c r="C133" s="192" t="s">
        <v>205</v>
      </c>
      <c r="D133" s="192" t="s">
        <v>140</v>
      </c>
      <c r="E133" s="193" t="s">
        <v>206</v>
      </c>
      <c r="F133" s="194" t="s">
        <v>207</v>
      </c>
      <c r="G133" s="195" t="s">
        <v>187</v>
      </c>
      <c r="H133" s="196">
        <v>8819</v>
      </c>
      <c r="I133" s="197"/>
      <c r="J133" s="198">
        <f>ROUND(I133*H133,2)</f>
        <v>0</v>
      </c>
      <c r="K133" s="194" t="s">
        <v>144</v>
      </c>
      <c r="L133" s="60"/>
      <c r="M133" s="199" t="s">
        <v>21</v>
      </c>
      <c r="N133" s="200" t="s">
        <v>44</v>
      </c>
      <c r="O133" s="41"/>
      <c r="P133" s="201">
        <f>O133*H133</f>
        <v>0</v>
      </c>
      <c r="Q133" s="201">
        <v>0</v>
      </c>
      <c r="R133" s="201">
        <f>Q133*H133</f>
        <v>0</v>
      </c>
      <c r="S133" s="201">
        <v>0</v>
      </c>
      <c r="T133" s="202">
        <f>S133*H133</f>
        <v>0</v>
      </c>
      <c r="AR133" s="23" t="s">
        <v>145</v>
      </c>
      <c r="AT133" s="23" t="s">
        <v>140</v>
      </c>
      <c r="AU133" s="23" t="s">
        <v>84</v>
      </c>
      <c r="AY133" s="23" t="s">
        <v>138</v>
      </c>
      <c r="BE133" s="203">
        <f>IF(N133="základní",J133,0)</f>
        <v>0</v>
      </c>
      <c r="BF133" s="203">
        <f>IF(N133="snížená",J133,0)</f>
        <v>0</v>
      </c>
      <c r="BG133" s="203">
        <f>IF(N133="zákl. přenesená",J133,0)</f>
        <v>0</v>
      </c>
      <c r="BH133" s="203">
        <f>IF(N133="sníž. přenesená",J133,0)</f>
        <v>0</v>
      </c>
      <c r="BI133" s="203">
        <f>IF(N133="nulová",J133,0)</f>
        <v>0</v>
      </c>
      <c r="BJ133" s="23" t="s">
        <v>81</v>
      </c>
      <c r="BK133" s="203">
        <f>ROUND(I133*H133,2)</f>
        <v>0</v>
      </c>
      <c r="BL133" s="23" t="s">
        <v>145</v>
      </c>
      <c r="BM133" s="23" t="s">
        <v>208</v>
      </c>
    </row>
    <row r="134" spans="2:51" s="12" customFormat="1" ht="13.5">
      <c r="B134" s="218"/>
      <c r="C134" s="219"/>
      <c r="D134" s="204" t="s">
        <v>149</v>
      </c>
      <c r="E134" s="220" t="s">
        <v>21</v>
      </c>
      <c r="F134" s="221" t="s">
        <v>204</v>
      </c>
      <c r="G134" s="219"/>
      <c r="H134" s="222">
        <v>8819</v>
      </c>
      <c r="I134" s="223"/>
      <c r="J134" s="219"/>
      <c r="K134" s="219"/>
      <c r="L134" s="224"/>
      <c r="M134" s="225"/>
      <c r="N134" s="226"/>
      <c r="O134" s="226"/>
      <c r="P134" s="226"/>
      <c r="Q134" s="226"/>
      <c r="R134" s="226"/>
      <c r="S134" s="226"/>
      <c r="T134" s="227"/>
      <c r="AT134" s="228" t="s">
        <v>149</v>
      </c>
      <c r="AU134" s="228" t="s">
        <v>84</v>
      </c>
      <c r="AV134" s="12" t="s">
        <v>84</v>
      </c>
      <c r="AW134" s="12" t="s">
        <v>36</v>
      </c>
      <c r="AX134" s="12" t="s">
        <v>73</v>
      </c>
      <c r="AY134" s="228" t="s">
        <v>138</v>
      </c>
    </row>
    <row r="135" spans="2:51" s="13" customFormat="1" ht="13.5">
      <c r="B135" s="229"/>
      <c r="C135" s="230"/>
      <c r="D135" s="231" t="s">
        <v>149</v>
      </c>
      <c r="E135" s="232" t="s">
        <v>21</v>
      </c>
      <c r="F135" s="233" t="s">
        <v>152</v>
      </c>
      <c r="G135" s="230"/>
      <c r="H135" s="234">
        <v>8819</v>
      </c>
      <c r="I135" s="235"/>
      <c r="J135" s="230"/>
      <c r="K135" s="230"/>
      <c r="L135" s="236"/>
      <c r="M135" s="237"/>
      <c r="N135" s="238"/>
      <c r="O135" s="238"/>
      <c r="P135" s="238"/>
      <c r="Q135" s="238"/>
      <c r="R135" s="238"/>
      <c r="S135" s="238"/>
      <c r="T135" s="239"/>
      <c r="AT135" s="240" t="s">
        <v>149</v>
      </c>
      <c r="AU135" s="240" t="s">
        <v>84</v>
      </c>
      <c r="AV135" s="13" t="s">
        <v>145</v>
      </c>
      <c r="AW135" s="13" t="s">
        <v>36</v>
      </c>
      <c r="AX135" s="13" t="s">
        <v>81</v>
      </c>
      <c r="AY135" s="240" t="s">
        <v>138</v>
      </c>
    </row>
    <row r="136" spans="2:65" s="1" customFormat="1" ht="31.5" customHeight="1">
      <c r="B136" s="40"/>
      <c r="C136" s="192" t="s">
        <v>209</v>
      </c>
      <c r="D136" s="192" t="s">
        <v>140</v>
      </c>
      <c r="E136" s="193" t="s">
        <v>210</v>
      </c>
      <c r="F136" s="194" t="s">
        <v>211</v>
      </c>
      <c r="G136" s="195" t="s">
        <v>187</v>
      </c>
      <c r="H136" s="196">
        <v>8819</v>
      </c>
      <c r="I136" s="197"/>
      <c r="J136" s="198">
        <f>ROUND(I136*H136,2)</f>
        <v>0</v>
      </c>
      <c r="K136" s="194" t="s">
        <v>144</v>
      </c>
      <c r="L136" s="60"/>
      <c r="M136" s="199" t="s">
        <v>21</v>
      </c>
      <c r="N136" s="200" t="s">
        <v>44</v>
      </c>
      <c r="O136" s="41"/>
      <c r="P136" s="201">
        <f>O136*H136</f>
        <v>0</v>
      </c>
      <c r="Q136" s="201">
        <v>0</v>
      </c>
      <c r="R136" s="201">
        <f>Q136*H136</f>
        <v>0</v>
      </c>
      <c r="S136" s="201">
        <v>0</v>
      </c>
      <c r="T136" s="202">
        <f>S136*H136</f>
        <v>0</v>
      </c>
      <c r="AR136" s="23" t="s">
        <v>145</v>
      </c>
      <c r="AT136" s="23" t="s">
        <v>140</v>
      </c>
      <c r="AU136" s="23" t="s">
        <v>84</v>
      </c>
      <c r="AY136" s="23" t="s">
        <v>138</v>
      </c>
      <c r="BE136" s="203">
        <f>IF(N136="základní",J136,0)</f>
        <v>0</v>
      </c>
      <c r="BF136" s="203">
        <f>IF(N136="snížená",J136,0)</f>
        <v>0</v>
      </c>
      <c r="BG136" s="203">
        <f>IF(N136="zákl. přenesená",J136,0)</f>
        <v>0</v>
      </c>
      <c r="BH136" s="203">
        <f>IF(N136="sníž. přenesená",J136,0)</f>
        <v>0</v>
      </c>
      <c r="BI136" s="203">
        <f>IF(N136="nulová",J136,0)</f>
        <v>0</v>
      </c>
      <c r="BJ136" s="23" t="s">
        <v>81</v>
      </c>
      <c r="BK136" s="203">
        <f>ROUND(I136*H136,2)</f>
        <v>0</v>
      </c>
      <c r="BL136" s="23" t="s">
        <v>145</v>
      </c>
      <c r="BM136" s="23" t="s">
        <v>212</v>
      </c>
    </row>
    <row r="137" spans="2:47" s="1" customFormat="1" ht="27">
      <c r="B137" s="40"/>
      <c r="C137" s="62"/>
      <c r="D137" s="204" t="s">
        <v>147</v>
      </c>
      <c r="E137" s="62"/>
      <c r="F137" s="205" t="s">
        <v>213</v>
      </c>
      <c r="G137" s="62"/>
      <c r="H137" s="62"/>
      <c r="I137" s="162"/>
      <c r="J137" s="62"/>
      <c r="K137" s="62"/>
      <c r="L137" s="60"/>
      <c r="M137" s="206"/>
      <c r="N137" s="41"/>
      <c r="O137" s="41"/>
      <c r="P137" s="41"/>
      <c r="Q137" s="41"/>
      <c r="R137" s="41"/>
      <c r="S137" s="41"/>
      <c r="T137" s="77"/>
      <c r="AT137" s="23" t="s">
        <v>147</v>
      </c>
      <c r="AU137" s="23" t="s">
        <v>84</v>
      </c>
    </row>
    <row r="138" spans="2:51" s="12" customFormat="1" ht="13.5">
      <c r="B138" s="218"/>
      <c r="C138" s="219"/>
      <c r="D138" s="204" t="s">
        <v>149</v>
      </c>
      <c r="E138" s="220" t="s">
        <v>21</v>
      </c>
      <c r="F138" s="221" t="s">
        <v>204</v>
      </c>
      <c r="G138" s="219"/>
      <c r="H138" s="222">
        <v>8819</v>
      </c>
      <c r="I138" s="223"/>
      <c r="J138" s="219"/>
      <c r="K138" s="219"/>
      <c r="L138" s="224"/>
      <c r="M138" s="225"/>
      <c r="N138" s="226"/>
      <c r="O138" s="226"/>
      <c r="P138" s="226"/>
      <c r="Q138" s="226"/>
      <c r="R138" s="226"/>
      <c r="S138" s="226"/>
      <c r="T138" s="227"/>
      <c r="AT138" s="228" t="s">
        <v>149</v>
      </c>
      <c r="AU138" s="228" t="s">
        <v>84</v>
      </c>
      <c r="AV138" s="12" t="s">
        <v>84</v>
      </c>
      <c r="AW138" s="12" t="s">
        <v>36</v>
      </c>
      <c r="AX138" s="12" t="s">
        <v>73</v>
      </c>
      <c r="AY138" s="228" t="s">
        <v>138</v>
      </c>
    </row>
    <row r="139" spans="2:51" s="13" customFormat="1" ht="13.5">
      <c r="B139" s="229"/>
      <c r="C139" s="230"/>
      <c r="D139" s="231" t="s">
        <v>149</v>
      </c>
      <c r="E139" s="232" t="s">
        <v>21</v>
      </c>
      <c r="F139" s="233" t="s">
        <v>152</v>
      </c>
      <c r="G139" s="230"/>
      <c r="H139" s="234">
        <v>8819</v>
      </c>
      <c r="I139" s="235"/>
      <c r="J139" s="230"/>
      <c r="K139" s="230"/>
      <c r="L139" s="236"/>
      <c r="M139" s="237"/>
      <c r="N139" s="238"/>
      <c r="O139" s="238"/>
      <c r="P139" s="238"/>
      <c r="Q139" s="238"/>
      <c r="R139" s="238"/>
      <c r="S139" s="238"/>
      <c r="T139" s="239"/>
      <c r="AT139" s="240" t="s">
        <v>149</v>
      </c>
      <c r="AU139" s="240" t="s">
        <v>84</v>
      </c>
      <c r="AV139" s="13" t="s">
        <v>145</v>
      </c>
      <c r="AW139" s="13" t="s">
        <v>36</v>
      </c>
      <c r="AX139" s="13" t="s">
        <v>81</v>
      </c>
      <c r="AY139" s="240" t="s">
        <v>138</v>
      </c>
    </row>
    <row r="140" spans="2:65" s="1" customFormat="1" ht="22.5" customHeight="1">
      <c r="B140" s="40"/>
      <c r="C140" s="192" t="s">
        <v>214</v>
      </c>
      <c r="D140" s="192" t="s">
        <v>140</v>
      </c>
      <c r="E140" s="193" t="s">
        <v>215</v>
      </c>
      <c r="F140" s="194" t="s">
        <v>216</v>
      </c>
      <c r="G140" s="195" t="s">
        <v>217</v>
      </c>
      <c r="H140" s="196">
        <v>46</v>
      </c>
      <c r="I140" s="197"/>
      <c r="J140" s="198">
        <f>ROUND(I140*H140,2)</f>
        <v>0</v>
      </c>
      <c r="K140" s="194" t="s">
        <v>144</v>
      </c>
      <c r="L140" s="60"/>
      <c r="M140" s="199" t="s">
        <v>21</v>
      </c>
      <c r="N140" s="200" t="s">
        <v>44</v>
      </c>
      <c r="O140" s="41"/>
      <c r="P140" s="201">
        <f>O140*H140</f>
        <v>0</v>
      </c>
      <c r="Q140" s="201">
        <v>0.0036</v>
      </c>
      <c r="R140" s="201">
        <f>Q140*H140</f>
        <v>0.1656</v>
      </c>
      <c r="S140" s="201">
        <v>0</v>
      </c>
      <c r="T140" s="202">
        <f>S140*H140</f>
        <v>0</v>
      </c>
      <c r="AR140" s="23" t="s">
        <v>145</v>
      </c>
      <c r="AT140" s="23" t="s">
        <v>140</v>
      </c>
      <c r="AU140" s="23" t="s">
        <v>84</v>
      </c>
      <c r="AY140" s="23" t="s">
        <v>138</v>
      </c>
      <c r="BE140" s="203">
        <f>IF(N140="základní",J140,0)</f>
        <v>0</v>
      </c>
      <c r="BF140" s="203">
        <f>IF(N140="snížená",J140,0)</f>
        <v>0</v>
      </c>
      <c r="BG140" s="203">
        <f>IF(N140="zákl. přenesená",J140,0)</f>
        <v>0</v>
      </c>
      <c r="BH140" s="203">
        <f>IF(N140="sníž. přenesená",J140,0)</f>
        <v>0</v>
      </c>
      <c r="BI140" s="203">
        <f>IF(N140="nulová",J140,0)</f>
        <v>0</v>
      </c>
      <c r="BJ140" s="23" t="s">
        <v>81</v>
      </c>
      <c r="BK140" s="203">
        <f>ROUND(I140*H140,2)</f>
        <v>0</v>
      </c>
      <c r="BL140" s="23" t="s">
        <v>145</v>
      </c>
      <c r="BM140" s="23" t="s">
        <v>218</v>
      </c>
    </row>
    <row r="141" spans="2:47" s="1" customFormat="1" ht="54">
      <c r="B141" s="40"/>
      <c r="C141" s="62"/>
      <c r="D141" s="204" t="s">
        <v>147</v>
      </c>
      <c r="E141" s="62"/>
      <c r="F141" s="205" t="s">
        <v>219</v>
      </c>
      <c r="G141" s="62"/>
      <c r="H141" s="62"/>
      <c r="I141" s="162"/>
      <c r="J141" s="62"/>
      <c r="K141" s="62"/>
      <c r="L141" s="60"/>
      <c r="M141" s="206"/>
      <c r="N141" s="41"/>
      <c r="O141" s="41"/>
      <c r="P141" s="41"/>
      <c r="Q141" s="41"/>
      <c r="R141" s="41"/>
      <c r="S141" s="41"/>
      <c r="T141" s="77"/>
      <c r="AT141" s="23" t="s">
        <v>147</v>
      </c>
      <c r="AU141" s="23" t="s">
        <v>84</v>
      </c>
    </row>
    <row r="142" spans="2:51" s="12" customFormat="1" ht="13.5">
      <c r="B142" s="218"/>
      <c r="C142" s="219"/>
      <c r="D142" s="204" t="s">
        <v>149</v>
      </c>
      <c r="E142" s="220" t="s">
        <v>21</v>
      </c>
      <c r="F142" s="221" t="s">
        <v>220</v>
      </c>
      <c r="G142" s="219"/>
      <c r="H142" s="222">
        <v>46</v>
      </c>
      <c r="I142" s="223"/>
      <c r="J142" s="219"/>
      <c r="K142" s="219"/>
      <c r="L142" s="224"/>
      <c r="M142" s="225"/>
      <c r="N142" s="226"/>
      <c r="O142" s="226"/>
      <c r="P142" s="226"/>
      <c r="Q142" s="226"/>
      <c r="R142" s="226"/>
      <c r="S142" s="226"/>
      <c r="T142" s="227"/>
      <c r="AT142" s="228" t="s">
        <v>149</v>
      </c>
      <c r="AU142" s="228" t="s">
        <v>84</v>
      </c>
      <c r="AV142" s="12" t="s">
        <v>84</v>
      </c>
      <c r="AW142" s="12" t="s">
        <v>36</v>
      </c>
      <c r="AX142" s="12" t="s">
        <v>73</v>
      </c>
      <c r="AY142" s="228" t="s">
        <v>138</v>
      </c>
    </row>
    <row r="143" spans="2:51" s="13" customFormat="1" ht="13.5">
      <c r="B143" s="229"/>
      <c r="C143" s="230"/>
      <c r="D143" s="204" t="s">
        <v>149</v>
      </c>
      <c r="E143" s="241" t="s">
        <v>21</v>
      </c>
      <c r="F143" s="242" t="s">
        <v>152</v>
      </c>
      <c r="G143" s="230"/>
      <c r="H143" s="243">
        <v>46</v>
      </c>
      <c r="I143" s="235"/>
      <c r="J143" s="230"/>
      <c r="K143" s="230"/>
      <c r="L143" s="236"/>
      <c r="M143" s="237"/>
      <c r="N143" s="238"/>
      <c r="O143" s="238"/>
      <c r="P143" s="238"/>
      <c r="Q143" s="238"/>
      <c r="R143" s="238"/>
      <c r="S143" s="238"/>
      <c r="T143" s="239"/>
      <c r="AT143" s="240" t="s">
        <v>149</v>
      </c>
      <c r="AU143" s="240" t="s">
        <v>84</v>
      </c>
      <c r="AV143" s="13" t="s">
        <v>145</v>
      </c>
      <c r="AW143" s="13" t="s">
        <v>36</v>
      </c>
      <c r="AX143" s="13" t="s">
        <v>81</v>
      </c>
      <c r="AY143" s="240" t="s">
        <v>138</v>
      </c>
    </row>
    <row r="144" spans="2:63" s="10" customFormat="1" ht="29.85" customHeight="1">
      <c r="B144" s="175"/>
      <c r="C144" s="176"/>
      <c r="D144" s="189" t="s">
        <v>72</v>
      </c>
      <c r="E144" s="190" t="s">
        <v>157</v>
      </c>
      <c r="F144" s="190" t="s">
        <v>221</v>
      </c>
      <c r="G144" s="176"/>
      <c r="H144" s="176"/>
      <c r="I144" s="179"/>
      <c r="J144" s="191">
        <f>BK144</f>
        <v>0</v>
      </c>
      <c r="K144" s="176"/>
      <c r="L144" s="181"/>
      <c r="M144" s="182"/>
      <c r="N144" s="183"/>
      <c r="O144" s="183"/>
      <c r="P144" s="184">
        <f>SUM(P145:P168)</f>
        <v>0</v>
      </c>
      <c r="Q144" s="183"/>
      <c r="R144" s="184">
        <f>SUM(R145:R168)</f>
        <v>0</v>
      </c>
      <c r="S144" s="183"/>
      <c r="T144" s="185">
        <f>SUM(T145:T168)</f>
        <v>0</v>
      </c>
      <c r="AR144" s="186" t="s">
        <v>81</v>
      </c>
      <c r="AT144" s="187" t="s">
        <v>72</v>
      </c>
      <c r="AU144" s="187" t="s">
        <v>81</v>
      </c>
      <c r="AY144" s="186" t="s">
        <v>138</v>
      </c>
      <c r="BK144" s="188">
        <f>SUM(BK145:BK168)</f>
        <v>0</v>
      </c>
    </row>
    <row r="145" spans="2:65" s="1" customFormat="1" ht="22.5" customHeight="1">
      <c r="B145" s="40"/>
      <c r="C145" s="192" t="s">
        <v>222</v>
      </c>
      <c r="D145" s="192" t="s">
        <v>140</v>
      </c>
      <c r="E145" s="193" t="s">
        <v>223</v>
      </c>
      <c r="F145" s="194" t="s">
        <v>224</v>
      </c>
      <c r="G145" s="195" t="s">
        <v>187</v>
      </c>
      <c r="H145" s="196">
        <v>300</v>
      </c>
      <c r="I145" s="197"/>
      <c r="J145" s="198">
        <f>ROUND(I145*H145,2)</f>
        <v>0</v>
      </c>
      <c r="K145" s="194" t="s">
        <v>144</v>
      </c>
      <c r="L145" s="60"/>
      <c r="M145" s="199" t="s">
        <v>21</v>
      </c>
      <c r="N145" s="200" t="s">
        <v>44</v>
      </c>
      <c r="O145" s="41"/>
      <c r="P145" s="201">
        <f>O145*H145</f>
        <v>0</v>
      </c>
      <c r="Q145" s="201">
        <v>0</v>
      </c>
      <c r="R145" s="201">
        <f>Q145*H145</f>
        <v>0</v>
      </c>
      <c r="S145" s="201">
        <v>0</v>
      </c>
      <c r="T145" s="202">
        <f>S145*H145</f>
        <v>0</v>
      </c>
      <c r="AR145" s="23" t="s">
        <v>145</v>
      </c>
      <c r="AT145" s="23" t="s">
        <v>140</v>
      </c>
      <c r="AU145" s="23" t="s">
        <v>84</v>
      </c>
      <c r="AY145" s="23" t="s">
        <v>138</v>
      </c>
      <c r="BE145" s="203">
        <f>IF(N145="základní",J145,0)</f>
        <v>0</v>
      </c>
      <c r="BF145" s="203">
        <f>IF(N145="snížená",J145,0)</f>
        <v>0</v>
      </c>
      <c r="BG145" s="203">
        <f>IF(N145="zákl. přenesená",J145,0)</f>
        <v>0</v>
      </c>
      <c r="BH145" s="203">
        <f>IF(N145="sníž. přenesená",J145,0)</f>
        <v>0</v>
      </c>
      <c r="BI145" s="203">
        <f>IF(N145="nulová",J145,0)</f>
        <v>0</v>
      </c>
      <c r="BJ145" s="23" t="s">
        <v>81</v>
      </c>
      <c r="BK145" s="203">
        <f>ROUND(I145*H145,2)</f>
        <v>0</v>
      </c>
      <c r="BL145" s="23" t="s">
        <v>145</v>
      </c>
      <c r="BM145" s="23" t="s">
        <v>225</v>
      </c>
    </row>
    <row r="146" spans="2:51" s="12" customFormat="1" ht="13.5">
      <c r="B146" s="218"/>
      <c r="C146" s="219"/>
      <c r="D146" s="204" t="s">
        <v>149</v>
      </c>
      <c r="E146" s="220" t="s">
        <v>21</v>
      </c>
      <c r="F146" s="221" t="s">
        <v>226</v>
      </c>
      <c r="G146" s="219"/>
      <c r="H146" s="222">
        <v>300</v>
      </c>
      <c r="I146" s="223"/>
      <c r="J146" s="219"/>
      <c r="K146" s="219"/>
      <c r="L146" s="224"/>
      <c r="M146" s="225"/>
      <c r="N146" s="226"/>
      <c r="O146" s="226"/>
      <c r="P146" s="226"/>
      <c r="Q146" s="226"/>
      <c r="R146" s="226"/>
      <c r="S146" s="226"/>
      <c r="T146" s="227"/>
      <c r="AT146" s="228" t="s">
        <v>149</v>
      </c>
      <c r="AU146" s="228" t="s">
        <v>84</v>
      </c>
      <c r="AV146" s="12" t="s">
        <v>84</v>
      </c>
      <c r="AW146" s="12" t="s">
        <v>36</v>
      </c>
      <c r="AX146" s="12" t="s">
        <v>73</v>
      </c>
      <c r="AY146" s="228" t="s">
        <v>138</v>
      </c>
    </row>
    <row r="147" spans="2:51" s="13" customFormat="1" ht="13.5">
      <c r="B147" s="229"/>
      <c r="C147" s="230"/>
      <c r="D147" s="231" t="s">
        <v>149</v>
      </c>
      <c r="E147" s="232" t="s">
        <v>21</v>
      </c>
      <c r="F147" s="233" t="s">
        <v>152</v>
      </c>
      <c r="G147" s="230"/>
      <c r="H147" s="234">
        <v>300</v>
      </c>
      <c r="I147" s="235"/>
      <c r="J147" s="230"/>
      <c r="K147" s="230"/>
      <c r="L147" s="236"/>
      <c r="M147" s="237"/>
      <c r="N147" s="238"/>
      <c r="O147" s="238"/>
      <c r="P147" s="238"/>
      <c r="Q147" s="238"/>
      <c r="R147" s="238"/>
      <c r="S147" s="238"/>
      <c r="T147" s="239"/>
      <c r="AT147" s="240" t="s">
        <v>149</v>
      </c>
      <c r="AU147" s="240" t="s">
        <v>84</v>
      </c>
      <c r="AV147" s="13" t="s">
        <v>145</v>
      </c>
      <c r="AW147" s="13" t="s">
        <v>36</v>
      </c>
      <c r="AX147" s="13" t="s">
        <v>81</v>
      </c>
      <c r="AY147" s="240" t="s">
        <v>138</v>
      </c>
    </row>
    <row r="148" spans="2:65" s="1" customFormat="1" ht="22.5" customHeight="1">
      <c r="B148" s="40"/>
      <c r="C148" s="192" t="s">
        <v>10</v>
      </c>
      <c r="D148" s="192" t="s">
        <v>140</v>
      </c>
      <c r="E148" s="193" t="s">
        <v>193</v>
      </c>
      <c r="F148" s="194" t="s">
        <v>194</v>
      </c>
      <c r="G148" s="195" t="s">
        <v>187</v>
      </c>
      <c r="H148" s="196">
        <v>300</v>
      </c>
      <c r="I148" s="197"/>
      <c r="J148" s="198">
        <f>ROUND(I148*H148,2)</f>
        <v>0</v>
      </c>
      <c r="K148" s="194" t="s">
        <v>144</v>
      </c>
      <c r="L148" s="60"/>
      <c r="M148" s="199" t="s">
        <v>21</v>
      </c>
      <c r="N148" s="200" t="s">
        <v>44</v>
      </c>
      <c r="O148" s="41"/>
      <c r="P148" s="201">
        <f>O148*H148</f>
        <v>0</v>
      </c>
      <c r="Q148" s="201">
        <v>0</v>
      </c>
      <c r="R148" s="201">
        <f>Q148*H148</f>
        <v>0</v>
      </c>
      <c r="S148" s="201">
        <v>0</v>
      </c>
      <c r="T148" s="202">
        <f>S148*H148</f>
        <v>0</v>
      </c>
      <c r="AR148" s="23" t="s">
        <v>145</v>
      </c>
      <c r="AT148" s="23" t="s">
        <v>140</v>
      </c>
      <c r="AU148" s="23" t="s">
        <v>84</v>
      </c>
      <c r="AY148" s="23" t="s">
        <v>138</v>
      </c>
      <c r="BE148" s="203">
        <f>IF(N148="základní",J148,0)</f>
        <v>0</v>
      </c>
      <c r="BF148" s="203">
        <f>IF(N148="snížená",J148,0)</f>
        <v>0</v>
      </c>
      <c r="BG148" s="203">
        <f>IF(N148="zákl. přenesená",J148,0)</f>
        <v>0</v>
      </c>
      <c r="BH148" s="203">
        <f>IF(N148="sníž. přenesená",J148,0)</f>
        <v>0</v>
      </c>
      <c r="BI148" s="203">
        <f>IF(N148="nulová",J148,0)</f>
        <v>0</v>
      </c>
      <c r="BJ148" s="23" t="s">
        <v>81</v>
      </c>
      <c r="BK148" s="203">
        <f>ROUND(I148*H148,2)</f>
        <v>0</v>
      </c>
      <c r="BL148" s="23" t="s">
        <v>145</v>
      </c>
      <c r="BM148" s="23" t="s">
        <v>227</v>
      </c>
    </row>
    <row r="149" spans="2:51" s="12" customFormat="1" ht="13.5">
      <c r="B149" s="218"/>
      <c r="C149" s="219"/>
      <c r="D149" s="204" t="s">
        <v>149</v>
      </c>
      <c r="E149" s="220" t="s">
        <v>21</v>
      </c>
      <c r="F149" s="221" t="s">
        <v>228</v>
      </c>
      <c r="G149" s="219"/>
      <c r="H149" s="222">
        <v>300</v>
      </c>
      <c r="I149" s="223"/>
      <c r="J149" s="219"/>
      <c r="K149" s="219"/>
      <c r="L149" s="224"/>
      <c r="M149" s="225"/>
      <c r="N149" s="226"/>
      <c r="O149" s="226"/>
      <c r="P149" s="226"/>
      <c r="Q149" s="226"/>
      <c r="R149" s="226"/>
      <c r="S149" s="226"/>
      <c r="T149" s="227"/>
      <c r="AT149" s="228" t="s">
        <v>149</v>
      </c>
      <c r="AU149" s="228" t="s">
        <v>84</v>
      </c>
      <c r="AV149" s="12" t="s">
        <v>84</v>
      </c>
      <c r="AW149" s="12" t="s">
        <v>36</v>
      </c>
      <c r="AX149" s="12" t="s">
        <v>73</v>
      </c>
      <c r="AY149" s="228" t="s">
        <v>138</v>
      </c>
    </row>
    <row r="150" spans="2:51" s="13" customFormat="1" ht="13.5">
      <c r="B150" s="229"/>
      <c r="C150" s="230"/>
      <c r="D150" s="231" t="s">
        <v>149</v>
      </c>
      <c r="E150" s="232" t="s">
        <v>21</v>
      </c>
      <c r="F150" s="233" t="s">
        <v>152</v>
      </c>
      <c r="G150" s="230"/>
      <c r="H150" s="234">
        <v>300</v>
      </c>
      <c r="I150" s="235"/>
      <c r="J150" s="230"/>
      <c r="K150" s="230"/>
      <c r="L150" s="236"/>
      <c r="M150" s="237"/>
      <c r="N150" s="238"/>
      <c r="O150" s="238"/>
      <c r="P150" s="238"/>
      <c r="Q150" s="238"/>
      <c r="R150" s="238"/>
      <c r="S150" s="238"/>
      <c r="T150" s="239"/>
      <c r="AT150" s="240" t="s">
        <v>149</v>
      </c>
      <c r="AU150" s="240" t="s">
        <v>84</v>
      </c>
      <c r="AV150" s="13" t="s">
        <v>145</v>
      </c>
      <c r="AW150" s="13" t="s">
        <v>36</v>
      </c>
      <c r="AX150" s="13" t="s">
        <v>81</v>
      </c>
      <c r="AY150" s="240" t="s">
        <v>138</v>
      </c>
    </row>
    <row r="151" spans="2:65" s="1" customFormat="1" ht="22.5" customHeight="1">
      <c r="B151" s="40"/>
      <c r="C151" s="192" t="s">
        <v>229</v>
      </c>
      <c r="D151" s="192" t="s">
        <v>140</v>
      </c>
      <c r="E151" s="193" t="s">
        <v>230</v>
      </c>
      <c r="F151" s="194" t="s">
        <v>231</v>
      </c>
      <c r="G151" s="195" t="s">
        <v>187</v>
      </c>
      <c r="H151" s="196">
        <v>300</v>
      </c>
      <c r="I151" s="197"/>
      <c r="J151" s="198">
        <f>ROUND(I151*H151,2)</f>
        <v>0</v>
      </c>
      <c r="K151" s="194" t="s">
        <v>144</v>
      </c>
      <c r="L151" s="60"/>
      <c r="M151" s="199" t="s">
        <v>21</v>
      </c>
      <c r="N151" s="200" t="s">
        <v>44</v>
      </c>
      <c r="O151" s="41"/>
      <c r="P151" s="201">
        <f>O151*H151</f>
        <v>0</v>
      </c>
      <c r="Q151" s="201">
        <v>0</v>
      </c>
      <c r="R151" s="201">
        <f>Q151*H151</f>
        <v>0</v>
      </c>
      <c r="S151" s="201">
        <v>0</v>
      </c>
      <c r="T151" s="202">
        <f>S151*H151</f>
        <v>0</v>
      </c>
      <c r="AR151" s="23" t="s">
        <v>145</v>
      </c>
      <c r="AT151" s="23" t="s">
        <v>140</v>
      </c>
      <c r="AU151" s="23" t="s">
        <v>84</v>
      </c>
      <c r="AY151" s="23" t="s">
        <v>138</v>
      </c>
      <c r="BE151" s="203">
        <f>IF(N151="základní",J151,0)</f>
        <v>0</v>
      </c>
      <c r="BF151" s="203">
        <f>IF(N151="snížená",J151,0)</f>
        <v>0</v>
      </c>
      <c r="BG151" s="203">
        <f>IF(N151="zákl. přenesená",J151,0)</f>
        <v>0</v>
      </c>
      <c r="BH151" s="203">
        <f>IF(N151="sníž. přenesená",J151,0)</f>
        <v>0</v>
      </c>
      <c r="BI151" s="203">
        <f>IF(N151="nulová",J151,0)</f>
        <v>0</v>
      </c>
      <c r="BJ151" s="23" t="s">
        <v>81</v>
      </c>
      <c r="BK151" s="203">
        <f>ROUND(I151*H151,2)</f>
        <v>0</v>
      </c>
      <c r="BL151" s="23" t="s">
        <v>145</v>
      </c>
      <c r="BM151" s="23" t="s">
        <v>232</v>
      </c>
    </row>
    <row r="152" spans="2:47" s="1" customFormat="1" ht="27">
      <c r="B152" s="40"/>
      <c r="C152" s="62"/>
      <c r="D152" s="204" t="s">
        <v>147</v>
      </c>
      <c r="E152" s="62"/>
      <c r="F152" s="205" t="s">
        <v>233</v>
      </c>
      <c r="G152" s="62"/>
      <c r="H152" s="62"/>
      <c r="I152" s="162"/>
      <c r="J152" s="62"/>
      <c r="K152" s="62"/>
      <c r="L152" s="60"/>
      <c r="M152" s="206"/>
      <c r="N152" s="41"/>
      <c r="O152" s="41"/>
      <c r="P152" s="41"/>
      <c r="Q152" s="41"/>
      <c r="R152" s="41"/>
      <c r="S152" s="41"/>
      <c r="T152" s="77"/>
      <c r="AT152" s="23" t="s">
        <v>147</v>
      </c>
      <c r="AU152" s="23" t="s">
        <v>84</v>
      </c>
    </row>
    <row r="153" spans="2:51" s="12" customFormat="1" ht="13.5">
      <c r="B153" s="218"/>
      <c r="C153" s="219"/>
      <c r="D153" s="204" t="s">
        <v>149</v>
      </c>
      <c r="E153" s="220" t="s">
        <v>21</v>
      </c>
      <c r="F153" s="221" t="s">
        <v>228</v>
      </c>
      <c r="G153" s="219"/>
      <c r="H153" s="222">
        <v>300</v>
      </c>
      <c r="I153" s="223"/>
      <c r="J153" s="219"/>
      <c r="K153" s="219"/>
      <c r="L153" s="224"/>
      <c r="M153" s="225"/>
      <c r="N153" s="226"/>
      <c r="O153" s="226"/>
      <c r="P153" s="226"/>
      <c r="Q153" s="226"/>
      <c r="R153" s="226"/>
      <c r="S153" s="226"/>
      <c r="T153" s="227"/>
      <c r="AT153" s="228" t="s">
        <v>149</v>
      </c>
      <c r="AU153" s="228" t="s">
        <v>84</v>
      </c>
      <c r="AV153" s="12" t="s">
        <v>84</v>
      </c>
      <c r="AW153" s="12" t="s">
        <v>36</v>
      </c>
      <c r="AX153" s="12" t="s">
        <v>73</v>
      </c>
      <c r="AY153" s="228" t="s">
        <v>138</v>
      </c>
    </row>
    <row r="154" spans="2:51" s="13" customFormat="1" ht="13.5">
      <c r="B154" s="229"/>
      <c r="C154" s="230"/>
      <c r="D154" s="231" t="s">
        <v>149</v>
      </c>
      <c r="E154" s="232" t="s">
        <v>21</v>
      </c>
      <c r="F154" s="233" t="s">
        <v>152</v>
      </c>
      <c r="G154" s="230"/>
      <c r="H154" s="234">
        <v>300</v>
      </c>
      <c r="I154" s="235"/>
      <c r="J154" s="230"/>
      <c r="K154" s="230"/>
      <c r="L154" s="236"/>
      <c r="M154" s="237"/>
      <c r="N154" s="238"/>
      <c r="O154" s="238"/>
      <c r="P154" s="238"/>
      <c r="Q154" s="238"/>
      <c r="R154" s="238"/>
      <c r="S154" s="238"/>
      <c r="T154" s="239"/>
      <c r="AT154" s="240" t="s">
        <v>149</v>
      </c>
      <c r="AU154" s="240" t="s">
        <v>84</v>
      </c>
      <c r="AV154" s="13" t="s">
        <v>145</v>
      </c>
      <c r="AW154" s="13" t="s">
        <v>36</v>
      </c>
      <c r="AX154" s="13" t="s">
        <v>81</v>
      </c>
      <c r="AY154" s="240" t="s">
        <v>138</v>
      </c>
    </row>
    <row r="155" spans="2:65" s="1" customFormat="1" ht="22.5" customHeight="1">
      <c r="B155" s="40"/>
      <c r="C155" s="192" t="s">
        <v>234</v>
      </c>
      <c r="D155" s="192" t="s">
        <v>140</v>
      </c>
      <c r="E155" s="193" t="s">
        <v>206</v>
      </c>
      <c r="F155" s="194" t="s">
        <v>207</v>
      </c>
      <c r="G155" s="195" t="s">
        <v>187</v>
      </c>
      <c r="H155" s="196">
        <v>300</v>
      </c>
      <c r="I155" s="197"/>
      <c r="J155" s="198">
        <f>ROUND(I155*H155,2)</f>
        <v>0</v>
      </c>
      <c r="K155" s="194" t="s">
        <v>144</v>
      </c>
      <c r="L155" s="60"/>
      <c r="M155" s="199" t="s">
        <v>21</v>
      </c>
      <c r="N155" s="200" t="s">
        <v>44</v>
      </c>
      <c r="O155" s="41"/>
      <c r="P155" s="201">
        <f>O155*H155</f>
        <v>0</v>
      </c>
      <c r="Q155" s="201">
        <v>0</v>
      </c>
      <c r="R155" s="201">
        <f>Q155*H155</f>
        <v>0</v>
      </c>
      <c r="S155" s="201">
        <v>0</v>
      </c>
      <c r="T155" s="202">
        <f>S155*H155</f>
        <v>0</v>
      </c>
      <c r="AR155" s="23" t="s">
        <v>145</v>
      </c>
      <c r="AT155" s="23" t="s">
        <v>140</v>
      </c>
      <c r="AU155" s="23" t="s">
        <v>84</v>
      </c>
      <c r="AY155" s="23" t="s">
        <v>138</v>
      </c>
      <c r="BE155" s="203">
        <f>IF(N155="základní",J155,0)</f>
        <v>0</v>
      </c>
      <c r="BF155" s="203">
        <f>IF(N155="snížená",J155,0)</f>
        <v>0</v>
      </c>
      <c r="BG155" s="203">
        <f>IF(N155="zákl. přenesená",J155,0)</f>
        <v>0</v>
      </c>
      <c r="BH155" s="203">
        <f>IF(N155="sníž. přenesená",J155,0)</f>
        <v>0</v>
      </c>
      <c r="BI155" s="203">
        <f>IF(N155="nulová",J155,0)</f>
        <v>0</v>
      </c>
      <c r="BJ155" s="23" t="s">
        <v>81</v>
      </c>
      <c r="BK155" s="203">
        <f>ROUND(I155*H155,2)</f>
        <v>0</v>
      </c>
      <c r="BL155" s="23" t="s">
        <v>145</v>
      </c>
      <c r="BM155" s="23" t="s">
        <v>235</v>
      </c>
    </row>
    <row r="156" spans="2:51" s="12" customFormat="1" ht="13.5">
      <c r="B156" s="218"/>
      <c r="C156" s="219"/>
      <c r="D156" s="204" t="s">
        <v>149</v>
      </c>
      <c r="E156" s="220" t="s">
        <v>21</v>
      </c>
      <c r="F156" s="221" t="s">
        <v>228</v>
      </c>
      <c r="G156" s="219"/>
      <c r="H156" s="222">
        <v>300</v>
      </c>
      <c r="I156" s="223"/>
      <c r="J156" s="219"/>
      <c r="K156" s="219"/>
      <c r="L156" s="224"/>
      <c r="M156" s="225"/>
      <c r="N156" s="226"/>
      <c r="O156" s="226"/>
      <c r="P156" s="226"/>
      <c r="Q156" s="226"/>
      <c r="R156" s="226"/>
      <c r="S156" s="226"/>
      <c r="T156" s="227"/>
      <c r="AT156" s="228" t="s">
        <v>149</v>
      </c>
      <c r="AU156" s="228" t="s">
        <v>84</v>
      </c>
      <c r="AV156" s="12" t="s">
        <v>84</v>
      </c>
      <c r="AW156" s="12" t="s">
        <v>36</v>
      </c>
      <c r="AX156" s="12" t="s">
        <v>73</v>
      </c>
      <c r="AY156" s="228" t="s">
        <v>138</v>
      </c>
    </row>
    <row r="157" spans="2:51" s="13" customFormat="1" ht="13.5">
      <c r="B157" s="229"/>
      <c r="C157" s="230"/>
      <c r="D157" s="231" t="s">
        <v>149</v>
      </c>
      <c r="E157" s="232" t="s">
        <v>21</v>
      </c>
      <c r="F157" s="233" t="s">
        <v>152</v>
      </c>
      <c r="G157" s="230"/>
      <c r="H157" s="234">
        <v>300</v>
      </c>
      <c r="I157" s="235"/>
      <c r="J157" s="230"/>
      <c r="K157" s="230"/>
      <c r="L157" s="236"/>
      <c r="M157" s="237"/>
      <c r="N157" s="238"/>
      <c r="O157" s="238"/>
      <c r="P157" s="238"/>
      <c r="Q157" s="238"/>
      <c r="R157" s="238"/>
      <c r="S157" s="238"/>
      <c r="T157" s="239"/>
      <c r="AT157" s="240" t="s">
        <v>149</v>
      </c>
      <c r="AU157" s="240" t="s">
        <v>84</v>
      </c>
      <c r="AV157" s="13" t="s">
        <v>145</v>
      </c>
      <c r="AW157" s="13" t="s">
        <v>36</v>
      </c>
      <c r="AX157" s="13" t="s">
        <v>81</v>
      </c>
      <c r="AY157" s="240" t="s">
        <v>138</v>
      </c>
    </row>
    <row r="158" spans="2:65" s="1" customFormat="1" ht="22.5" customHeight="1">
      <c r="B158" s="40"/>
      <c r="C158" s="192" t="s">
        <v>236</v>
      </c>
      <c r="D158" s="192" t="s">
        <v>140</v>
      </c>
      <c r="E158" s="193" t="s">
        <v>237</v>
      </c>
      <c r="F158" s="194" t="s">
        <v>238</v>
      </c>
      <c r="G158" s="195" t="s">
        <v>187</v>
      </c>
      <c r="H158" s="196">
        <v>300</v>
      </c>
      <c r="I158" s="197"/>
      <c r="J158" s="198">
        <f>ROUND(I158*H158,2)</f>
        <v>0</v>
      </c>
      <c r="K158" s="194" t="s">
        <v>144</v>
      </c>
      <c r="L158" s="60"/>
      <c r="M158" s="199" t="s">
        <v>21</v>
      </c>
      <c r="N158" s="200" t="s">
        <v>44</v>
      </c>
      <c r="O158" s="41"/>
      <c r="P158" s="201">
        <f>O158*H158</f>
        <v>0</v>
      </c>
      <c r="Q158" s="201">
        <v>0</v>
      </c>
      <c r="R158" s="201">
        <f>Q158*H158</f>
        <v>0</v>
      </c>
      <c r="S158" s="201">
        <v>0</v>
      </c>
      <c r="T158" s="202">
        <f>S158*H158</f>
        <v>0</v>
      </c>
      <c r="AR158" s="23" t="s">
        <v>145</v>
      </c>
      <c r="AT158" s="23" t="s">
        <v>140</v>
      </c>
      <c r="AU158" s="23" t="s">
        <v>84</v>
      </c>
      <c r="AY158" s="23" t="s">
        <v>138</v>
      </c>
      <c r="BE158" s="203">
        <f>IF(N158="základní",J158,0)</f>
        <v>0</v>
      </c>
      <c r="BF158" s="203">
        <f>IF(N158="snížená",J158,0)</f>
        <v>0</v>
      </c>
      <c r="BG158" s="203">
        <f>IF(N158="zákl. přenesená",J158,0)</f>
        <v>0</v>
      </c>
      <c r="BH158" s="203">
        <f>IF(N158="sníž. přenesená",J158,0)</f>
        <v>0</v>
      </c>
      <c r="BI158" s="203">
        <f>IF(N158="nulová",J158,0)</f>
        <v>0</v>
      </c>
      <c r="BJ158" s="23" t="s">
        <v>81</v>
      </c>
      <c r="BK158" s="203">
        <f>ROUND(I158*H158,2)</f>
        <v>0</v>
      </c>
      <c r="BL158" s="23" t="s">
        <v>145</v>
      </c>
      <c r="BM158" s="23" t="s">
        <v>239</v>
      </c>
    </row>
    <row r="159" spans="2:47" s="1" customFormat="1" ht="27">
      <c r="B159" s="40"/>
      <c r="C159" s="62"/>
      <c r="D159" s="204" t="s">
        <v>147</v>
      </c>
      <c r="E159" s="62"/>
      <c r="F159" s="205" t="s">
        <v>203</v>
      </c>
      <c r="G159" s="62"/>
      <c r="H159" s="62"/>
      <c r="I159" s="162"/>
      <c r="J159" s="62"/>
      <c r="K159" s="62"/>
      <c r="L159" s="60"/>
      <c r="M159" s="206"/>
      <c r="N159" s="41"/>
      <c r="O159" s="41"/>
      <c r="P159" s="41"/>
      <c r="Q159" s="41"/>
      <c r="R159" s="41"/>
      <c r="S159" s="41"/>
      <c r="T159" s="77"/>
      <c r="AT159" s="23" t="s">
        <v>147</v>
      </c>
      <c r="AU159" s="23" t="s">
        <v>84</v>
      </c>
    </row>
    <row r="160" spans="2:51" s="12" customFormat="1" ht="13.5">
      <c r="B160" s="218"/>
      <c r="C160" s="219"/>
      <c r="D160" s="204" t="s">
        <v>149</v>
      </c>
      <c r="E160" s="220" t="s">
        <v>21</v>
      </c>
      <c r="F160" s="221" t="s">
        <v>228</v>
      </c>
      <c r="G160" s="219"/>
      <c r="H160" s="222">
        <v>300</v>
      </c>
      <c r="I160" s="223"/>
      <c r="J160" s="219"/>
      <c r="K160" s="219"/>
      <c r="L160" s="224"/>
      <c r="M160" s="225"/>
      <c r="N160" s="226"/>
      <c r="O160" s="226"/>
      <c r="P160" s="226"/>
      <c r="Q160" s="226"/>
      <c r="R160" s="226"/>
      <c r="S160" s="226"/>
      <c r="T160" s="227"/>
      <c r="AT160" s="228" t="s">
        <v>149</v>
      </c>
      <c r="AU160" s="228" t="s">
        <v>84</v>
      </c>
      <c r="AV160" s="12" t="s">
        <v>84</v>
      </c>
      <c r="AW160" s="12" t="s">
        <v>36</v>
      </c>
      <c r="AX160" s="12" t="s">
        <v>73</v>
      </c>
      <c r="AY160" s="228" t="s">
        <v>138</v>
      </c>
    </row>
    <row r="161" spans="2:51" s="13" customFormat="1" ht="13.5">
      <c r="B161" s="229"/>
      <c r="C161" s="230"/>
      <c r="D161" s="231" t="s">
        <v>149</v>
      </c>
      <c r="E161" s="232" t="s">
        <v>21</v>
      </c>
      <c r="F161" s="233" t="s">
        <v>152</v>
      </c>
      <c r="G161" s="230"/>
      <c r="H161" s="234">
        <v>300</v>
      </c>
      <c r="I161" s="235"/>
      <c r="J161" s="230"/>
      <c r="K161" s="230"/>
      <c r="L161" s="236"/>
      <c r="M161" s="237"/>
      <c r="N161" s="238"/>
      <c r="O161" s="238"/>
      <c r="P161" s="238"/>
      <c r="Q161" s="238"/>
      <c r="R161" s="238"/>
      <c r="S161" s="238"/>
      <c r="T161" s="239"/>
      <c r="AT161" s="240" t="s">
        <v>149</v>
      </c>
      <c r="AU161" s="240" t="s">
        <v>84</v>
      </c>
      <c r="AV161" s="13" t="s">
        <v>145</v>
      </c>
      <c r="AW161" s="13" t="s">
        <v>36</v>
      </c>
      <c r="AX161" s="13" t="s">
        <v>81</v>
      </c>
      <c r="AY161" s="240" t="s">
        <v>138</v>
      </c>
    </row>
    <row r="162" spans="2:65" s="1" customFormat="1" ht="22.5" customHeight="1">
      <c r="B162" s="40"/>
      <c r="C162" s="192" t="s">
        <v>240</v>
      </c>
      <c r="D162" s="192" t="s">
        <v>140</v>
      </c>
      <c r="E162" s="193" t="s">
        <v>206</v>
      </c>
      <c r="F162" s="194" t="s">
        <v>207</v>
      </c>
      <c r="G162" s="195" t="s">
        <v>187</v>
      </c>
      <c r="H162" s="196">
        <v>300</v>
      </c>
      <c r="I162" s="197"/>
      <c r="J162" s="198">
        <f>ROUND(I162*H162,2)</f>
        <v>0</v>
      </c>
      <c r="K162" s="194" t="s">
        <v>144</v>
      </c>
      <c r="L162" s="60"/>
      <c r="M162" s="199" t="s">
        <v>21</v>
      </c>
      <c r="N162" s="200" t="s">
        <v>44</v>
      </c>
      <c r="O162" s="41"/>
      <c r="P162" s="201">
        <f>O162*H162</f>
        <v>0</v>
      </c>
      <c r="Q162" s="201">
        <v>0</v>
      </c>
      <c r="R162" s="201">
        <f>Q162*H162</f>
        <v>0</v>
      </c>
      <c r="S162" s="201">
        <v>0</v>
      </c>
      <c r="T162" s="202">
        <f>S162*H162</f>
        <v>0</v>
      </c>
      <c r="AR162" s="23" t="s">
        <v>145</v>
      </c>
      <c r="AT162" s="23" t="s">
        <v>140</v>
      </c>
      <c r="AU162" s="23" t="s">
        <v>84</v>
      </c>
      <c r="AY162" s="23" t="s">
        <v>138</v>
      </c>
      <c r="BE162" s="203">
        <f>IF(N162="základní",J162,0)</f>
        <v>0</v>
      </c>
      <c r="BF162" s="203">
        <f>IF(N162="snížená",J162,0)</f>
        <v>0</v>
      </c>
      <c r="BG162" s="203">
        <f>IF(N162="zákl. přenesená",J162,0)</f>
        <v>0</v>
      </c>
      <c r="BH162" s="203">
        <f>IF(N162="sníž. přenesená",J162,0)</f>
        <v>0</v>
      </c>
      <c r="BI162" s="203">
        <f>IF(N162="nulová",J162,0)</f>
        <v>0</v>
      </c>
      <c r="BJ162" s="23" t="s">
        <v>81</v>
      </c>
      <c r="BK162" s="203">
        <f>ROUND(I162*H162,2)</f>
        <v>0</v>
      </c>
      <c r="BL162" s="23" t="s">
        <v>145</v>
      </c>
      <c r="BM162" s="23" t="s">
        <v>241</v>
      </c>
    </row>
    <row r="163" spans="2:51" s="12" customFormat="1" ht="13.5">
      <c r="B163" s="218"/>
      <c r="C163" s="219"/>
      <c r="D163" s="204" t="s">
        <v>149</v>
      </c>
      <c r="E163" s="220" t="s">
        <v>21</v>
      </c>
      <c r="F163" s="221" t="s">
        <v>228</v>
      </c>
      <c r="G163" s="219"/>
      <c r="H163" s="222">
        <v>300</v>
      </c>
      <c r="I163" s="223"/>
      <c r="J163" s="219"/>
      <c r="K163" s="219"/>
      <c r="L163" s="224"/>
      <c r="M163" s="225"/>
      <c r="N163" s="226"/>
      <c r="O163" s="226"/>
      <c r="P163" s="226"/>
      <c r="Q163" s="226"/>
      <c r="R163" s="226"/>
      <c r="S163" s="226"/>
      <c r="T163" s="227"/>
      <c r="AT163" s="228" t="s">
        <v>149</v>
      </c>
      <c r="AU163" s="228" t="s">
        <v>84</v>
      </c>
      <c r="AV163" s="12" t="s">
        <v>84</v>
      </c>
      <c r="AW163" s="12" t="s">
        <v>36</v>
      </c>
      <c r="AX163" s="12" t="s">
        <v>73</v>
      </c>
      <c r="AY163" s="228" t="s">
        <v>138</v>
      </c>
    </row>
    <row r="164" spans="2:51" s="13" customFormat="1" ht="13.5">
      <c r="B164" s="229"/>
      <c r="C164" s="230"/>
      <c r="D164" s="231" t="s">
        <v>149</v>
      </c>
      <c r="E164" s="232" t="s">
        <v>21</v>
      </c>
      <c r="F164" s="233" t="s">
        <v>152</v>
      </c>
      <c r="G164" s="230"/>
      <c r="H164" s="234">
        <v>300</v>
      </c>
      <c r="I164" s="235"/>
      <c r="J164" s="230"/>
      <c r="K164" s="230"/>
      <c r="L164" s="236"/>
      <c r="M164" s="237"/>
      <c r="N164" s="238"/>
      <c r="O164" s="238"/>
      <c r="P164" s="238"/>
      <c r="Q164" s="238"/>
      <c r="R164" s="238"/>
      <c r="S164" s="238"/>
      <c r="T164" s="239"/>
      <c r="AT164" s="240" t="s">
        <v>149</v>
      </c>
      <c r="AU164" s="240" t="s">
        <v>84</v>
      </c>
      <c r="AV164" s="13" t="s">
        <v>145</v>
      </c>
      <c r="AW164" s="13" t="s">
        <v>36</v>
      </c>
      <c r="AX164" s="13" t="s">
        <v>81</v>
      </c>
      <c r="AY164" s="240" t="s">
        <v>138</v>
      </c>
    </row>
    <row r="165" spans="2:65" s="1" customFormat="1" ht="31.5" customHeight="1">
      <c r="B165" s="40"/>
      <c r="C165" s="192" t="s">
        <v>242</v>
      </c>
      <c r="D165" s="192" t="s">
        <v>140</v>
      </c>
      <c r="E165" s="193" t="s">
        <v>210</v>
      </c>
      <c r="F165" s="194" t="s">
        <v>211</v>
      </c>
      <c r="G165" s="195" t="s">
        <v>187</v>
      </c>
      <c r="H165" s="196">
        <v>300</v>
      </c>
      <c r="I165" s="197"/>
      <c r="J165" s="198">
        <f>ROUND(I165*H165,2)</f>
        <v>0</v>
      </c>
      <c r="K165" s="194" t="s">
        <v>144</v>
      </c>
      <c r="L165" s="60"/>
      <c r="M165" s="199" t="s">
        <v>21</v>
      </c>
      <c r="N165" s="200" t="s">
        <v>44</v>
      </c>
      <c r="O165" s="41"/>
      <c r="P165" s="201">
        <f>O165*H165</f>
        <v>0</v>
      </c>
      <c r="Q165" s="201">
        <v>0</v>
      </c>
      <c r="R165" s="201">
        <f>Q165*H165</f>
        <v>0</v>
      </c>
      <c r="S165" s="201">
        <v>0</v>
      </c>
      <c r="T165" s="202">
        <f>S165*H165</f>
        <v>0</v>
      </c>
      <c r="AR165" s="23" t="s">
        <v>145</v>
      </c>
      <c r="AT165" s="23" t="s">
        <v>140</v>
      </c>
      <c r="AU165" s="23" t="s">
        <v>84</v>
      </c>
      <c r="AY165" s="23" t="s">
        <v>138</v>
      </c>
      <c r="BE165" s="203">
        <f>IF(N165="základní",J165,0)</f>
        <v>0</v>
      </c>
      <c r="BF165" s="203">
        <f>IF(N165="snížená",J165,0)</f>
        <v>0</v>
      </c>
      <c r="BG165" s="203">
        <f>IF(N165="zákl. přenesená",J165,0)</f>
        <v>0</v>
      </c>
      <c r="BH165" s="203">
        <f>IF(N165="sníž. přenesená",J165,0)</f>
        <v>0</v>
      </c>
      <c r="BI165" s="203">
        <f>IF(N165="nulová",J165,0)</f>
        <v>0</v>
      </c>
      <c r="BJ165" s="23" t="s">
        <v>81</v>
      </c>
      <c r="BK165" s="203">
        <f>ROUND(I165*H165,2)</f>
        <v>0</v>
      </c>
      <c r="BL165" s="23" t="s">
        <v>145</v>
      </c>
      <c r="BM165" s="23" t="s">
        <v>243</v>
      </c>
    </row>
    <row r="166" spans="2:47" s="1" customFormat="1" ht="27">
      <c r="B166" s="40"/>
      <c r="C166" s="62"/>
      <c r="D166" s="204" t="s">
        <v>147</v>
      </c>
      <c r="E166" s="62"/>
      <c r="F166" s="205" t="s">
        <v>213</v>
      </c>
      <c r="G166" s="62"/>
      <c r="H166" s="62"/>
      <c r="I166" s="162"/>
      <c r="J166" s="62"/>
      <c r="K166" s="62"/>
      <c r="L166" s="60"/>
      <c r="M166" s="206"/>
      <c r="N166" s="41"/>
      <c r="O166" s="41"/>
      <c r="P166" s="41"/>
      <c r="Q166" s="41"/>
      <c r="R166" s="41"/>
      <c r="S166" s="41"/>
      <c r="T166" s="77"/>
      <c r="AT166" s="23" t="s">
        <v>147</v>
      </c>
      <c r="AU166" s="23" t="s">
        <v>84</v>
      </c>
    </row>
    <row r="167" spans="2:51" s="12" customFormat="1" ht="13.5">
      <c r="B167" s="218"/>
      <c r="C167" s="219"/>
      <c r="D167" s="204" t="s">
        <v>149</v>
      </c>
      <c r="E167" s="220" t="s">
        <v>21</v>
      </c>
      <c r="F167" s="221" t="s">
        <v>228</v>
      </c>
      <c r="G167" s="219"/>
      <c r="H167" s="222">
        <v>300</v>
      </c>
      <c r="I167" s="223"/>
      <c r="J167" s="219"/>
      <c r="K167" s="219"/>
      <c r="L167" s="224"/>
      <c r="M167" s="225"/>
      <c r="N167" s="226"/>
      <c r="O167" s="226"/>
      <c r="P167" s="226"/>
      <c r="Q167" s="226"/>
      <c r="R167" s="226"/>
      <c r="S167" s="226"/>
      <c r="T167" s="227"/>
      <c r="AT167" s="228" t="s">
        <v>149</v>
      </c>
      <c r="AU167" s="228" t="s">
        <v>84</v>
      </c>
      <c r="AV167" s="12" t="s">
        <v>84</v>
      </c>
      <c r="AW167" s="12" t="s">
        <v>36</v>
      </c>
      <c r="AX167" s="12" t="s">
        <v>73</v>
      </c>
      <c r="AY167" s="228" t="s">
        <v>138</v>
      </c>
    </row>
    <row r="168" spans="2:51" s="13" customFormat="1" ht="13.5">
      <c r="B168" s="229"/>
      <c r="C168" s="230"/>
      <c r="D168" s="204" t="s">
        <v>149</v>
      </c>
      <c r="E168" s="241" t="s">
        <v>21</v>
      </c>
      <c r="F168" s="242" t="s">
        <v>152</v>
      </c>
      <c r="G168" s="230"/>
      <c r="H168" s="243">
        <v>300</v>
      </c>
      <c r="I168" s="235"/>
      <c r="J168" s="230"/>
      <c r="K168" s="230"/>
      <c r="L168" s="236"/>
      <c r="M168" s="237"/>
      <c r="N168" s="238"/>
      <c r="O168" s="238"/>
      <c r="P168" s="238"/>
      <c r="Q168" s="238"/>
      <c r="R168" s="238"/>
      <c r="S168" s="238"/>
      <c r="T168" s="239"/>
      <c r="AT168" s="240" t="s">
        <v>149</v>
      </c>
      <c r="AU168" s="240" t="s">
        <v>84</v>
      </c>
      <c r="AV168" s="13" t="s">
        <v>145</v>
      </c>
      <c r="AW168" s="13" t="s">
        <v>36</v>
      </c>
      <c r="AX168" s="13" t="s">
        <v>81</v>
      </c>
      <c r="AY168" s="240" t="s">
        <v>138</v>
      </c>
    </row>
    <row r="169" spans="2:63" s="10" customFormat="1" ht="29.85" customHeight="1">
      <c r="B169" s="175"/>
      <c r="C169" s="176"/>
      <c r="D169" s="189" t="s">
        <v>72</v>
      </c>
      <c r="E169" s="190" t="s">
        <v>145</v>
      </c>
      <c r="F169" s="190" t="s">
        <v>244</v>
      </c>
      <c r="G169" s="176"/>
      <c r="H169" s="176"/>
      <c r="I169" s="179"/>
      <c r="J169" s="191">
        <f>BK169</f>
        <v>0</v>
      </c>
      <c r="K169" s="176"/>
      <c r="L169" s="181"/>
      <c r="M169" s="182"/>
      <c r="N169" s="183"/>
      <c r="O169" s="183"/>
      <c r="P169" s="184">
        <f>SUM(P170:P179)</f>
        <v>0</v>
      </c>
      <c r="Q169" s="183"/>
      <c r="R169" s="184">
        <f>SUM(R170:R179)</f>
        <v>625.32</v>
      </c>
      <c r="S169" s="183"/>
      <c r="T169" s="185">
        <f>SUM(T170:T179)</f>
        <v>0</v>
      </c>
      <c r="AR169" s="186" t="s">
        <v>81</v>
      </c>
      <c r="AT169" s="187" t="s">
        <v>72</v>
      </c>
      <c r="AU169" s="187" t="s">
        <v>81</v>
      </c>
      <c r="AY169" s="186" t="s">
        <v>138</v>
      </c>
      <c r="BK169" s="188">
        <f>SUM(BK170:BK179)</f>
        <v>0</v>
      </c>
    </row>
    <row r="170" spans="2:65" s="1" customFormat="1" ht="22.5" customHeight="1">
      <c r="B170" s="40"/>
      <c r="C170" s="192" t="s">
        <v>9</v>
      </c>
      <c r="D170" s="192" t="s">
        <v>140</v>
      </c>
      <c r="E170" s="193" t="s">
        <v>245</v>
      </c>
      <c r="F170" s="194" t="s">
        <v>246</v>
      </c>
      <c r="G170" s="195" t="s">
        <v>187</v>
      </c>
      <c r="H170" s="196">
        <v>1930</v>
      </c>
      <c r="I170" s="197"/>
      <c r="J170" s="198">
        <f>ROUND(I170*H170,2)</f>
        <v>0</v>
      </c>
      <c r="K170" s="194" t="s">
        <v>144</v>
      </c>
      <c r="L170" s="60"/>
      <c r="M170" s="199" t="s">
        <v>21</v>
      </c>
      <c r="N170" s="200" t="s">
        <v>44</v>
      </c>
      <c r="O170" s="41"/>
      <c r="P170" s="201">
        <f>O170*H170</f>
        <v>0</v>
      </c>
      <c r="Q170" s="201">
        <v>0.324</v>
      </c>
      <c r="R170" s="201">
        <f>Q170*H170</f>
        <v>625.32</v>
      </c>
      <c r="S170" s="201">
        <v>0</v>
      </c>
      <c r="T170" s="202">
        <f>S170*H170</f>
        <v>0</v>
      </c>
      <c r="AR170" s="23" t="s">
        <v>145</v>
      </c>
      <c r="AT170" s="23" t="s">
        <v>140</v>
      </c>
      <c r="AU170" s="23" t="s">
        <v>84</v>
      </c>
      <c r="AY170" s="23" t="s">
        <v>138</v>
      </c>
      <c r="BE170" s="203">
        <f>IF(N170="základní",J170,0)</f>
        <v>0</v>
      </c>
      <c r="BF170" s="203">
        <f>IF(N170="snížená",J170,0)</f>
        <v>0</v>
      </c>
      <c r="BG170" s="203">
        <f>IF(N170="zákl. přenesená",J170,0)</f>
        <v>0</v>
      </c>
      <c r="BH170" s="203">
        <f>IF(N170="sníž. přenesená",J170,0)</f>
        <v>0</v>
      </c>
      <c r="BI170" s="203">
        <f>IF(N170="nulová",J170,0)</f>
        <v>0</v>
      </c>
      <c r="BJ170" s="23" t="s">
        <v>81</v>
      </c>
      <c r="BK170" s="203">
        <f>ROUND(I170*H170,2)</f>
        <v>0</v>
      </c>
      <c r="BL170" s="23" t="s">
        <v>145</v>
      </c>
      <c r="BM170" s="23" t="s">
        <v>247</v>
      </c>
    </row>
    <row r="171" spans="2:47" s="1" customFormat="1" ht="67.5">
      <c r="B171" s="40"/>
      <c r="C171" s="62"/>
      <c r="D171" s="204" t="s">
        <v>147</v>
      </c>
      <c r="E171" s="62"/>
      <c r="F171" s="205" t="s">
        <v>248</v>
      </c>
      <c r="G171" s="62"/>
      <c r="H171" s="62"/>
      <c r="I171" s="162"/>
      <c r="J171" s="62"/>
      <c r="K171" s="62"/>
      <c r="L171" s="60"/>
      <c r="M171" s="206"/>
      <c r="N171" s="41"/>
      <c r="O171" s="41"/>
      <c r="P171" s="41"/>
      <c r="Q171" s="41"/>
      <c r="R171" s="41"/>
      <c r="S171" s="41"/>
      <c r="T171" s="77"/>
      <c r="AT171" s="23" t="s">
        <v>147</v>
      </c>
      <c r="AU171" s="23" t="s">
        <v>84</v>
      </c>
    </row>
    <row r="172" spans="2:51" s="12" customFormat="1" ht="13.5">
      <c r="B172" s="218"/>
      <c r="C172" s="219"/>
      <c r="D172" s="204" t="s">
        <v>149</v>
      </c>
      <c r="E172" s="220" t="s">
        <v>21</v>
      </c>
      <c r="F172" s="221" t="s">
        <v>249</v>
      </c>
      <c r="G172" s="219"/>
      <c r="H172" s="222">
        <v>1930</v>
      </c>
      <c r="I172" s="223"/>
      <c r="J172" s="219"/>
      <c r="K172" s="219"/>
      <c r="L172" s="224"/>
      <c r="M172" s="225"/>
      <c r="N172" s="226"/>
      <c r="O172" s="226"/>
      <c r="P172" s="226"/>
      <c r="Q172" s="226"/>
      <c r="R172" s="226"/>
      <c r="S172" s="226"/>
      <c r="T172" s="227"/>
      <c r="AT172" s="228" t="s">
        <v>149</v>
      </c>
      <c r="AU172" s="228" t="s">
        <v>84</v>
      </c>
      <c r="AV172" s="12" t="s">
        <v>84</v>
      </c>
      <c r="AW172" s="12" t="s">
        <v>36</v>
      </c>
      <c r="AX172" s="12" t="s">
        <v>73</v>
      </c>
      <c r="AY172" s="228" t="s">
        <v>138</v>
      </c>
    </row>
    <row r="173" spans="2:51" s="13" customFormat="1" ht="13.5">
      <c r="B173" s="229"/>
      <c r="C173" s="230"/>
      <c r="D173" s="231" t="s">
        <v>149</v>
      </c>
      <c r="E173" s="232" t="s">
        <v>21</v>
      </c>
      <c r="F173" s="233" t="s">
        <v>152</v>
      </c>
      <c r="G173" s="230"/>
      <c r="H173" s="234">
        <v>1930</v>
      </c>
      <c r="I173" s="235"/>
      <c r="J173" s="230"/>
      <c r="K173" s="230"/>
      <c r="L173" s="236"/>
      <c r="M173" s="237"/>
      <c r="N173" s="238"/>
      <c r="O173" s="238"/>
      <c r="P173" s="238"/>
      <c r="Q173" s="238"/>
      <c r="R173" s="238"/>
      <c r="S173" s="238"/>
      <c r="T173" s="239"/>
      <c r="AT173" s="240" t="s">
        <v>149</v>
      </c>
      <c r="AU173" s="240" t="s">
        <v>84</v>
      </c>
      <c r="AV173" s="13" t="s">
        <v>145</v>
      </c>
      <c r="AW173" s="13" t="s">
        <v>36</v>
      </c>
      <c r="AX173" s="13" t="s">
        <v>81</v>
      </c>
      <c r="AY173" s="240" t="s">
        <v>138</v>
      </c>
    </row>
    <row r="174" spans="2:65" s="1" customFormat="1" ht="22.5" customHeight="1">
      <c r="B174" s="40"/>
      <c r="C174" s="192" t="s">
        <v>250</v>
      </c>
      <c r="D174" s="192" t="s">
        <v>140</v>
      </c>
      <c r="E174" s="193" t="s">
        <v>251</v>
      </c>
      <c r="F174" s="194" t="s">
        <v>252</v>
      </c>
      <c r="G174" s="195" t="s">
        <v>187</v>
      </c>
      <c r="H174" s="196">
        <v>1930</v>
      </c>
      <c r="I174" s="197"/>
      <c r="J174" s="198">
        <f>ROUND(I174*H174,2)</f>
        <v>0</v>
      </c>
      <c r="K174" s="194" t="s">
        <v>144</v>
      </c>
      <c r="L174" s="60"/>
      <c r="M174" s="199" t="s">
        <v>21</v>
      </c>
      <c r="N174" s="200" t="s">
        <v>44</v>
      </c>
      <c r="O174" s="41"/>
      <c r="P174" s="201">
        <f>O174*H174</f>
        <v>0</v>
      </c>
      <c r="Q174" s="201">
        <v>0</v>
      </c>
      <c r="R174" s="201">
        <f>Q174*H174</f>
        <v>0</v>
      </c>
      <c r="S174" s="201">
        <v>0</v>
      </c>
      <c r="T174" s="202">
        <f>S174*H174</f>
        <v>0</v>
      </c>
      <c r="AR174" s="23" t="s">
        <v>145</v>
      </c>
      <c r="AT174" s="23" t="s">
        <v>140</v>
      </c>
      <c r="AU174" s="23" t="s">
        <v>84</v>
      </c>
      <c r="AY174" s="23" t="s">
        <v>138</v>
      </c>
      <c r="BE174" s="203">
        <f>IF(N174="základní",J174,0)</f>
        <v>0</v>
      </c>
      <c r="BF174" s="203">
        <f>IF(N174="snížená",J174,0)</f>
        <v>0</v>
      </c>
      <c r="BG174" s="203">
        <f>IF(N174="zákl. přenesená",J174,0)</f>
        <v>0</v>
      </c>
      <c r="BH174" s="203">
        <f>IF(N174="sníž. přenesená",J174,0)</f>
        <v>0</v>
      </c>
      <c r="BI174" s="203">
        <f>IF(N174="nulová",J174,0)</f>
        <v>0</v>
      </c>
      <c r="BJ174" s="23" t="s">
        <v>81</v>
      </c>
      <c r="BK174" s="203">
        <f>ROUND(I174*H174,2)</f>
        <v>0</v>
      </c>
      <c r="BL174" s="23" t="s">
        <v>145</v>
      </c>
      <c r="BM174" s="23" t="s">
        <v>253</v>
      </c>
    </row>
    <row r="175" spans="2:47" s="1" customFormat="1" ht="67.5">
      <c r="B175" s="40"/>
      <c r="C175" s="62"/>
      <c r="D175" s="204" t="s">
        <v>147</v>
      </c>
      <c r="E175" s="62"/>
      <c r="F175" s="205" t="s">
        <v>254</v>
      </c>
      <c r="G175" s="62"/>
      <c r="H175" s="62"/>
      <c r="I175" s="162"/>
      <c r="J175" s="62"/>
      <c r="K175" s="62"/>
      <c r="L175" s="60"/>
      <c r="M175" s="206"/>
      <c r="N175" s="41"/>
      <c r="O175" s="41"/>
      <c r="P175" s="41"/>
      <c r="Q175" s="41"/>
      <c r="R175" s="41"/>
      <c r="S175" s="41"/>
      <c r="T175" s="77"/>
      <c r="AT175" s="23" t="s">
        <v>147</v>
      </c>
      <c r="AU175" s="23" t="s">
        <v>84</v>
      </c>
    </row>
    <row r="176" spans="2:51" s="12" customFormat="1" ht="13.5">
      <c r="B176" s="218"/>
      <c r="C176" s="219"/>
      <c r="D176" s="204" t="s">
        <v>149</v>
      </c>
      <c r="E176" s="220" t="s">
        <v>21</v>
      </c>
      <c r="F176" s="221" t="s">
        <v>255</v>
      </c>
      <c r="G176" s="219"/>
      <c r="H176" s="222">
        <v>1930</v>
      </c>
      <c r="I176" s="223"/>
      <c r="J176" s="219"/>
      <c r="K176" s="219"/>
      <c r="L176" s="224"/>
      <c r="M176" s="225"/>
      <c r="N176" s="226"/>
      <c r="O176" s="226"/>
      <c r="P176" s="226"/>
      <c r="Q176" s="226"/>
      <c r="R176" s="226"/>
      <c r="S176" s="226"/>
      <c r="T176" s="227"/>
      <c r="AT176" s="228" t="s">
        <v>149</v>
      </c>
      <c r="AU176" s="228" t="s">
        <v>84</v>
      </c>
      <c r="AV176" s="12" t="s">
        <v>84</v>
      </c>
      <c r="AW176" s="12" t="s">
        <v>36</v>
      </c>
      <c r="AX176" s="12" t="s">
        <v>73</v>
      </c>
      <c r="AY176" s="228" t="s">
        <v>138</v>
      </c>
    </row>
    <row r="177" spans="2:51" s="13" customFormat="1" ht="13.5">
      <c r="B177" s="229"/>
      <c r="C177" s="230"/>
      <c r="D177" s="231" t="s">
        <v>149</v>
      </c>
      <c r="E177" s="232" t="s">
        <v>21</v>
      </c>
      <c r="F177" s="233" t="s">
        <v>152</v>
      </c>
      <c r="G177" s="230"/>
      <c r="H177" s="234">
        <v>1930</v>
      </c>
      <c r="I177" s="235"/>
      <c r="J177" s="230"/>
      <c r="K177" s="230"/>
      <c r="L177" s="236"/>
      <c r="M177" s="237"/>
      <c r="N177" s="238"/>
      <c r="O177" s="238"/>
      <c r="P177" s="238"/>
      <c r="Q177" s="238"/>
      <c r="R177" s="238"/>
      <c r="S177" s="238"/>
      <c r="T177" s="239"/>
      <c r="AT177" s="240" t="s">
        <v>149</v>
      </c>
      <c r="AU177" s="240" t="s">
        <v>84</v>
      </c>
      <c r="AV177" s="13" t="s">
        <v>145</v>
      </c>
      <c r="AW177" s="13" t="s">
        <v>36</v>
      </c>
      <c r="AX177" s="13" t="s">
        <v>81</v>
      </c>
      <c r="AY177" s="240" t="s">
        <v>138</v>
      </c>
    </row>
    <row r="178" spans="2:65" s="1" customFormat="1" ht="31.5" customHeight="1">
      <c r="B178" s="40"/>
      <c r="C178" s="192" t="s">
        <v>256</v>
      </c>
      <c r="D178" s="192" t="s">
        <v>140</v>
      </c>
      <c r="E178" s="193" t="s">
        <v>257</v>
      </c>
      <c r="F178" s="194" t="s">
        <v>258</v>
      </c>
      <c r="G178" s="195" t="s">
        <v>181</v>
      </c>
      <c r="H178" s="196">
        <v>625.32</v>
      </c>
      <c r="I178" s="197"/>
      <c r="J178" s="198">
        <f>ROUND(I178*H178,2)</f>
        <v>0</v>
      </c>
      <c r="K178" s="194" t="s">
        <v>144</v>
      </c>
      <c r="L178" s="60"/>
      <c r="M178" s="199" t="s">
        <v>21</v>
      </c>
      <c r="N178" s="200" t="s">
        <v>44</v>
      </c>
      <c r="O178" s="41"/>
      <c r="P178" s="201">
        <f>O178*H178</f>
        <v>0</v>
      </c>
      <c r="Q178" s="201">
        <v>0</v>
      </c>
      <c r="R178" s="201">
        <f>Q178*H178</f>
        <v>0</v>
      </c>
      <c r="S178" s="201">
        <v>0</v>
      </c>
      <c r="T178" s="202">
        <f>S178*H178</f>
        <v>0</v>
      </c>
      <c r="AR178" s="23" t="s">
        <v>145</v>
      </c>
      <c r="AT178" s="23" t="s">
        <v>140</v>
      </c>
      <c r="AU178" s="23" t="s">
        <v>84</v>
      </c>
      <c r="AY178" s="23" t="s">
        <v>138</v>
      </c>
      <c r="BE178" s="203">
        <f>IF(N178="základní",J178,0)</f>
        <v>0</v>
      </c>
      <c r="BF178" s="203">
        <f>IF(N178="snížená",J178,0)</f>
        <v>0</v>
      </c>
      <c r="BG178" s="203">
        <f>IF(N178="zákl. přenesená",J178,0)</f>
        <v>0</v>
      </c>
      <c r="BH178" s="203">
        <f>IF(N178="sníž. přenesená",J178,0)</f>
        <v>0</v>
      </c>
      <c r="BI178" s="203">
        <f>IF(N178="nulová",J178,0)</f>
        <v>0</v>
      </c>
      <c r="BJ178" s="23" t="s">
        <v>81</v>
      </c>
      <c r="BK178" s="203">
        <f>ROUND(I178*H178,2)</f>
        <v>0</v>
      </c>
      <c r="BL178" s="23" t="s">
        <v>145</v>
      </c>
      <c r="BM178" s="23" t="s">
        <v>259</v>
      </c>
    </row>
    <row r="179" spans="2:47" s="1" customFormat="1" ht="27">
      <c r="B179" s="40"/>
      <c r="C179" s="62"/>
      <c r="D179" s="204" t="s">
        <v>147</v>
      </c>
      <c r="E179" s="62"/>
      <c r="F179" s="205" t="s">
        <v>260</v>
      </c>
      <c r="G179" s="62"/>
      <c r="H179" s="62"/>
      <c r="I179" s="162"/>
      <c r="J179" s="62"/>
      <c r="K179" s="62"/>
      <c r="L179" s="60"/>
      <c r="M179" s="206"/>
      <c r="N179" s="41"/>
      <c r="O179" s="41"/>
      <c r="P179" s="41"/>
      <c r="Q179" s="41"/>
      <c r="R179" s="41"/>
      <c r="S179" s="41"/>
      <c r="T179" s="77"/>
      <c r="AT179" s="23" t="s">
        <v>147</v>
      </c>
      <c r="AU179" s="23" t="s">
        <v>84</v>
      </c>
    </row>
    <row r="180" spans="2:63" s="10" customFormat="1" ht="29.85" customHeight="1">
      <c r="B180" s="175"/>
      <c r="C180" s="176"/>
      <c r="D180" s="189" t="s">
        <v>72</v>
      </c>
      <c r="E180" s="190" t="s">
        <v>167</v>
      </c>
      <c r="F180" s="190" t="s">
        <v>261</v>
      </c>
      <c r="G180" s="176"/>
      <c r="H180" s="176"/>
      <c r="I180" s="179"/>
      <c r="J180" s="191">
        <f>BK180</f>
        <v>0</v>
      </c>
      <c r="K180" s="176"/>
      <c r="L180" s="181"/>
      <c r="M180" s="182"/>
      <c r="N180" s="183"/>
      <c r="O180" s="183"/>
      <c r="P180" s="184">
        <f>SUM(P181:P196)</f>
        <v>0</v>
      </c>
      <c r="Q180" s="183"/>
      <c r="R180" s="184">
        <f>SUM(R181:R196)</f>
        <v>64.8</v>
      </c>
      <c r="S180" s="183"/>
      <c r="T180" s="185">
        <f>SUM(T181:T196)</f>
        <v>0</v>
      </c>
      <c r="AR180" s="186" t="s">
        <v>81</v>
      </c>
      <c r="AT180" s="187" t="s">
        <v>72</v>
      </c>
      <c r="AU180" s="187" t="s">
        <v>81</v>
      </c>
      <c r="AY180" s="186" t="s">
        <v>138</v>
      </c>
      <c r="BK180" s="188">
        <f>SUM(BK181:BK196)</f>
        <v>0</v>
      </c>
    </row>
    <row r="181" spans="2:65" s="1" customFormat="1" ht="22.5" customHeight="1">
      <c r="B181" s="40"/>
      <c r="C181" s="192" t="s">
        <v>262</v>
      </c>
      <c r="D181" s="192" t="s">
        <v>140</v>
      </c>
      <c r="E181" s="193" t="s">
        <v>263</v>
      </c>
      <c r="F181" s="194" t="s">
        <v>264</v>
      </c>
      <c r="G181" s="195" t="s">
        <v>187</v>
      </c>
      <c r="H181" s="196">
        <v>200</v>
      </c>
      <c r="I181" s="197"/>
      <c r="J181" s="198">
        <f>ROUND(I181*H181,2)</f>
        <v>0</v>
      </c>
      <c r="K181" s="194" t="s">
        <v>144</v>
      </c>
      <c r="L181" s="60"/>
      <c r="M181" s="199" t="s">
        <v>21</v>
      </c>
      <c r="N181" s="200" t="s">
        <v>44</v>
      </c>
      <c r="O181" s="41"/>
      <c r="P181" s="201">
        <f>O181*H181</f>
        <v>0</v>
      </c>
      <c r="Q181" s="201">
        <v>0</v>
      </c>
      <c r="R181" s="201">
        <f>Q181*H181</f>
        <v>0</v>
      </c>
      <c r="S181" s="201">
        <v>0</v>
      </c>
      <c r="T181" s="202">
        <f>S181*H181</f>
        <v>0</v>
      </c>
      <c r="AR181" s="23" t="s">
        <v>145</v>
      </c>
      <c r="AT181" s="23" t="s">
        <v>140</v>
      </c>
      <c r="AU181" s="23" t="s">
        <v>84</v>
      </c>
      <c r="AY181" s="23" t="s">
        <v>138</v>
      </c>
      <c r="BE181" s="203">
        <f>IF(N181="základní",J181,0)</f>
        <v>0</v>
      </c>
      <c r="BF181" s="203">
        <f>IF(N181="snížená",J181,0)</f>
        <v>0</v>
      </c>
      <c r="BG181" s="203">
        <f>IF(N181="zákl. přenesená",J181,0)</f>
        <v>0</v>
      </c>
      <c r="BH181" s="203">
        <f>IF(N181="sníž. přenesená",J181,0)</f>
        <v>0</v>
      </c>
      <c r="BI181" s="203">
        <f>IF(N181="nulová",J181,0)</f>
        <v>0</v>
      </c>
      <c r="BJ181" s="23" t="s">
        <v>81</v>
      </c>
      <c r="BK181" s="203">
        <f>ROUND(I181*H181,2)</f>
        <v>0</v>
      </c>
      <c r="BL181" s="23" t="s">
        <v>145</v>
      </c>
      <c r="BM181" s="23" t="s">
        <v>265</v>
      </c>
    </row>
    <row r="182" spans="2:51" s="12" customFormat="1" ht="13.5">
      <c r="B182" s="218"/>
      <c r="C182" s="219"/>
      <c r="D182" s="204" t="s">
        <v>149</v>
      </c>
      <c r="E182" s="220" t="s">
        <v>21</v>
      </c>
      <c r="F182" s="221" t="s">
        <v>266</v>
      </c>
      <c r="G182" s="219"/>
      <c r="H182" s="222">
        <v>200</v>
      </c>
      <c r="I182" s="223"/>
      <c r="J182" s="219"/>
      <c r="K182" s="219"/>
      <c r="L182" s="224"/>
      <c r="M182" s="225"/>
      <c r="N182" s="226"/>
      <c r="O182" s="226"/>
      <c r="P182" s="226"/>
      <c r="Q182" s="226"/>
      <c r="R182" s="226"/>
      <c r="S182" s="226"/>
      <c r="T182" s="227"/>
      <c r="AT182" s="228" t="s">
        <v>149</v>
      </c>
      <c r="AU182" s="228" t="s">
        <v>84</v>
      </c>
      <c r="AV182" s="12" t="s">
        <v>84</v>
      </c>
      <c r="AW182" s="12" t="s">
        <v>36</v>
      </c>
      <c r="AX182" s="12" t="s">
        <v>73</v>
      </c>
      <c r="AY182" s="228" t="s">
        <v>138</v>
      </c>
    </row>
    <row r="183" spans="2:51" s="13" customFormat="1" ht="13.5">
      <c r="B183" s="229"/>
      <c r="C183" s="230"/>
      <c r="D183" s="231" t="s">
        <v>149</v>
      </c>
      <c r="E183" s="232" t="s">
        <v>21</v>
      </c>
      <c r="F183" s="233" t="s">
        <v>152</v>
      </c>
      <c r="G183" s="230"/>
      <c r="H183" s="234">
        <v>200</v>
      </c>
      <c r="I183" s="235"/>
      <c r="J183" s="230"/>
      <c r="K183" s="230"/>
      <c r="L183" s="236"/>
      <c r="M183" s="237"/>
      <c r="N183" s="238"/>
      <c r="O183" s="238"/>
      <c r="P183" s="238"/>
      <c r="Q183" s="238"/>
      <c r="R183" s="238"/>
      <c r="S183" s="238"/>
      <c r="T183" s="239"/>
      <c r="AT183" s="240" t="s">
        <v>149</v>
      </c>
      <c r="AU183" s="240" t="s">
        <v>84</v>
      </c>
      <c r="AV183" s="13" t="s">
        <v>145</v>
      </c>
      <c r="AW183" s="13" t="s">
        <v>36</v>
      </c>
      <c r="AX183" s="13" t="s">
        <v>81</v>
      </c>
      <c r="AY183" s="240" t="s">
        <v>138</v>
      </c>
    </row>
    <row r="184" spans="2:65" s="1" customFormat="1" ht="22.5" customHeight="1">
      <c r="B184" s="40"/>
      <c r="C184" s="192" t="s">
        <v>267</v>
      </c>
      <c r="D184" s="192" t="s">
        <v>140</v>
      </c>
      <c r="E184" s="193" t="s">
        <v>193</v>
      </c>
      <c r="F184" s="194" t="s">
        <v>194</v>
      </c>
      <c r="G184" s="195" t="s">
        <v>187</v>
      </c>
      <c r="H184" s="196">
        <v>200</v>
      </c>
      <c r="I184" s="197"/>
      <c r="J184" s="198">
        <f>ROUND(I184*H184,2)</f>
        <v>0</v>
      </c>
      <c r="K184" s="194" t="s">
        <v>144</v>
      </c>
      <c r="L184" s="60"/>
      <c r="M184" s="199" t="s">
        <v>21</v>
      </c>
      <c r="N184" s="200" t="s">
        <v>44</v>
      </c>
      <c r="O184" s="41"/>
      <c r="P184" s="201">
        <f>O184*H184</f>
        <v>0</v>
      </c>
      <c r="Q184" s="201">
        <v>0</v>
      </c>
      <c r="R184" s="201">
        <f>Q184*H184</f>
        <v>0</v>
      </c>
      <c r="S184" s="201">
        <v>0</v>
      </c>
      <c r="T184" s="202">
        <f>S184*H184</f>
        <v>0</v>
      </c>
      <c r="AR184" s="23" t="s">
        <v>145</v>
      </c>
      <c r="AT184" s="23" t="s">
        <v>140</v>
      </c>
      <c r="AU184" s="23" t="s">
        <v>84</v>
      </c>
      <c r="AY184" s="23" t="s">
        <v>138</v>
      </c>
      <c r="BE184" s="203">
        <f>IF(N184="základní",J184,0)</f>
        <v>0</v>
      </c>
      <c r="BF184" s="203">
        <f>IF(N184="snížená",J184,0)</f>
        <v>0</v>
      </c>
      <c r="BG184" s="203">
        <f>IF(N184="zákl. přenesená",J184,0)</f>
        <v>0</v>
      </c>
      <c r="BH184" s="203">
        <f>IF(N184="sníž. přenesená",J184,0)</f>
        <v>0</v>
      </c>
      <c r="BI184" s="203">
        <f>IF(N184="nulová",J184,0)</f>
        <v>0</v>
      </c>
      <c r="BJ184" s="23" t="s">
        <v>81</v>
      </c>
      <c r="BK184" s="203">
        <f>ROUND(I184*H184,2)</f>
        <v>0</v>
      </c>
      <c r="BL184" s="23" t="s">
        <v>145</v>
      </c>
      <c r="BM184" s="23" t="s">
        <v>268</v>
      </c>
    </row>
    <row r="185" spans="2:51" s="12" customFormat="1" ht="13.5">
      <c r="B185" s="218"/>
      <c r="C185" s="219"/>
      <c r="D185" s="204" t="s">
        <v>149</v>
      </c>
      <c r="E185" s="220" t="s">
        <v>21</v>
      </c>
      <c r="F185" s="221" t="s">
        <v>269</v>
      </c>
      <c r="G185" s="219"/>
      <c r="H185" s="222">
        <v>200</v>
      </c>
      <c r="I185" s="223"/>
      <c r="J185" s="219"/>
      <c r="K185" s="219"/>
      <c r="L185" s="224"/>
      <c r="M185" s="225"/>
      <c r="N185" s="226"/>
      <c r="O185" s="226"/>
      <c r="P185" s="226"/>
      <c r="Q185" s="226"/>
      <c r="R185" s="226"/>
      <c r="S185" s="226"/>
      <c r="T185" s="227"/>
      <c r="AT185" s="228" t="s">
        <v>149</v>
      </c>
      <c r="AU185" s="228" t="s">
        <v>84</v>
      </c>
      <c r="AV185" s="12" t="s">
        <v>84</v>
      </c>
      <c r="AW185" s="12" t="s">
        <v>36</v>
      </c>
      <c r="AX185" s="12" t="s">
        <v>73</v>
      </c>
      <c r="AY185" s="228" t="s">
        <v>138</v>
      </c>
    </row>
    <row r="186" spans="2:51" s="13" customFormat="1" ht="13.5">
      <c r="B186" s="229"/>
      <c r="C186" s="230"/>
      <c r="D186" s="231" t="s">
        <v>149</v>
      </c>
      <c r="E186" s="232" t="s">
        <v>21</v>
      </c>
      <c r="F186" s="233" t="s">
        <v>152</v>
      </c>
      <c r="G186" s="230"/>
      <c r="H186" s="234">
        <v>200</v>
      </c>
      <c r="I186" s="235"/>
      <c r="J186" s="230"/>
      <c r="K186" s="230"/>
      <c r="L186" s="236"/>
      <c r="M186" s="237"/>
      <c r="N186" s="238"/>
      <c r="O186" s="238"/>
      <c r="P186" s="238"/>
      <c r="Q186" s="238"/>
      <c r="R186" s="238"/>
      <c r="S186" s="238"/>
      <c r="T186" s="239"/>
      <c r="AT186" s="240" t="s">
        <v>149</v>
      </c>
      <c r="AU186" s="240" t="s">
        <v>84</v>
      </c>
      <c r="AV186" s="13" t="s">
        <v>145</v>
      </c>
      <c r="AW186" s="13" t="s">
        <v>36</v>
      </c>
      <c r="AX186" s="13" t="s">
        <v>81</v>
      </c>
      <c r="AY186" s="240" t="s">
        <v>138</v>
      </c>
    </row>
    <row r="187" spans="2:65" s="1" customFormat="1" ht="22.5" customHeight="1">
      <c r="B187" s="40"/>
      <c r="C187" s="192" t="s">
        <v>270</v>
      </c>
      <c r="D187" s="192" t="s">
        <v>140</v>
      </c>
      <c r="E187" s="193" t="s">
        <v>245</v>
      </c>
      <c r="F187" s="194" t="s">
        <v>246</v>
      </c>
      <c r="G187" s="195" t="s">
        <v>187</v>
      </c>
      <c r="H187" s="196">
        <v>200</v>
      </c>
      <c r="I187" s="197"/>
      <c r="J187" s="198">
        <f>ROUND(I187*H187,2)</f>
        <v>0</v>
      </c>
      <c r="K187" s="194" t="s">
        <v>144</v>
      </c>
      <c r="L187" s="60"/>
      <c r="M187" s="199" t="s">
        <v>21</v>
      </c>
      <c r="N187" s="200" t="s">
        <v>44</v>
      </c>
      <c r="O187" s="41"/>
      <c r="P187" s="201">
        <f>O187*H187</f>
        <v>0</v>
      </c>
      <c r="Q187" s="201">
        <v>0.324</v>
      </c>
      <c r="R187" s="201">
        <f>Q187*H187</f>
        <v>64.8</v>
      </c>
      <c r="S187" s="201">
        <v>0</v>
      </c>
      <c r="T187" s="202">
        <f>S187*H187</f>
        <v>0</v>
      </c>
      <c r="AR187" s="23" t="s">
        <v>145</v>
      </c>
      <c r="AT187" s="23" t="s">
        <v>140</v>
      </c>
      <c r="AU187" s="23" t="s">
        <v>84</v>
      </c>
      <c r="AY187" s="23" t="s">
        <v>138</v>
      </c>
      <c r="BE187" s="203">
        <f>IF(N187="základní",J187,0)</f>
        <v>0</v>
      </c>
      <c r="BF187" s="203">
        <f>IF(N187="snížená",J187,0)</f>
        <v>0</v>
      </c>
      <c r="BG187" s="203">
        <f>IF(N187="zákl. přenesená",J187,0)</f>
        <v>0</v>
      </c>
      <c r="BH187" s="203">
        <f>IF(N187="sníž. přenesená",J187,0)</f>
        <v>0</v>
      </c>
      <c r="BI187" s="203">
        <f>IF(N187="nulová",J187,0)</f>
        <v>0</v>
      </c>
      <c r="BJ187" s="23" t="s">
        <v>81</v>
      </c>
      <c r="BK187" s="203">
        <f>ROUND(I187*H187,2)</f>
        <v>0</v>
      </c>
      <c r="BL187" s="23" t="s">
        <v>145</v>
      </c>
      <c r="BM187" s="23" t="s">
        <v>271</v>
      </c>
    </row>
    <row r="188" spans="2:47" s="1" customFormat="1" ht="67.5">
      <c r="B188" s="40"/>
      <c r="C188" s="62"/>
      <c r="D188" s="204" t="s">
        <v>147</v>
      </c>
      <c r="E188" s="62"/>
      <c r="F188" s="205" t="s">
        <v>248</v>
      </c>
      <c r="G188" s="62"/>
      <c r="H188" s="62"/>
      <c r="I188" s="162"/>
      <c r="J188" s="62"/>
      <c r="K188" s="62"/>
      <c r="L188" s="60"/>
      <c r="M188" s="206"/>
      <c r="N188" s="41"/>
      <c r="O188" s="41"/>
      <c r="P188" s="41"/>
      <c r="Q188" s="41"/>
      <c r="R188" s="41"/>
      <c r="S188" s="41"/>
      <c r="T188" s="77"/>
      <c r="AT188" s="23" t="s">
        <v>147</v>
      </c>
      <c r="AU188" s="23" t="s">
        <v>84</v>
      </c>
    </row>
    <row r="189" spans="2:51" s="12" customFormat="1" ht="13.5">
      <c r="B189" s="218"/>
      <c r="C189" s="219"/>
      <c r="D189" s="204" t="s">
        <v>149</v>
      </c>
      <c r="E189" s="220" t="s">
        <v>21</v>
      </c>
      <c r="F189" s="221" t="s">
        <v>269</v>
      </c>
      <c r="G189" s="219"/>
      <c r="H189" s="222">
        <v>200</v>
      </c>
      <c r="I189" s="223"/>
      <c r="J189" s="219"/>
      <c r="K189" s="219"/>
      <c r="L189" s="224"/>
      <c r="M189" s="225"/>
      <c r="N189" s="226"/>
      <c r="O189" s="226"/>
      <c r="P189" s="226"/>
      <c r="Q189" s="226"/>
      <c r="R189" s="226"/>
      <c r="S189" s="226"/>
      <c r="T189" s="227"/>
      <c r="AT189" s="228" t="s">
        <v>149</v>
      </c>
      <c r="AU189" s="228" t="s">
        <v>84</v>
      </c>
      <c r="AV189" s="12" t="s">
        <v>84</v>
      </c>
      <c r="AW189" s="12" t="s">
        <v>36</v>
      </c>
      <c r="AX189" s="12" t="s">
        <v>73</v>
      </c>
      <c r="AY189" s="228" t="s">
        <v>138</v>
      </c>
    </row>
    <row r="190" spans="2:51" s="13" customFormat="1" ht="13.5">
      <c r="B190" s="229"/>
      <c r="C190" s="230"/>
      <c r="D190" s="231" t="s">
        <v>149</v>
      </c>
      <c r="E190" s="232" t="s">
        <v>21</v>
      </c>
      <c r="F190" s="233" t="s">
        <v>152</v>
      </c>
      <c r="G190" s="230"/>
      <c r="H190" s="234">
        <v>200</v>
      </c>
      <c r="I190" s="235"/>
      <c r="J190" s="230"/>
      <c r="K190" s="230"/>
      <c r="L190" s="236"/>
      <c r="M190" s="237"/>
      <c r="N190" s="238"/>
      <c r="O190" s="238"/>
      <c r="P190" s="238"/>
      <c r="Q190" s="238"/>
      <c r="R190" s="238"/>
      <c r="S190" s="238"/>
      <c r="T190" s="239"/>
      <c r="AT190" s="240" t="s">
        <v>149</v>
      </c>
      <c r="AU190" s="240" t="s">
        <v>84</v>
      </c>
      <c r="AV190" s="13" t="s">
        <v>145</v>
      </c>
      <c r="AW190" s="13" t="s">
        <v>36</v>
      </c>
      <c r="AX190" s="13" t="s">
        <v>81</v>
      </c>
      <c r="AY190" s="240" t="s">
        <v>138</v>
      </c>
    </row>
    <row r="191" spans="2:65" s="1" customFormat="1" ht="22.5" customHeight="1">
      <c r="B191" s="40"/>
      <c r="C191" s="192" t="s">
        <v>272</v>
      </c>
      <c r="D191" s="192" t="s">
        <v>140</v>
      </c>
      <c r="E191" s="193" t="s">
        <v>251</v>
      </c>
      <c r="F191" s="194" t="s">
        <v>252</v>
      </c>
      <c r="G191" s="195" t="s">
        <v>187</v>
      </c>
      <c r="H191" s="196">
        <v>200</v>
      </c>
      <c r="I191" s="197"/>
      <c r="J191" s="198">
        <f>ROUND(I191*H191,2)</f>
        <v>0</v>
      </c>
      <c r="K191" s="194" t="s">
        <v>144</v>
      </c>
      <c r="L191" s="60"/>
      <c r="M191" s="199" t="s">
        <v>21</v>
      </c>
      <c r="N191" s="200" t="s">
        <v>44</v>
      </c>
      <c r="O191" s="41"/>
      <c r="P191" s="201">
        <f>O191*H191</f>
        <v>0</v>
      </c>
      <c r="Q191" s="201">
        <v>0</v>
      </c>
      <c r="R191" s="201">
        <f>Q191*H191</f>
        <v>0</v>
      </c>
      <c r="S191" s="201">
        <v>0</v>
      </c>
      <c r="T191" s="202">
        <f>S191*H191</f>
        <v>0</v>
      </c>
      <c r="AR191" s="23" t="s">
        <v>145</v>
      </c>
      <c r="AT191" s="23" t="s">
        <v>140</v>
      </c>
      <c r="AU191" s="23" t="s">
        <v>84</v>
      </c>
      <c r="AY191" s="23" t="s">
        <v>138</v>
      </c>
      <c r="BE191" s="203">
        <f>IF(N191="základní",J191,0)</f>
        <v>0</v>
      </c>
      <c r="BF191" s="203">
        <f>IF(N191="snížená",J191,0)</f>
        <v>0</v>
      </c>
      <c r="BG191" s="203">
        <f>IF(N191="zákl. přenesená",J191,0)</f>
        <v>0</v>
      </c>
      <c r="BH191" s="203">
        <f>IF(N191="sníž. přenesená",J191,0)</f>
        <v>0</v>
      </c>
      <c r="BI191" s="203">
        <f>IF(N191="nulová",J191,0)</f>
        <v>0</v>
      </c>
      <c r="BJ191" s="23" t="s">
        <v>81</v>
      </c>
      <c r="BK191" s="203">
        <f>ROUND(I191*H191,2)</f>
        <v>0</v>
      </c>
      <c r="BL191" s="23" t="s">
        <v>145</v>
      </c>
      <c r="BM191" s="23" t="s">
        <v>273</v>
      </c>
    </row>
    <row r="192" spans="2:47" s="1" customFormat="1" ht="67.5">
      <c r="B192" s="40"/>
      <c r="C192" s="62"/>
      <c r="D192" s="204" t="s">
        <v>147</v>
      </c>
      <c r="E192" s="62"/>
      <c r="F192" s="205" t="s">
        <v>254</v>
      </c>
      <c r="G192" s="62"/>
      <c r="H192" s="62"/>
      <c r="I192" s="162"/>
      <c r="J192" s="62"/>
      <c r="K192" s="62"/>
      <c r="L192" s="60"/>
      <c r="M192" s="206"/>
      <c r="N192" s="41"/>
      <c r="O192" s="41"/>
      <c r="P192" s="41"/>
      <c r="Q192" s="41"/>
      <c r="R192" s="41"/>
      <c r="S192" s="41"/>
      <c r="T192" s="77"/>
      <c r="AT192" s="23" t="s">
        <v>147</v>
      </c>
      <c r="AU192" s="23" t="s">
        <v>84</v>
      </c>
    </row>
    <row r="193" spans="2:51" s="12" customFormat="1" ht="13.5">
      <c r="B193" s="218"/>
      <c r="C193" s="219"/>
      <c r="D193" s="204" t="s">
        <v>149</v>
      </c>
      <c r="E193" s="220" t="s">
        <v>21</v>
      </c>
      <c r="F193" s="221" t="s">
        <v>269</v>
      </c>
      <c r="G193" s="219"/>
      <c r="H193" s="222">
        <v>200</v>
      </c>
      <c r="I193" s="223"/>
      <c r="J193" s="219"/>
      <c r="K193" s="219"/>
      <c r="L193" s="224"/>
      <c r="M193" s="225"/>
      <c r="N193" s="226"/>
      <c r="O193" s="226"/>
      <c r="P193" s="226"/>
      <c r="Q193" s="226"/>
      <c r="R193" s="226"/>
      <c r="S193" s="226"/>
      <c r="T193" s="227"/>
      <c r="AT193" s="228" t="s">
        <v>149</v>
      </c>
      <c r="AU193" s="228" t="s">
        <v>84</v>
      </c>
      <c r="AV193" s="12" t="s">
        <v>84</v>
      </c>
      <c r="AW193" s="12" t="s">
        <v>36</v>
      </c>
      <c r="AX193" s="12" t="s">
        <v>73</v>
      </c>
      <c r="AY193" s="228" t="s">
        <v>138</v>
      </c>
    </row>
    <row r="194" spans="2:51" s="13" customFormat="1" ht="13.5">
      <c r="B194" s="229"/>
      <c r="C194" s="230"/>
      <c r="D194" s="231" t="s">
        <v>149</v>
      </c>
      <c r="E194" s="232" t="s">
        <v>21</v>
      </c>
      <c r="F194" s="233" t="s">
        <v>152</v>
      </c>
      <c r="G194" s="230"/>
      <c r="H194" s="234">
        <v>200</v>
      </c>
      <c r="I194" s="235"/>
      <c r="J194" s="230"/>
      <c r="K194" s="230"/>
      <c r="L194" s="236"/>
      <c r="M194" s="237"/>
      <c r="N194" s="238"/>
      <c r="O194" s="238"/>
      <c r="P194" s="238"/>
      <c r="Q194" s="238"/>
      <c r="R194" s="238"/>
      <c r="S194" s="238"/>
      <c r="T194" s="239"/>
      <c r="AT194" s="240" t="s">
        <v>149</v>
      </c>
      <c r="AU194" s="240" t="s">
        <v>84</v>
      </c>
      <c r="AV194" s="13" t="s">
        <v>145</v>
      </c>
      <c r="AW194" s="13" t="s">
        <v>36</v>
      </c>
      <c r="AX194" s="13" t="s">
        <v>81</v>
      </c>
      <c r="AY194" s="240" t="s">
        <v>138</v>
      </c>
    </row>
    <row r="195" spans="2:65" s="1" customFormat="1" ht="31.5" customHeight="1">
      <c r="B195" s="40"/>
      <c r="C195" s="192" t="s">
        <v>274</v>
      </c>
      <c r="D195" s="192" t="s">
        <v>140</v>
      </c>
      <c r="E195" s="193" t="s">
        <v>257</v>
      </c>
      <c r="F195" s="194" t="s">
        <v>258</v>
      </c>
      <c r="G195" s="195" t="s">
        <v>181</v>
      </c>
      <c r="H195" s="196">
        <v>64.8</v>
      </c>
      <c r="I195" s="197"/>
      <c r="J195" s="198">
        <f>ROUND(I195*H195,2)</f>
        <v>0</v>
      </c>
      <c r="K195" s="194" t="s">
        <v>144</v>
      </c>
      <c r="L195" s="60"/>
      <c r="M195" s="199" t="s">
        <v>21</v>
      </c>
      <c r="N195" s="200" t="s">
        <v>44</v>
      </c>
      <c r="O195" s="41"/>
      <c r="P195" s="201">
        <f>O195*H195</f>
        <v>0</v>
      </c>
      <c r="Q195" s="201">
        <v>0</v>
      </c>
      <c r="R195" s="201">
        <f>Q195*H195</f>
        <v>0</v>
      </c>
      <c r="S195" s="201">
        <v>0</v>
      </c>
      <c r="T195" s="202">
        <f>S195*H195</f>
        <v>0</v>
      </c>
      <c r="AR195" s="23" t="s">
        <v>145</v>
      </c>
      <c r="AT195" s="23" t="s">
        <v>140</v>
      </c>
      <c r="AU195" s="23" t="s">
        <v>84</v>
      </c>
      <c r="AY195" s="23" t="s">
        <v>138</v>
      </c>
      <c r="BE195" s="203">
        <f>IF(N195="základní",J195,0)</f>
        <v>0</v>
      </c>
      <c r="BF195" s="203">
        <f>IF(N195="snížená",J195,0)</f>
        <v>0</v>
      </c>
      <c r="BG195" s="203">
        <f>IF(N195="zákl. přenesená",J195,0)</f>
        <v>0</v>
      </c>
      <c r="BH195" s="203">
        <f>IF(N195="sníž. přenesená",J195,0)</f>
        <v>0</v>
      </c>
      <c r="BI195" s="203">
        <f>IF(N195="nulová",J195,0)</f>
        <v>0</v>
      </c>
      <c r="BJ195" s="23" t="s">
        <v>81</v>
      </c>
      <c r="BK195" s="203">
        <f>ROUND(I195*H195,2)</f>
        <v>0</v>
      </c>
      <c r="BL195" s="23" t="s">
        <v>145</v>
      </c>
      <c r="BM195" s="23" t="s">
        <v>275</v>
      </c>
    </row>
    <row r="196" spans="2:47" s="1" customFormat="1" ht="27">
      <c r="B196" s="40"/>
      <c r="C196" s="62"/>
      <c r="D196" s="204" t="s">
        <v>147</v>
      </c>
      <c r="E196" s="62"/>
      <c r="F196" s="205" t="s">
        <v>260</v>
      </c>
      <c r="G196" s="62"/>
      <c r="H196" s="62"/>
      <c r="I196" s="162"/>
      <c r="J196" s="62"/>
      <c r="K196" s="62"/>
      <c r="L196" s="60"/>
      <c r="M196" s="206"/>
      <c r="N196" s="41"/>
      <c r="O196" s="41"/>
      <c r="P196" s="41"/>
      <c r="Q196" s="41"/>
      <c r="R196" s="41"/>
      <c r="S196" s="41"/>
      <c r="T196" s="77"/>
      <c r="AT196" s="23" t="s">
        <v>147</v>
      </c>
      <c r="AU196" s="23" t="s">
        <v>84</v>
      </c>
    </row>
    <row r="197" spans="2:63" s="10" customFormat="1" ht="29.85" customHeight="1">
      <c r="B197" s="175"/>
      <c r="C197" s="176"/>
      <c r="D197" s="189" t="s">
        <v>72</v>
      </c>
      <c r="E197" s="190" t="s">
        <v>172</v>
      </c>
      <c r="F197" s="190" t="s">
        <v>276</v>
      </c>
      <c r="G197" s="176"/>
      <c r="H197" s="176"/>
      <c r="I197" s="179"/>
      <c r="J197" s="191">
        <f>BK197</f>
        <v>0</v>
      </c>
      <c r="K197" s="176"/>
      <c r="L197" s="181"/>
      <c r="M197" s="182"/>
      <c r="N197" s="183"/>
      <c r="O197" s="183"/>
      <c r="P197" s="184">
        <f>SUM(P198:P213)</f>
        <v>0</v>
      </c>
      <c r="Q197" s="183"/>
      <c r="R197" s="184">
        <f>SUM(R198:R213)</f>
        <v>0</v>
      </c>
      <c r="S197" s="183"/>
      <c r="T197" s="185">
        <f>SUM(T198:T213)</f>
        <v>0</v>
      </c>
      <c r="AR197" s="186" t="s">
        <v>81</v>
      </c>
      <c r="AT197" s="187" t="s">
        <v>72</v>
      </c>
      <c r="AU197" s="187" t="s">
        <v>81</v>
      </c>
      <c r="AY197" s="186" t="s">
        <v>138</v>
      </c>
      <c r="BK197" s="188">
        <f>SUM(BK198:BK213)</f>
        <v>0</v>
      </c>
    </row>
    <row r="198" spans="2:65" s="1" customFormat="1" ht="22.5" customHeight="1">
      <c r="B198" s="40"/>
      <c r="C198" s="192" t="s">
        <v>277</v>
      </c>
      <c r="D198" s="192" t="s">
        <v>140</v>
      </c>
      <c r="E198" s="193" t="s">
        <v>278</v>
      </c>
      <c r="F198" s="194" t="s">
        <v>279</v>
      </c>
      <c r="G198" s="195" t="s">
        <v>187</v>
      </c>
      <c r="H198" s="196">
        <v>231</v>
      </c>
      <c r="I198" s="197"/>
      <c r="J198" s="198">
        <f>ROUND(I198*H198,2)</f>
        <v>0</v>
      </c>
      <c r="K198" s="194" t="s">
        <v>21</v>
      </c>
      <c r="L198" s="60"/>
      <c r="M198" s="199" t="s">
        <v>21</v>
      </c>
      <c r="N198" s="200" t="s">
        <v>44</v>
      </c>
      <c r="O198" s="41"/>
      <c r="P198" s="201">
        <f>O198*H198</f>
        <v>0</v>
      </c>
      <c r="Q198" s="201">
        <v>0</v>
      </c>
      <c r="R198" s="201">
        <f>Q198*H198</f>
        <v>0</v>
      </c>
      <c r="S198" s="201">
        <v>0</v>
      </c>
      <c r="T198" s="202">
        <f>S198*H198</f>
        <v>0</v>
      </c>
      <c r="AR198" s="23" t="s">
        <v>145</v>
      </c>
      <c r="AT198" s="23" t="s">
        <v>140</v>
      </c>
      <c r="AU198" s="23" t="s">
        <v>84</v>
      </c>
      <c r="AY198" s="23" t="s">
        <v>138</v>
      </c>
      <c r="BE198" s="203">
        <f>IF(N198="základní",J198,0)</f>
        <v>0</v>
      </c>
      <c r="BF198" s="203">
        <f>IF(N198="snížená",J198,0)</f>
        <v>0</v>
      </c>
      <c r="BG198" s="203">
        <f>IF(N198="zákl. přenesená",J198,0)</f>
        <v>0</v>
      </c>
      <c r="BH198" s="203">
        <f>IF(N198="sníž. přenesená",J198,0)</f>
        <v>0</v>
      </c>
      <c r="BI198" s="203">
        <f>IF(N198="nulová",J198,0)</f>
        <v>0</v>
      </c>
      <c r="BJ198" s="23" t="s">
        <v>81</v>
      </c>
      <c r="BK198" s="203">
        <f>ROUND(I198*H198,2)</f>
        <v>0</v>
      </c>
      <c r="BL198" s="23" t="s">
        <v>145</v>
      </c>
      <c r="BM198" s="23" t="s">
        <v>280</v>
      </c>
    </row>
    <row r="199" spans="2:51" s="12" customFormat="1" ht="27">
      <c r="B199" s="218"/>
      <c r="C199" s="219"/>
      <c r="D199" s="204" t="s">
        <v>149</v>
      </c>
      <c r="E199" s="220" t="s">
        <v>21</v>
      </c>
      <c r="F199" s="221" t="s">
        <v>281</v>
      </c>
      <c r="G199" s="219"/>
      <c r="H199" s="222">
        <v>231</v>
      </c>
      <c r="I199" s="223"/>
      <c r="J199" s="219"/>
      <c r="K199" s="219"/>
      <c r="L199" s="224"/>
      <c r="M199" s="225"/>
      <c r="N199" s="226"/>
      <c r="O199" s="226"/>
      <c r="P199" s="226"/>
      <c r="Q199" s="226"/>
      <c r="R199" s="226"/>
      <c r="S199" s="226"/>
      <c r="T199" s="227"/>
      <c r="AT199" s="228" t="s">
        <v>149</v>
      </c>
      <c r="AU199" s="228" t="s">
        <v>84</v>
      </c>
      <c r="AV199" s="12" t="s">
        <v>84</v>
      </c>
      <c r="AW199" s="12" t="s">
        <v>36</v>
      </c>
      <c r="AX199" s="12" t="s">
        <v>73</v>
      </c>
      <c r="AY199" s="228" t="s">
        <v>138</v>
      </c>
    </row>
    <row r="200" spans="2:51" s="13" customFormat="1" ht="13.5">
      <c r="B200" s="229"/>
      <c r="C200" s="230"/>
      <c r="D200" s="231" t="s">
        <v>149</v>
      </c>
      <c r="E200" s="232" t="s">
        <v>21</v>
      </c>
      <c r="F200" s="233" t="s">
        <v>152</v>
      </c>
      <c r="G200" s="230"/>
      <c r="H200" s="234">
        <v>231</v>
      </c>
      <c r="I200" s="235"/>
      <c r="J200" s="230"/>
      <c r="K200" s="230"/>
      <c r="L200" s="236"/>
      <c r="M200" s="237"/>
      <c r="N200" s="238"/>
      <c r="O200" s="238"/>
      <c r="P200" s="238"/>
      <c r="Q200" s="238"/>
      <c r="R200" s="238"/>
      <c r="S200" s="238"/>
      <c r="T200" s="239"/>
      <c r="AT200" s="240" t="s">
        <v>149</v>
      </c>
      <c r="AU200" s="240" t="s">
        <v>84</v>
      </c>
      <c r="AV200" s="13" t="s">
        <v>145</v>
      </c>
      <c r="AW200" s="13" t="s">
        <v>36</v>
      </c>
      <c r="AX200" s="13" t="s">
        <v>81</v>
      </c>
      <c r="AY200" s="240" t="s">
        <v>138</v>
      </c>
    </row>
    <row r="201" spans="2:65" s="1" customFormat="1" ht="22.5" customHeight="1">
      <c r="B201" s="40"/>
      <c r="C201" s="192" t="s">
        <v>282</v>
      </c>
      <c r="D201" s="192" t="s">
        <v>140</v>
      </c>
      <c r="E201" s="193" t="s">
        <v>193</v>
      </c>
      <c r="F201" s="194" t="s">
        <v>194</v>
      </c>
      <c r="G201" s="195" t="s">
        <v>187</v>
      </c>
      <c r="H201" s="196">
        <v>231</v>
      </c>
      <c r="I201" s="197"/>
      <c r="J201" s="198">
        <f>ROUND(I201*H201,2)</f>
        <v>0</v>
      </c>
      <c r="K201" s="194" t="s">
        <v>144</v>
      </c>
      <c r="L201" s="60"/>
      <c r="M201" s="199" t="s">
        <v>21</v>
      </c>
      <c r="N201" s="200" t="s">
        <v>44</v>
      </c>
      <c r="O201" s="41"/>
      <c r="P201" s="201">
        <f>O201*H201</f>
        <v>0</v>
      </c>
      <c r="Q201" s="201">
        <v>0</v>
      </c>
      <c r="R201" s="201">
        <f>Q201*H201</f>
        <v>0</v>
      </c>
      <c r="S201" s="201">
        <v>0</v>
      </c>
      <c r="T201" s="202">
        <f>S201*H201</f>
        <v>0</v>
      </c>
      <c r="AR201" s="23" t="s">
        <v>145</v>
      </c>
      <c r="AT201" s="23" t="s">
        <v>140</v>
      </c>
      <c r="AU201" s="23" t="s">
        <v>84</v>
      </c>
      <c r="AY201" s="23" t="s">
        <v>138</v>
      </c>
      <c r="BE201" s="203">
        <f>IF(N201="základní",J201,0)</f>
        <v>0</v>
      </c>
      <c r="BF201" s="203">
        <f>IF(N201="snížená",J201,0)</f>
        <v>0</v>
      </c>
      <c r="BG201" s="203">
        <f>IF(N201="zákl. přenesená",J201,0)</f>
        <v>0</v>
      </c>
      <c r="BH201" s="203">
        <f>IF(N201="sníž. přenesená",J201,0)</f>
        <v>0</v>
      </c>
      <c r="BI201" s="203">
        <f>IF(N201="nulová",J201,0)</f>
        <v>0</v>
      </c>
      <c r="BJ201" s="23" t="s">
        <v>81</v>
      </c>
      <c r="BK201" s="203">
        <f>ROUND(I201*H201,2)</f>
        <v>0</v>
      </c>
      <c r="BL201" s="23" t="s">
        <v>145</v>
      </c>
      <c r="BM201" s="23" t="s">
        <v>283</v>
      </c>
    </row>
    <row r="202" spans="2:51" s="12" customFormat="1" ht="13.5">
      <c r="B202" s="218"/>
      <c r="C202" s="219"/>
      <c r="D202" s="204" t="s">
        <v>149</v>
      </c>
      <c r="E202" s="220" t="s">
        <v>21</v>
      </c>
      <c r="F202" s="221" t="s">
        <v>284</v>
      </c>
      <c r="G202" s="219"/>
      <c r="H202" s="222">
        <v>231</v>
      </c>
      <c r="I202" s="223"/>
      <c r="J202" s="219"/>
      <c r="K202" s="219"/>
      <c r="L202" s="224"/>
      <c r="M202" s="225"/>
      <c r="N202" s="226"/>
      <c r="O202" s="226"/>
      <c r="P202" s="226"/>
      <c r="Q202" s="226"/>
      <c r="R202" s="226"/>
      <c r="S202" s="226"/>
      <c r="T202" s="227"/>
      <c r="AT202" s="228" t="s">
        <v>149</v>
      </c>
      <c r="AU202" s="228" t="s">
        <v>84</v>
      </c>
      <c r="AV202" s="12" t="s">
        <v>84</v>
      </c>
      <c r="AW202" s="12" t="s">
        <v>36</v>
      </c>
      <c r="AX202" s="12" t="s">
        <v>73</v>
      </c>
      <c r="AY202" s="228" t="s">
        <v>138</v>
      </c>
    </row>
    <row r="203" spans="2:51" s="13" customFormat="1" ht="13.5">
      <c r="B203" s="229"/>
      <c r="C203" s="230"/>
      <c r="D203" s="231" t="s">
        <v>149</v>
      </c>
      <c r="E203" s="232" t="s">
        <v>21</v>
      </c>
      <c r="F203" s="233" t="s">
        <v>152</v>
      </c>
      <c r="G203" s="230"/>
      <c r="H203" s="234">
        <v>231</v>
      </c>
      <c r="I203" s="235"/>
      <c r="J203" s="230"/>
      <c r="K203" s="230"/>
      <c r="L203" s="236"/>
      <c r="M203" s="237"/>
      <c r="N203" s="238"/>
      <c r="O203" s="238"/>
      <c r="P203" s="238"/>
      <c r="Q203" s="238"/>
      <c r="R203" s="238"/>
      <c r="S203" s="238"/>
      <c r="T203" s="239"/>
      <c r="AT203" s="240" t="s">
        <v>149</v>
      </c>
      <c r="AU203" s="240" t="s">
        <v>84</v>
      </c>
      <c r="AV203" s="13" t="s">
        <v>145</v>
      </c>
      <c r="AW203" s="13" t="s">
        <v>36</v>
      </c>
      <c r="AX203" s="13" t="s">
        <v>81</v>
      </c>
      <c r="AY203" s="240" t="s">
        <v>138</v>
      </c>
    </row>
    <row r="204" spans="2:65" s="1" customFormat="1" ht="22.5" customHeight="1">
      <c r="B204" s="40"/>
      <c r="C204" s="192" t="s">
        <v>285</v>
      </c>
      <c r="D204" s="192" t="s">
        <v>140</v>
      </c>
      <c r="E204" s="193" t="s">
        <v>286</v>
      </c>
      <c r="F204" s="194" t="s">
        <v>287</v>
      </c>
      <c r="G204" s="195" t="s">
        <v>187</v>
      </c>
      <c r="H204" s="196">
        <v>231</v>
      </c>
      <c r="I204" s="197"/>
      <c r="J204" s="198">
        <f>ROUND(I204*H204,2)</f>
        <v>0</v>
      </c>
      <c r="K204" s="194" t="s">
        <v>21</v>
      </c>
      <c r="L204" s="60"/>
      <c r="M204" s="199" t="s">
        <v>21</v>
      </c>
      <c r="N204" s="200" t="s">
        <v>44</v>
      </c>
      <c r="O204" s="41"/>
      <c r="P204" s="201">
        <f>O204*H204</f>
        <v>0</v>
      </c>
      <c r="Q204" s="201">
        <v>0</v>
      </c>
      <c r="R204" s="201">
        <f>Q204*H204</f>
        <v>0</v>
      </c>
      <c r="S204" s="201">
        <v>0</v>
      </c>
      <c r="T204" s="202">
        <f>S204*H204</f>
        <v>0</v>
      </c>
      <c r="AR204" s="23" t="s">
        <v>145</v>
      </c>
      <c r="AT204" s="23" t="s">
        <v>140</v>
      </c>
      <c r="AU204" s="23" t="s">
        <v>84</v>
      </c>
      <c r="AY204" s="23" t="s">
        <v>138</v>
      </c>
      <c r="BE204" s="203">
        <f>IF(N204="základní",J204,0)</f>
        <v>0</v>
      </c>
      <c r="BF204" s="203">
        <f>IF(N204="snížená",J204,0)</f>
        <v>0</v>
      </c>
      <c r="BG204" s="203">
        <f>IF(N204="zákl. přenesená",J204,0)</f>
        <v>0</v>
      </c>
      <c r="BH204" s="203">
        <f>IF(N204="sníž. přenesená",J204,0)</f>
        <v>0</v>
      </c>
      <c r="BI204" s="203">
        <f>IF(N204="nulová",J204,0)</f>
        <v>0</v>
      </c>
      <c r="BJ204" s="23" t="s">
        <v>81</v>
      </c>
      <c r="BK204" s="203">
        <f>ROUND(I204*H204,2)</f>
        <v>0</v>
      </c>
      <c r="BL204" s="23" t="s">
        <v>145</v>
      </c>
      <c r="BM204" s="23" t="s">
        <v>288</v>
      </c>
    </row>
    <row r="205" spans="2:51" s="12" customFormat="1" ht="13.5">
      <c r="B205" s="218"/>
      <c r="C205" s="219"/>
      <c r="D205" s="204" t="s">
        <v>149</v>
      </c>
      <c r="E205" s="220" t="s">
        <v>21</v>
      </c>
      <c r="F205" s="221" t="s">
        <v>284</v>
      </c>
      <c r="G205" s="219"/>
      <c r="H205" s="222">
        <v>231</v>
      </c>
      <c r="I205" s="223"/>
      <c r="J205" s="219"/>
      <c r="K205" s="219"/>
      <c r="L205" s="224"/>
      <c r="M205" s="225"/>
      <c r="N205" s="226"/>
      <c r="O205" s="226"/>
      <c r="P205" s="226"/>
      <c r="Q205" s="226"/>
      <c r="R205" s="226"/>
      <c r="S205" s="226"/>
      <c r="T205" s="227"/>
      <c r="AT205" s="228" t="s">
        <v>149</v>
      </c>
      <c r="AU205" s="228" t="s">
        <v>84</v>
      </c>
      <c r="AV205" s="12" t="s">
        <v>84</v>
      </c>
      <c r="AW205" s="12" t="s">
        <v>36</v>
      </c>
      <c r="AX205" s="12" t="s">
        <v>73</v>
      </c>
      <c r="AY205" s="228" t="s">
        <v>138</v>
      </c>
    </row>
    <row r="206" spans="2:51" s="13" customFormat="1" ht="13.5">
      <c r="B206" s="229"/>
      <c r="C206" s="230"/>
      <c r="D206" s="231" t="s">
        <v>149</v>
      </c>
      <c r="E206" s="232" t="s">
        <v>21</v>
      </c>
      <c r="F206" s="233" t="s">
        <v>152</v>
      </c>
      <c r="G206" s="230"/>
      <c r="H206" s="234">
        <v>231</v>
      </c>
      <c r="I206" s="235"/>
      <c r="J206" s="230"/>
      <c r="K206" s="230"/>
      <c r="L206" s="236"/>
      <c r="M206" s="237"/>
      <c r="N206" s="238"/>
      <c r="O206" s="238"/>
      <c r="P206" s="238"/>
      <c r="Q206" s="238"/>
      <c r="R206" s="238"/>
      <c r="S206" s="238"/>
      <c r="T206" s="239"/>
      <c r="AT206" s="240" t="s">
        <v>149</v>
      </c>
      <c r="AU206" s="240" t="s">
        <v>84</v>
      </c>
      <c r="AV206" s="13" t="s">
        <v>145</v>
      </c>
      <c r="AW206" s="13" t="s">
        <v>36</v>
      </c>
      <c r="AX206" s="13" t="s">
        <v>81</v>
      </c>
      <c r="AY206" s="240" t="s">
        <v>138</v>
      </c>
    </row>
    <row r="207" spans="2:65" s="1" customFormat="1" ht="22.5" customHeight="1">
      <c r="B207" s="40"/>
      <c r="C207" s="192" t="s">
        <v>289</v>
      </c>
      <c r="D207" s="192" t="s">
        <v>140</v>
      </c>
      <c r="E207" s="193" t="s">
        <v>206</v>
      </c>
      <c r="F207" s="194" t="s">
        <v>207</v>
      </c>
      <c r="G207" s="195" t="s">
        <v>187</v>
      </c>
      <c r="H207" s="196">
        <v>231</v>
      </c>
      <c r="I207" s="197"/>
      <c r="J207" s="198">
        <f>ROUND(I207*H207,2)</f>
        <v>0</v>
      </c>
      <c r="K207" s="194" t="s">
        <v>144</v>
      </c>
      <c r="L207" s="60"/>
      <c r="M207" s="199" t="s">
        <v>21</v>
      </c>
      <c r="N207" s="200" t="s">
        <v>44</v>
      </c>
      <c r="O207" s="41"/>
      <c r="P207" s="201">
        <f>O207*H207</f>
        <v>0</v>
      </c>
      <c r="Q207" s="201">
        <v>0</v>
      </c>
      <c r="R207" s="201">
        <f>Q207*H207</f>
        <v>0</v>
      </c>
      <c r="S207" s="201">
        <v>0</v>
      </c>
      <c r="T207" s="202">
        <f>S207*H207</f>
        <v>0</v>
      </c>
      <c r="AR207" s="23" t="s">
        <v>145</v>
      </c>
      <c r="AT207" s="23" t="s">
        <v>140</v>
      </c>
      <c r="AU207" s="23" t="s">
        <v>84</v>
      </c>
      <c r="AY207" s="23" t="s">
        <v>138</v>
      </c>
      <c r="BE207" s="203">
        <f>IF(N207="základní",J207,0)</f>
        <v>0</v>
      </c>
      <c r="BF207" s="203">
        <f>IF(N207="snížená",J207,0)</f>
        <v>0</v>
      </c>
      <c r="BG207" s="203">
        <f>IF(N207="zákl. přenesená",J207,0)</f>
        <v>0</v>
      </c>
      <c r="BH207" s="203">
        <f>IF(N207="sníž. přenesená",J207,0)</f>
        <v>0</v>
      </c>
      <c r="BI207" s="203">
        <f>IF(N207="nulová",J207,0)</f>
        <v>0</v>
      </c>
      <c r="BJ207" s="23" t="s">
        <v>81</v>
      </c>
      <c r="BK207" s="203">
        <f>ROUND(I207*H207,2)</f>
        <v>0</v>
      </c>
      <c r="BL207" s="23" t="s">
        <v>145</v>
      </c>
      <c r="BM207" s="23" t="s">
        <v>290</v>
      </c>
    </row>
    <row r="208" spans="2:51" s="12" customFormat="1" ht="13.5">
      <c r="B208" s="218"/>
      <c r="C208" s="219"/>
      <c r="D208" s="204" t="s">
        <v>149</v>
      </c>
      <c r="E208" s="220" t="s">
        <v>21</v>
      </c>
      <c r="F208" s="221" t="s">
        <v>284</v>
      </c>
      <c r="G208" s="219"/>
      <c r="H208" s="222">
        <v>231</v>
      </c>
      <c r="I208" s="223"/>
      <c r="J208" s="219"/>
      <c r="K208" s="219"/>
      <c r="L208" s="224"/>
      <c r="M208" s="225"/>
      <c r="N208" s="226"/>
      <c r="O208" s="226"/>
      <c r="P208" s="226"/>
      <c r="Q208" s="226"/>
      <c r="R208" s="226"/>
      <c r="S208" s="226"/>
      <c r="T208" s="227"/>
      <c r="AT208" s="228" t="s">
        <v>149</v>
      </c>
      <c r="AU208" s="228" t="s">
        <v>84</v>
      </c>
      <c r="AV208" s="12" t="s">
        <v>84</v>
      </c>
      <c r="AW208" s="12" t="s">
        <v>36</v>
      </c>
      <c r="AX208" s="12" t="s">
        <v>73</v>
      </c>
      <c r="AY208" s="228" t="s">
        <v>138</v>
      </c>
    </row>
    <row r="209" spans="2:51" s="13" customFormat="1" ht="13.5">
      <c r="B209" s="229"/>
      <c r="C209" s="230"/>
      <c r="D209" s="231" t="s">
        <v>149</v>
      </c>
      <c r="E209" s="232" t="s">
        <v>21</v>
      </c>
      <c r="F209" s="233" t="s">
        <v>152</v>
      </c>
      <c r="G209" s="230"/>
      <c r="H209" s="234">
        <v>231</v>
      </c>
      <c r="I209" s="235"/>
      <c r="J209" s="230"/>
      <c r="K209" s="230"/>
      <c r="L209" s="236"/>
      <c r="M209" s="237"/>
      <c r="N209" s="238"/>
      <c r="O209" s="238"/>
      <c r="P209" s="238"/>
      <c r="Q209" s="238"/>
      <c r="R209" s="238"/>
      <c r="S209" s="238"/>
      <c r="T209" s="239"/>
      <c r="AT209" s="240" t="s">
        <v>149</v>
      </c>
      <c r="AU209" s="240" t="s">
        <v>84</v>
      </c>
      <c r="AV209" s="13" t="s">
        <v>145</v>
      </c>
      <c r="AW209" s="13" t="s">
        <v>36</v>
      </c>
      <c r="AX209" s="13" t="s">
        <v>81</v>
      </c>
      <c r="AY209" s="240" t="s">
        <v>138</v>
      </c>
    </row>
    <row r="210" spans="2:65" s="1" customFormat="1" ht="31.5" customHeight="1">
      <c r="B210" s="40"/>
      <c r="C210" s="192" t="s">
        <v>291</v>
      </c>
      <c r="D210" s="192" t="s">
        <v>140</v>
      </c>
      <c r="E210" s="193" t="s">
        <v>210</v>
      </c>
      <c r="F210" s="194" t="s">
        <v>211</v>
      </c>
      <c r="G210" s="195" t="s">
        <v>187</v>
      </c>
      <c r="H210" s="196">
        <v>231</v>
      </c>
      <c r="I210" s="197"/>
      <c r="J210" s="198">
        <f>ROUND(I210*H210,2)</f>
        <v>0</v>
      </c>
      <c r="K210" s="194" t="s">
        <v>144</v>
      </c>
      <c r="L210" s="60"/>
      <c r="M210" s="199" t="s">
        <v>21</v>
      </c>
      <c r="N210" s="200" t="s">
        <v>44</v>
      </c>
      <c r="O210" s="41"/>
      <c r="P210" s="201">
        <f>O210*H210</f>
        <v>0</v>
      </c>
      <c r="Q210" s="201">
        <v>0</v>
      </c>
      <c r="R210" s="201">
        <f>Q210*H210</f>
        <v>0</v>
      </c>
      <c r="S210" s="201">
        <v>0</v>
      </c>
      <c r="T210" s="202">
        <f>S210*H210</f>
        <v>0</v>
      </c>
      <c r="AR210" s="23" t="s">
        <v>145</v>
      </c>
      <c r="AT210" s="23" t="s">
        <v>140</v>
      </c>
      <c r="AU210" s="23" t="s">
        <v>84</v>
      </c>
      <c r="AY210" s="23" t="s">
        <v>138</v>
      </c>
      <c r="BE210" s="203">
        <f>IF(N210="základní",J210,0)</f>
        <v>0</v>
      </c>
      <c r="BF210" s="203">
        <f>IF(N210="snížená",J210,0)</f>
        <v>0</v>
      </c>
      <c r="BG210" s="203">
        <f>IF(N210="zákl. přenesená",J210,0)</f>
        <v>0</v>
      </c>
      <c r="BH210" s="203">
        <f>IF(N210="sníž. přenesená",J210,0)</f>
        <v>0</v>
      </c>
      <c r="BI210" s="203">
        <f>IF(N210="nulová",J210,0)</f>
        <v>0</v>
      </c>
      <c r="BJ210" s="23" t="s">
        <v>81</v>
      </c>
      <c r="BK210" s="203">
        <f>ROUND(I210*H210,2)</f>
        <v>0</v>
      </c>
      <c r="BL210" s="23" t="s">
        <v>145</v>
      </c>
      <c r="BM210" s="23" t="s">
        <v>292</v>
      </c>
    </row>
    <row r="211" spans="2:47" s="1" customFormat="1" ht="27">
      <c r="B211" s="40"/>
      <c r="C211" s="62"/>
      <c r="D211" s="204" t="s">
        <v>147</v>
      </c>
      <c r="E211" s="62"/>
      <c r="F211" s="205" t="s">
        <v>213</v>
      </c>
      <c r="G211" s="62"/>
      <c r="H211" s="62"/>
      <c r="I211" s="162"/>
      <c r="J211" s="62"/>
      <c r="K211" s="62"/>
      <c r="L211" s="60"/>
      <c r="M211" s="206"/>
      <c r="N211" s="41"/>
      <c r="O211" s="41"/>
      <c r="P211" s="41"/>
      <c r="Q211" s="41"/>
      <c r="R211" s="41"/>
      <c r="S211" s="41"/>
      <c r="T211" s="77"/>
      <c r="AT211" s="23" t="s">
        <v>147</v>
      </c>
      <c r="AU211" s="23" t="s">
        <v>84</v>
      </c>
    </row>
    <row r="212" spans="2:51" s="12" customFormat="1" ht="13.5">
      <c r="B212" s="218"/>
      <c r="C212" s="219"/>
      <c r="D212" s="204" t="s">
        <v>149</v>
      </c>
      <c r="E212" s="220" t="s">
        <v>21</v>
      </c>
      <c r="F212" s="221" t="s">
        <v>284</v>
      </c>
      <c r="G212" s="219"/>
      <c r="H212" s="222">
        <v>231</v>
      </c>
      <c r="I212" s="223"/>
      <c r="J212" s="219"/>
      <c r="K212" s="219"/>
      <c r="L212" s="224"/>
      <c r="M212" s="225"/>
      <c r="N212" s="226"/>
      <c r="O212" s="226"/>
      <c r="P212" s="226"/>
      <c r="Q212" s="226"/>
      <c r="R212" s="226"/>
      <c r="S212" s="226"/>
      <c r="T212" s="227"/>
      <c r="AT212" s="228" t="s">
        <v>149</v>
      </c>
      <c r="AU212" s="228" t="s">
        <v>84</v>
      </c>
      <c r="AV212" s="12" t="s">
        <v>84</v>
      </c>
      <c r="AW212" s="12" t="s">
        <v>36</v>
      </c>
      <c r="AX212" s="12" t="s">
        <v>73</v>
      </c>
      <c r="AY212" s="228" t="s">
        <v>138</v>
      </c>
    </row>
    <row r="213" spans="2:51" s="13" customFormat="1" ht="13.5">
      <c r="B213" s="229"/>
      <c r="C213" s="230"/>
      <c r="D213" s="204" t="s">
        <v>149</v>
      </c>
      <c r="E213" s="241" t="s">
        <v>21</v>
      </c>
      <c r="F213" s="242" t="s">
        <v>152</v>
      </c>
      <c r="G213" s="230"/>
      <c r="H213" s="243">
        <v>231</v>
      </c>
      <c r="I213" s="235"/>
      <c r="J213" s="230"/>
      <c r="K213" s="230"/>
      <c r="L213" s="236"/>
      <c r="M213" s="237"/>
      <c r="N213" s="238"/>
      <c r="O213" s="238"/>
      <c r="P213" s="238"/>
      <c r="Q213" s="238"/>
      <c r="R213" s="238"/>
      <c r="S213" s="238"/>
      <c r="T213" s="239"/>
      <c r="AT213" s="240" t="s">
        <v>149</v>
      </c>
      <c r="AU213" s="240" t="s">
        <v>84</v>
      </c>
      <c r="AV213" s="13" t="s">
        <v>145</v>
      </c>
      <c r="AW213" s="13" t="s">
        <v>36</v>
      </c>
      <c r="AX213" s="13" t="s">
        <v>81</v>
      </c>
      <c r="AY213" s="240" t="s">
        <v>138</v>
      </c>
    </row>
    <row r="214" spans="2:63" s="10" customFormat="1" ht="29.85" customHeight="1">
      <c r="B214" s="175"/>
      <c r="C214" s="176"/>
      <c r="D214" s="189" t="s">
        <v>72</v>
      </c>
      <c r="E214" s="190" t="s">
        <v>178</v>
      </c>
      <c r="F214" s="190" t="s">
        <v>293</v>
      </c>
      <c r="G214" s="176"/>
      <c r="H214" s="176"/>
      <c r="I214" s="179"/>
      <c r="J214" s="191">
        <f>BK214</f>
        <v>0</v>
      </c>
      <c r="K214" s="176"/>
      <c r="L214" s="181"/>
      <c r="M214" s="182"/>
      <c r="N214" s="183"/>
      <c r="O214" s="183"/>
      <c r="P214" s="184">
        <f>SUM(P215:P244)</f>
        <v>0</v>
      </c>
      <c r="Q214" s="183"/>
      <c r="R214" s="184">
        <f>SUM(R215:R244)</f>
        <v>174.55387788000002</v>
      </c>
      <c r="S214" s="183"/>
      <c r="T214" s="185">
        <f>SUM(T215:T244)</f>
        <v>0</v>
      </c>
      <c r="AR214" s="186" t="s">
        <v>81</v>
      </c>
      <c r="AT214" s="187" t="s">
        <v>72</v>
      </c>
      <c r="AU214" s="187" t="s">
        <v>81</v>
      </c>
      <c r="AY214" s="186" t="s">
        <v>138</v>
      </c>
      <c r="BK214" s="188">
        <f>SUM(BK215:BK244)</f>
        <v>0</v>
      </c>
    </row>
    <row r="215" spans="2:65" s="1" customFormat="1" ht="22.5" customHeight="1">
      <c r="B215" s="40"/>
      <c r="C215" s="192" t="s">
        <v>294</v>
      </c>
      <c r="D215" s="192" t="s">
        <v>140</v>
      </c>
      <c r="E215" s="193" t="s">
        <v>295</v>
      </c>
      <c r="F215" s="194" t="s">
        <v>296</v>
      </c>
      <c r="G215" s="195" t="s">
        <v>143</v>
      </c>
      <c r="H215" s="196">
        <v>2.808</v>
      </c>
      <c r="I215" s="197"/>
      <c r="J215" s="198">
        <f>ROUND(I215*H215,2)</f>
        <v>0</v>
      </c>
      <c r="K215" s="194" t="s">
        <v>144</v>
      </c>
      <c r="L215" s="60"/>
      <c r="M215" s="199" t="s">
        <v>21</v>
      </c>
      <c r="N215" s="200" t="s">
        <v>44</v>
      </c>
      <c r="O215" s="41"/>
      <c r="P215" s="201">
        <f>O215*H215</f>
        <v>0</v>
      </c>
      <c r="Q215" s="201">
        <v>2.16</v>
      </c>
      <c r="R215" s="201">
        <f>Q215*H215</f>
        <v>6.0652800000000004</v>
      </c>
      <c r="S215" s="201">
        <v>0</v>
      </c>
      <c r="T215" s="202">
        <f>S215*H215</f>
        <v>0</v>
      </c>
      <c r="AR215" s="23" t="s">
        <v>145</v>
      </c>
      <c r="AT215" s="23" t="s">
        <v>140</v>
      </c>
      <c r="AU215" s="23" t="s">
        <v>84</v>
      </c>
      <c r="AY215" s="23" t="s">
        <v>138</v>
      </c>
      <c r="BE215" s="203">
        <f>IF(N215="základní",J215,0)</f>
        <v>0</v>
      </c>
      <c r="BF215" s="203">
        <f>IF(N215="snížená",J215,0)</f>
        <v>0</v>
      </c>
      <c r="BG215" s="203">
        <f>IF(N215="zákl. přenesená",J215,0)</f>
        <v>0</v>
      </c>
      <c r="BH215" s="203">
        <f>IF(N215="sníž. přenesená",J215,0)</f>
        <v>0</v>
      </c>
      <c r="BI215" s="203">
        <f>IF(N215="nulová",J215,0)</f>
        <v>0</v>
      </c>
      <c r="BJ215" s="23" t="s">
        <v>81</v>
      </c>
      <c r="BK215" s="203">
        <f>ROUND(I215*H215,2)</f>
        <v>0</v>
      </c>
      <c r="BL215" s="23" t="s">
        <v>145</v>
      </c>
      <c r="BM215" s="23" t="s">
        <v>297</v>
      </c>
    </row>
    <row r="216" spans="2:47" s="1" customFormat="1" ht="54">
      <c r="B216" s="40"/>
      <c r="C216" s="62"/>
      <c r="D216" s="204" t="s">
        <v>147</v>
      </c>
      <c r="E216" s="62"/>
      <c r="F216" s="205" t="s">
        <v>298</v>
      </c>
      <c r="G216" s="62"/>
      <c r="H216" s="62"/>
      <c r="I216" s="162"/>
      <c r="J216" s="62"/>
      <c r="K216" s="62"/>
      <c r="L216" s="60"/>
      <c r="M216" s="206"/>
      <c r="N216" s="41"/>
      <c r="O216" s="41"/>
      <c r="P216" s="41"/>
      <c r="Q216" s="41"/>
      <c r="R216" s="41"/>
      <c r="S216" s="41"/>
      <c r="T216" s="77"/>
      <c r="AT216" s="23" t="s">
        <v>147</v>
      </c>
      <c r="AU216" s="23" t="s">
        <v>84</v>
      </c>
    </row>
    <row r="217" spans="2:51" s="11" customFormat="1" ht="13.5">
      <c r="B217" s="207"/>
      <c r="C217" s="208"/>
      <c r="D217" s="204" t="s">
        <v>149</v>
      </c>
      <c r="E217" s="209" t="s">
        <v>21</v>
      </c>
      <c r="F217" s="210" t="s">
        <v>150</v>
      </c>
      <c r="G217" s="208"/>
      <c r="H217" s="211" t="s">
        <v>21</v>
      </c>
      <c r="I217" s="212"/>
      <c r="J217" s="208"/>
      <c r="K217" s="208"/>
      <c r="L217" s="213"/>
      <c r="M217" s="214"/>
      <c r="N217" s="215"/>
      <c r="O217" s="215"/>
      <c r="P217" s="215"/>
      <c r="Q217" s="215"/>
      <c r="R217" s="215"/>
      <c r="S217" s="215"/>
      <c r="T217" s="216"/>
      <c r="AT217" s="217" t="s">
        <v>149</v>
      </c>
      <c r="AU217" s="217" t="s">
        <v>84</v>
      </c>
      <c r="AV217" s="11" t="s">
        <v>81</v>
      </c>
      <c r="AW217" s="11" t="s">
        <v>36</v>
      </c>
      <c r="AX217" s="11" t="s">
        <v>73</v>
      </c>
      <c r="AY217" s="217" t="s">
        <v>138</v>
      </c>
    </row>
    <row r="218" spans="2:51" s="12" customFormat="1" ht="13.5">
      <c r="B218" s="218"/>
      <c r="C218" s="219"/>
      <c r="D218" s="204" t="s">
        <v>149</v>
      </c>
      <c r="E218" s="220" t="s">
        <v>21</v>
      </c>
      <c r="F218" s="221" t="s">
        <v>299</v>
      </c>
      <c r="G218" s="219"/>
      <c r="H218" s="222">
        <v>2.808</v>
      </c>
      <c r="I218" s="223"/>
      <c r="J218" s="219"/>
      <c r="K218" s="219"/>
      <c r="L218" s="224"/>
      <c r="M218" s="225"/>
      <c r="N218" s="226"/>
      <c r="O218" s="226"/>
      <c r="P218" s="226"/>
      <c r="Q218" s="226"/>
      <c r="R218" s="226"/>
      <c r="S218" s="226"/>
      <c r="T218" s="227"/>
      <c r="AT218" s="228" t="s">
        <v>149</v>
      </c>
      <c r="AU218" s="228" t="s">
        <v>84</v>
      </c>
      <c r="AV218" s="12" t="s">
        <v>84</v>
      </c>
      <c r="AW218" s="12" t="s">
        <v>36</v>
      </c>
      <c r="AX218" s="12" t="s">
        <v>73</v>
      </c>
      <c r="AY218" s="228" t="s">
        <v>138</v>
      </c>
    </row>
    <row r="219" spans="2:51" s="13" customFormat="1" ht="13.5">
      <c r="B219" s="229"/>
      <c r="C219" s="230"/>
      <c r="D219" s="231" t="s">
        <v>149</v>
      </c>
      <c r="E219" s="232" t="s">
        <v>21</v>
      </c>
      <c r="F219" s="233" t="s">
        <v>152</v>
      </c>
      <c r="G219" s="230"/>
      <c r="H219" s="234">
        <v>2.808</v>
      </c>
      <c r="I219" s="235"/>
      <c r="J219" s="230"/>
      <c r="K219" s="230"/>
      <c r="L219" s="236"/>
      <c r="M219" s="237"/>
      <c r="N219" s="238"/>
      <c r="O219" s="238"/>
      <c r="P219" s="238"/>
      <c r="Q219" s="238"/>
      <c r="R219" s="238"/>
      <c r="S219" s="238"/>
      <c r="T219" s="239"/>
      <c r="AT219" s="240" t="s">
        <v>149</v>
      </c>
      <c r="AU219" s="240" t="s">
        <v>84</v>
      </c>
      <c r="AV219" s="13" t="s">
        <v>145</v>
      </c>
      <c r="AW219" s="13" t="s">
        <v>36</v>
      </c>
      <c r="AX219" s="13" t="s">
        <v>81</v>
      </c>
      <c r="AY219" s="240" t="s">
        <v>138</v>
      </c>
    </row>
    <row r="220" spans="2:65" s="1" customFormat="1" ht="22.5" customHeight="1">
      <c r="B220" s="40"/>
      <c r="C220" s="192" t="s">
        <v>300</v>
      </c>
      <c r="D220" s="192" t="s">
        <v>140</v>
      </c>
      <c r="E220" s="193" t="s">
        <v>301</v>
      </c>
      <c r="F220" s="194" t="s">
        <v>302</v>
      </c>
      <c r="G220" s="195" t="s">
        <v>143</v>
      </c>
      <c r="H220" s="196">
        <v>11.232</v>
      </c>
      <c r="I220" s="197"/>
      <c r="J220" s="198">
        <f>ROUND(I220*H220,2)</f>
        <v>0</v>
      </c>
      <c r="K220" s="194" t="s">
        <v>144</v>
      </c>
      <c r="L220" s="60"/>
      <c r="M220" s="199" t="s">
        <v>21</v>
      </c>
      <c r="N220" s="200" t="s">
        <v>44</v>
      </c>
      <c r="O220" s="41"/>
      <c r="P220" s="201">
        <f>O220*H220</f>
        <v>0</v>
      </c>
      <c r="Q220" s="201">
        <v>2.25634</v>
      </c>
      <c r="R220" s="201">
        <f>Q220*H220</f>
        <v>25.343210879999997</v>
      </c>
      <c r="S220" s="201">
        <v>0</v>
      </c>
      <c r="T220" s="202">
        <f>S220*H220</f>
        <v>0</v>
      </c>
      <c r="AR220" s="23" t="s">
        <v>145</v>
      </c>
      <c r="AT220" s="23" t="s">
        <v>140</v>
      </c>
      <c r="AU220" s="23" t="s">
        <v>84</v>
      </c>
      <c r="AY220" s="23" t="s">
        <v>138</v>
      </c>
      <c r="BE220" s="203">
        <f>IF(N220="základní",J220,0)</f>
        <v>0</v>
      </c>
      <c r="BF220" s="203">
        <f>IF(N220="snížená",J220,0)</f>
        <v>0</v>
      </c>
      <c r="BG220" s="203">
        <f>IF(N220="zákl. přenesená",J220,0)</f>
        <v>0</v>
      </c>
      <c r="BH220" s="203">
        <f>IF(N220="sníž. přenesená",J220,0)</f>
        <v>0</v>
      </c>
      <c r="BI220" s="203">
        <f>IF(N220="nulová",J220,0)</f>
        <v>0</v>
      </c>
      <c r="BJ220" s="23" t="s">
        <v>81</v>
      </c>
      <c r="BK220" s="203">
        <f>ROUND(I220*H220,2)</f>
        <v>0</v>
      </c>
      <c r="BL220" s="23" t="s">
        <v>145</v>
      </c>
      <c r="BM220" s="23" t="s">
        <v>303</v>
      </c>
    </row>
    <row r="221" spans="2:47" s="1" customFormat="1" ht="81">
      <c r="B221" s="40"/>
      <c r="C221" s="62"/>
      <c r="D221" s="204" t="s">
        <v>147</v>
      </c>
      <c r="E221" s="62"/>
      <c r="F221" s="205" t="s">
        <v>304</v>
      </c>
      <c r="G221" s="62"/>
      <c r="H221" s="62"/>
      <c r="I221" s="162"/>
      <c r="J221" s="62"/>
      <c r="K221" s="62"/>
      <c r="L221" s="60"/>
      <c r="M221" s="206"/>
      <c r="N221" s="41"/>
      <c r="O221" s="41"/>
      <c r="P221" s="41"/>
      <c r="Q221" s="41"/>
      <c r="R221" s="41"/>
      <c r="S221" s="41"/>
      <c r="T221" s="77"/>
      <c r="AT221" s="23" t="s">
        <v>147</v>
      </c>
      <c r="AU221" s="23" t="s">
        <v>84</v>
      </c>
    </row>
    <row r="222" spans="2:51" s="11" customFormat="1" ht="13.5">
      <c r="B222" s="207"/>
      <c r="C222" s="208"/>
      <c r="D222" s="204" t="s">
        <v>149</v>
      </c>
      <c r="E222" s="209" t="s">
        <v>21</v>
      </c>
      <c r="F222" s="210" t="s">
        <v>150</v>
      </c>
      <c r="G222" s="208"/>
      <c r="H222" s="211" t="s">
        <v>21</v>
      </c>
      <c r="I222" s="212"/>
      <c r="J222" s="208"/>
      <c r="K222" s="208"/>
      <c r="L222" s="213"/>
      <c r="M222" s="214"/>
      <c r="N222" s="215"/>
      <c r="O222" s="215"/>
      <c r="P222" s="215"/>
      <c r="Q222" s="215"/>
      <c r="R222" s="215"/>
      <c r="S222" s="215"/>
      <c r="T222" s="216"/>
      <c r="AT222" s="217" t="s">
        <v>149</v>
      </c>
      <c r="AU222" s="217" t="s">
        <v>84</v>
      </c>
      <c r="AV222" s="11" t="s">
        <v>81</v>
      </c>
      <c r="AW222" s="11" t="s">
        <v>36</v>
      </c>
      <c r="AX222" s="11" t="s">
        <v>73</v>
      </c>
      <c r="AY222" s="217" t="s">
        <v>138</v>
      </c>
    </row>
    <row r="223" spans="2:51" s="12" customFormat="1" ht="13.5">
      <c r="B223" s="218"/>
      <c r="C223" s="219"/>
      <c r="D223" s="204" t="s">
        <v>149</v>
      </c>
      <c r="E223" s="220" t="s">
        <v>21</v>
      </c>
      <c r="F223" s="221" t="s">
        <v>305</v>
      </c>
      <c r="G223" s="219"/>
      <c r="H223" s="222">
        <v>11.232</v>
      </c>
      <c r="I223" s="223"/>
      <c r="J223" s="219"/>
      <c r="K223" s="219"/>
      <c r="L223" s="224"/>
      <c r="M223" s="225"/>
      <c r="N223" s="226"/>
      <c r="O223" s="226"/>
      <c r="P223" s="226"/>
      <c r="Q223" s="226"/>
      <c r="R223" s="226"/>
      <c r="S223" s="226"/>
      <c r="T223" s="227"/>
      <c r="AT223" s="228" t="s">
        <v>149</v>
      </c>
      <c r="AU223" s="228" t="s">
        <v>84</v>
      </c>
      <c r="AV223" s="12" t="s">
        <v>84</v>
      </c>
      <c r="AW223" s="12" t="s">
        <v>36</v>
      </c>
      <c r="AX223" s="12" t="s">
        <v>73</v>
      </c>
      <c r="AY223" s="228" t="s">
        <v>138</v>
      </c>
    </row>
    <row r="224" spans="2:51" s="13" customFormat="1" ht="13.5">
      <c r="B224" s="229"/>
      <c r="C224" s="230"/>
      <c r="D224" s="231" t="s">
        <v>149</v>
      </c>
      <c r="E224" s="232" t="s">
        <v>21</v>
      </c>
      <c r="F224" s="233" t="s">
        <v>152</v>
      </c>
      <c r="G224" s="230"/>
      <c r="H224" s="234">
        <v>11.232</v>
      </c>
      <c r="I224" s="235"/>
      <c r="J224" s="230"/>
      <c r="K224" s="230"/>
      <c r="L224" s="236"/>
      <c r="M224" s="237"/>
      <c r="N224" s="238"/>
      <c r="O224" s="238"/>
      <c r="P224" s="238"/>
      <c r="Q224" s="238"/>
      <c r="R224" s="238"/>
      <c r="S224" s="238"/>
      <c r="T224" s="239"/>
      <c r="AT224" s="240" t="s">
        <v>149</v>
      </c>
      <c r="AU224" s="240" t="s">
        <v>84</v>
      </c>
      <c r="AV224" s="13" t="s">
        <v>145</v>
      </c>
      <c r="AW224" s="13" t="s">
        <v>36</v>
      </c>
      <c r="AX224" s="13" t="s">
        <v>81</v>
      </c>
      <c r="AY224" s="240" t="s">
        <v>138</v>
      </c>
    </row>
    <row r="225" spans="2:65" s="1" customFormat="1" ht="22.5" customHeight="1">
      <c r="B225" s="40"/>
      <c r="C225" s="192" t="s">
        <v>306</v>
      </c>
      <c r="D225" s="192" t="s">
        <v>140</v>
      </c>
      <c r="E225" s="193" t="s">
        <v>307</v>
      </c>
      <c r="F225" s="194" t="s">
        <v>308</v>
      </c>
      <c r="G225" s="195" t="s">
        <v>143</v>
      </c>
      <c r="H225" s="196">
        <v>4.55</v>
      </c>
      <c r="I225" s="197"/>
      <c r="J225" s="198">
        <f>ROUND(I225*H225,2)</f>
        <v>0</v>
      </c>
      <c r="K225" s="194" t="s">
        <v>144</v>
      </c>
      <c r="L225" s="60"/>
      <c r="M225" s="199" t="s">
        <v>21</v>
      </c>
      <c r="N225" s="200" t="s">
        <v>44</v>
      </c>
      <c r="O225" s="41"/>
      <c r="P225" s="201">
        <f>O225*H225</f>
        <v>0</v>
      </c>
      <c r="Q225" s="201">
        <v>2.47214</v>
      </c>
      <c r="R225" s="201">
        <f>Q225*H225</f>
        <v>11.248237</v>
      </c>
      <c r="S225" s="201">
        <v>0</v>
      </c>
      <c r="T225" s="202">
        <f>S225*H225</f>
        <v>0</v>
      </c>
      <c r="AR225" s="23" t="s">
        <v>145</v>
      </c>
      <c r="AT225" s="23" t="s">
        <v>140</v>
      </c>
      <c r="AU225" s="23" t="s">
        <v>84</v>
      </c>
      <c r="AY225" s="23" t="s">
        <v>138</v>
      </c>
      <c r="BE225" s="203">
        <f>IF(N225="základní",J225,0)</f>
        <v>0</v>
      </c>
      <c r="BF225" s="203">
        <f>IF(N225="snížená",J225,0)</f>
        <v>0</v>
      </c>
      <c r="BG225" s="203">
        <f>IF(N225="zákl. přenesená",J225,0)</f>
        <v>0</v>
      </c>
      <c r="BH225" s="203">
        <f>IF(N225="sníž. přenesená",J225,0)</f>
        <v>0</v>
      </c>
      <c r="BI225" s="203">
        <f>IF(N225="nulová",J225,0)</f>
        <v>0</v>
      </c>
      <c r="BJ225" s="23" t="s">
        <v>81</v>
      </c>
      <c r="BK225" s="203">
        <f>ROUND(I225*H225,2)</f>
        <v>0</v>
      </c>
      <c r="BL225" s="23" t="s">
        <v>145</v>
      </c>
      <c r="BM225" s="23" t="s">
        <v>309</v>
      </c>
    </row>
    <row r="226" spans="2:47" s="1" customFormat="1" ht="81">
      <c r="B226" s="40"/>
      <c r="C226" s="62"/>
      <c r="D226" s="204" t="s">
        <v>147</v>
      </c>
      <c r="E226" s="62"/>
      <c r="F226" s="205" t="s">
        <v>304</v>
      </c>
      <c r="G226" s="62"/>
      <c r="H226" s="62"/>
      <c r="I226" s="162"/>
      <c r="J226" s="62"/>
      <c r="K226" s="62"/>
      <c r="L226" s="60"/>
      <c r="M226" s="206"/>
      <c r="N226" s="41"/>
      <c r="O226" s="41"/>
      <c r="P226" s="41"/>
      <c r="Q226" s="41"/>
      <c r="R226" s="41"/>
      <c r="S226" s="41"/>
      <c r="T226" s="77"/>
      <c r="AT226" s="23" t="s">
        <v>147</v>
      </c>
      <c r="AU226" s="23" t="s">
        <v>84</v>
      </c>
    </row>
    <row r="227" spans="2:51" s="11" customFormat="1" ht="13.5">
      <c r="B227" s="207"/>
      <c r="C227" s="208"/>
      <c r="D227" s="204" t="s">
        <v>149</v>
      </c>
      <c r="E227" s="209" t="s">
        <v>21</v>
      </c>
      <c r="F227" s="210" t="s">
        <v>150</v>
      </c>
      <c r="G227" s="208"/>
      <c r="H227" s="211" t="s">
        <v>21</v>
      </c>
      <c r="I227" s="212"/>
      <c r="J227" s="208"/>
      <c r="K227" s="208"/>
      <c r="L227" s="213"/>
      <c r="M227" s="214"/>
      <c r="N227" s="215"/>
      <c r="O227" s="215"/>
      <c r="P227" s="215"/>
      <c r="Q227" s="215"/>
      <c r="R227" s="215"/>
      <c r="S227" s="215"/>
      <c r="T227" s="216"/>
      <c r="AT227" s="217" t="s">
        <v>149</v>
      </c>
      <c r="AU227" s="217" t="s">
        <v>84</v>
      </c>
      <c r="AV227" s="11" t="s">
        <v>81</v>
      </c>
      <c r="AW227" s="11" t="s">
        <v>36</v>
      </c>
      <c r="AX227" s="11" t="s">
        <v>73</v>
      </c>
      <c r="AY227" s="217" t="s">
        <v>138</v>
      </c>
    </row>
    <row r="228" spans="2:51" s="12" customFormat="1" ht="13.5">
      <c r="B228" s="218"/>
      <c r="C228" s="219"/>
      <c r="D228" s="204" t="s">
        <v>149</v>
      </c>
      <c r="E228" s="220" t="s">
        <v>21</v>
      </c>
      <c r="F228" s="221" t="s">
        <v>310</v>
      </c>
      <c r="G228" s="219"/>
      <c r="H228" s="222">
        <v>4.55</v>
      </c>
      <c r="I228" s="223"/>
      <c r="J228" s="219"/>
      <c r="K228" s="219"/>
      <c r="L228" s="224"/>
      <c r="M228" s="225"/>
      <c r="N228" s="226"/>
      <c r="O228" s="226"/>
      <c r="P228" s="226"/>
      <c r="Q228" s="226"/>
      <c r="R228" s="226"/>
      <c r="S228" s="226"/>
      <c r="T228" s="227"/>
      <c r="AT228" s="228" t="s">
        <v>149</v>
      </c>
      <c r="AU228" s="228" t="s">
        <v>84</v>
      </c>
      <c r="AV228" s="12" t="s">
        <v>84</v>
      </c>
      <c r="AW228" s="12" t="s">
        <v>36</v>
      </c>
      <c r="AX228" s="12" t="s">
        <v>73</v>
      </c>
      <c r="AY228" s="228" t="s">
        <v>138</v>
      </c>
    </row>
    <row r="229" spans="2:51" s="13" customFormat="1" ht="13.5">
      <c r="B229" s="229"/>
      <c r="C229" s="230"/>
      <c r="D229" s="231" t="s">
        <v>149</v>
      </c>
      <c r="E229" s="232" t="s">
        <v>21</v>
      </c>
      <c r="F229" s="233" t="s">
        <v>152</v>
      </c>
      <c r="G229" s="230"/>
      <c r="H229" s="234">
        <v>4.55</v>
      </c>
      <c r="I229" s="235"/>
      <c r="J229" s="230"/>
      <c r="K229" s="230"/>
      <c r="L229" s="236"/>
      <c r="M229" s="237"/>
      <c r="N229" s="238"/>
      <c r="O229" s="238"/>
      <c r="P229" s="238"/>
      <c r="Q229" s="238"/>
      <c r="R229" s="238"/>
      <c r="S229" s="238"/>
      <c r="T229" s="239"/>
      <c r="AT229" s="240" t="s">
        <v>149</v>
      </c>
      <c r="AU229" s="240" t="s">
        <v>84</v>
      </c>
      <c r="AV229" s="13" t="s">
        <v>145</v>
      </c>
      <c r="AW229" s="13" t="s">
        <v>36</v>
      </c>
      <c r="AX229" s="13" t="s">
        <v>81</v>
      </c>
      <c r="AY229" s="240" t="s">
        <v>138</v>
      </c>
    </row>
    <row r="230" spans="2:65" s="1" customFormat="1" ht="22.5" customHeight="1">
      <c r="B230" s="40"/>
      <c r="C230" s="192" t="s">
        <v>311</v>
      </c>
      <c r="D230" s="192" t="s">
        <v>140</v>
      </c>
      <c r="E230" s="193" t="s">
        <v>312</v>
      </c>
      <c r="F230" s="194" t="s">
        <v>313</v>
      </c>
      <c r="G230" s="195" t="s">
        <v>187</v>
      </c>
      <c r="H230" s="196">
        <v>50.7</v>
      </c>
      <c r="I230" s="197"/>
      <c r="J230" s="198">
        <f>ROUND(I230*H230,2)</f>
        <v>0</v>
      </c>
      <c r="K230" s="194" t="s">
        <v>144</v>
      </c>
      <c r="L230" s="60"/>
      <c r="M230" s="199" t="s">
        <v>21</v>
      </c>
      <c r="N230" s="200" t="s">
        <v>44</v>
      </c>
      <c r="O230" s="41"/>
      <c r="P230" s="201">
        <f>O230*H230</f>
        <v>0</v>
      </c>
      <c r="Q230" s="201">
        <v>0.8566</v>
      </c>
      <c r="R230" s="201">
        <f>Q230*H230</f>
        <v>43.42962000000001</v>
      </c>
      <c r="S230" s="201">
        <v>0</v>
      </c>
      <c r="T230" s="202">
        <f>S230*H230</f>
        <v>0</v>
      </c>
      <c r="AR230" s="23" t="s">
        <v>145</v>
      </c>
      <c r="AT230" s="23" t="s">
        <v>140</v>
      </c>
      <c r="AU230" s="23" t="s">
        <v>84</v>
      </c>
      <c r="AY230" s="23" t="s">
        <v>138</v>
      </c>
      <c r="BE230" s="203">
        <f>IF(N230="základní",J230,0)</f>
        <v>0</v>
      </c>
      <c r="BF230" s="203">
        <f>IF(N230="snížená",J230,0)</f>
        <v>0</v>
      </c>
      <c r="BG230" s="203">
        <f>IF(N230="zákl. přenesená",J230,0)</f>
        <v>0</v>
      </c>
      <c r="BH230" s="203">
        <f>IF(N230="sníž. přenesená",J230,0)</f>
        <v>0</v>
      </c>
      <c r="BI230" s="203">
        <f>IF(N230="nulová",J230,0)</f>
        <v>0</v>
      </c>
      <c r="BJ230" s="23" t="s">
        <v>81</v>
      </c>
      <c r="BK230" s="203">
        <f>ROUND(I230*H230,2)</f>
        <v>0</v>
      </c>
      <c r="BL230" s="23" t="s">
        <v>145</v>
      </c>
      <c r="BM230" s="23" t="s">
        <v>314</v>
      </c>
    </row>
    <row r="231" spans="2:47" s="1" customFormat="1" ht="67.5">
      <c r="B231" s="40"/>
      <c r="C231" s="62"/>
      <c r="D231" s="204" t="s">
        <v>147</v>
      </c>
      <c r="E231" s="62"/>
      <c r="F231" s="205" t="s">
        <v>315</v>
      </c>
      <c r="G231" s="62"/>
      <c r="H231" s="62"/>
      <c r="I231" s="162"/>
      <c r="J231" s="62"/>
      <c r="K231" s="62"/>
      <c r="L231" s="60"/>
      <c r="M231" s="206"/>
      <c r="N231" s="41"/>
      <c r="O231" s="41"/>
      <c r="P231" s="41"/>
      <c r="Q231" s="41"/>
      <c r="R231" s="41"/>
      <c r="S231" s="41"/>
      <c r="T231" s="77"/>
      <c r="AT231" s="23" t="s">
        <v>147</v>
      </c>
      <c r="AU231" s="23" t="s">
        <v>84</v>
      </c>
    </row>
    <row r="232" spans="2:51" s="11" customFormat="1" ht="13.5">
      <c r="B232" s="207"/>
      <c r="C232" s="208"/>
      <c r="D232" s="204" t="s">
        <v>149</v>
      </c>
      <c r="E232" s="209" t="s">
        <v>21</v>
      </c>
      <c r="F232" s="210" t="s">
        <v>150</v>
      </c>
      <c r="G232" s="208"/>
      <c r="H232" s="211" t="s">
        <v>21</v>
      </c>
      <c r="I232" s="212"/>
      <c r="J232" s="208"/>
      <c r="K232" s="208"/>
      <c r="L232" s="213"/>
      <c r="M232" s="214"/>
      <c r="N232" s="215"/>
      <c r="O232" s="215"/>
      <c r="P232" s="215"/>
      <c r="Q232" s="215"/>
      <c r="R232" s="215"/>
      <c r="S232" s="215"/>
      <c r="T232" s="216"/>
      <c r="AT232" s="217" t="s">
        <v>149</v>
      </c>
      <c r="AU232" s="217" t="s">
        <v>84</v>
      </c>
      <c r="AV232" s="11" t="s">
        <v>81</v>
      </c>
      <c r="AW232" s="11" t="s">
        <v>36</v>
      </c>
      <c r="AX232" s="11" t="s">
        <v>73</v>
      </c>
      <c r="AY232" s="217" t="s">
        <v>138</v>
      </c>
    </row>
    <row r="233" spans="2:51" s="12" customFormat="1" ht="13.5">
      <c r="B233" s="218"/>
      <c r="C233" s="219"/>
      <c r="D233" s="204" t="s">
        <v>149</v>
      </c>
      <c r="E233" s="220" t="s">
        <v>21</v>
      </c>
      <c r="F233" s="221" t="s">
        <v>316</v>
      </c>
      <c r="G233" s="219"/>
      <c r="H233" s="222">
        <v>50.7</v>
      </c>
      <c r="I233" s="223"/>
      <c r="J233" s="219"/>
      <c r="K233" s="219"/>
      <c r="L233" s="224"/>
      <c r="M233" s="225"/>
      <c r="N233" s="226"/>
      <c r="O233" s="226"/>
      <c r="P233" s="226"/>
      <c r="Q233" s="226"/>
      <c r="R233" s="226"/>
      <c r="S233" s="226"/>
      <c r="T233" s="227"/>
      <c r="AT233" s="228" t="s">
        <v>149</v>
      </c>
      <c r="AU233" s="228" t="s">
        <v>84</v>
      </c>
      <c r="AV233" s="12" t="s">
        <v>84</v>
      </c>
      <c r="AW233" s="12" t="s">
        <v>36</v>
      </c>
      <c r="AX233" s="12" t="s">
        <v>73</v>
      </c>
      <c r="AY233" s="228" t="s">
        <v>138</v>
      </c>
    </row>
    <row r="234" spans="2:51" s="13" customFormat="1" ht="13.5">
      <c r="B234" s="229"/>
      <c r="C234" s="230"/>
      <c r="D234" s="231" t="s">
        <v>149</v>
      </c>
      <c r="E234" s="232" t="s">
        <v>21</v>
      </c>
      <c r="F234" s="233" t="s">
        <v>152</v>
      </c>
      <c r="G234" s="230"/>
      <c r="H234" s="234">
        <v>50.7</v>
      </c>
      <c r="I234" s="235"/>
      <c r="J234" s="230"/>
      <c r="K234" s="230"/>
      <c r="L234" s="236"/>
      <c r="M234" s="237"/>
      <c r="N234" s="238"/>
      <c r="O234" s="238"/>
      <c r="P234" s="238"/>
      <c r="Q234" s="238"/>
      <c r="R234" s="238"/>
      <c r="S234" s="238"/>
      <c r="T234" s="239"/>
      <c r="AT234" s="240" t="s">
        <v>149</v>
      </c>
      <c r="AU234" s="240" t="s">
        <v>84</v>
      </c>
      <c r="AV234" s="13" t="s">
        <v>145</v>
      </c>
      <c r="AW234" s="13" t="s">
        <v>36</v>
      </c>
      <c r="AX234" s="13" t="s">
        <v>81</v>
      </c>
      <c r="AY234" s="240" t="s">
        <v>138</v>
      </c>
    </row>
    <row r="235" spans="2:65" s="1" customFormat="1" ht="22.5" customHeight="1">
      <c r="B235" s="40"/>
      <c r="C235" s="192" t="s">
        <v>317</v>
      </c>
      <c r="D235" s="192" t="s">
        <v>140</v>
      </c>
      <c r="E235" s="193" t="s">
        <v>318</v>
      </c>
      <c r="F235" s="194" t="s">
        <v>319</v>
      </c>
      <c r="G235" s="195" t="s">
        <v>217</v>
      </c>
      <c r="H235" s="196">
        <v>104</v>
      </c>
      <c r="I235" s="197"/>
      <c r="J235" s="198">
        <f>ROUND(I235*H235,2)</f>
        <v>0</v>
      </c>
      <c r="K235" s="194" t="s">
        <v>144</v>
      </c>
      <c r="L235" s="60"/>
      <c r="M235" s="199" t="s">
        <v>21</v>
      </c>
      <c r="N235" s="200" t="s">
        <v>44</v>
      </c>
      <c r="O235" s="41"/>
      <c r="P235" s="201">
        <f>O235*H235</f>
        <v>0</v>
      </c>
      <c r="Q235" s="201">
        <v>0.58897</v>
      </c>
      <c r="R235" s="201">
        <f>Q235*H235</f>
        <v>61.25288</v>
      </c>
      <c r="S235" s="201">
        <v>0</v>
      </c>
      <c r="T235" s="202">
        <f>S235*H235</f>
        <v>0</v>
      </c>
      <c r="AR235" s="23" t="s">
        <v>145</v>
      </c>
      <c r="AT235" s="23" t="s">
        <v>140</v>
      </c>
      <c r="AU235" s="23" t="s">
        <v>84</v>
      </c>
      <c r="AY235" s="23" t="s">
        <v>138</v>
      </c>
      <c r="BE235" s="203">
        <f>IF(N235="základní",J235,0)</f>
        <v>0</v>
      </c>
      <c r="BF235" s="203">
        <f>IF(N235="snížená",J235,0)</f>
        <v>0</v>
      </c>
      <c r="BG235" s="203">
        <f>IF(N235="zákl. přenesená",J235,0)</f>
        <v>0</v>
      </c>
      <c r="BH235" s="203">
        <f>IF(N235="sníž. přenesená",J235,0)</f>
        <v>0</v>
      </c>
      <c r="BI235" s="203">
        <f>IF(N235="nulová",J235,0)</f>
        <v>0</v>
      </c>
      <c r="BJ235" s="23" t="s">
        <v>81</v>
      </c>
      <c r="BK235" s="203">
        <f>ROUND(I235*H235,2)</f>
        <v>0</v>
      </c>
      <c r="BL235" s="23" t="s">
        <v>145</v>
      </c>
      <c r="BM235" s="23" t="s">
        <v>320</v>
      </c>
    </row>
    <row r="236" spans="2:47" s="1" customFormat="1" ht="81">
      <c r="B236" s="40"/>
      <c r="C236" s="62"/>
      <c r="D236" s="204" t="s">
        <v>147</v>
      </c>
      <c r="E236" s="62"/>
      <c r="F236" s="205" t="s">
        <v>321</v>
      </c>
      <c r="G236" s="62"/>
      <c r="H236" s="62"/>
      <c r="I236" s="162"/>
      <c r="J236" s="62"/>
      <c r="K236" s="62"/>
      <c r="L236" s="60"/>
      <c r="M236" s="206"/>
      <c r="N236" s="41"/>
      <c r="O236" s="41"/>
      <c r="P236" s="41"/>
      <c r="Q236" s="41"/>
      <c r="R236" s="41"/>
      <c r="S236" s="41"/>
      <c r="T236" s="77"/>
      <c r="AT236" s="23" t="s">
        <v>147</v>
      </c>
      <c r="AU236" s="23" t="s">
        <v>84</v>
      </c>
    </row>
    <row r="237" spans="2:51" s="11" customFormat="1" ht="13.5">
      <c r="B237" s="207"/>
      <c r="C237" s="208"/>
      <c r="D237" s="204" t="s">
        <v>149</v>
      </c>
      <c r="E237" s="209" t="s">
        <v>21</v>
      </c>
      <c r="F237" s="210" t="s">
        <v>150</v>
      </c>
      <c r="G237" s="208"/>
      <c r="H237" s="211" t="s">
        <v>21</v>
      </c>
      <c r="I237" s="212"/>
      <c r="J237" s="208"/>
      <c r="K237" s="208"/>
      <c r="L237" s="213"/>
      <c r="M237" s="214"/>
      <c r="N237" s="215"/>
      <c r="O237" s="215"/>
      <c r="P237" s="215"/>
      <c r="Q237" s="215"/>
      <c r="R237" s="215"/>
      <c r="S237" s="215"/>
      <c r="T237" s="216"/>
      <c r="AT237" s="217" t="s">
        <v>149</v>
      </c>
      <c r="AU237" s="217" t="s">
        <v>84</v>
      </c>
      <c r="AV237" s="11" t="s">
        <v>81</v>
      </c>
      <c r="AW237" s="11" t="s">
        <v>36</v>
      </c>
      <c r="AX237" s="11" t="s">
        <v>73</v>
      </c>
      <c r="AY237" s="217" t="s">
        <v>138</v>
      </c>
    </row>
    <row r="238" spans="2:51" s="12" customFormat="1" ht="13.5">
      <c r="B238" s="218"/>
      <c r="C238" s="219"/>
      <c r="D238" s="204" t="s">
        <v>149</v>
      </c>
      <c r="E238" s="220" t="s">
        <v>21</v>
      </c>
      <c r="F238" s="221" t="s">
        <v>322</v>
      </c>
      <c r="G238" s="219"/>
      <c r="H238" s="222">
        <v>104</v>
      </c>
      <c r="I238" s="223"/>
      <c r="J238" s="219"/>
      <c r="K238" s="219"/>
      <c r="L238" s="224"/>
      <c r="M238" s="225"/>
      <c r="N238" s="226"/>
      <c r="O238" s="226"/>
      <c r="P238" s="226"/>
      <c r="Q238" s="226"/>
      <c r="R238" s="226"/>
      <c r="S238" s="226"/>
      <c r="T238" s="227"/>
      <c r="AT238" s="228" t="s">
        <v>149</v>
      </c>
      <c r="AU238" s="228" t="s">
        <v>84</v>
      </c>
      <c r="AV238" s="12" t="s">
        <v>84</v>
      </c>
      <c r="AW238" s="12" t="s">
        <v>36</v>
      </c>
      <c r="AX238" s="12" t="s">
        <v>73</v>
      </c>
      <c r="AY238" s="228" t="s">
        <v>138</v>
      </c>
    </row>
    <row r="239" spans="2:51" s="13" customFormat="1" ht="13.5">
      <c r="B239" s="229"/>
      <c r="C239" s="230"/>
      <c r="D239" s="231" t="s">
        <v>149</v>
      </c>
      <c r="E239" s="232" t="s">
        <v>21</v>
      </c>
      <c r="F239" s="233" t="s">
        <v>152</v>
      </c>
      <c r="G239" s="230"/>
      <c r="H239" s="234">
        <v>104</v>
      </c>
      <c r="I239" s="235"/>
      <c r="J239" s="230"/>
      <c r="K239" s="230"/>
      <c r="L239" s="236"/>
      <c r="M239" s="237"/>
      <c r="N239" s="238"/>
      <c r="O239" s="238"/>
      <c r="P239" s="238"/>
      <c r="Q239" s="238"/>
      <c r="R239" s="238"/>
      <c r="S239" s="238"/>
      <c r="T239" s="239"/>
      <c r="AT239" s="240" t="s">
        <v>149</v>
      </c>
      <c r="AU239" s="240" t="s">
        <v>84</v>
      </c>
      <c r="AV239" s="13" t="s">
        <v>145</v>
      </c>
      <c r="AW239" s="13" t="s">
        <v>36</v>
      </c>
      <c r="AX239" s="13" t="s">
        <v>81</v>
      </c>
      <c r="AY239" s="240" t="s">
        <v>138</v>
      </c>
    </row>
    <row r="240" spans="2:65" s="1" customFormat="1" ht="22.5" customHeight="1">
      <c r="B240" s="40"/>
      <c r="C240" s="244" t="s">
        <v>323</v>
      </c>
      <c r="D240" s="244" t="s">
        <v>324</v>
      </c>
      <c r="E240" s="245" t="s">
        <v>325</v>
      </c>
      <c r="F240" s="246" t="s">
        <v>326</v>
      </c>
      <c r="G240" s="247" t="s">
        <v>327</v>
      </c>
      <c r="H240" s="248">
        <v>47.745</v>
      </c>
      <c r="I240" s="249"/>
      <c r="J240" s="250">
        <f>ROUND(I240*H240,2)</f>
        <v>0</v>
      </c>
      <c r="K240" s="246" t="s">
        <v>21</v>
      </c>
      <c r="L240" s="251"/>
      <c r="M240" s="252" t="s">
        <v>21</v>
      </c>
      <c r="N240" s="253" t="s">
        <v>44</v>
      </c>
      <c r="O240" s="41"/>
      <c r="P240" s="201">
        <f>O240*H240</f>
        <v>0</v>
      </c>
      <c r="Q240" s="201">
        <v>0.57</v>
      </c>
      <c r="R240" s="201">
        <f>Q240*H240</f>
        <v>27.214649999999995</v>
      </c>
      <c r="S240" s="201">
        <v>0</v>
      </c>
      <c r="T240" s="202">
        <f>S240*H240</f>
        <v>0</v>
      </c>
      <c r="AR240" s="23" t="s">
        <v>184</v>
      </c>
      <c r="AT240" s="23" t="s">
        <v>324</v>
      </c>
      <c r="AU240" s="23" t="s">
        <v>84</v>
      </c>
      <c r="AY240" s="23" t="s">
        <v>138</v>
      </c>
      <c r="BE240" s="203">
        <f>IF(N240="základní",J240,0)</f>
        <v>0</v>
      </c>
      <c r="BF240" s="203">
        <f>IF(N240="snížená",J240,0)</f>
        <v>0</v>
      </c>
      <c r="BG240" s="203">
        <f>IF(N240="zákl. přenesená",J240,0)</f>
        <v>0</v>
      </c>
      <c r="BH240" s="203">
        <f>IF(N240="sníž. přenesená",J240,0)</f>
        <v>0</v>
      </c>
      <c r="BI240" s="203">
        <f>IF(N240="nulová",J240,0)</f>
        <v>0</v>
      </c>
      <c r="BJ240" s="23" t="s">
        <v>81</v>
      </c>
      <c r="BK240" s="203">
        <f>ROUND(I240*H240,2)</f>
        <v>0</v>
      </c>
      <c r="BL240" s="23" t="s">
        <v>145</v>
      </c>
      <c r="BM240" s="23" t="s">
        <v>328</v>
      </c>
    </row>
    <row r="241" spans="2:51" s="12" customFormat="1" ht="13.5">
      <c r="B241" s="218"/>
      <c r="C241" s="219"/>
      <c r="D241" s="204" t="s">
        <v>149</v>
      </c>
      <c r="E241" s="220" t="s">
        <v>21</v>
      </c>
      <c r="F241" s="221" t="s">
        <v>329</v>
      </c>
      <c r="G241" s="219"/>
      <c r="H241" s="222">
        <v>47.745</v>
      </c>
      <c r="I241" s="223"/>
      <c r="J241" s="219"/>
      <c r="K241" s="219"/>
      <c r="L241" s="224"/>
      <c r="M241" s="225"/>
      <c r="N241" s="226"/>
      <c r="O241" s="226"/>
      <c r="P241" s="226"/>
      <c r="Q241" s="226"/>
      <c r="R241" s="226"/>
      <c r="S241" s="226"/>
      <c r="T241" s="227"/>
      <c r="AT241" s="228" t="s">
        <v>149</v>
      </c>
      <c r="AU241" s="228" t="s">
        <v>84</v>
      </c>
      <c r="AV241" s="12" t="s">
        <v>84</v>
      </c>
      <c r="AW241" s="12" t="s">
        <v>36</v>
      </c>
      <c r="AX241" s="12" t="s">
        <v>73</v>
      </c>
      <c r="AY241" s="228" t="s">
        <v>138</v>
      </c>
    </row>
    <row r="242" spans="2:51" s="13" customFormat="1" ht="13.5">
      <c r="B242" s="229"/>
      <c r="C242" s="230"/>
      <c r="D242" s="231" t="s">
        <v>149</v>
      </c>
      <c r="E242" s="232" t="s">
        <v>21</v>
      </c>
      <c r="F242" s="233" t="s">
        <v>152</v>
      </c>
      <c r="G242" s="230"/>
      <c r="H242" s="234">
        <v>47.745</v>
      </c>
      <c r="I242" s="235"/>
      <c r="J242" s="230"/>
      <c r="K242" s="230"/>
      <c r="L242" s="236"/>
      <c r="M242" s="237"/>
      <c r="N242" s="238"/>
      <c r="O242" s="238"/>
      <c r="P242" s="238"/>
      <c r="Q242" s="238"/>
      <c r="R242" s="238"/>
      <c r="S242" s="238"/>
      <c r="T242" s="239"/>
      <c r="AT242" s="240" t="s">
        <v>149</v>
      </c>
      <c r="AU242" s="240" t="s">
        <v>84</v>
      </c>
      <c r="AV242" s="13" t="s">
        <v>145</v>
      </c>
      <c r="AW242" s="13" t="s">
        <v>36</v>
      </c>
      <c r="AX242" s="13" t="s">
        <v>81</v>
      </c>
      <c r="AY242" s="240" t="s">
        <v>138</v>
      </c>
    </row>
    <row r="243" spans="2:65" s="1" customFormat="1" ht="22.5" customHeight="1">
      <c r="B243" s="40"/>
      <c r="C243" s="192" t="s">
        <v>330</v>
      </c>
      <c r="D243" s="192" t="s">
        <v>140</v>
      </c>
      <c r="E243" s="193" t="s">
        <v>331</v>
      </c>
      <c r="F243" s="194" t="s">
        <v>332</v>
      </c>
      <c r="G243" s="195" t="s">
        <v>181</v>
      </c>
      <c r="H243" s="196">
        <v>174.554</v>
      </c>
      <c r="I243" s="197"/>
      <c r="J243" s="198">
        <f>ROUND(I243*H243,2)</f>
        <v>0</v>
      </c>
      <c r="K243" s="194" t="s">
        <v>144</v>
      </c>
      <c r="L243" s="60"/>
      <c r="M243" s="199" t="s">
        <v>21</v>
      </c>
      <c r="N243" s="200" t="s">
        <v>44</v>
      </c>
      <c r="O243" s="41"/>
      <c r="P243" s="201">
        <f>O243*H243</f>
        <v>0</v>
      </c>
      <c r="Q243" s="201">
        <v>0</v>
      </c>
      <c r="R243" s="201">
        <f>Q243*H243</f>
        <v>0</v>
      </c>
      <c r="S243" s="201">
        <v>0</v>
      </c>
      <c r="T243" s="202">
        <f>S243*H243</f>
        <v>0</v>
      </c>
      <c r="AR243" s="23" t="s">
        <v>145</v>
      </c>
      <c r="AT243" s="23" t="s">
        <v>140</v>
      </c>
      <c r="AU243" s="23" t="s">
        <v>84</v>
      </c>
      <c r="AY243" s="23" t="s">
        <v>138</v>
      </c>
      <c r="BE243" s="203">
        <f>IF(N243="základní",J243,0)</f>
        <v>0</v>
      </c>
      <c r="BF243" s="203">
        <f>IF(N243="snížená",J243,0)</f>
        <v>0</v>
      </c>
      <c r="BG243" s="203">
        <f>IF(N243="zákl. přenesená",J243,0)</f>
        <v>0</v>
      </c>
      <c r="BH243" s="203">
        <f>IF(N243="sníž. přenesená",J243,0)</f>
        <v>0</v>
      </c>
      <c r="BI243" s="203">
        <f>IF(N243="nulová",J243,0)</f>
        <v>0</v>
      </c>
      <c r="BJ243" s="23" t="s">
        <v>81</v>
      </c>
      <c r="BK243" s="203">
        <f>ROUND(I243*H243,2)</f>
        <v>0</v>
      </c>
      <c r="BL243" s="23" t="s">
        <v>145</v>
      </c>
      <c r="BM243" s="23" t="s">
        <v>333</v>
      </c>
    </row>
    <row r="244" spans="2:47" s="1" customFormat="1" ht="54">
      <c r="B244" s="40"/>
      <c r="C244" s="62"/>
      <c r="D244" s="204" t="s">
        <v>147</v>
      </c>
      <c r="E244" s="62"/>
      <c r="F244" s="205" t="s">
        <v>334</v>
      </c>
      <c r="G244" s="62"/>
      <c r="H244" s="62"/>
      <c r="I244" s="162"/>
      <c r="J244" s="62"/>
      <c r="K244" s="62"/>
      <c r="L244" s="60"/>
      <c r="M244" s="206"/>
      <c r="N244" s="41"/>
      <c r="O244" s="41"/>
      <c r="P244" s="41"/>
      <c r="Q244" s="41"/>
      <c r="R244" s="41"/>
      <c r="S244" s="41"/>
      <c r="T244" s="77"/>
      <c r="AT244" s="23" t="s">
        <v>147</v>
      </c>
      <c r="AU244" s="23" t="s">
        <v>84</v>
      </c>
    </row>
    <row r="245" spans="2:63" s="10" customFormat="1" ht="29.85" customHeight="1">
      <c r="B245" s="175"/>
      <c r="C245" s="176"/>
      <c r="D245" s="189" t="s">
        <v>72</v>
      </c>
      <c r="E245" s="190" t="s">
        <v>184</v>
      </c>
      <c r="F245" s="190" t="s">
        <v>335</v>
      </c>
      <c r="G245" s="176"/>
      <c r="H245" s="176"/>
      <c r="I245" s="179"/>
      <c r="J245" s="191">
        <f>BK245</f>
        <v>0</v>
      </c>
      <c r="K245" s="176"/>
      <c r="L245" s="181"/>
      <c r="M245" s="182"/>
      <c r="N245" s="183"/>
      <c r="O245" s="183"/>
      <c r="P245" s="184">
        <f>SUM(P246:P283)</f>
        <v>0</v>
      </c>
      <c r="Q245" s="183"/>
      <c r="R245" s="184">
        <f>SUM(R246:R283)</f>
        <v>1.5422000000000002</v>
      </c>
      <c r="S245" s="183"/>
      <c r="T245" s="185">
        <f>SUM(T246:T283)</f>
        <v>0</v>
      </c>
      <c r="AR245" s="186" t="s">
        <v>81</v>
      </c>
      <c r="AT245" s="187" t="s">
        <v>72</v>
      </c>
      <c r="AU245" s="187" t="s">
        <v>81</v>
      </c>
      <c r="AY245" s="186" t="s">
        <v>138</v>
      </c>
      <c r="BK245" s="188">
        <f>SUM(BK246:BK283)</f>
        <v>0</v>
      </c>
    </row>
    <row r="246" spans="2:65" s="1" customFormat="1" ht="31.5" customHeight="1">
      <c r="B246" s="40"/>
      <c r="C246" s="192" t="s">
        <v>336</v>
      </c>
      <c r="D246" s="192" t="s">
        <v>140</v>
      </c>
      <c r="E246" s="193" t="s">
        <v>337</v>
      </c>
      <c r="F246" s="194" t="s">
        <v>338</v>
      </c>
      <c r="G246" s="195" t="s">
        <v>217</v>
      </c>
      <c r="H246" s="196">
        <v>3860</v>
      </c>
      <c r="I246" s="197"/>
      <c r="J246" s="198">
        <f>ROUND(I246*H246,2)</f>
        <v>0</v>
      </c>
      <c r="K246" s="194" t="s">
        <v>144</v>
      </c>
      <c r="L246" s="60"/>
      <c r="M246" s="199" t="s">
        <v>21</v>
      </c>
      <c r="N246" s="200" t="s">
        <v>44</v>
      </c>
      <c r="O246" s="41"/>
      <c r="P246" s="201">
        <f>O246*H246</f>
        <v>0</v>
      </c>
      <c r="Q246" s="201">
        <v>0.00033</v>
      </c>
      <c r="R246" s="201">
        <f>Q246*H246</f>
        <v>1.2738</v>
      </c>
      <c r="S246" s="201">
        <v>0</v>
      </c>
      <c r="T246" s="202">
        <f>S246*H246</f>
        <v>0</v>
      </c>
      <c r="AR246" s="23" t="s">
        <v>145</v>
      </c>
      <c r="AT246" s="23" t="s">
        <v>140</v>
      </c>
      <c r="AU246" s="23" t="s">
        <v>84</v>
      </c>
      <c r="AY246" s="23" t="s">
        <v>138</v>
      </c>
      <c r="BE246" s="203">
        <f>IF(N246="základní",J246,0)</f>
        <v>0</v>
      </c>
      <c r="BF246" s="203">
        <f>IF(N246="snížená",J246,0)</f>
        <v>0</v>
      </c>
      <c r="BG246" s="203">
        <f>IF(N246="zákl. přenesená",J246,0)</f>
        <v>0</v>
      </c>
      <c r="BH246" s="203">
        <f>IF(N246="sníž. přenesená",J246,0)</f>
        <v>0</v>
      </c>
      <c r="BI246" s="203">
        <f>IF(N246="nulová",J246,0)</f>
        <v>0</v>
      </c>
      <c r="BJ246" s="23" t="s">
        <v>81</v>
      </c>
      <c r="BK246" s="203">
        <f>ROUND(I246*H246,2)</f>
        <v>0</v>
      </c>
      <c r="BL246" s="23" t="s">
        <v>145</v>
      </c>
      <c r="BM246" s="23" t="s">
        <v>339</v>
      </c>
    </row>
    <row r="247" spans="2:47" s="1" customFormat="1" ht="108">
      <c r="B247" s="40"/>
      <c r="C247" s="62"/>
      <c r="D247" s="204" t="s">
        <v>147</v>
      </c>
      <c r="E247" s="62"/>
      <c r="F247" s="205" t="s">
        <v>340</v>
      </c>
      <c r="G247" s="62"/>
      <c r="H247" s="62"/>
      <c r="I247" s="162"/>
      <c r="J247" s="62"/>
      <c r="K247" s="62"/>
      <c r="L247" s="60"/>
      <c r="M247" s="206"/>
      <c r="N247" s="41"/>
      <c r="O247" s="41"/>
      <c r="P247" s="41"/>
      <c r="Q247" s="41"/>
      <c r="R247" s="41"/>
      <c r="S247" s="41"/>
      <c r="T247" s="77"/>
      <c r="AT247" s="23" t="s">
        <v>147</v>
      </c>
      <c r="AU247" s="23" t="s">
        <v>84</v>
      </c>
    </row>
    <row r="248" spans="2:51" s="12" customFormat="1" ht="13.5">
      <c r="B248" s="218"/>
      <c r="C248" s="219"/>
      <c r="D248" s="204" t="s">
        <v>149</v>
      </c>
      <c r="E248" s="220" t="s">
        <v>21</v>
      </c>
      <c r="F248" s="221" t="s">
        <v>341</v>
      </c>
      <c r="G248" s="219"/>
      <c r="H248" s="222">
        <v>3860</v>
      </c>
      <c r="I248" s="223"/>
      <c r="J248" s="219"/>
      <c r="K248" s="219"/>
      <c r="L248" s="224"/>
      <c r="M248" s="225"/>
      <c r="N248" s="226"/>
      <c r="O248" s="226"/>
      <c r="P248" s="226"/>
      <c r="Q248" s="226"/>
      <c r="R248" s="226"/>
      <c r="S248" s="226"/>
      <c r="T248" s="227"/>
      <c r="AT248" s="228" t="s">
        <v>149</v>
      </c>
      <c r="AU248" s="228" t="s">
        <v>84</v>
      </c>
      <c r="AV248" s="12" t="s">
        <v>84</v>
      </c>
      <c r="AW248" s="12" t="s">
        <v>36</v>
      </c>
      <c r="AX248" s="12" t="s">
        <v>73</v>
      </c>
      <c r="AY248" s="228" t="s">
        <v>138</v>
      </c>
    </row>
    <row r="249" spans="2:51" s="13" customFormat="1" ht="13.5">
      <c r="B249" s="229"/>
      <c r="C249" s="230"/>
      <c r="D249" s="231" t="s">
        <v>149</v>
      </c>
      <c r="E249" s="232" t="s">
        <v>21</v>
      </c>
      <c r="F249" s="233" t="s">
        <v>152</v>
      </c>
      <c r="G249" s="230"/>
      <c r="H249" s="234">
        <v>3860</v>
      </c>
      <c r="I249" s="235"/>
      <c r="J249" s="230"/>
      <c r="K249" s="230"/>
      <c r="L249" s="236"/>
      <c r="M249" s="237"/>
      <c r="N249" s="238"/>
      <c r="O249" s="238"/>
      <c r="P249" s="238"/>
      <c r="Q249" s="238"/>
      <c r="R249" s="238"/>
      <c r="S249" s="238"/>
      <c r="T249" s="239"/>
      <c r="AT249" s="240" t="s">
        <v>149</v>
      </c>
      <c r="AU249" s="240" t="s">
        <v>84</v>
      </c>
      <c r="AV249" s="13" t="s">
        <v>145</v>
      </c>
      <c r="AW249" s="13" t="s">
        <v>36</v>
      </c>
      <c r="AX249" s="13" t="s">
        <v>81</v>
      </c>
      <c r="AY249" s="240" t="s">
        <v>138</v>
      </c>
    </row>
    <row r="250" spans="2:65" s="1" customFormat="1" ht="22.5" customHeight="1">
      <c r="B250" s="40"/>
      <c r="C250" s="192" t="s">
        <v>342</v>
      </c>
      <c r="D250" s="192" t="s">
        <v>140</v>
      </c>
      <c r="E250" s="193" t="s">
        <v>343</v>
      </c>
      <c r="F250" s="194" t="s">
        <v>344</v>
      </c>
      <c r="G250" s="195" t="s">
        <v>327</v>
      </c>
      <c r="H250" s="196">
        <v>122</v>
      </c>
      <c r="I250" s="197"/>
      <c r="J250" s="198">
        <f>ROUND(I250*H250,2)</f>
        <v>0</v>
      </c>
      <c r="K250" s="194" t="s">
        <v>144</v>
      </c>
      <c r="L250" s="60"/>
      <c r="M250" s="199" t="s">
        <v>21</v>
      </c>
      <c r="N250" s="200" t="s">
        <v>44</v>
      </c>
      <c r="O250" s="41"/>
      <c r="P250" s="201">
        <f>O250*H250</f>
        <v>0</v>
      </c>
      <c r="Q250" s="201">
        <v>0</v>
      </c>
      <c r="R250" s="201">
        <f>Q250*H250</f>
        <v>0</v>
      </c>
      <c r="S250" s="201">
        <v>0</v>
      </c>
      <c r="T250" s="202">
        <f>S250*H250</f>
        <v>0</v>
      </c>
      <c r="AR250" s="23" t="s">
        <v>145</v>
      </c>
      <c r="AT250" s="23" t="s">
        <v>140</v>
      </c>
      <c r="AU250" s="23" t="s">
        <v>84</v>
      </c>
      <c r="AY250" s="23" t="s">
        <v>138</v>
      </c>
      <c r="BE250" s="203">
        <f>IF(N250="základní",J250,0)</f>
        <v>0</v>
      </c>
      <c r="BF250" s="203">
        <f>IF(N250="snížená",J250,0)</f>
        <v>0</v>
      </c>
      <c r="BG250" s="203">
        <f>IF(N250="zákl. přenesená",J250,0)</f>
        <v>0</v>
      </c>
      <c r="BH250" s="203">
        <f>IF(N250="sníž. přenesená",J250,0)</f>
        <v>0</v>
      </c>
      <c r="BI250" s="203">
        <f>IF(N250="nulová",J250,0)</f>
        <v>0</v>
      </c>
      <c r="BJ250" s="23" t="s">
        <v>81</v>
      </c>
      <c r="BK250" s="203">
        <f>ROUND(I250*H250,2)</f>
        <v>0</v>
      </c>
      <c r="BL250" s="23" t="s">
        <v>145</v>
      </c>
      <c r="BM250" s="23" t="s">
        <v>345</v>
      </c>
    </row>
    <row r="251" spans="2:47" s="1" customFormat="1" ht="81">
      <c r="B251" s="40"/>
      <c r="C251" s="62"/>
      <c r="D251" s="204" t="s">
        <v>147</v>
      </c>
      <c r="E251" s="62"/>
      <c r="F251" s="205" t="s">
        <v>346</v>
      </c>
      <c r="G251" s="62"/>
      <c r="H251" s="62"/>
      <c r="I251" s="162"/>
      <c r="J251" s="62"/>
      <c r="K251" s="62"/>
      <c r="L251" s="60"/>
      <c r="M251" s="206"/>
      <c r="N251" s="41"/>
      <c r="O251" s="41"/>
      <c r="P251" s="41"/>
      <c r="Q251" s="41"/>
      <c r="R251" s="41"/>
      <c r="S251" s="41"/>
      <c r="T251" s="77"/>
      <c r="AT251" s="23" t="s">
        <v>147</v>
      </c>
      <c r="AU251" s="23" t="s">
        <v>84</v>
      </c>
    </row>
    <row r="252" spans="2:51" s="12" customFormat="1" ht="13.5">
      <c r="B252" s="218"/>
      <c r="C252" s="219"/>
      <c r="D252" s="204" t="s">
        <v>149</v>
      </c>
      <c r="E252" s="220" t="s">
        <v>21</v>
      </c>
      <c r="F252" s="221" t="s">
        <v>347</v>
      </c>
      <c r="G252" s="219"/>
      <c r="H252" s="222">
        <v>122</v>
      </c>
      <c r="I252" s="223"/>
      <c r="J252" s="219"/>
      <c r="K252" s="219"/>
      <c r="L252" s="224"/>
      <c r="M252" s="225"/>
      <c r="N252" s="226"/>
      <c r="O252" s="226"/>
      <c r="P252" s="226"/>
      <c r="Q252" s="226"/>
      <c r="R252" s="226"/>
      <c r="S252" s="226"/>
      <c r="T252" s="227"/>
      <c r="AT252" s="228" t="s">
        <v>149</v>
      </c>
      <c r="AU252" s="228" t="s">
        <v>84</v>
      </c>
      <c r="AV252" s="12" t="s">
        <v>84</v>
      </c>
      <c r="AW252" s="12" t="s">
        <v>36</v>
      </c>
      <c r="AX252" s="12" t="s">
        <v>73</v>
      </c>
      <c r="AY252" s="228" t="s">
        <v>138</v>
      </c>
    </row>
    <row r="253" spans="2:51" s="13" customFormat="1" ht="13.5">
      <c r="B253" s="229"/>
      <c r="C253" s="230"/>
      <c r="D253" s="231" t="s">
        <v>149</v>
      </c>
      <c r="E253" s="232" t="s">
        <v>21</v>
      </c>
      <c r="F253" s="233" t="s">
        <v>152</v>
      </c>
      <c r="G253" s="230"/>
      <c r="H253" s="234">
        <v>122</v>
      </c>
      <c r="I253" s="235"/>
      <c r="J253" s="230"/>
      <c r="K253" s="230"/>
      <c r="L253" s="236"/>
      <c r="M253" s="237"/>
      <c r="N253" s="238"/>
      <c r="O253" s="238"/>
      <c r="P253" s="238"/>
      <c r="Q253" s="238"/>
      <c r="R253" s="238"/>
      <c r="S253" s="238"/>
      <c r="T253" s="239"/>
      <c r="AT253" s="240" t="s">
        <v>149</v>
      </c>
      <c r="AU253" s="240" t="s">
        <v>84</v>
      </c>
      <c r="AV253" s="13" t="s">
        <v>145</v>
      </c>
      <c r="AW253" s="13" t="s">
        <v>36</v>
      </c>
      <c r="AX253" s="13" t="s">
        <v>81</v>
      </c>
      <c r="AY253" s="240" t="s">
        <v>138</v>
      </c>
    </row>
    <row r="254" spans="2:65" s="1" customFormat="1" ht="22.5" customHeight="1">
      <c r="B254" s="40"/>
      <c r="C254" s="244" t="s">
        <v>348</v>
      </c>
      <c r="D254" s="244" t="s">
        <v>324</v>
      </c>
      <c r="E254" s="245" t="s">
        <v>349</v>
      </c>
      <c r="F254" s="246" t="s">
        <v>350</v>
      </c>
      <c r="G254" s="247" t="s">
        <v>327</v>
      </c>
      <c r="H254" s="248">
        <v>28</v>
      </c>
      <c r="I254" s="249"/>
      <c r="J254" s="250">
        <f>ROUND(I254*H254,2)</f>
        <v>0</v>
      </c>
      <c r="K254" s="246" t="s">
        <v>21</v>
      </c>
      <c r="L254" s="251"/>
      <c r="M254" s="252" t="s">
        <v>21</v>
      </c>
      <c r="N254" s="253" t="s">
        <v>44</v>
      </c>
      <c r="O254" s="41"/>
      <c r="P254" s="201">
        <f>O254*H254</f>
        <v>0</v>
      </c>
      <c r="Q254" s="201">
        <v>0.0022</v>
      </c>
      <c r="R254" s="201">
        <f>Q254*H254</f>
        <v>0.0616</v>
      </c>
      <c r="S254" s="201">
        <v>0</v>
      </c>
      <c r="T254" s="202">
        <f>S254*H254</f>
        <v>0</v>
      </c>
      <c r="AR254" s="23" t="s">
        <v>184</v>
      </c>
      <c r="AT254" s="23" t="s">
        <v>324</v>
      </c>
      <c r="AU254" s="23" t="s">
        <v>84</v>
      </c>
      <c r="AY254" s="23" t="s">
        <v>138</v>
      </c>
      <c r="BE254" s="203">
        <f>IF(N254="základní",J254,0)</f>
        <v>0</v>
      </c>
      <c r="BF254" s="203">
        <f>IF(N254="snížená",J254,0)</f>
        <v>0</v>
      </c>
      <c r="BG254" s="203">
        <f>IF(N254="zákl. přenesená",J254,0)</f>
        <v>0</v>
      </c>
      <c r="BH254" s="203">
        <f>IF(N254="sníž. přenesená",J254,0)</f>
        <v>0</v>
      </c>
      <c r="BI254" s="203">
        <f>IF(N254="nulová",J254,0)</f>
        <v>0</v>
      </c>
      <c r="BJ254" s="23" t="s">
        <v>81</v>
      </c>
      <c r="BK254" s="203">
        <f>ROUND(I254*H254,2)</f>
        <v>0</v>
      </c>
      <c r="BL254" s="23" t="s">
        <v>145</v>
      </c>
      <c r="BM254" s="23" t="s">
        <v>351</v>
      </c>
    </row>
    <row r="255" spans="2:51" s="12" customFormat="1" ht="13.5">
      <c r="B255" s="218"/>
      <c r="C255" s="219"/>
      <c r="D255" s="204" t="s">
        <v>149</v>
      </c>
      <c r="E255" s="220" t="s">
        <v>21</v>
      </c>
      <c r="F255" s="221" t="s">
        <v>352</v>
      </c>
      <c r="G255" s="219"/>
      <c r="H255" s="222">
        <v>28</v>
      </c>
      <c r="I255" s="223"/>
      <c r="J255" s="219"/>
      <c r="K255" s="219"/>
      <c r="L255" s="224"/>
      <c r="M255" s="225"/>
      <c r="N255" s="226"/>
      <c r="O255" s="226"/>
      <c r="P255" s="226"/>
      <c r="Q255" s="226"/>
      <c r="R255" s="226"/>
      <c r="S255" s="226"/>
      <c r="T255" s="227"/>
      <c r="AT255" s="228" t="s">
        <v>149</v>
      </c>
      <c r="AU255" s="228" t="s">
        <v>84</v>
      </c>
      <c r="AV255" s="12" t="s">
        <v>84</v>
      </c>
      <c r="AW255" s="12" t="s">
        <v>36</v>
      </c>
      <c r="AX255" s="12" t="s">
        <v>73</v>
      </c>
      <c r="AY255" s="228" t="s">
        <v>138</v>
      </c>
    </row>
    <row r="256" spans="2:51" s="13" customFormat="1" ht="13.5">
      <c r="B256" s="229"/>
      <c r="C256" s="230"/>
      <c r="D256" s="231" t="s">
        <v>149</v>
      </c>
      <c r="E256" s="232" t="s">
        <v>21</v>
      </c>
      <c r="F256" s="233" t="s">
        <v>152</v>
      </c>
      <c r="G256" s="230"/>
      <c r="H256" s="234">
        <v>28</v>
      </c>
      <c r="I256" s="235"/>
      <c r="J256" s="230"/>
      <c r="K256" s="230"/>
      <c r="L256" s="236"/>
      <c r="M256" s="237"/>
      <c r="N256" s="238"/>
      <c r="O256" s="238"/>
      <c r="P256" s="238"/>
      <c r="Q256" s="238"/>
      <c r="R256" s="238"/>
      <c r="S256" s="238"/>
      <c r="T256" s="239"/>
      <c r="AT256" s="240" t="s">
        <v>149</v>
      </c>
      <c r="AU256" s="240" t="s">
        <v>84</v>
      </c>
      <c r="AV256" s="13" t="s">
        <v>145</v>
      </c>
      <c r="AW256" s="13" t="s">
        <v>36</v>
      </c>
      <c r="AX256" s="13" t="s">
        <v>81</v>
      </c>
      <c r="AY256" s="240" t="s">
        <v>138</v>
      </c>
    </row>
    <row r="257" spans="2:65" s="1" customFormat="1" ht="22.5" customHeight="1">
      <c r="B257" s="40"/>
      <c r="C257" s="244" t="s">
        <v>353</v>
      </c>
      <c r="D257" s="244" t="s">
        <v>324</v>
      </c>
      <c r="E257" s="245" t="s">
        <v>354</v>
      </c>
      <c r="F257" s="246" t="s">
        <v>355</v>
      </c>
      <c r="G257" s="247" t="s">
        <v>327</v>
      </c>
      <c r="H257" s="248">
        <v>94</v>
      </c>
      <c r="I257" s="249"/>
      <c r="J257" s="250">
        <f>ROUND(I257*H257,2)</f>
        <v>0</v>
      </c>
      <c r="K257" s="246" t="s">
        <v>21</v>
      </c>
      <c r="L257" s="251"/>
      <c r="M257" s="252" t="s">
        <v>21</v>
      </c>
      <c r="N257" s="253" t="s">
        <v>44</v>
      </c>
      <c r="O257" s="41"/>
      <c r="P257" s="201">
        <f>O257*H257</f>
        <v>0</v>
      </c>
      <c r="Q257" s="201">
        <v>0.0022</v>
      </c>
      <c r="R257" s="201">
        <f>Q257*H257</f>
        <v>0.2068</v>
      </c>
      <c r="S257" s="201">
        <v>0</v>
      </c>
      <c r="T257" s="202">
        <f>S257*H257</f>
        <v>0</v>
      </c>
      <c r="AR257" s="23" t="s">
        <v>184</v>
      </c>
      <c r="AT257" s="23" t="s">
        <v>324</v>
      </c>
      <c r="AU257" s="23" t="s">
        <v>84</v>
      </c>
      <c r="AY257" s="23" t="s">
        <v>138</v>
      </c>
      <c r="BE257" s="203">
        <f>IF(N257="základní",J257,0)</f>
        <v>0</v>
      </c>
      <c r="BF257" s="203">
        <f>IF(N257="snížená",J257,0)</f>
        <v>0</v>
      </c>
      <c r="BG257" s="203">
        <f>IF(N257="zákl. přenesená",J257,0)</f>
        <v>0</v>
      </c>
      <c r="BH257" s="203">
        <f>IF(N257="sníž. přenesená",J257,0)</f>
        <v>0</v>
      </c>
      <c r="BI257" s="203">
        <f>IF(N257="nulová",J257,0)</f>
        <v>0</v>
      </c>
      <c r="BJ257" s="23" t="s">
        <v>81</v>
      </c>
      <c r="BK257" s="203">
        <f>ROUND(I257*H257,2)</f>
        <v>0</v>
      </c>
      <c r="BL257" s="23" t="s">
        <v>145</v>
      </c>
      <c r="BM257" s="23" t="s">
        <v>356</v>
      </c>
    </row>
    <row r="258" spans="2:51" s="12" customFormat="1" ht="13.5">
      <c r="B258" s="218"/>
      <c r="C258" s="219"/>
      <c r="D258" s="204" t="s">
        <v>149</v>
      </c>
      <c r="E258" s="220" t="s">
        <v>21</v>
      </c>
      <c r="F258" s="221" t="s">
        <v>357</v>
      </c>
      <c r="G258" s="219"/>
      <c r="H258" s="222">
        <v>94</v>
      </c>
      <c r="I258" s="223"/>
      <c r="J258" s="219"/>
      <c r="K258" s="219"/>
      <c r="L258" s="224"/>
      <c r="M258" s="225"/>
      <c r="N258" s="226"/>
      <c r="O258" s="226"/>
      <c r="P258" s="226"/>
      <c r="Q258" s="226"/>
      <c r="R258" s="226"/>
      <c r="S258" s="226"/>
      <c r="T258" s="227"/>
      <c r="AT258" s="228" t="s">
        <v>149</v>
      </c>
      <c r="AU258" s="228" t="s">
        <v>84</v>
      </c>
      <c r="AV258" s="12" t="s">
        <v>84</v>
      </c>
      <c r="AW258" s="12" t="s">
        <v>36</v>
      </c>
      <c r="AX258" s="12" t="s">
        <v>73</v>
      </c>
      <c r="AY258" s="228" t="s">
        <v>138</v>
      </c>
    </row>
    <row r="259" spans="2:51" s="13" customFormat="1" ht="13.5">
      <c r="B259" s="229"/>
      <c r="C259" s="230"/>
      <c r="D259" s="231" t="s">
        <v>149</v>
      </c>
      <c r="E259" s="232" t="s">
        <v>21</v>
      </c>
      <c r="F259" s="233" t="s">
        <v>152</v>
      </c>
      <c r="G259" s="230"/>
      <c r="H259" s="234">
        <v>94</v>
      </c>
      <c r="I259" s="235"/>
      <c r="J259" s="230"/>
      <c r="K259" s="230"/>
      <c r="L259" s="236"/>
      <c r="M259" s="237"/>
      <c r="N259" s="238"/>
      <c r="O259" s="238"/>
      <c r="P259" s="238"/>
      <c r="Q259" s="238"/>
      <c r="R259" s="238"/>
      <c r="S259" s="238"/>
      <c r="T259" s="239"/>
      <c r="AT259" s="240" t="s">
        <v>149</v>
      </c>
      <c r="AU259" s="240" t="s">
        <v>84</v>
      </c>
      <c r="AV259" s="13" t="s">
        <v>145</v>
      </c>
      <c r="AW259" s="13" t="s">
        <v>36</v>
      </c>
      <c r="AX259" s="13" t="s">
        <v>81</v>
      </c>
      <c r="AY259" s="240" t="s">
        <v>138</v>
      </c>
    </row>
    <row r="260" spans="2:65" s="1" customFormat="1" ht="22.5" customHeight="1">
      <c r="B260" s="40"/>
      <c r="C260" s="192" t="s">
        <v>358</v>
      </c>
      <c r="D260" s="192" t="s">
        <v>140</v>
      </c>
      <c r="E260" s="193" t="s">
        <v>359</v>
      </c>
      <c r="F260" s="194" t="s">
        <v>360</v>
      </c>
      <c r="G260" s="195" t="s">
        <v>217</v>
      </c>
      <c r="H260" s="196">
        <v>3088</v>
      </c>
      <c r="I260" s="197"/>
      <c r="J260" s="198">
        <f>ROUND(I260*H260,2)</f>
        <v>0</v>
      </c>
      <c r="K260" s="194" t="s">
        <v>144</v>
      </c>
      <c r="L260" s="60"/>
      <c r="M260" s="199" t="s">
        <v>21</v>
      </c>
      <c r="N260" s="200" t="s">
        <v>44</v>
      </c>
      <c r="O260" s="41"/>
      <c r="P260" s="201">
        <f>O260*H260</f>
        <v>0</v>
      </c>
      <c r="Q260" s="201">
        <v>0</v>
      </c>
      <c r="R260" s="201">
        <f>Q260*H260</f>
        <v>0</v>
      </c>
      <c r="S260" s="201">
        <v>0</v>
      </c>
      <c r="T260" s="202">
        <f>S260*H260</f>
        <v>0</v>
      </c>
      <c r="AR260" s="23" t="s">
        <v>145</v>
      </c>
      <c r="AT260" s="23" t="s">
        <v>140</v>
      </c>
      <c r="AU260" s="23" t="s">
        <v>84</v>
      </c>
      <c r="AY260" s="23" t="s">
        <v>138</v>
      </c>
      <c r="BE260" s="203">
        <f>IF(N260="základní",J260,0)</f>
        <v>0</v>
      </c>
      <c r="BF260" s="203">
        <f>IF(N260="snížená",J260,0)</f>
        <v>0</v>
      </c>
      <c r="BG260" s="203">
        <f>IF(N260="zákl. přenesená",J260,0)</f>
        <v>0</v>
      </c>
      <c r="BH260" s="203">
        <f>IF(N260="sníž. přenesená",J260,0)</f>
        <v>0</v>
      </c>
      <c r="BI260" s="203">
        <f>IF(N260="nulová",J260,0)</f>
        <v>0</v>
      </c>
      <c r="BJ260" s="23" t="s">
        <v>81</v>
      </c>
      <c r="BK260" s="203">
        <f>ROUND(I260*H260,2)</f>
        <v>0</v>
      </c>
      <c r="BL260" s="23" t="s">
        <v>145</v>
      </c>
      <c r="BM260" s="23" t="s">
        <v>361</v>
      </c>
    </row>
    <row r="261" spans="2:47" s="1" customFormat="1" ht="81">
      <c r="B261" s="40"/>
      <c r="C261" s="62"/>
      <c r="D261" s="204" t="s">
        <v>147</v>
      </c>
      <c r="E261" s="62"/>
      <c r="F261" s="205" t="s">
        <v>362</v>
      </c>
      <c r="G261" s="62"/>
      <c r="H261" s="62"/>
      <c r="I261" s="162"/>
      <c r="J261" s="62"/>
      <c r="K261" s="62"/>
      <c r="L261" s="60"/>
      <c r="M261" s="206"/>
      <c r="N261" s="41"/>
      <c r="O261" s="41"/>
      <c r="P261" s="41"/>
      <c r="Q261" s="41"/>
      <c r="R261" s="41"/>
      <c r="S261" s="41"/>
      <c r="T261" s="77"/>
      <c r="AT261" s="23" t="s">
        <v>147</v>
      </c>
      <c r="AU261" s="23" t="s">
        <v>84</v>
      </c>
    </row>
    <row r="262" spans="2:51" s="12" customFormat="1" ht="13.5">
      <c r="B262" s="218"/>
      <c r="C262" s="219"/>
      <c r="D262" s="204" t="s">
        <v>149</v>
      </c>
      <c r="E262" s="220" t="s">
        <v>21</v>
      </c>
      <c r="F262" s="221" t="s">
        <v>363</v>
      </c>
      <c r="G262" s="219"/>
      <c r="H262" s="222">
        <v>3088</v>
      </c>
      <c r="I262" s="223"/>
      <c r="J262" s="219"/>
      <c r="K262" s="219"/>
      <c r="L262" s="224"/>
      <c r="M262" s="225"/>
      <c r="N262" s="226"/>
      <c r="O262" s="226"/>
      <c r="P262" s="226"/>
      <c r="Q262" s="226"/>
      <c r="R262" s="226"/>
      <c r="S262" s="226"/>
      <c r="T262" s="227"/>
      <c r="AT262" s="228" t="s">
        <v>149</v>
      </c>
      <c r="AU262" s="228" t="s">
        <v>84</v>
      </c>
      <c r="AV262" s="12" t="s">
        <v>84</v>
      </c>
      <c r="AW262" s="12" t="s">
        <v>36</v>
      </c>
      <c r="AX262" s="12" t="s">
        <v>73</v>
      </c>
      <c r="AY262" s="228" t="s">
        <v>138</v>
      </c>
    </row>
    <row r="263" spans="2:51" s="13" customFormat="1" ht="13.5">
      <c r="B263" s="229"/>
      <c r="C263" s="230"/>
      <c r="D263" s="231" t="s">
        <v>149</v>
      </c>
      <c r="E263" s="232" t="s">
        <v>21</v>
      </c>
      <c r="F263" s="233" t="s">
        <v>152</v>
      </c>
      <c r="G263" s="230"/>
      <c r="H263" s="234">
        <v>3088</v>
      </c>
      <c r="I263" s="235"/>
      <c r="J263" s="230"/>
      <c r="K263" s="230"/>
      <c r="L263" s="236"/>
      <c r="M263" s="237"/>
      <c r="N263" s="238"/>
      <c r="O263" s="238"/>
      <c r="P263" s="238"/>
      <c r="Q263" s="238"/>
      <c r="R263" s="238"/>
      <c r="S263" s="238"/>
      <c r="T263" s="239"/>
      <c r="AT263" s="240" t="s">
        <v>149</v>
      </c>
      <c r="AU263" s="240" t="s">
        <v>84</v>
      </c>
      <c r="AV263" s="13" t="s">
        <v>145</v>
      </c>
      <c r="AW263" s="13" t="s">
        <v>36</v>
      </c>
      <c r="AX263" s="13" t="s">
        <v>81</v>
      </c>
      <c r="AY263" s="240" t="s">
        <v>138</v>
      </c>
    </row>
    <row r="264" spans="2:65" s="1" customFormat="1" ht="22.5" customHeight="1">
      <c r="B264" s="40"/>
      <c r="C264" s="192" t="s">
        <v>364</v>
      </c>
      <c r="D264" s="192" t="s">
        <v>140</v>
      </c>
      <c r="E264" s="193" t="s">
        <v>365</v>
      </c>
      <c r="F264" s="194" t="s">
        <v>366</v>
      </c>
      <c r="G264" s="195" t="s">
        <v>187</v>
      </c>
      <c r="H264" s="196">
        <v>9050</v>
      </c>
      <c r="I264" s="197"/>
      <c r="J264" s="198">
        <f>ROUND(I264*H264,2)</f>
        <v>0</v>
      </c>
      <c r="K264" s="194" t="s">
        <v>144</v>
      </c>
      <c r="L264" s="60"/>
      <c r="M264" s="199" t="s">
        <v>21</v>
      </c>
      <c r="N264" s="200" t="s">
        <v>44</v>
      </c>
      <c r="O264" s="41"/>
      <c r="P264" s="201">
        <f>O264*H264</f>
        <v>0</v>
      </c>
      <c r="Q264" s="201">
        <v>0</v>
      </c>
      <c r="R264" s="201">
        <f>Q264*H264</f>
        <v>0</v>
      </c>
      <c r="S264" s="201">
        <v>0</v>
      </c>
      <c r="T264" s="202">
        <f>S264*H264</f>
        <v>0</v>
      </c>
      <c r="AR264" s="23" t="s">
        <v>145</v>
      </c>
      <c r="AT264" s="23" t="s">
        <v>140</v>
      </c>
      <c r="AU264" s="23" t="s">
        <v>84</v>
      </c>
      <c r="AY264" s="23" t="s">
        <v>138</v>
      </c>
      <c r="BE264" s="203">
        <f>IF(N264="základní",J264,0)</f>
        <v>0</v>
      </c>
      <c r="BF264" s="203">
        <f>IF(N264="snížená",J264,0)</f>
        <v>0</v>
      </c>
      <c r="BG264" s="203">
        <f>IF(N264="zákl. přenesená",J264,0)</f>
        <v>0</v>
      </c>
      <c r="BH264" s="203">
        <f>IF(N264="sníž. přenesená",J264,0)</f>
        <v>0</v>
      </c>
      <c r="BI264" s="203">
        <f>IF(N264="nulová",J264,0)</f>
        <v>0</v>
      </c>
      <c r="BJ264" s="23" t="s">
        <v>81</v>
      </c>
      <c r="BK264" s="203">
        <f>ROUND(I264*H264,2)</f>
        <v>0</v>
      </c>
      <c r="BL264" s="23" t="s">
        <v>145</v>
      </c>
      <c r="BM264" s="23" t="s">
        <v>367</v>
      </c>
    </row>
    <row r="265" spans="2:47" s="1" customFormat="1" ht="67.5">
      <c r="B265" s="40"/>
      <c r="C265" s="62"/>
      <c r="D265" s="204" t="s">
        <v>147</v>
      </c>
      <c r="E265" s="62"/>
      <c r="F265" s="205" t="s">
        <v>368</v>
      </c>
      <c r="G265" s="62"/>
      <c r="H265" s="62"/>
      <c r="I265" s="162"/>
      <c r="J265" s="62"/>
      <c r="K265" s="62"/>
      <c r="L265" s="60"/>
      <c r="M265" s="206"/>
      <c r="N265" s="41"/>
      <c r="O265" s="41"/>
      <c r="P265" s="41"/>
      <c r="Q265" s="41"/>
      <c r="R265" s="41"/>
      <c r="S265" s="41"/>
      <c r="T265" s="77"/>
      <c r="AT265" s="23" t="s">
        <v>147</v>
      </c>
      <c r="AU265" s="23" t="s">
        <v>84</v>
      </c>
    </row>
    <row r="266" spans="2:51" s="12" customFormat="1" ht="13.5">
      <c r="B266" s="218"/>
      <c r="C266" s="219"/>
      <c r="D266" s="204" t="s">
        <v>149</v>
      </c>
      <c r="E266" s="220" t="s">
        <v>21</v>
      </c>
      <c r="F266" s="221" t="s">
        <v>369</v>
      </c>
      <c r="G266" s="219"/>
      <c r="H266" s="222">
        <v>9050</v>
      </c>
      <c r="I266" s="223"/>
      <c r="J266" s="219"/>
      <c r="K266" s="219"/>
      <c r="L266" s="224"/>
      <c r="M266" s="225"/>
      <c r="N266" s="226"/>
      <c r="O266" s="226"/>
      <c r="P266" s="226"/>
      <c r="Q266" s="226"/>
      <c r="R266" s="226"/>
      <c r="S266" s="226"/>
      <c r="T266" s="227"/>
      <c r="AT266" s="228" t="s">
        <v>149</v>
      </c>
      <c r="AU266" s="228" t="s">
        <v>84</v>
      </c>
      <c r="AV266" s="12" t="s">
        <v>84</v>
      </c>
      <c r="AW266" s="12" t="s">
        <v>36</v>
      </c>
      <c r="AX266" s="12" t="s">
        <v>73</v>
      </c>
      <c r="AY266" s="228" t="s">
        <v>138</v>
      </c>
    </row>
    <row r="267" spans="2:51" s="13" customFormat="1" ht="13.5">
      <c r="B267" s="229"/>
      <c r="C267" s="230"/>
      <c r="D267" s="231" t="s">
        <v>149</v>
      </c>
      <c r="E267" s="232" t="s">
        <v>21</v>
      </c>
      <c r="F267" s="233" t="s">
        <v>152</v>
      </c>
      <c r="G267" s="230"/>
      <c r="H267" s="234">
        <v>9050</v>
      </c>
      <c r="I267" s="235"/>
      <c r="J267" s="230"/>
      <c r="K267" s="230"/>
      <c r="L267" s="236"/>
      <c r="M267" s="237"/>
      <c r="N267" s="238"/>
      <c r="O267" s="238"/>
      <c r="P267" s="238"/>
      <c r="Q267" s="238"/>
      <c r="R267" s="238"/>
      <c r="S267" s="238"/>
      <c r="T267" s="239"/>
      <c r="AT267" s="240" t="s">
        <v>149</v>
      </c>
      <c r="AU267" s="240" t="s">
        <v>84</v>
      </c>
      <c r="AV267" s="13" t="s">
        <v>145</v>
      </c>
      <c r="AW267" s="13" t="s">
        <v>36</v>
      </c>
      <c r="AX267" s="13" t="s">
        <v>81</v>
      </c>
      <c r="AY267" s="240" t="s">
        <v>138</v>
      </c>
    </row>
    <row r="268" spans="2:65" s="1" customFormat="1" ht="22.5" customHeight="1">
      <c r="B268" s="40"/>
      <c r="C268" s="192" t="s">
        <v>370</v>
      </c>
      <c r="D268" s="192" t="s">
        <v>140</v>
      </c>
      <c r="E268" s="193" t="s">
        <v>371</v>
      </c>
      <c r="F268" s="194" t="s">
        <v>372</v>
      </c>
      <c r="G268" s="195" t="s">
        <v>187</v>
      </c>
      <c r="H268" s="196">
        <v>9050</v>
      </c>
      <c r="I268" s="197"/>
      <c r="J268" s="198">
        <f>ROUND(I268*H268,2)</f>
        <v>0</v>
      </c>
      <c r="K268" s="194" t="s">
        <v>144</v>
      </c>
      <c r="L268" s="60"/>
      <c r="M268" s="199" t="s">
        <v>21</v>
      </c>
      <c r="N268" s="200" t="s">
        <v>44</v>
      </c>
      <c r="O268" s="41"/>
      <c r="P268" s="201">
        <f>O268*H268</f>
        <v>0</v>
      </c>
      <c r="Q268" s="201">
        <v>0</v>
      </c>
      <c r="R268" s="201">
        <f>Q268*H268</f>
        <v>0</v>
      </c>
      <c r="S268" s="201">
        <v>0</v>
      </c>
      <c r="T268" s="202">
        <f>S268*H268</f>
        <v>0</v>
      </c>
      <c r="AR268" s="23" t="s">
        <v>145</v>
      </c>
      <c r="AT268" s="23" t="s">
        <v>140</v>
      </c>
      <c r="AU268" s="23" t="s">
        <v>84</v>
      </c>
      <c r="AY268" s="23" t="s">
        <v>138</v>
      </c>
      <c r="BE268" s="203">
        <f>IF(N268="základní",J268,0)</f>
        <v>0</v>
      </c>
      <c r="BF268" s="203">
        <f>IF(N268="snížená",J268,0)</f>
        <v>0</v>
      </c>
      <c r="BG268" s="203">
        <f>IF(N268="zákl. přenesená",J268,0)</f>
        <v>0</v>
      </c>
      <c r="BH268" s="203">
        <f>IF(N268="sníž. přenesená",J268,0)</f>
        <v>0</v>
      </c>
      <c r="BI268" s="203">
        <f>IF(N268="nulová",J268,0)</f>
        <v>0</v>
      </c>
      <c r="BJ268" s="23" t="s">
        <v>81</v>
      </c>
      <c r="BK268" s="203">
        <f>ROUND(I268*H268,2)</f>
        <v>0</v>
      </c>
      <c r="BL268" s="23" t="s">
        <v>145</v>
      </c>
      <c r="BM268" s="23" t="s">
        <v>373</v>
      </c>
    </row>
    <row r="269" spans="2:47" s="1" customFormat="1" ht="67.5">
      <c r="B269" s="40"/>
      <c r="C269" s="62"/>
      <c r="D269" s="204" t="s">
        <v>147</v>
      </c>
      <c r="E269" s="62"/>
      <c r="F269" s="205" t="s">
        <v>368</v>
      </c>
      <c r="G269" s="62"/>
      <c r="H269" s="62"/>
      <c r="I269" s="162"/>
      <c r="J269" s="62"/>
      <c r="K269" s="62"/>
      <c r="L269" s="60"/>
      <c r="M269" s="206"/>
      <c r="N269" s="41"/>
      <c r="O269" s="41"/>
      <c r="P269" s="41"/>
      <c r="Q269" s="41"/>
      <c r="R269" s="41"/>
      <c r="S269" s="41"/>
      <c r="T269" s="77"/>
      <c r="AT269" s="23" t="s">
        <v>147</v>
      </c>
      <c r="AU269" s="23" t="s">
        <v>84</v>
      </c>
    </row>
    <row r="270" spans="2:51" s="12" customFormat="1" ht="13.5">
      <c r="B270" s="218"/>
      <c r="C270" s="219"/>
      <c r="D270" s="204" t="s">
        <v>149</v>
      </c>
      <c r="E270" s="220" t="s">
        <v>21</v>
      </c>
      <c r="F270" s="221" t="s">
        <v>374</v>
      </c>
      <c r="G270" s="219"/>
      <c r="H270" s="222">
        <v>9050</v>
      </c>
      <c r="I270" s="223"/>
      <c r="J270" s="219"/>
      <c r="K270" s="219"/>
      <c r="L270" s="224"/>
      <c r="M270" s="225"/>
      <c r="N270" s="226"/>
      <c r="O270" s="226"/>
      <c r="P270" s="226"/>
      <c r="Q270" s="226"/>
      <c r="R270" s="226"/>
      <c r="S270" s="226"/>
      <c r="T270" s="227"/>
      <c r="AT270" s="228" t="s">
        <v>149</v>
      </c>
      <c r="AU270" s="228" t="s">
        <v>84</v>
      </c>
      <c r="AV270" s="12" t="s">
        <v>84</v>
      </c>
      <c r="AW270" s="12" t="s">
        <v>36</v>
      </c>
      <c r="AX270" s="12" t="s">
        <v>73</v>
      </c>
      <c r="AY270" s="228" t="s">
        <v>138</v>
      </c>
    </row>
    <row r="271" spans="2:51" s="13" customFormat="1" ht="13.5">
      <c r="B271" s="229"/>
      <c r="C271" s="230"/>
      <c r="D271" s="231" t="s">
        <v>149</v>
      </c>
      <c r="E271" s="232" t="s">
        <v>21</v>
      </c>
      <c r="F271" s="233" t="s">
        <v>152</v>
      </c>
      <c r="G271" s="230"/>
      <c r="H271" s="234">
        <v>9050</v>
      </c>
      <c r="I271" s="235"/>
      <c r="J271" s="230"/>
      <c r="K271" s="230"/>
      <c r="L271" s="236"/>
      <c r="M271" s="237"/>
      <c r="N271" s="238"/>
      <c r="O271" s="238"/>
      <c r="P271" s="238"/>
      <c r="Q271" s="238"/>
      <c r="R271" s="238"/>
      <c r="S271" s="238"/>
      <c r="T271" s="239"/>
      <c r="AT271" s="240" t="s">
        <v>149</v>
      </c>
      <c r="AU271" s="240" t="s">
        <v>84</v>
      </c>
      <c r="AV271" s="13" t="s">
        <v>145</v>
      </c>
      <c r="AW271" s="13" t="s">
        <v>36</v>
      </c>
      <c r="AX271" s="13" t="s">
        <v>81</v>
      </c>
      <c r="AY271" s="240" t="s">
        <v>138</v>
      </c>
    </row>
    <row r="272" spans="2:65" s="1" customFormat="1" ht="22.5" customHeight="1">
      <c r="B272" s="40"/>
      <c r="C272" s="192" t="s">
        <v>375</v>
      </c>
      <c r="D272" s="192" t="s">
        <v>140</v>
      </c>
      <c r="E272" s="193" t="s">
        <v>376</v>
      </c>
      <c r="F272" s="194" t="s">
        <v>377</v>
      </c>
      <c r="G272" s="195" t="s">
        <v>187</v>
      </c>
      <c r="H272" s="196">
        <v>1930</v>
      </c>
      <c r="I272" s="197"/>
      <c r="J272" s="198">
        <f>ROUND(I272*H272,2)</f>
        <v>0</v>
      </c>
      <c r="K272" s="194" t="s">
        <v>144</v>
      </c>
      <c r="L272" s="60"/>
      <c r="M272" s="199" t="s">
        <v>21</v>
      </c>
      <c r="N272" s="200" t="s">
        <v>44</v>
      </c>
      <c r="O272" s="41"/>
      <c r="P272" s="201">
        <f>O272*H272</f>
        <v>0</v>
      </c>
      <c r="Q272" s="201">
        <v>0</v>
      </c>
      <c r="R272" s="201">
        <f>Q272*H272</f>
        <v>0</v>
      </c>
      <c r="S272" s="201">
        <v>0</v>
      </c>
      <c r="T272" s="202">
        <f>S272*H272</f>
        <v>0</v>
      </c>
      <c r="AR272" s="23" t="s">
        <v>145</v>
      </c>
      <c r="AT272" s="23" t="s">
        <v>140</v>
      </c>
      <c r="AU272" s="23" t="s">
        <v>84</v>
      </c>
      <c r="AY272" s="23" t="s">
        <v>138</v>
      </c>
      <c r="BE272" s="203">
        <f>IF(N272="základní",J272,0)</f>
        <v>0</v>
      </c>
      <c r="BF272" s="203">
        <f>IF(N272="snížená",J272,0)</f>
        <v>0</v>
      </c>
      <c r="BG272" s="203">
        <f>IF(N272="zákl. přenesená",J272,0)</f>
        <v>0</v>
      </c>
      <c r="BH272" s="203">
        <f>IF(N272="sníž. přenesená",J272,0)</f>
        <v>0</v>
      </c>
      <c r="BI272" s="203">
        <f>IF(N272="nulová",J272,0)</f>
        <v>0</v>
      </c>
      <c r="BJ272" s="23" t="s">
        <v>81</v>
      </c>
      <c r="BK272" s="203">
        <f>ROUND(I272*H272,2)</f>
        <v>0</v>
      </c>
      <c r="BL272" s="23" t="s">
        <v>145</v>
      </c>
      <c r="BM272" s="23" t="s">
        <v>378</v>
      </c>
    </row>
    <row r="273" spans="2:47" s="1" customFormat="1" ht="40.5">
      <c r="B273" s="40"/>
      <c r="C273" s="62"/>
      <c r="D273" s="204" t="s">
        <v>147</v>
      </c>
      <c r="E273" s="62"/>
      <c r="F273" s="205" t="s">
        <v>379</v>
      </c>
      <c r="G273" s="62"/>
      <c r="H273" s="62"/>
      <c r="I273" s="162"/>
      <c r="J273" s="62"/>
      <c r="K273" s="62"/>
      <c r="L273" s="60"/>
      <c r="M273" s="206"/>
      <c r="N273" s="41"/>
      <c r="O273" s="41"/>
      <c r="P273" s="41"/>
      <c r="Q273" s="41"/>
      <c r="R273" s="41"/>
      <c r="S273" s="41"/>
      <c r="T273" s="77"/>
      <c r="AT273" s="23" t="s">
        <v>147</v>
      </c>
      <c r="AU273" s="23" t="s">
        <v>84</v>
      </c>
    </row>
    <row r="274" spans="2:51" s="12" customFormat="1" ht="13.5">
      <c r="B274" s="218"/>
      <c r="C274" s="219"/>
      <c r="D274" s="204" t="s">
        <v>149</v>
      </c>
      <c r="E274" s="220" t="s">
        <v>21</v>
      </c>
      <c r="F274" s="221" t="s">
        <v>255</v>
      </c>
      <c r="G274" s="219"/>
      <c r="H274" s="222">
        <v>1930</v>
      </c>
      <c r="I274" s="223"/>
      <c r="J274" s="219"/>
      <c r="K274" s="219"/>
      <c r="L274" s="224"/>
      <c r="M274" s="225"/>
      <c r="N274" s="226"/>
      <c r="O274" s="226"/>
      <c r="P274" s="226"/>
      <c r="Q274" s="226"/>
      <c r="R274" s="226"/>
      <c r="S274" s="226"/>
      <c r="T274" s="227"/>
      <c r="AT274" s="228" t="s">
        <v>149</v>
      </c>
      <c r="AU274" s="228" t="s">
        <v>84</v>
      </c>
      <c r="AV274" s="12" t="s">
        <v>84</v>
      </c>
      <c r="AW274" s="12" t="s">
        <v>36</v>
      </c>
      <c r="AX274" s="12" t="s">
        <v>73</v>
      </c>
      <c r="AY274" s="228" t="s">
        <v>138</v>
      </c>
    </row>
    <row r="275" spans="2:51" s="13" customFormat="1" ht="13.5">
      <c r="B275" s="229"/>
      <c r="C275" s="230"/>
      <c r="D275" s="231" t="s">
        <v>149</v>
      </c>
      <c r="E275" s="232" t="s">
        <v>21</v>
      </c>
      <c r="F275" s="233" t="s">
        <v>152</v>
      </c>
      <c r="G275" s="230"/>
      <c r="H275" s="234">
        <v>1930</v>
      </c>
      <c r="I275" s="235"/>
      <c r="J275" s="230"/>
      <c r="K275" s="230"/>
      <c r="L275" s="236"/>
      <c r="M275" s="237"/>
      <c r="N275" s="238"/>
      <c r="O275" s="238"/>
      <c r="P275" s="238"/>
      <c r="Q275" s="238"/>
      <c r="R275" s="238"/>
      <c r="S275" s="238"/>
      <c r="T275" s="239"/>
      <c r="AT275" s="240" t="s">
        <v>149</v>
      </c>
      <c r="AU275" s="240" t="s">
        <v>84</v>
      </c>
      <c r="AV275" s="13" t="s">
        <v>145</v>
      </c>
      <c r="AW275" s="13" t="s">
        <v>36</v>
      </c>
      <c r="AX275" s="13" t="s">
        <v>81</v>
      </c>
      <c r="AY275" s="240" t="s">
        <v>138</v>
      </c>
    </row>
    <row r="276" spans="2:65" s="1" customFormat="1" ht="22.5" customHeight="1">
      <c r="B276" s="40"/>
      <c r="C276" s="192" t="s">
        <v>380</v>
      </c>
      <c r="D276" s="192" t="s">
        <v>140</v>
      </c>
      <c r="E276" s="193" t="s">
        <v>381</v>
      </c>
      <c r="F276" s="194" t="s">
        <v>382</v>
      </c>
      <c r="G276" s="195" t="s">
        <v>383</v>
      </c>
      <c r="H276" s="196">
        <v>3</v>
      </c>
      <c r="I276" s="197"/>
      <c r="J276" s="198">
        <f>ROUND(I276*H276,2)</f>
        <v>0</v>
      </c>
      <c r="K276" s="194" t="s">
        <v>21</v>
      </c>
      <c r="L276" s="60"/>
      <c r="M276" s="199" t="s">
        <v>21</v>
      </c>
      <c r="N276" s="200" t="s">
        <v>44</v>
      </c>
      <c r="O276" s="41"/>
      <c r="P276" s="201">
        <f>O276*H276</f>
        <v>0</v>
      </c>
      <c r="Q276" s="201">
        <v>0</v>
      </c>
      <c r="R276" s="201">
        <f>Q276*H276</f>
        <v>0</v>
      </c>
      <c r="S276" s="201">
        <v>0</v>
      </c>
      <c r="T276" s="202">
        <f>S276*H276</f>
        <v>0</v>
      </c>
      <c r="AR276" s="23" t="s">
        <v>145</v>
      </c>
      <c r="AT276" s="23" t="s">
        <v>140</v>
      </c>
      <c r="AU276" s="23" t="s">
        <v>84</v>
      </c>
      <c r="AY276" s="23" t="s">
        <v>138</v>
      </c>
      <c r="BE276" s="203">
        <f>IF(N276="základní",J276,0)</f>
        <v>0</v>
      </c>
      <c r="BF276" s="203">
        <f>IF(N276="snížená",J276,0)</f>
        <v>0</v>
      </c>
      <c r="BG276" s="203">
        <f>IF(N276="zákl. přenesená",J276,0)</f>
        <v>0</v>
      </c>
      <c r="BH276" s="203">
        <f>IF(N276="sníž. přenesená",J276,0)</f>
        <v>0</v>
      </c>
      <c r="BI276" s="203">
        <f>IF(N276="nulová",J276,0)</f>
        <v>0</v>
      </c>
      <c r="BJ276" s="23" t="s">
        <v>81</v>
      </c>
      <c r="BK276" s="203">
        <f>ROUND(I276*H276,2)</f>
        <v>0</v>
      </c>
      <c r="BL276" s="23" t="s">
        <v>145</v>
      </c>
      <c r="BM276" s="23" t="s">
        <v>384</v>
      </c>
    </row>
    <row r="277" spans="2:47" s="1" customFormat="1" ht="27">
      <c r="B277" s="40"/>
      <c r="C277" s="62"/>
      <c r="D277" s="204" t="s">
        <v>385</v>
      </c>
      <c r="E277" s="62"/>
      <c r="F277" s="205" t="s">
        <v>386</v>
      </c>
      <c r="G277" s="62"/>
      <c r="H277" s="62"/>
      <c r="I277" s="162"/>
      <c r="J277" s="62"/>
      <c r="K277" s="62"/>
      <c r="L277" s="60"/>
      <c r="M277" s="206"/>
      <c r="N277" s="41"/>
      <c r="O277" s="41"/>
      <c r="P277" s="41"/>
      <c r="Q277" s="41"/>
      <c r="R277" s="41"/>
      <c r="S277" s="41"/>
      <c r="T277" s="77"/>
      <c r="AT277" s="23" t="s">
        <v>385</v>
      </c>
      <c r="AU277" s="23" t="s">
        <v>84</v>
      </c>
    </row>
    <row r="278" spans="2:51" s="12" customFormat="1" ht="13.5">
      <c r="B278" s="218"/>
      <c r="C278" s="219"/>
      <c r="D278" s="204" t="s">
        <v>149</v>
      </c>
      <c r="E278" s="220" t="s">
        <v>21</v>
      </c>
      <c r="F278" s="221" t="s">
        <v>387</v>
      </c>
      <c r="G278" s="219"/>
      <c r="H278" s="222">
        <v>3</v>
      </c>
      <c r="I278" s="223"/>
      <c r="J278" s="219"/>
      <c r="K278" s="219"/>
      <c r="L278" s="224"/>
      <c r="M278" s="225"/>
      <c r="N278" s="226"/>
      <c r="O278" s="226"/>
      <c r="P278" s="226"/>
      <c r="Q278" s="226"/>
      <c r="R278" s="226"/>
      <c r="S278" s="226"/>
      <c r="T278" s="227"/>
      <c r="AT278" s="228" t="s">
        <v>149</v>
      </c>
      <c r="AU278" s="228" t="s">
        <v>84</v>
      </c>
      <c r="AV278" s="12" t="s">
        <v>84</v>
      </c>
      <c r="AW278" s="12" t="s">
        <v>36</v>
      </c>
      <c r="AX278" s="12" t="s">
        <v>73</v>
      </c>
      <c r="AY278" s="228" t="s">
        <v>138</v>
      </c>
    </row>
    <row r="279" spans="2:51" s="13" customFormat="1" ht="13.5">
      <c r="B279" s="229"/>
      <c r="C279" s="230"/>
      <c r="D279" s="231" t="s">
        <v>149</v>
      </c>
      <c r="E279" s="232" t="s">
        <v>21</v>
      </c>
      <c r="F279" s="233" t="s">
        <v>152</v>
      </c>
      <c r="G279" s="230"/>
      <c r="H279" s="234">
        <v>3</v>
      </c>
      <c r="I279" s="235"/>
      <c r="J279" s="230"/>
      <c r="K279" s="230"/>
      <c r="L279" s="236"/>
      <c r="M279" s="237"/>
      <c r="N279" s="238"/>
      <c r="O279" s="238"/>
      <c r="P279" s="238"/>
      <c r="Q279" s="238"/>
      <c r="R279" s="238"/>
      <c r="S279" s="238"/>
      <c r="T279" s="239"/>
      <c r="AT279" s="240" t="s">
        <v>149</v>
      </c>
      <c r="AU279" s="240" t="s">
        <v>84</v>
      </c>
      <c r="AV279" s="13" t="s">
        <v>145</v>
      </c>
      <c r="AW279" s="13" t="s">
        <v>36</v>
      </c>
      <c r="AX279" s="13" t="s">
        <v>81</v>
      </c>
      <c r="AY279" s="240" t="s">
        <v>138</v>
      </c>
    </row>
    <row r="280" spans="2:65" s="1" customFormat="1" ht="22.5" customHeight="1">
      <c r="B280" s="40"/>
      <c r="C280" s="192" t="s">
        <v>388</v>
      </c>
      <c r="D280" s="192" t="s">
        <v>140</v>
      </c>
      <c r="E280" s="193" t="s">
        <v>389</v>
      </c>
      <c r="F280" s="194" t="s">
        <v>390</v>
      </c>
      <c r="G280" s="195" t="s">
        <v>383</v>
      </c>
      <c r="H280" s="196">
        <v>1</v>
      </c>
      <c r="I280" s="197"/>
      <c r="J280" s="198">
        <f>ROUND(I280*H280,2)</f>
        <v>0</v>
      </c>
      <c r="K280" s="194" t="s">
        <v>21</v>
      </c>
      <c r="L280" s="60"/>
      <c r="M280" s="199" t="s">
        <v>21</v>
      </c>
      <c r="N280" s="200" t="s">
        <v>44</v>
      </c>
      <c r="O280" s="41"/>
      <c r="P280" s="201">
        <f>O280*H280</f>
        <v>0</v>
      </c>
      <c r="Q280" s="201">
        <v>0</v>
      </c>
      <c r="R280" s="201">
        <f>Q280*H280</f>
        <v>0</v>
      </c>
      <c r="S280" s="201">
        <v>0</v>
      </c>
      <c r="T280" s="202">
        <f>S280*H280</f>
        <v>0</v>
      </c>
      <c r="AR280" s="23" t="s">
        <v>145</v>
      </c>
      <c r="AT280" s="23" t="s">
        <v>140</v>
      </c>
      <c r="AU280" s="23" t="s">
        <v>84</v>
      </c>
      <c r="AY280" s="23" t="s">
        <v>138</v>
      </c>
      <c r="BE280" s="203">
        <f>IF(N280="základní",J280,0)</f>
        <v>0</v>
      </c>
      <c r="BF280" s="203">
        <f>IF(N280="snížená",J280,0)</f>
        <v>0</v>
      </c>
      <c r="BG280" s="203">
        <f>IF(N280="zákl. přenesená",J280,0)</f>
        <v>0</v>
      </c>
      <c r="BH280" s="203">
        <f>IF(N280="sníž. přenesená",J280,0)</f>
        <v>0</v>
      </c>
      <c r="BI280" s="203">
        <f>IF(N280="nulová",J280,0)</f>
        <v>0</v>
      </c>
      <c r="BJ280" s="23" t="s">
        <v>81</v>
      </c>
      <c r="BK280" s="203">
        <f>ROUND(I280*H280,2)</f>
        <v>0</v>
      </c>
      <c r="BL280" s="23" t="s">
        <v>145</v>
      </c>
      <c r="BM280" s="23" t="s">
        <v>391</v>
      </c>
    </row>
    <row r="281" spans="2:47" s="1" customFormat="1" ht="27">
      <c r="B281" s="40"/>
      <c r="C281" s="62"/>
      <c r="D281" s="204" t="s">
        <v>385</v>
      </c>
      <c r="E281" s="62"/>
      <c r="F281" s="205" t="s">
        <v>386</v>
      </c>
      <c r="G281" s="62"/>
      <c r="H281" s="62"/>
      <c r="I281" s="162"/>
      <c r="J281" s="62"/>
      <c r="K281" s="62"/>
      <c r="L281" s="60"/>
      <c r="M281" s="206"/>
      <c r="N281" s="41"/>
      <c r="O281" s="41"/>
      <c r="P281" s="41"/>
      <c r="Q281" s="41"/>
      <c r="R281" s="41"/>
      <c r="S281" s="41"/>
      <c r="T281" s="77"/>
      <c r="AT281" s="23" t="s">
        <v>385</v>
      </c>
      <c r="AU281" s="23" t="s">
        <v>84</v>
      </c>
    </row>
    <row r="282" spans="2:51" s="12" customFormat="1" ht="13.5">
      <c r="B282" s="218"/>
      <c r="C282" s="219"/>
      <c r="D282" s="204" t="s">
        <v>149</v>
      </c>
      <c r="E282" s="220" t="s">
        <v>21</v>
      </c>
      <c r="F282" s="221" t="s">
        <v>392</v>
      </c>
      <c r="G282" s="219"/>
      <c r="H282" s="222">
        <v>1</v>
      </c>
      <c r="I282" s="223"/>
      <c r="J282" s="219"/>
      <c r="K282" s="219"/>
      <c r="L282" s="224"/>
      <c r="M282" s="225"/>
      <c r="N282" s="226"/>
      <c r="O282" s="226"/>
      <c r="P282" s="226"/>
      <c r="Q282" s="226"/>
      <c r="R282" s="226"/>
      <c r="S282" s="226"/>
      <c r="T282" s="227"/>
      <c r="AT282" s="228" t="s">
        <v>149</v>
      </c>
      <c r="AU282" s="228" t="s">
        <v>84</v>
      </c>
      <c r="AV282" s="12" t="s">
        <v>84</v>
      </c>
      <c r="AW282" s="12" t="s">
        <v>36</v>
      </c>
      <c r="AX282" s="12" t="s">
        <v>73</v>
      </c>
      <c r="AY282" s="228" t="s">
        <v>138</v>
      </c>
    </row>
    <row r="283" spans="2:51" s="13" customFormat="1" ht="13.5">
      <c r="B283" s="229"/>
      <c r="C283" s="230"/>
      <c r="D283" s="204" t="s">
        <v>149</v>
      </c>
      <c r="E283" s="241" t="s">
        <v>21</v>
      </c>
      <c r="F283" s="242" t="s">
        <v>152</v>
      </c>
      <c r="G283" s="230"/>
      <c r="H283" s="243">
        <v>1</v>
      </c>
      <c r="I283" s="235"/>
      <c r="J283" s="230"/>
      <c r="K283" s="230"/>
      <c r="L283" s="236"/>
      <c r="M283" s="237"/>
      <c r="N283" s="238"/>
      <c r="O283" s="238"/>
      <c r="P283" s="238"/>
      <c r="Q283" s="238"/>
      <c r="R283" s="238"/>
      <c r="S283" s="238"/>
      <c r="T283" s="239"/>
      <c r="AT283" s="240" t="s">
        <v>149</v>
      </c>
      <c r="AU283" s="240" t="s">
        <v>84</v>
      </c>
      <c r="AV283" s="13" t="s">
        <v>145</v>
      </c>
      <c r="AW283" s="13" t="s">
        <v>36</v>
      </c>
      <c r="AX283" s="13" t="s">
        <v>81</v>
      </c>
      <c r="AY283" s="240" t="s">
        <v>138</v>
      </c>
    </row>
    <row r="284" spans="2:63" s="10" customFormat="1" ht="29.85" customHeight="1">
      <c r="B284" s="175"/>
      <c r="C284" s="176"/>
      <c r="D284" s="189" t="s">
        <v>72</v>
      </c>
      <c r="E284" s="190" t="s">
        <v>192</v>
      </c>
      <c r="F284" s="190" t="s">
        <v>393</v>
      </c>
      <c r="G284" s="176"/>
      <c r="H284" s="176"/>
      <c r="I284" s="179"/>
      <c r="J284" s="191">
        <f>BK284</f>
        <v>0</v>
      </c>
      <c r="K284" s="176"/>
      <c r="L284" s="181"/>
      <c r="M284" s="182"/>
      <c r="N284" s="183"/>
      <c r="O284" s="183"/>
      <c r="P284" s="184">
        <f>SUM(P285:P309)</f>
        <v>0</v>
      </c>
      <c r="Q284" s="183"/>
      <c r="R284" s="184">
        <f>SUM(R285:R309)</f>
        <v>82.349129</v>
      </c>
      <c r="S284" s="183"/>
      <c r="T284" s="185">
        <f>SUM(T285:T309)</f>
        <v>0</v>
      </c>
      <c r="AR284" s="186" t="s">
        <v>81</v>
      </c>
      <c r="AT284" s="187" t="s">
        <v>72</v>
      </c>
      <c r="AU284" s="187" t="s">
        <v>81</v>
      </c>
      <c r="AY284" s="186" t="s">
        <v>138</v>
      </c>
      <c r="BK284" s="188">
        <f>SUM(BK285:BK309)</f>
        <v>0</v>
      </c>
    </row>
    <row r="285" spans="2:65" s="1" customFormat="1" ht="22.5" customHeight="1">
      <c r="B285" s="40"/>
      <c r="C285" s="192" t="s">
        <v>394</v>
      </c>
      <c r="D285" s="192" t="s">
        <v>140</v>
      </c>
      <c r="E285" s="193" t="s">
        <v>395</v>
      </c>
      <c r="F285" s="194" t="s">
        <v>396</v>
      </c>
      <c r="G285" s="195" t="s">
        <v>181</v>
      </c>
      <c r="H285" s="196">
        <v>116.305</v>
      </c>
      <c r="I285" s="197"/>
      <c r="J285" s="198">
        <f>ROUND(I285*H285,2)</f>
        <v>0</v>
      </c>
      <c r="K285" s="194" t="s">
        <v>21</v>
      </c>
      <c r="L285" s="60"/>
      <c r="M285" s="199" t="s">
        <v>21</v>
      </c>
      <c r="N285" s="200" t="s">
        <v>44</v>
      </c>
      <c r="O285" s="41"/>
      <c r="P285" s="201">
        <f>O285*H285</f>
        <v>0</v>
      </c>
      <c r="Q285" s="201">
        <v>0.13188</v>
      </c>
      <c r="R285" s="201">
        <f>Q285*H285</f>
        <v>15.338303400000001</v>
      </c>
      <c r="S285" s="201">
        <v>0</v>
      </c>
      <c r="T285" s="202">
        <f>S285*H285</f>
        <v>0</v>
      </c>
      <c r="AR285" s="23" t="s">
        <v>145</v>
      </c>
      <c r="AT285" s="23" t="s">
        <v>140</v>
      </c>
      <c r="AU285" s="23" t="s">
        <v>84</v>
      </c>
      <c r="AY285" s="23" t="s">
        <v>138</v>
      </c>
      <c r="BE285" s="203">
        <f>IF(N285="základní",J285,0)</f>
        <v>0</v>
      </c>
      <c r="BF285" s="203">
        <f>IF(N285="snížená",J285,0)</f>
        <v>0</v>
      </c>
      <c r="BG285" s="203">
        <f>IF(N285="zákl. přenesená",J285,0)</f>
        <v>0</v>
      </c>
      <c r="BH285" s="203">
        <f>IF(N285="sníž. přenesená",J285,0)</f>
        <v>0</v>
      </c>
      <c r="BI285" s="203">
        <f>IF(N285="nulová",J285,0)</f>
        <v>0</v>
      </c>
      <c r="BJ285" s="23" t="s">
        <v>81</v>
      </c>
      <c r="BK285" s="203">
        <f>ROUND(I285*H285,2)</f>
        <v>0</v>
      </c>
      <c r="BL285" s="23" t="s">
        <v>145</v>
      </c>
      <c r="BM285" s="23" t="s">
        <v>397</v>
      </c>
    </row>
    <row r="286" spans="2:51" s="11" customFormat="1" ht="13.5">
      <c r="B286" s="207"/>
      <c r="C286" s="208"/>
      <c r="D286" s="204" t="s">
        <v>149</v>
      </c>
      <c r="E286" s="209" t="s">
        <v>21</v>
      </c>
      <c r="F286" s="210" t="s">
        <v>150</v>
      </c>
      <c r="G286" s="208"/>
      <c r="H286" s="211" t="s">
        <v>21</v>
      </c>
      <c r="I286" s="212"/>
      <c r="J286" s="208"/>
      <c r="K286" s="208"/>
      <c r="L286" s="213"/>
      <c r="M286" s="214"/>
      <c r="N286" s="215"/>
      <c r="O286" s="215"/>
      <c r="P286" s="215"/>
      <c r="Q286" s="215"/>
      <c r="R286" s="215"/>
      <c r="S286" s="215"/>
      <c r="T286" s="216"/>
      <c r="AT286" s="217" t="s">
        <v>149</v>
      </c>
      <c r="AU286" s="217" t="s">
        <v>84</v>
      </c>
      <c r="AV286" s="11" t="s">
        <v>81</v>
      </c>
      <c r="AW286" s="11" t="s">
        <v>36</v>
      </c>
      <c r="AX286" s="11" t="s">
        <v>73</v>
      </c>
      <c r="AY286" s="217" t="s">
        <v>138</v>
      </c>
    </row>
    <row r="287" spans="2:51" s="12" customFormat="1" ht="13.5">
      <c r="B287" s="218"/>
      <c r="C287" s="219"/>
      <c r="D287" s="204" t="s">
        <v>149</v>
      </c>
      <c r="E287" s="220" t="s">
        <v>21</v>
      </c>
      <c r="F287" s="221" t="s">
        <v>398</v>
      </c>
      <c r="G287" s="219"/>
      <c r="H287" s="222">
        <v>116.305</v>
      </c>
      <c r="I287" s="223"/>
      <c r="J287" s="219"/>
      <c r="K287" s="219"/>
      <c r="L287" s="224"/>
      <c r="M287" s="225"/>
      <c r="N287" s="226"/>
      <c r="O287" s="226"/>
      <c r="P287" s="226"/>
      <c r="Q287" s="226"/>
      <c r="R287" s="226"/>
      <c r="S287" s="226"/>
      <c r="T287" s="227"/>
      <c r="AT287" s="228" t="s">
        <v>149</v>
      </c>
      <c r="AU287" s="228" t="s">
        <v>84</v>
      </c>
      <c r="AV287" s="12" t="s">
        <v>84</v>
      </c>
      <c r="AW287" s="12" t="s">
        <v>36</v>
      </c>
      <c r="AX287" s="12" t="s">
        <v>73</v>
      </c>
      <c r="AY287" s="228" t="s">
        <v>138</v>
      </c>
    </row>
    <row r="288" spans="2:51" s="13" customFormat="1" ht="13.5">
      <c r="B288" s="229"/>
      <c r="C288" s="230"/>
      <c r="D288" s="231" t="s">
        <v>149</v>
      </c>
      <c r="E288" s="232" t="s">
        <v>21</v>
      </c>
      <c r="F288" s="233" t="s">
        <v>152</v>
      </c>
      <c r="G288" s="230"/>
      <c r="H288" s="234">
        <v>116.305</v>
      </c>
      <c r="I288" s="235"/>
      <c r="J288" s="230"/>
      <c r="K288" s="230"/>
      <c r="L288" s="236"/>
      <c r="M288" s="237"/>
      <c r="N288" s="238"/>
      <c r="O288" s="238"/>
      <c r="P288" s="238"/>
      <c r="Q288" s="238"/>
      <c r="R288" s="238"/>
      <c r="S288" s="238"/>
      <c r="T288" s="239"/>
      <c r="AT288" s="240" t="s">
        <v>149</v>
      </c>
      <c r="AU288" s="240" t="s">
        <v>84</v>
      </c>
      <c r="AV288" s="13" t="s">
        <v>145</v>
      </c>
      <c r="AW288" s="13" t="s">
        <v>36</v>
      </c>
      <c r="AX288" s="13" t="s">
        <v>81</v>
      </c>
      <c r="AY288" s="240" t="s">
        <v>138</v>
      </c>
    </row>
    <row r="289" spans="2:65" s="1" customFormat="1" ht="22.5" customHeight="1">
      <c r="B289" s="40"/>
      <c r="C289" s="192" t="s">
        <v>399</v>
      </c>
      <c r="D289" s="192" t="s">
        <v>140</v>
      </c>
      <c r="E289" s="193" t="s">
        <v>400</v>
      </c>
      <c r="F289" s="194" t="s">
        <v>401</v>
      </c>
      <c r="G289" s="195" t="s">
        <v>217</v>
      </c>
      <c r="H289" s="196">
        <v>1322.85</v>
      </c>
      <c r="I289" s="197"/>
      <c r="J289" s="198">
        <f>ROUND(I289*H289,2)</f>
        <v>0</v>
      </c>
      <c r="K289" s="194" t="s">
        <v>144</v>
      </c>
      <c r="L289" s="60"/>
      <c r="M289" s="199" t="s">
        <v>21</v>
      </c>
      <c r="N289" s="200" t="s">
        <v>44</v>
      </c>
      <c r="O289" s="41"/>
      <c r="P289" s="201">
        <f>O289*H289</f>
        <v>0</v>
      </c>
      <c r="Q289" s="201">
        <v>0</v>
      </c>
      <c r="R289" s="201">
        <f>Q289*H289</f>
        <v>0</v>
      </c>
      <c r="S289" s="201">
        <v>0</v>
      </c>
      <c r="T289" s="202">
        <f>S289*H289</f>
        <v>0</v>
      </c>
      <c r="AR289" s="23" t="s">
        <v>145</v>
      </c>
      <c r="AT289" s="23" t="s">
        <v>140</v>
      </c>
      <c r="AU289" s="23" t="s">
        <v>84</v>
      </c>
      <c r="AY289" s="23" t="s">
        <v>138</v>
      </c>
      <c r="BE289" s="203">
        <f>IF(N289="základní",J289,0)</f>
        <v>0</v>
      </c>
      <c r="BF289" s="203">
        <f>IF(N289="snížená",J289,0)</f>
        <v>0</v>
      </c>
      <c r="BG289" s="203">
        <f>IF(N289="zákl. přenesená",J289,0)</f>
        <v>0</v>
      </c>
      <c r="BH289" s="203">
        <f>IF(N289="sníž. přenesená",J289,0)</f>
        <v>0</v>
      </c>
      <c r="BI289" s="203">
        <f>IF(N289="nulová",J289,0)</f>
        <v>0</v>
      </c>
      <c r="BJ289" s="23" t="s">
        <v>81</v>
      </c>
      <c r="BK289" s="203">
        <f>ROUND(I289*H289,2)</f>
        <v>0</v>
      </c>
      <c r="BL289" s="23" t="s">
        <v>145</v>
      </c>
      <c r="BM289" s="23" t="s">
        <v>402</v>
      </c>
    </row>
    <row r="290" spans="2:47" s="1" customFormat="1" ht="27">
      <c r="B290" s="40"/>
      <c r="C290" s="62"/>
      <c r="D290" s="204" t="s">
        <v>147</v>
      </c>
      <c r="E290" s="62"/>
      <c r="F290" s="205" t="s">
        <v>403</v>
      </c>
      <c r="G290" s="62"/>
      <c r="H290" s="62"/>
      <c r="I290" s="162"/>
      <c r="J290" s="62"/>
      <c r="K290" s="62"/>
      <c r="L290" s="60"/>
      <c r="M290" s="206"/>
      <c r="N290" s="41"/>
      <c r="O290" s="41"/>
      <c r="P290" s="41"/>
      <c r="Q290" s="41"/>
      <c r="R290" s="41"/>
      <c r="S290" s="41"/>
      <c r="T290" s="77"/>
      <c r="AT290" s="23" t="s">
        <v>147</v>
      </c>
      <c r="AU290" s="23" t="s">
        <v>84</v>
      </c>
    </row>
    <row r="291" spans="2:51" s="11" customFormat="1" ht="13.5">
      <c r="B291" s="207"/>
      <c r="C291" s="208"/>
      <c r="D291" s="204" t="s">
        <v>149</v>
      </c>
      <c r="E291" s="209" t="s">
        <v>21</v>
      </c>
      <c r="F291" s="210" t="s">
        <v>150</v>
      </c>
      <c r="G291" s="208"/>
      <c r="H291" s="211" t="s">
        <v>21</v>
      </c>
      <c r="I291" s="212"/>
      <c r="J291" s="208"/>
      <c r="K291" s="208"/>
      <c r="L291" s="213"/>
      <c r="M291" s="214"/>
      <c r="N291" s="215"/>
      <c r="O291" s="215"/>
      <c r="P291" s="215"/>
      <c r="Q291" s="215"/>
      <c r="R291" s="215"/>
      <c r="S291" s="215"/>
      <c r="T291" s="216"/>
      <c r="AT291" s="217" t="s">
        <v>149</v>
      </c>
      <c r="AU291" s="217" t="s">
        <v>84</v>
      </c>
      <c r="AV291" s="11" t="s">
        <v>81</v>
      </c>
      <c r="AW291" s="11" t="s">
        <v>36</v>
      </c>
      <c r="AX291" s="11" t="s">
        <v>73</v>
      </c>
      <c r="AY291" s="217" t="s">
        <v>138</v>
      </c>
    </row>
    <row r="292" spans="2:51" s="12" customFormat="1" ht="13.5">
      <c r="B292" s="218"/>
      <c r="C292" s="219"/>
      <c r="D292" s="204" t="s">
        <v>149</v>
      </c>
      <c r="E292" s="220" t="s">
        <v>21</v>
      </c>
      <c r="F292" s="221" t="s">
        <v>404</v>
      </c>
      <c r="G292" s="219"/>
      <c r="H292" s="222">
        <v>1322.85</v>
      </c>
      <c r="I292" s="223"/>
      <c r="J292" s="219"/>
      <c r="K292" s="219"/>
      <c r="L292" s="224"/>
      <c r="M292" s="225"/>
      <c r="N292" s="226"/>
      <c r="O292" s="226"/>
      <c r="P292" s="226"/>
      <c r="Q292" s="226"/>
      <c r="R292" s="226"/>
      <c r="S292" s="226"/>
      <c r="T292" s="227"/>
      <c r="AT292" s="228" t="s">
        <v>149</v>
      </c>
      <c r="AU292" s="228" t="s">
        <v>84</v>
      </c>
      <c r="AV292" s="12" t="s">
        <v>84</v>
      </c>
      <c r="AW292" s="12" t="s">
        <v>36</v>
      </c>
      <c r="AX292" s="12" t="s">
        <v>73</v>
      </c>
      <c r="AY292" s="228" t="s">
        <v>138</v>
      </c>
    </row>
    <row r="293" spans="2:51" s="13" customFormat="1" ht="13.5">
      <c r="B293" s="229"/>
      <c r="C293" s="230"/>
      <c r="D293" s="231" t="s">
        <v>149</v>
      </c>
      <c r="E293" s="232" t="s">
        <v>21</v>
      </c>
      <c r="F293" s="233" t="s">
        <v>152</v>
      </c>
      <c r="G293" s="230"/>
      <c r="H293" s="234">
        <v>1322.85</v>
      </c>
      <c r="I293" s="235"/>
      <c r="J293" s="230"/>
      <c r="K293" s="230"/>
      <c r="L293" s="236"/>
      <c r="M293" s="237"/>
      <c r="N293" s="238"/>
      <c r="O293" s="238"/>
      <c r="P293" s="238"/>
      <c r="Q293" s="238"/>
      <c r="R293" s="238"/>
      <c r="S293" s="238"/>
      <c r="T293" s="239"/>
      <c r="AT293" s="240" t="s">
        <v>149</v>
      </c>
      <c r="AU293" s="240" t="s">
        <v>84</v>
      </c>
      <c r="AV293" s="13" t="s">
        <v>145</v>
      </c>
      <c r="AW293" s="13" t="s">
        <v>36</v>
      </c>
      <c r="AX293" s="13" t="s">
        <v>81</v>
      </c>
      <c r="AY293" s="240" t="s">
        <v>138</v>
      </c>
    </row>
    <row r="294" spans="2:65" s="1" customFormat="1" ht="22.5" customHeight="1">
      <c r="B294" s="40"/>
      <c r="C294" s="192" t="s">
        <v>405</v>
      </c>
      <c r="D294" s="192" t="s">
        <v>140</v>
      </c>
      <c r="E294" s="193" t="s">
        <v>406</v>
      </c>
      <c r="F294" s="194" t="s">
        <v>407</v>
      </c>
      <c r="G294" s="195" t="s">
        <v>217</v>
      </c>
      <c r="H294" s="196">
        <v>1322.85</v>
      </c>
      <c r="I294" s="197"/>
      <c r="J294" s="198">
        <f>ROUND(I294*H294,2)</f>
        <v>0</v>
      </c>
      <c r="K294" s="194" t="s">
        <v>144</v>
      </c>
      <c r="L294" s="60"/>
      <c r="M294" s="199" t="s">
        <v>21</v>
      </c>
      <c r="N294" s="200" t="s">
        <v>44</v>
      </c>
      <c r="O294" s="41"/>
      <c r="P294" s="201">
        <f>O294*H294</f>
        <v>0</v>
      </c>
      <c r="Q294" s="201">
        <v>0.00282</v>
      </c>
      <c r="R294" s="201">
        <f>Q294*H294</f>
        <v>3.730437</v>
      </c>
      <c r="S294" s="201">
        <v>0</v>
      </c>
      <c r="T294" s="202">
        <f>S294*H294</f>
        <v>0</v>
      </c>
      <c r="AR294" s="23" t="s">
        <v>145</v>
      </c>
      <c r="AT294" s="23" t="s">
        <v>140</v>
      </c>
      <c r="AU294" s="23" t="s">
        <v>84</v>
      </c>
      <c r="AY294" s="23" t="s">
        <v>138</v>
      </c>
      <c r="BE294" s="203">
        <f>IF(N294="základní",J294,0)</f>
        <v>0</v>
      </c>
      <c r="BF294" s="203">
        <f>IF(N294="snížená",J294,0)</f>
        <v>0</v>
      </c>
      <c r="BG294" s="203">
        <f>IF(N294="zákl. přenesená",J294,0)</f>
        <v>0</v>
      </c>
      <c r="BH294" s="203">
        <f>IF(N294="sníž. přenesená",J294,0)</f>
        <v>0</v>
      </c>
      <c r="BI294" s="203">
        <f>IF(N294="nulová",J294,0)</f>
        <v>0</v>
      </c>
      <c r="BJ294" s="23" t="s">
        <v>81</v>
      </c>
      <c r="BK294" s="203">
        <f>ROUND(I294*H294,2)</f>
        <v>0</v>
      </c>
      <c r="BL294" s="23" t="s">
        <v>145</v>
      </c>
      <c r="BM294" s="23" t="s">
        <v>408</v>
      </c>
    </row>
    <row r="295" spans="2:47" s="1" customFormat="1" ht="81">
      <c r="B295" s="40"/>
      <c r="C295" s="62"/>
      <c r="D295" s="204" t="s">
        <v>147</v>
      </c>
      <c r="E295" s="62"/>
      <c r="F295" s="205" t="s">
        <v>409</v>
      </c>
      <c r="G295" s="62"/>
      <c r="H295" s="62"/>
      <c r="I295" s="162"/>
      <c r="J295" s="62"/>
      <c r="K295" s="62"/>
      <c r="L295" s="60"/>
      <c r="M295" s="206"/>
      <c r="N295" s="41"/>
      <c r="O295" s="41"/>
      <c r="P295" s="41"/>
      <c r="Q295" s="41"/>
      <c r="R295" s="41"/>
      <c r="S295" s="41"/>
      <c r="T295" s="77"/>
      <c r="AT295" s="23" t="s">
        <v>147</v>
      </c>
      <c r="AU295" s="23" t="s">
        <v>84</v>
      </c>
    </row>
    <row r="296" spans="2:51" s="12" customFormat="1" ht="13.5">
      <c r="B296" s="218"/>
      <c r="C296" s="219"/>
      <c r="D296" s="204" t="s">
        <v>149</v>
      </c>
      <c r="E296" s="220" t="s">
        <v>21</v>
      </c>
      <c r="F296" s="221" t="s">
        <v>410</v>
      </c>
      <c r="G296" s="219"/>
      <c r="H296" s="222">
        <v>1322.85</v>
      </c>
      <c r="I296" s="223"/>
      <c r="J296" s="219"/>
      <c r="K296" s="219"/>
      <c r="L296" s="224"/>
      <c r="M296" s="225"/>
      <c r="N296" s="226"/>
      <c r="O296" s="226"/>
      <c r="P296" s="226"/>
      <c r="Q296" s="226"/>
      <c r="R296" s="226"/>
      <c r="S296" s="226"/>
      <c r="T296" s="227"/>
      <c r="AT296" s="228" t="s">
        <v>149</v>
      </c>
      <c r="AU296" s="228" t="s">
        <v>84</v>
      </c>
      <c r="AV296" s="12" t="s">
        <v>84</v>
      </c>
      <c r="AW296" s="12" t="s">
        <v>36</v>
      </c>
      <c r="AX296" s="12" t="s">
        <v>73</v>
      </c>
      <c r="AY296" s="228" t="s">
        <v>138</v>
      </c>
    </row>
    <row r="297" spans="2:51" s="13" customFormat="1" ht="13.5">
      <c r="B297" s="229"/>
      <c r="C297" s="230"/>
      <c r="D297" s="231" t="s">
        <v>149</v>
      </c>
      <c r="E297" s="232" t="s">
        <v>21</v>
      </c>
      <c r="F297" s="233" t="s">
        <v>152</v>
      </c>
      <c r="G297" s="230"/>
      <c r="H297" s="234">
        <v>1322.85</v>
      </c>
      <c r="I297" s="235"/>
      <c r="J297" s="230"/>
      <c r="K297" s="230"/>
      <c r="L297" s="236"/>
      <c r="M297" s="237"/>
      <c r="N297" s="238"/>
      <c r="O297" s="238"/>
      <c r="P297" s="238"/>
      <c r="Q297" s="238"/>
      <c r="R297" s="238"/>
      <c r="S297" s="238"/>
      <c r="T297" s="239"/>
      <c r="AT297" s="240" t="s">
        <v>149</v>
      </c>
      <c r="AU297" s="240" t="s">
        <v>84</v>
      </c>
      <c r="AV297" s="13" t="s">
        <v>145</v>
      </c>
      <c r="AW297" s="13" t="s">
        <v>36</v>
      </c>
      <c r="AX297" s="13" t="s">
        <v>81</v>
      </c>
      <c r="AY297" s="240" t="s">
        <v>138</v>
      </c>
    </row>
    <row r="298" spans="2:65" s="1" customFormat="1" ht="31.5" customHeight="1">
      <c r="B298" s="40"/>
      <c r="C298" s="192" t="s">
        <v>411</v>
      </c>
      <c r="D298" s="192" t="s">
        <v>140</v>
      </c>
      <c r="E298" s="193" t="s">
        <v>412</v>
      </c>
      <c r="F298" s="194" t="s">
        <v>413</v>
      </c>
      <c r="G298" s="195" t="s">
        <v>187</v>
      </c>
      <c r="H298" s="196">
        <v>4559.5</v>
      </c>
      <c r="I298" s="197"/>
      <c r="J298" s="198">
        <f>ROUND(I298*H298,2)</f>
        <v>0</v>
      </c>
      <c r="K298" s="194" t="s">
        <v>144</v>
      </c>
      <c r="L298" s="60"/>
      <c r="M298" s="199" t="s">
        <v>21</v>
      </c>
      <c r="N298" s="200" t="s">
        <v>44</v>
      </c>
      <c r="O298" s="41"/>
      <c r="P298" s="201">
        <f>O298*H298</f>
        <v>0</v>
      </c>
      <c r="Q298" s="201">
        <v>0.01386</v>
      </c>
      <c r="R298" s="201">
        <f>Q298*H298</f>
        <v>63.19467</v>
      </c>
      <c r="S298" s="201">
        <v>0</v>
      </c>
      <c r="T298" s="202">
        <f>S298*H298</f>
        <v>0</v>
      </c>
      <c r="AR298" s="23" t="s">
        <v>145</v>
      </c>
      <c r="AT298" s="23" t="s">
        <v>140</v>
      </c>
      <c r="AU298" s="23" t="s">
        <v>84</v>
      </c>
      <c r="AY298" s="23" t="s">
        <v>138</v>
      </c>
      <c r="BE298" s="203">
        <f>IF(N298="základní",J298,0)</f>
        <v>0</v>
      </c>
      <c r="BF298" s="203">
        <f>IF(N298="snížená",J298,0)</f>
        <v>0</v>
      </c>
      <c r="BG298" s="203">
        <f>IF(N298="zákl. přenesená",J298,0)</f>
        <v>0</v>
      </c>
      <c r="BH298" s="203">
        <f>IF(N298="sníž. přenesená",J298,0)</f>
        <v>0</v>
      </c>
      <c r="BI298" s="203">
        <f>IF(N298="nulová",J298,0)</f>
        <v>0</v>
      </c>
      <c r="BJ298" s="23" t="s">
        <v>81</v>
      </c>
      <c r="BK298" s="203">
        <f>ROUND(I298*H298,2)</f>
        <v>0</v>
      </c>
      <c r="BL298" s="23" t="s">
        <v>145</v>
      </c>
      <c r="BM298" s="23" t="s">
        <v>414</v>
      </c>
    </row>
    <row r="299" spans="2:47" s="1" customFormat="1" ht="94.5">
      <c r="B299" s="40"/>
      <c r="C299" s="62"/>
      <c r="D299" s="204" t="s">
        <v>147</v>
      </c>
      <c r="E299" s="62"/>
      <c r="F299" s="205" t="s">
        <v>415</v>
      </c>
      <c r="G299" s="62"/>
      <c r="H299" s="62"/>
      <c r="I299" s="162"/>
      <c r="J299" s="62"/>
      <c r="K299" s="62"/>
      <c r="L299" s="60"/>
      <c r="M299" s="206"/>
      <c r="N299" s="41"/>
      <c r="O299" s="41"/>
      <c r="P299" s="41"/>
      <c r="Q299" s="41"/>
      <c r="R299" s="41"/>
      <c r="S299" s="41"/>
      <c r="T299" s="77"/>
      <c r="AT299" s="23" t="s">
        <v>147</v>
      </c>
      <c r="AU299" s="23" t="s">
        <v>84</v>
      </c>
    </row>
    <row r="300" spans="2:51" s="11" customFormat="1" ht="13.5">
      <c r="B300" s="207"/>
      <c r="C300" s="208"/>
      <c r="D300" s="204" t="s">
        <v>149</v>
      </c>
      <c r="E300" s="209" t="s">
        <v>21</v>
      </c>
      <c r="F300" s="210" t="s">
        <v>150</v>
      </c>
      <c r="G300" s="208"/>
      <c r="H300" s="211" t="s">
        <v>21</v>
      </c>
      <c r="I300" s="212"/>
      <c r="J300" s="208"/>
      <c r="K300" s="208"/>
      <c r="L300" s="213"/>
      <c r="M300" s="214"/>
      <c r="N300" s="215"/>
      <c r="O300" s="215"/>
      <c r="P300" s="215"/>
      <c r="Q300" s="215"/>
      <c r="R300" s="215"/>
      <c r="S300" s="215"/>
      <c r="T300" s="216"/>
      <c r="AT300" s="217" t="s">
        <v>149</v>
      </c>
      <c r="AU300" s="217" t="s">
        <v>84</v>
      </c>
      <c r="AV300" s="11" t="s">
        <v>81</v>
      </c>
      <c r="AW300" s="11" t="s">
        <v>36</v>
      </c>
      <c r="AX300" s="11" t="s">
        <v>73</v>
      </c>
      <c r="AY300" s="217" t="s">
        <v>138</v>
      </c>
    </row>
    <row r="301" spans="2:51" s="12" customFormat="1" ht="13.5">
      <c r="B301" s="218"/>
      <c r="C301" s="219"/>
      <c r="D301" s="204" t="s">
        <v>149</v>
      </c>
      <c r="E301" s="220" t="s">
        <v>21</v>
      </c>
      <c r="F301" s="221" t="s">
        <v>416</v>
      </c>
      <c r="G301" s="219"/>
      <c r="H301" s="222">
        <v>4559.5</v>
      </c>
      <c r="I301" s="223"/>
      <c r="J301" s="219"/>
      <c r="K301" s="219"/>
      <c r="L301" s="224"/>
      <c r="M301" s="225"/>
      <c r="N301" s="226"/>
      <c r="O301" s="226"/>
      <c r="P301" s="226"/>
      <c r="Q301" s="226"/>
      <c r="R301" s="226"/>
      <c r="S301" s="226"/>
      <c r="T301" s="227"/>
      <c r="AT301" s="228" t="s">
        <v>149</v>
      </c>
      <c r="AU301" s="228" t="s">
        <v>84</v>
      </c>
      <c r="AV301" s="12" t="s">
        <v>84</v>
      </c>
      <c r="AW301" s="12" t="s">
        <v>36</v>
      </c>
      <c r="AX301" s="12" t="s">
        <v>73</v>
      </c>
      <c r="AY301" s="228" t="s">
        <v>138</v>
      </c>
    </row>
    <row r="302" spans="2:51" s="13" customFormat="1" ht="13.5">
      <c r="B302" s="229"/>
      <c r="C302" s="230"/>
      <c r="D302" s="231" t="s">
        <v>149</v>
      </c>
      <c r="E302" s="232" t="s">
        <v>21</v>
      </c>
      <c r="F302" s="233" t="s">
        <v>152</v>
      </c>
      <c r="G302" s="230"/>
      <c r="H302" s="234">
        <v>4559.5</v>
      </c>
      <c r="I302" s="235"/>
      <c r="J302" s="230"/>
      <c r="K302" s="230"/>
      <c r="L302" s="236"/>
      <c r="M302" s="237"/>
      <c r="N302" s="238"/>
      <c r="O302" s="238"/>
      <c r="P302" s="238"/>
      <c r="Q302" s="238"/>
      <c r="R302" s="238"/>
      <c r="S302" s="238"/>
      <c r="T302" s="239"/>
      <c r="AT302" s="240" t="s">
        <v>149</v>
      </c>
      <c r="AU302" s="240" t="s">
        <v>84</v>
      </c>
      <c r="AV302" s="13" t="s">
        <v>145</v>
      </c>
      <c r="AW302" s="13" t="s">
        <v>36</v>
      </c>
      <c r="AX302" s="13" t="s">
        <v>81</v>
      </c>
      <c r="AY302" s="240" t="s">
        <v>138</v>
      </c>
    </row>
    <row r="303" spans="2:65" s="1" customFormat="1" ht="22.5" customHeight="1">
      <c r="B303" s="40"/>
      <c r="C303" s="192" t="s">
        <v>417</v>
      </c>
      <c r="D303" s="192" t="s">
        <v>140</v>
      </c>
      <c r="E303" s="193" t="s">
        <v>418</v>
      </c>
      <c r="F303" s="194" t="s">
        <v>419</v>
      </c>
      <c r="G303" s="195" t="s">
        <v>187</v>
      </c>
      <c r="H303" s="196">
        <v>182.38</v>
      </c>
      <c r="I303" s="197"/>
      <c r="J303" s="198">
        <f>ROUND(I303*H303,2)</f>
        <v>0</v>
      </c>
      <c r="K303" s="194" t="s">
        <v>144</v>
      </c>
      <c r="L303" s="60"/>
      <c r="M303" s="199" t="s">
        <v>21</v>
      </c>
      <c r="N303" s="200" t="s">
        <v>44</v>
      </c>
      <c r="O303" s="41"/>
      <c r="P303" s="201">
        <f>O303*H303</f>
        <v>0</v>
      </c>
      <c r="Q303" s="201">
        <v>0.00047</v>
      </c>
      <c r="R303" s="201">
        <f>Q303*H303</f>
        <v>0.08571859999999999</v>
      </c>
      <c r="S303" s="201">
        <v>0</v>
      </c>
      <c r="T303" s="202">
        <f>S303*H303</f>
        <v>0</v>
      </c>
      <c r="AR303" s="23" t="s">
        <v>145</v>
      </c>
      <c r="AT303" s="23" t="s">
        <v>140</v>
      </c>
      <c r="AU303" s="23" t="s">
        <v>84</v>
      </c>
      <c r="AY303" s="23" t="s">
        <v>138</v>
      </c>
      <c r="BE303" s="203">
        <f>IF(N303="základní",J303,0)</f>
        <v>0</v>
      </c>
      <c r="BF303" s="203">
        <f>IF(N303="snížená",J303,0)</f>
        <v>0</v>
      </c>
      <c r="BG303" s="203">
        <f>IF(N303="zákl. přenesená",J303,0)</f>
        <v>0</v>
      </c>
      <c r="BH303" s="203">
        <f>IF(N303="sníž. přenesená",J303,0)</f>
        <v>0</v>
      </c>
      <c r="BI303" s="203">
        <f>IF(N303="nulová",J303,0)</f>
        <v>0</v>
      </c>
      <c r="BJ303" s="23" t="s">
        <v>81</v>
      </c>
      <c r="BK303" s="203">
        <f>ROUND(I303*H303,2)</f>
        <v>0</v>
      </c>
      <c r="BL303" s="23" t="s">
        <v>145</v>
      </c>
      <c r="BM303" s="23" t="s">
        <v>420</v>
      </c>
    </row>
    <row r="304" spans="2:47" s="1" customFormat="1" ht="27">
      <c r="B304" s="40"/>
      <c r="C304" s="62"/>
      <c r="D304" s="204" t="s">
        <v>147</v>
      </c>
      <c r="E304" s="62"/>
      <c r="F304" s="205" t="s">
        <v>421</v>
      </c>
      <c r="G304" s="62"/>
      <c r="H304" s="62"/>
      <c r="I304" s="162"/>
      <c r="J304" s="62"/>
      <c r="K304" s="62"/>
      <c r="L304" s="60"/>
      <c r="M304" s="206"/>
      <c r="N304" s="41"/>
      <c r="O304" s="41"/>
      <c r="P304" s="41"/>
      <c r="Q304" s="41"/>
      <c r="R304" s="41"/>
      <c r="S304" s="41"/>
      <c r="T304" s="77"/>
      <c r="AT304" s="23" t="s">
        <v>147</v>
      </c>
      <c r="AU304" s="23" t="s">
        <v>84</v>
      </c>
    </row>
    <row r="305" spans="2:51" s="11" customFormat="1" ht="13.5">
      <c r="B305" s="207"/>
      <c r="C305" s="208"/>
      <c r="D305" s="204" t="s">
        <v>149</v>
      </c>
      <c r="E305" s="209" t="s">
        <v>21</v>
      </c>
      <c r="F305" s="210" t="s">
        <v>422</v>
      </c>
      <c r="G305" s="208"/>
      <c r="H305" s="211" t="s">
        <v>21</v>
      </c>
      <c r="I305" s="212"/>
      <c r="J305" s="208"/>
      <c r="K305" s="208"/>
      <c r="L305" s="213"/>
      <c r="M305" s="214"/>
      <c r="N305" s="215"/>
      <c r="O305" s="215"/>
      <c r="P305" s="215"/>
      <c r="Q305" s="215"/>
      <c r="R305" s="215"/>
      <c r="S305" s="215"/>
      <c r="T305" s="216"/>
      <c r="AT305" s="217" t="s">
        <v>149</v>
      </c>
      <c r="AU305" s="217" t="s">
        <v>84</v>
      </c>
      <c r="AV305" s="11" t="s">
        <v>81</v>
      </c>
      <c r="AW305" s="11" t="s">
        <v>36</v>
      </c>
      <c r="AX305" s="11" t="s">
        <v>73</v>
      </c>
      <c r="AY305" s="217" t="s">
        <v>138</v>
      </c>
    </row>
    <row r="306" spans="2:51" s="12" customFormat="1" ht="13.5">
      <c r="B306" s="218"/>
      <c r="C306" s="219"/>
      <c r="D306" s="204" t="s">
        <v>149</v>
      </c>
      <c r="E306" s="220" t="s">
        <v>21</v>
      </c>
      <c r="F306" s="221" t="s">
        <v>423</v>
      </c>
      <c r="G306" s="219"/>
      <c r="H306" s="222">
        <v>182.38</v>
      </c>
      <c r="I306" s="223"/>
      <c r="J306" s="219"/>
      <c r="K306" s="219"/>
      <c r="L306" s="224"/>
      <c r="M306" s="225"/>
      <c r="N306" s="226"/>
      <c r="O306" s="226"/>
      <c r="P306" s="226"/>
      <c r="Q306" s="226"/>
      <c r="R306" s="226"/>
      <c r="S306" s="226"/>
      <c r="T306" s="227"/>
      <c r="AT306" s="228" t="s">
        <v>149</v>
      </c>
      <c r="AU306" s="228" t="s">
        <v>84</v>
      </c>
      <c r="AV306" s="12" t="s">
        <v>84</v>
      </c>
      <c r="AW306" s="12" t="s">
        <v>36</v>
      </c>
      <c r="AX306" s="12" t="s">
        <v>73</v>
      </c>
      <c r="AY306" s="228" t="s">
        <v>138</v>
      </c>
    </row>
    <row r="307" spans="2:51" s="13" customFormat="1" ht="13.5">
      <c r="B307" s="229"/>
      <c r="C307" s="230"/>
      <c r="D307" s="231" t="s">
        <v>149</v>
      </c>
      <c r="E307" s="232" t="s">
        <v>21</v>
      </c>
      <c r="F307" s="233" t="s">
        <v>152</v>
      </c>
      <c r="G307" s="230"/>
      <c r="H307" s="234">
        <v>182.38</v>
      </c>
      <c r="I307" s="235"/>
      <c r="J307" s="230"/>
      <c r="K307" s="230"/>
      <c r="L307" s="236"/>
      <c r="M307" s="237"/>
      <c r="N307" s="238"/>
      <c r="O307" s="238"/>
      <c r="P307" s="238"/>
      <c r="Q307" s="238"/>
      <c r="R307" s="238"/>
      <c r="S307" s="238"/>
      <c r="T307" s="239"/>
      <c r="AT307" s="240" t="s">
        <v>149</v>
      </c>
      <c r="AU307" s="240" t="s">
        <v>84</v>
      </c>
      <c r="AV307" s="13" t="s">
        <v>145</v>
      </c>
      <c r="AW307" s="13" t="s">
        <v>36</v>
      </c>
      <c r="AX307" s="13" t="s">
        <v>81</v>
      </c>
      <c r="AY307" s="240" t="s">
        <v>138</v>
      </c>
    </row>
    <row r="308" spans="2:65" s="1" customFormat="1" ht="31.5" customHeight="1">
      <c r="B308" s="40"/>
      <c r="C308" s="192" t="s">
        <v>424</v>
      </c>
      <c r="D308" s="192" t="s">
        <v>140</v>
      </c>
      <c r="E308" s="193" t="s">
        <v>257</v>
      </c>
      <c r="F308" s="194" t="s">
        <v>258</v>
      </c>
      <c r="G308" s="195" t="s">
        <v>181</v>
      </c>
      <c r="H308" s="196">
        <v>183.316</v>
      </c>
      <c r="I308" s="197"/>
      <c r="J308" s="198">
        <f>ROUND(I308*H308,2)</f>
        <v>0</v>
      </c>
      <c r="K308" s="194" t="s">
        <v>144</v>
      </c>
      <c r="L308" s="60"/>
      <c r="M308" s="199" t="s">
        <v>21</v>
      </c>
      <c r="N308" s="200" t="s">
        <v>44</v>
      </c>
      <c r="O308" s="41"/>
      <c r="P308" s="201">
        <f>O308*H308</f>
        <v>0</v>
      </c>
      <c r="Q308" s="201">
        <v>0</v>
      </c>
      <c r="R308" s="201">
        <f>Q308*H308</f>
        <v>0</v>
      </c>
      <c r="S308" s="201">
        <v>0</v>
      </c>
      <c r="T308" s="202">
        <f>S308*H308</f>
        <v>0</v>
      </c>
      <c r="AR308" s="23" t="s">
        <v>145</v>
      </c>
      <c r="AT308" s="23" t="s">
        <v>140</v>
      </c>
      <c r="AU308" s="23" t="s">
        <v>84</v>
      </c>
      <c r="AY308" s="23" t="s">
        <v>138</v>
      </c>
      <c r="BE308" s="203">
        <f>IF(N308="základní",J308,0)</f>
        <v>0</v>
      </c>
      <c r="BF308" s="203">
        <f>IF(N308="snížená",J308,0)</f>
        <v>0</v>
      </c>
      <c r="BG308" s="203">
        <f>IF(N308="zákl. přenesená",J308,0)</f>
        <v>0</v>
      </c>
      <c r="BH308" s="203">
        <f>IF(N308="sníž. přenesená",J308,0)</f>
        <v>0</v>
      </c>
      <c r="BI308" s="203">
        <f>IF(N308="nulová",J308,0)</f>
        <v>0</v>
      </c>
      <c r="BJ308" s="23" t="s">
        <v>81</v>
      </c>
      <c r="BK308" s="203">
        <f>ROUND(I308*H308,2)</f>
        <v>0</v>
      </c>
      <c r="BL308" s="23" t="s">
        <v>145</v>
      </c>
      <c r="BM308" s="23" t="s">
        <v>425</v>
      </c>
    </row>
    <row r="309" spans="2:47" s="1" customFormat="1" ht="27">
      <c r="B309" s="40"/>
      <c r="C309" s="62"/>
      <c r="D309" s="204" t="s">
        <v>147</v>
      </c>
      <c r="E309" s="62"/>
      <c r="F309" s="205" t="s">
        <v>260</v>
      </c>
      <c r="G309" s="62"/>
      <c r="H309" s="62"/>
      <c r="I309" s="162"/>
      <c r="J309" s="62"/>
      <c r="K309" s="62"/>
      <c r="L309" s="60"/>
      <c r="M309" s="206"/>
      <c r="N309" s="41"/>
      <c r="O309" s="41"/>
      <c r="P309" s="41"/>
      <c r="Q309" s="41"/>
      <c r="R309" s="41"/>
      <c r="S309" s="41"/>
      <c r="T309" s="77"/>
      <c r="AT309" s="23" t="s">
        <v>147</v>
      </c>
      <c r="AU309" s="23" t="s">
        <v>84</v>
      </c>
    </row>
    <row r="310" spans="2:63" s="10" customFormat="1" ht="29.85" customHeight="1">
      <c r="B310" s="175"/>
      <c r="C310" s="176"/>
      <c r="D310" s="189" t="s">
        <v>72</v>
      </c>
      <c r="E310" s="190" t="s">
        <v>426</v>
      </c>
      <c r="F310" s="190" t="s">
        <v>427</v>
      </c>
      <c r="G310" s="176"/>
      <c r="H310" s="176"/>
      <c r="I310" s="179"/>
      <c r="J310" s="191">
        <f>BK310</f>
        <v>0</v>
      </c>
      <c r="K310" s="176"/>
      <c r="L310" s="181"/>
      <c r="M310" s="182"/>
      <c r="N310" s="183"/>
      <c r="O310" s="183"/>
      <c r="P310" s="184">
        <f>SUM(P311:P342)</f>
        <v>0</v>
      </c>
      <c r="Q310" s="183"/>
      <c r="R310" s="184">
        <f>SUM(R311:R342)</f>
        <v>0.01</v>
      </c>
      <c r="S310" s="183"/>
      <c r="T310" s="185">
        <f>SUM(T311:T342)</f>
        <v>41.242</v>
      </c>
      <c r="AR310" s="186" t="s">
        <v>81</v>
      </c>
      <c r="AT310" s="187" t="s">
        <v>72</v>
      </c>
      <c r="AU310" s="187" t="s">
        <v>81</v>
      </c>
      <c r="AY310" s="186" t="s">
        <v>138</v>
      </c>
      <c r="BK310" s="188">
        <f>SUM(BK311:BK342)</f>
        <v>0</v>
      </c>
    </row>
    <row r="311" spans="2:65" s="1" customFormat="1" ht="22.5" customHeight="1">
      <c r="B311" s="40"/>
      <c r="C311" s="192" t="s">
        <v>428</v>
      </c>
      <c r="D311" s="192" t="s">
        <v>140</v>
      </c>
      <c r="E311" s="193" t="s">
        <v>400</v>
      </c>
      <c r="F311" s="194" t="s">
        <v>401</v>
      </c>
      <c r="G311" s="195" t="s">
        <v>217</v>
      </c>
      <c r="H311" s="196">
        <v>46</v>
      </c>
      <c r="I311" s="197"/>
      <c r="J311" s="198">
        <f>ROUND(I311*H311,2)</f>
        <v>0</v>
      </c>
      <c r="K311" s="194" t="s">
        <v>144</v>
      </c>
      <c r="L311" s="60"/>
      <c r="M311" s="199" t="s">
        <v>21</v>
      </c>
      <c r="N311" s="200" t="s">
        <v>44</v>
      </c>
      <c r="O311" s="41"/>
      <c r="P311" s="201">
        <f>O311*H311</f>
        <v>0</v>
      </c>
      <c r="Q311" s="201">
        <v>0</v>
      </c>
      <c r="R311" s="201">
        <f>Q311*H311</f>
        <v>0</v>
      </c>
      <c r="S311" s="201">
        <v>0</v>
      </c>
      <c r="T311" s="202">
        <f>S311*H311</f>
        <v>0</v>
      </c>
      <c r="AR311" s="23" t="s">
        <v>145</v>
      </c>
      <c r="AT311" s="23" t="s">
        <v>140</v>
      </c>
      <c r="AU311" s="23" t="s">
        <v>84</v>
      </c>
      <c r="AY311" s="23" t="s">
        <v>138</v>
      </c>
      <c r="BE311" s="203">
        <f>IF(N311="základní",J311,0)</f>
        <v>0</v>
      </c>
      <c r="BF311" s="203">
        <f>IF(N311="snížená",J311,0)</f>
        <v>0</v>
      </c>
      <c r="BG311" s="203">
        <f>IF(N311="zákl. přenesená",J311,0)</f>
        <v>0</v>
      </c>
      <c r="BH311" s="203">
        <f>IF(N311="sníž. přenesená",J311,0)</f>
        <v>0</v>
      </c>
      <c r="BI311" s="203">
        <f>IF(N311="nulová",J311,0)</f>
        <v>0</v>
      </c>
      <c r="BJ311" s="23" t="s">
        <v>81</v>
      </c>
      <c r="BK311" s="203">
        <f>ROUND(I311*H311,2)</f>
        <v>0</v>
      </c>
      <c r="BL311" s="23" t="s">
        <v>145</v>
      </c>
      <c r="BM311" s="23" t="s">
        <v>429</v>
      </c>
    </row>
    <row r="312" spans="2:47" s="1" customFormat="1" ht="27">
      <c r="B312" s="40"/>
      <c r="C312" s="62"/>
      <c r="D312" s="204" t="s">
        <v>147</v>
      </c>
      <c r="E312" s="62"/>
      <c r="F312" s="205" t="s">
        <v>403</v>
      </c>
      <c r="G312" s="62"/>
      <c r="H312" s="62"/>
      <c r="I312" s="162"/>
      <c r="J312" s="62"/>
      <c r="K312" s="62"/>
      <c r="L312" s="60"/>
      <c r="M312" s="206"/>
      <c r="N312" s="41"/>
      <c r="O312" s="41"/>
      <c r="P312" s="41"/>
      <c r="Q312" s="41"/>
      <c r="R312" s="41"/>
      <c r="S312" s="41"/>
      <c r="T312" s="77"/>
      <c r="AT312" s="23" t="s">
        <v>147</v>
      </c>
      <c r="AU312" s="23" t="s">
        <v>84</v>
      </c>
    </row>
    <row r="313" spans="2:51" s="12" customFormat="1" ht="13.5">
      <c r="B313" s="218"/>
      <c r="C313" s="219"/>
      <c r="D313" s="204" t="s">
        <v>149</v>
      </c>
      <c r="E313" s="220" t="s">
        <v>21</v>
      </c>
      <c r="F313" s="221" t="s">
        <v>220</v>
      </c>
      <c r="G313" s="219"/>
      <c r="H313" s="222">
        <v>46</v>
      </c>
      <c r="I313" s="223"/>
      <c r="J313" s="219"/>
      <c r="K313" s="219"/>
      <c r="L313" s="224"/>
      <c r="M313" s="225"/>
      <c r="N313" s="226"/>
      <c r="O313" s="226"/>
      <c r="P313" s="226"/>
      <c r="Q313" s="226"/>
      <c r="R313" s="226"/>
      <c r="S313" s="226"/>
      <c r="T313" s="227"/>
      <c r="AT313" s="228" t="s">
        <v>149</v>
      </c>
      <c r="AU313" s="228" t="s">
        <v>84</v>
      </c>
      <c r="AV313" s="12" t="s">
        <v>84</v>
      </c>
      <c r="AW313" s="12" t="s">
        <v>36</v>
      </c>
      <c r="AX313" s="12" t="s">
        <v>73</v>
      </c>
      <c r="AY313" s="228" t="s">
        <v>138</v>
      </c>
    </row>
    <row r="314" spans="2:51" s="13" customFormat="1" ht="13.5">
      <c r="B314" s="229"/>
      <c r="C314" s="230"/>
      <c r="D314" s="231" t="s">
        <v>149</v>
      </c>
      <c r="E314" s="232" t="s">
        <v>21</v>
      </c>
      <c r="F314" s="233" t="s">
        <v>152</v>
      </c>
      <c r="G314" s="230"/>
      <c r="H314" s="234">
        <v>46</v>
      </c>
      <c r="I314" s="235"/>
      <c r="J314" s="230"/>
      <c r="K314" s="230"/>
      <c r="L314" s="236"/>
      <c r="M314" s="237"/>
      <c r="N314" s="238"/>
      <c r="O314" s="238"/>
      <c r="P314" s="238"/>
      <c r="Q314" s="238"/>
      <c r="R314" s="238"/>
      <c r="S314" s="238"/>
      <c r="T314" s="239"/>
      <c r="AT314" s="240" t="s">
        <v>149</v>
      </c>
      <c r="AU314" s="240" t="s">
        <v>84</v>
      </c>
      <c r="AV314" s="13" t="s">
        <v>145</v>
      </c>
      <c r="AW314" s="13" t="s">
        <v>36</v>
      </c>
      <c r="AX314" s="13" t="s">
        <v>81</v>
      </c>
      <c r="AY314" s="240" t="s">
        <v>138</v>
      </c>
    </row>
    <row r="315" spans="2:65" s="1" customFormat="1" ht="31.5" customHeight="1">
      <c r="B315" s="40"/>
      <c r="C315" s="192" t="s">
        <v>430</v>
      </c>
      <c r="D315" s="192" t="s">
        <v>140</v>
      </c>
      <c r="E315" s="193" t="s">
        <v>431</v>
      </c>
      <c r="F315" s="194" t="s">
        <v>432</v>
      </c>
      <c r="G315" s="195" t="s">
        <v>187</v>
      </c>
      <c r="H315" s="196">
        <v>250</v>
      </c>
      <c r="I315" s="197"/>
      <c r="J315" s="198">
        <f>ROUND(I315*H315,2)</f>
        <v>0</v>
      </c>
      <c r="K315" s="194" t="s">
        <v>144</v>
      </c>
      <c r="L315" s="60"/>
      <c r="M315" s="199" t="s">
        <v>21</v>
      </c>
      <c r="N315" s="200" t="s">
        <v>44</v>
      </c>
      <c r="O315" s="41"/>
      <c r="P315" s="201">
        <f>O315*H315</f>
        <v>0</v>
      </c>
      <c r="Q315" s="201">
        <v>4E-05</v>
      </c>
      <c r="R315" s="201">
        <f>Q315*H315</f>
        <v>0.01</v>
      </c>
      <c r="S315" s="201">
        <v>0.103</v>
      </c>
      <c r="T315" s="202">
        <f>S315*H315</f>
        <v>25.75</v>
      </c>
      <c r="AR315" s="23" t="s">
        <v>145</v>
      </c>
      <c r="AT315" s="23" t="s">
        <v>140</v>
      </c>
      <c r="AU315" s="23" t="s">
        <v>84</v>
      </c>
      <c r="AY315" s="23" t="s">
        <v>138</v>
      </c>
      <c r="BE315" s="203">
        <f>IF(N315="základní",J315,0)</f>
        <v>0</v>
      </c>
      <c r="BF315" s="203">
        <f>IF(N315="snížená",J315,0)</f>
        <v>0</v>
      </c>
      <c r="BG315" s="203">
        <f>IF(N315="zákl. přenesená",J315,0)</f>
        <v>0</v>
      </c>
      <c r="BH315" s="203">
        <f>IF(N315="sníž. přenesená",J315,0)</f>
        <v>0</v>
      </c>
      <c r="BI315" s="203">
        <f>IF(N315="nulová",J315,0)</f>
        <v>0</v>
      </c>
      <c r="BJ315" s="23" t="s">
        <v>81</v>
      </c>
      <c r="BK315" s="203">
        <f>ROUND(I315*H315,2)</f>
        <v>0</v>
      </c>
      <c r="BL315" s="23" t="s">
        <v>145</v>
      </c>
      <c r="BM315" s="23" t="s">
        <v>433</v>
      </c>
    </row>
    <row r="316" spans="2:47" s="1" customFormat="1" ht="216">
      <c r="B316" s="40"/>
      <c r="C316" s="62"/>
      <c r="D316" s="204" t="s">
        <v>147</v>
      </c>
      <c r="E316" s="62"/>
      <c r="F316" s="205" t="s">
        <v>434</v>
      </c>
      <c r="G316" s="62"/>
      <c r="H316" s="62"/>
      <c r="I316" s="162"/>
      <c r="J316" s="62"/>
      <c r="K316" s="62"/>
      <c r="L316" s="60"/>
      <c r="M316" s="206"/>
      <c r="N316" s="41"/>
      <c r="O316" s="41"/>
      <c r="P316" s="41"/>
      <c r="Q316" s="41"/>
      <c r="R316" s="41"/>
      <c r="S316" s="41"/>
      <c r="T316" s="77"/>
      <c r="AT316" s="23" t="s">
        <v>147</v>
      </c>
      <c r="AU316" s="23" t="s">
        <v>84</v>
      </c>
    </row>
    <row r="317" spans="2:51" s="12" customFormat="1" ht="27">
      <c r="B317" s="218"/>
      <c r="C317" s="219"/>
      <c r="D317" s="204" t="s">
        <v>149</v>
      </c>
      <c r="E317" s="220" t="s">
        <v>21</v>
      </c>
      <c r="F317" s="221" t="s">
        <v>435</v>
      </c>
      <c r="G317" s="219"/>
      <c r="H317" s="222">
        <v>250</v>
      </c>
      <c r="I317" s="223"/>
      <c r="J317" s="219"/>
      <c r="K317" s="219"/>
      <c r="L317" s="224"/>
      <c r="M317" s="225"/>
      <c r="N317" s="226"/>
      <c r="O317" s="226"/>
      <c r="P317" s="226"/>
      <c r="Q317" s="226"/>
      <c r="R317" s="226"/>
      <c r="S317" s="226"/>
      <c r="T317" s="227"/>
      <c r="AT317" s="228" t="s">
        <v>149</v>
      </c>
      <c r="AU317" s="228" t="s">
        <v>84</v>
      </c>
      <c r="AV317" s="12" t="s">
        <v>84</v>
      </c>
      <c r="AW317" s="12" t="s">
        <v>36</v>
      </c>
      <c r="AX317" s="12" t="s">
        <v>73</v>
      </c>
      <c r="AY317" s="228" t="s">
        <v>138</v>
      </c>
    </row>
    <row r="318" spans="2:51" s="13" customFormat="1" ht="13.5">
      <c r="B318" s="229"/>
      <c r="C318" s="230"/>
      <c r="D318" s="231" t="s">
        <v>149</v>
      </c>
      <c r="E318" s="232" t="s">
        <v>21</v>
      </c>
      <c r="F318" s="233" t="s">
        <v>152</v>
      </c>
      <c r="G318" s="230"/>
      <c r="H318" s="234">
        <v>250</v>
      </c>
      <c r="I318" s="235"/>
      <c r="J318" s="230"/>
      <c r="K318" s="230"/>
      <c r="L318" s="236"/>
      <c r="M318" s="237"/>
      <c r="N318" s="238"/>
      <c r="O318" s="238"/>
      <c r="P318" s="238"/>
      <c r="Q318" s="238"/>
      <c r="R318" s="238"/>
      <c r="S318" s="238"/>
      <c r="T318" s="239"/>
      <c r="AT318" s="240" t="s">
        <v>149</v>
      </c>
      <c r="AU318" s="240" t="s">
        <v>84</v>
      </c>
      <c r="AV318" s="13" t="s">
        <v>145</v>
      </c>
      <c r="AW318" s="13" t="s">
        <v>36</v>
      </c>
      <c r="AX318" s="13" t="s">
        <v>81</v>
      </c>
      <c r="AY318" s="240" t="s">
        <v>138</v>
      </c>
    </row>
    <row r="319" spans="2:65" s="1" customFormat="1" ht="22.5" customHeight="1">
      <c r="B319" s="40"/>
      <c r="C319" s="192" t="s">
        <v>436</v>
      </c>
      <c r="D319" s="192" t="s">
        <v>140</v>
      </c>
      <c r="E319" s="193" t="s">
        <v>437</v>
      </c>
      <c r="F319" s="194" t="s">
        <v>438</v>
      </c>
      <c r="G319" s="195" t="s">
        <v>327</v>
      </c>
      <c r="H319" s="196">
        <v>4</v>
      </c>
      <c r="I319" s="197"/>
      <c r="J319" s="198">
        <f>ROUND(I319*H319,2)</f>
        <v>0</v>
      </c>
      <c r="K319" s="194" t="s">
        <v>21</v>
      </c>
      <c r="L319" s="60"/>
      <c r="M319" s="199" t="s">
        <v>21</v>
      </c>
      <c r="N319" s="200" t="s">
        <v>44</v>
      </c>
      <c r="O319" s="41"/>
      <c r="P319" s="201">
        <f>O319*H319</f>
        <v>0</v>
      </c>
      <c r="Q319" s="201">
        <v>0</v>
      </c>
      <c r="R319" s="201">
        <f>Q319*H319</f>
        <v>0</v>
      </c>
      <c r="S319" s="201">
        <v>0.108</v>
      </c>
      <c r="T319" s="202">
        <f>S319*H319</f>
        <v>0.432</v>
      </c>
      <c r="AR319" s="23" t="s">
        <v>145</v>
      </c>
      <c r="AT319" s="23" t="s">
        <v>140</v>
      </c>
      <c r="AU319" s="23" t="s">
        <v>84</v>
      </c>
      <c r="AY319" s="23" t="s">
        <v>138</v>
      </c>
      <c r="BE319" s="203">
        <f>IF(N319="základní",J319,0)</f>
        <v>0</v>
      </c>
      <c r="BF319" s="203">
        <f>IF(N319="snížená",J319,0)</f>
        <v>0</v>
      </c>
      <c r="BG319" s="203">
        <f>IF(N319="zákl. přenesená",J319,0)</f>
        <v>0</v>
      </c>
      <c r="BH319" s="203">
        <f>IF(N319="sníž. přenesená",J319,0)</f>
        <v>0</v>
      </c>
      <c r="BI319" s="203">
        <f>IF(N319="nulová",J319,0)</f>
        <v>0</v>
      </c>
      <c r="BJ319" s="23" t="s">
        <v>81</v>
      </c>
      <c r="BK319" s="203">
        <f>ROUND(I319*H319,2)</f>
        <v>0</v>
      </c>
      <c r="BL319" s="23" t="s">
        <v>145</v>
      </c>
      <c r="BM319" s="23" t="s">
        <v>439</v>
      </c>
    </row>
    <row r="320" spans="2:51" s="12" customFormat="1" ht="13.5">
      <c r="B320" s="218"/>
      <c r="C320" s="219"/>
      <c r="D320" s="204" t="s">
        <v>149</v>
      </c>
      <c r="E320" s="220" t="s">
        <v>21</v>
      </c>
      <c r="F320" s="221" t="s">
        <v>440</v>
      </c>
      <c r="G320" s="219"/>
      <c r="H320" s="222">
        <v>4</v>
      </c>
      <c r="I320" s="223"/>
      <c r="J320" s="219"/>
      <c r="K320" s="219"/>
      <c r="L320" s="224"/>
      <c r="M320" s="225"/>
      <c r="N320" s="226"/>
      <c r="O320" s="226"/>
      <c r="P320" s="226"/>
      <c r="Q320" s="226"/>
      <c r="R320" s="226"/>
      <c r="S320" s="226"/>
      <c r="T320" s="227"/>
      <c r="AT320" s="228" t="s">
        <v>149</v>
      </c>
      <c r="AU320" s="228" t="s">
        <v>84</v>
      </c>
      <c r="AV320" s="12" t="s">
        <v>84</v>
      </c>
      <c r="AW320" s="12" t="s">
        <v>36</v>
      </c>
      <c r="AX320" s="12" t="s">
        <v>73</v>
      </c>
      <c r="AY320" s="228" t="s">
        <v>138</v>
      </c>
    </row>
    <row r="321" spans="2:51" s="13" customFormat="1" ht="13.5">
      <c r="B321" s="229"/>
      <c r="C321" s="230"/>
      <c r="D321" s="231" t="s">
        <v>149</v>
      </c>
      <c r="E321" s="232" t="s">
        <v>21</v>
      </c>
      <c r="F321" s="233" t="s">
        <v>152</v>
      </c>
      <c r="G321" s="230"/>
      <c r="H321" s="234">
        <v>4</v>
      </c>
      <c r="I321" s="235"/>
      <c r="J321" s="230"/>
      <c r="K321" s="230"/>
      <c r="L321" s="236"/>
      <c r="M321" s="237"/>
      <c r="N321" s="238"/>
      <c r="O321" s="238"/>
      <c r="P321" s="238"/>
      <c r="Q321" s="238"/>
      <c r="R321" s="238"/>
      <c r="S321" s="238"/>
      <c r="T321" s="239"/>
      <c r="AT321" s="240" t="s">
        <v>149</v>
      </c>
      <c r="AU321" s="240" t="s">
        <v>84</v>
      </c>
      <c r="AV321" s="13" t="s">
        <v>145</v>
      </c>
      <c r="AW321" s="13" t="s">
        <v>36</v>
      </c>
      <c r="AX321" s="13" t="s">
        <v>81</v>
      </c>
      <c r="AY321" s="240" t="s">
        <v>138</v>
      </c>
    </row>
    <row r="322" spans="2:65" s="1" customFormat="1" ht="22.5" customHeight="1">
      <c r="B322" s="40"/>
      <c r="C322" s="192" t="s">
        <v>441</v>
      </c>
      <c r="D322" s="192" t="s">
        <v>140</v>
      </c>
      <c r="E322" s="193" t="s">
        <v>442</v>
      </c>
      <c r="F322" s="194" t="s">
        <v>443</v>
      </c>
      <c r="G322" s="195" t="s">
        <v>217</v>
      </c>
      <c r="H322" s="196">
        <v>20</v>
      </c>
      <c r="I322" s="197"/>
      <c r="J322" s="198">
        <f>ROUND(I322*H322,2)</f>
        <v>0</v>
      </c>
      <c r="K322" s="194" t="s">
        <v>144</v>
      </c>
      <c r="L322" s="60"/>
      <c r="M322" s="199" t="s">
        <v>21</v>
      </c>
      <c r="N322" s="200" t="s">
        <v>44</v>
      </c>
      <c r="O322" s="41"/>
      <c r="P322" s="201">
        <f>O322*H322</f>
        <v>0</v>
      </c>
      <c r="Q322" s="201">
        <v>0</v>
      </c>
      <c r="R322" s="201">
        <f>Q322*H322</f>
        <v>0</v>
      </c>
      <c r="S322" s="201">
        <v>0.753</v>
      </c>
      <c r="T322" s="202">
        <f>S322*H322</f>
        <v>15.06</v>
      </c>
      <c r="AR322" s="23" t="s">
        <v>145</v>
      </c>
      <c r="AT322" s="23" t="s">
        <v>140</v>
      </c>
      <c r="AU322" s="23" t="s">
        <v>84</v>
      </c>
      <c r="AY322" s="23" t="s">
        <v>138</v>
      </c>
      <c r="BE322" s="203">
        <f>IF(N322="základní",J322,0)</f>
        <v>0</v>
      </c>
      <c r="BF322" s="203">
        <f>IF(N322="snížená",J322,0)</f>
        <v>0</v>
      </c>
      <c r="BG322" s="203">
        <f>IF(N322="zákl. přenesená",J322,0)</f>
        <v>0</v>
      </c>
      <c r="BH322" s="203">
        <f>IF(N322="sníž. přenesená",J322,0)</f>
        <v>0</v>
      </c>
      <c r="BI322" s="203">
        <f>IF(N322="nulová",J322,0)</f>
        <v>0</v>
      </c>
      <c r="BJ322" s="23" t="s">
        <v>81</v>
      </c>
      <c r="BK322" s="203">
        <f>ROUND(I322*H322,2)</f>
        <v>0</v>
      </c>
      <c r="BL322" s="23" t="s">
        <v>145</v>
      </c>
      <c r="BM322" s="23" t="s">
        <v>444</v>
      </c>
    </row>
    <row r="323" spans="2:47" s="1" customFormat="1" ht="121.5">
      <c r="B323" s="40"/>
      <c r="C323" s="62"/>
      <c r="D323" s="204" t="s">
        <v>147</v>
      </c>
      <c r="E323" s="62"/>
      <c r="F323" s="205" t="s">
        <v>445</v>
      </c>
      <c r="G323" s="62"/>
      <c r="H323" s="62"/>
      <c r="I323" s="162"/>
      <c r="J323" s="62"/>
      <c r="K323" s="62"/>
      <c r="L323" s="60"/>
      <c r="M323" s="206"/>
      <c r="N323" s="41"/>
      <c r="O323" s="41"/>
      <c r="P323" s="41"/>
      <c r="Q323" s="41"/>
      <c r="R323" s="41"/>
      <c r="S323" s="41"/>
      <c r="T323" s="77"/>
      <c r="AT323" s="23" t="s">
        <v>147</v>
      </c>
      <c r="AU323" s="23" t="s">
        <v>84</v>
      </c>
    </row>
    <row r="324" spans="2:51" s="12" customFormat="1" ht="13.5">
      <c r="B324" s="218"/>
      <c r="C324" s="219"/>
      <c r="D324" s="204" t="s">
        <v>149</v>
      </c>
      <c r="E324" s="220" t="s">
        <v>21</v>
      </c>
      <c r="F324" s="221" t="s">
        <v>446</v>
      </c>
      <c r="G324" s="219"/>
      <c r="H324" s="222">
        <v>20</v>
      </c>
      <c r="I324" s="223"/>
      <c r="J324" s="219"/>
      <c r="K324" s="219"/>
      <c r="L324" s="224"/>
      <c r="M324" s="225"/>
      <c r="N324" s="226"/>
      <c r="O324" s="226"/>
      <c r="P324" s="226"/>
      <c r="Q324" s="226"/>
      <c r="R324" s="226"/>
      <c r="S324" s="226"/>
      <c r="T324" s="227"/>
      <c r="AT324" s="228" t="s">
        <v>149</v>
      </c>
      <c r="AU324" s="228" t="s">
        <v>84</v>
      </c>
      <c r="AV324" s="12" t="s">
        <v>84</v>
      </c>
      <c r="AW324" s="12" t="s">
        <v>36</v>
      </c>
      <c r="AX324" s="12" t="s">
        <v>73</v>
      </c>
      <c r="AY324" s="228" t="s">
        <v>138</v>
      </c>
    </row>
    <row r="325" spans="2:51" s="13" customFormat="1" ht="13.5">
      <c r="B325" s="229"/>
      <c r="C325" s="230"/>
      <c r="D325" s="231" t="s">
        <v>149</v>
      </c>
      <c r="E325" s="232" t="s">
        <v>21</v>
      </c>
      <c r="F325" s="233" t="s">
        <v>152</v>
      </c>
      <c r="G325" s="230"/>
      <c r="H325" s="234">
        <v>20</v>
      </c>
      <c r="I325" s="235"/>
      <c r="J325" s="230"/>
      <c r="K325" s="230"/>
      <c r="L325" s="236"/>
      <c r="M325" s="237"/>
      <c r="N325" s="238"/>
      <c r="O325" s="238"/>
      <c r="P325" s="238"/>
      <c r="Q325" s="238"/>
      <c r="R325" s="238"/>
      <c r="S325" s="238"/>
      <c r="T325" s="239"/>
      <c r="AT325" s="240" t="s">
        <v>149</v>
      </c>
      <c r="AU325" s="240" t="s">
        <v>84</v>
      </c>
      <c r="AV325" s="13" t="s">
        <v>145</v>
      </c>
      <c r="AW325" s="13" t="s">
        <v>36</v>
      </c>
      <c r="AX325" s="13" t="s">
        <v>81</v>
      </c>
      <c r="AY325" s="240" t="s">
        <v>138</v>
      </c>
    </row>
    <row r="326" spans="2:65" s="1" customFormat="1" ht="31.5" customHeight="1">
      <c r="B326" s="40"/>
      <c r="C326" s="192" t="s">
        <v>447</v>
      </c>
      <c r="D326" s="192" t="s">
        <v>140</v>
      </c>
      <c r="E326" s="193" t="s">
        <v>448</v>
      </c>
      <c r="F326" s="194" t="s">
        <v>449</v>
      </c>
      <c r="G326" s="195" t="s">
        <v>181</v>
      </c>
      <c r="H326" s="196">
        <v>15.492</v>
      </c>
      <c r="I326" s="197"/>
      <c r="J326" s="198">
        <f>ROUND(I326*H326,2)</f>
        <v>0</v>
      </c>
      <c r="K326" s="194" t="s">
        <v>21</v>
      </c>
      <c r="L326" s="60"/>
      <c r="M326" s="199" t="s">
        <v>21</v>
      </c>
      <c r="N326" s="200" t="s">
        <v>44</v>
      </c>
      <c r="O326" s="41"/>
      <c r="P326" s="201">
        <f>O326*H326</f>
        <v>0</v>
      </c>
      <c r="Q326" s="201">
        <v>0</v>
      </c>
      <c r="R326" s="201">
        <f>Q326*H326</f>
        <v>0</v>
      </c>
      <c r="S326" s="201">
        <v>0</v>
      </c>
      <c r="T326" s="202">
        <f>S326*H326</f>
        <v>0</v>
      </c>
      <c r="AR326" s="23" t="s">
        <v>145</v>
      </c>
      <c r="AT326" s="23" t="s">
        <v>140</v>
      </c>
      <c r="AU326" s="23" t="s">
        <v>84</v>
      </c>
      <c r="AY326" s="23" t="s">
        <v>138</v>
      </c>
      <c r="BE326" s="203">
        <f>IF(N326="základní",J326,0)</f>
        <v>0</v>
      </c>
      <c r="BF326" s="203">
        <f>IF(N326="snížená",J326,0)</f>
        <v>0</v>
      </c>
      <c r="BG326" s="203">
        <f>IF(N326="zákl. přenesená",J326,0)</f>
        <v>0</v>
      </c>
      <c r="BH326" s="203">
        <f>IF(N326="sníž. přenesená",J326,0)</f>
        <v>0</v>
      </c>
      <c r="BI326" s="203">
        <f>IF(N326="nulová",J326,0)</f>
        <v>0</v>
      </c>
      <c r="BJ326" s="23" t="s">
        <v>81</v>
      </c>
      <c r="BK326" s="203">
        <f>ROUND(I326*H326,2)</f>
        <v>0</v>
      </c>
      <c r="BL326" s="23" t="s">
        <v>145</v>
      </c>
      <c r="BM326" s="23" t="s">
        <v>450</v>
      </c>
    </row>
    <row r="327" spans="2:51" s="12" customFormat="1" ht="13.5">
      <c r="B327" s="218"/>
      <c r="C327" s="219"/>
      <c r="D327" s="204" t="s">
        <v>149</v>
      </c>
      <c r="E327" s="220" t="s">
        <v>21</v>
      </c>
      <c r="F327" s="221" t="s">
        <v>451</v>
      </c>
      <c r="G327" s="219"/>
      <c r="H327" s="222">
        <v>15.492</v>
      </c>
      <c r="I327" s="223"/>
      <c r="J327" s="219"/>
      <c r="K327" s="219"/>
      <c r="L327" s="224"/>
      <c r="M327" s="225"/>
      <c r="N327" s="226"/>
      <c r="O327" s="226"/>
      <c r="P327" s="226"/>
      <c r="Q327" s="226"/>
      <c r="R327" s="226"/>
      <c r="S327" s="226"/>
      <c r="T327" s="227"/>
      <c r="AT327" s="228" t="s">
        <v>149</v>
      </c>
      <c r="AU327" s="228" t="s">
        <v>84</v>
      </c>
      <c r="AV327" s="12" t="s">
        <v>84</v>
      </c>
      <c r="AW327" s="12" t="s">
        <v>36</v>
      </c>
      <c r="AX327" s="12" t="s">
        <v>73</v>
      </c>
      <c r="AY327" s="228" t="s">
        <v>138</v>
      </c>
    </row>
    <row r="328" spans="2:51" s="13" customFormat="1" ht="13.5">
      <c r="B328" s="229"/>
      <c r="C328" s="230"/>
      <c r="D328" s="231" t="s">
        <v>149</v>
      </c>
      <c r="E328" s="232" t="s">
        <v>21</v>
      </c>
      <c r="F328" s="233" t="s">
        <v>152</v>
      </c>
      <c r="G328" s="230"/>
      <c r="H328" s="234">
        <v>15.492</v>
      </c>
      <c r="I328" s="235"/>
      <c r="J328" s="230"/>
      <c r="K328" s="230"/>
      <c r="L328" s="236"/>
      <c r="M328" s="237"/>
      <c r="N328" s="238"/>
      <c r="O328" s="238"/>
      <c r="P328" s="238"/>
      <c r="Q328" s="238"/>
      <c r="R328" s="238"/>
      <c r="S328" s="238"/>
      <c r="T328" s="239"/>
      <c r="AT328" s="240" t="s">
        <v>149</v>
      </c>
      <c r="AU328" s="240" t="s">
        <v>84</v>
      </c>
      <c r="AV328" s="13" t="s">
        <v>145</v>
      </c>
      <c r="AW328" s="13" t="s">
        <v>36</v>
      </c>
      <c r="AX328" s="13" t="s">
        <v>81</v>
      </c>
      <c r="AY328" s="240" t="s">
        <v>138</v>
      </c>
    </row>
    <row r="329" spans="2:65" s="1" customFormat="1" ht="22.5" customHeight="1">
      <c r="B329" s="40"/>
      <c r="C329" s="192" t="s">
        <v>452</v>
      </c>
      <c r="D329" s="192" t="s">
        <v>140</v>
      </c>
      <c r="E329" s="193" t="s">
        <v>453</v>
      </c>
      <c r="F329" s="194" t="s">
        <v>454</v>
      </c>
      <c r="G329" s="195" t="s">
        <v>181</v>
      </c>
      <c r="H329" s="196">
        <v>25.75</v>
      </c>
      <c r="I329" s="197"/>
      <c r="J329" s="198">
        <f>ROUND(I329*H329,2)</f>
        <v>0</v>
      </c>
      <c r="K329" s="194" t="s">
        <v>21</v>
      </c>
      <c r="L329" s="60"/>
      <c r="M329" s="199" t="s">
        <v>21</v>
      </c>
      <c r="N329" s="200" t="s">
        <v>44</v>
      </c>
      <c r="O329" s="41"/>
      <c r="P329" s="201">
        <f>O329*H329</f>
        <v>0</v>
      </c>
      <c r="Q329" s="201">
        <v>0</v>
      </c>
      <c r="R329" s="201">
        <f>Q329*H329</f>
        <v>0</v>
      </c>
      <c r="S329" s="201">
        <v>0</v>
      </c>
      <c r="T329" s="202">
        <f>S329*H329</f>
        <v>0</v>
      </c>
      <c r="AR329" s="23" t="s">
        <v>145</v>
      </c>
      <c r="AT329" s="23" t="s">
        <v>140</v>
      </c>
      <c r="AU329" s="23" t="s">
        <v>84</v>
      </c>
      <c r="AY329" s="23" t="s">
        <v>138</v>
      </c>
      <c r="BE329" s="203">
        <f>IF(N329="základní",J329,0)</f>
        <v>0</v>
      </c>
      <c r="BF329" s="203">
        <f>IF(N329="snížená",J329,0)</f>
        <v>0</v>
      </c>
      <c r="BG329" s="203">
        <f>IF(N329="zákl. přenesená",J329,0)</f>
        <v>0</v>
      </c>
      <c r="BH329" s="203">
        <f>IF(N329="sníž. přenesená",J329,0)</f>
        <v>0</v>
      </c>
      <c r="BI329" s="203">
        <f>IF(N329="nulová",J329,0)</f>
        <v>0</v>
      </c>
      <c r="BJ329" s="23" t="s">
        <v>81</v>
      </c>
      <c r="BK329" s="203">
        <f>ROUND(I329*H329,2)</f>
        <v>0</v>
      </c>
      <c r="BL329" s="23" t="s">
        <v>145</v>
      </c>
      <c r="BM329" s="23" t="s">
        <v>455</v>
      </c>
    </row>
    <row r="330" spans="2:51" s="12" customFormat="1" ht="13.5">
      <c r="B330" s="218"/>
      <c r="C330" s="219"/>
      <c r="D330" s="204" t="s">
        <v>149</v>
      </c>
      <c r="E330" s="220" t="s">
        <v>21</v>
      </c>
      <c r="F330" s="221" t="s">
        <v>456</v>
      </c>
      <c r="G330" s="219"/>
      <c r="H330" s="222">
        <v>25.75</v>
      </c>
      <c r="I330" s="223"/>
      <c r="J330" s="219"/>
      <c r="K330" s="219"/>
      <c r="L330" s="224"/>
      <c r="M330" s="225"/>
      <c r="N330" s="226"/>
      <c r="O330" s="226"/>
      <c r="P330" s="226"/>
      <c r="Q330" s="226"/>
      <c r="R330" s="226"/>
      <c r="S330" s="226"/>
      <c r="T330" s="227"/>
      <c r="AT330" s="228" t="s">
        <v>149</v>
      </c>
      <c r="AU330" s="228" t="s">
        <v>84</v>
      </c>
      <c r="AV330" s="12" t="s">
        <v>84</v>
      </c>
      <c r="AW330" s="12" t="s">
        <v>36</v>
      </c>
      <c r="AX330" s="12" t="s">
        <v>73</v>
      </c>
      <c r="AY330" s="228" t="s">
        <v>138</v>
      </c>
    </row>
    <row r="331" spans="2:51" s="13" customFormat="1" ht="13.5">
      <c r="B331" s="229"/>
      <c r="C331" s="230"/>
      <c r="D331" s="231" t="s">
        <v>149</v>
      </c>
      <c r="E331" s="232" t="s">
        <v>21</v>
      </c>
      <c r="F331" s="233" t="s">
        <v>152</v>
      </c>
      <c r="G331" s="230"/>
      <c r="H331" s="234">
        <v>25.75</v>
      </c>
      <c r="I331" s="235"/>
      <c r="J331" s="230"/>
      <c r="K331" s="230"/>
      <c r="L331" s="236"/>
      <c r="M331" s="237"/>
      <c r="N331" s="238"/>
      <c r="O331" s="238"/>
      <c r="P331" s="238"/>
      <c r="Q331" s="238"/>
      <c r="R331" s="238"/>
      <c r="S331" s="238"/>
      <c r="T331" s="239"/>
      <c r="AT331" s="240" t="s">
        <v>149</v>
      </c>
      <c r="AU331" s="240" t="s">
        <v>84</v>
      </c>
      <c r="AV331" s="13" t="s">
        <v>145</v>
      </c>
      <c r="AW331" s="13" t="s">
        <v>36</v>
      </c>
      <c r="AX331" s="13" t="s">
        <v>81</v>
      </c>
      <c r="AY331" s="240" t="s">
        <v>138</v>
      </c>
    </row>
    <row r="332" spans="2:65" s="1" customFormat="1" ht="31.5" customHeight="1">
      <c r="B332" s="40"/>
      <c r="C332" s="192" t="s">
        <v>457</v>
      </c>
      <c r="D332" s="192" t="s">
        <v>140</v>
      </c>
      <c r="E332" s="193" t="s">
        <v>458</v>
      </c>
      <c r="F332" s="194" t="s">
        <v>459</v>
      </c>
      <c r="G332" s="195" t="s">
        <v>181</v>
      </c>
      <c r="H332" s="196">
        <v>25.75</v>
      </c>
      <c r="I332" s="197"/>
      <c r="J332" s="198">
        <f>ROUND(I332*H332,2)</f>
        <v>0</v>
      </c>
      <c r="K332" s="194" t="s">
        <v>21</v>
      </c>
      <c r="L332" s="60"/>
      <c r="M332" s="199" t="s">
        <v>21</v>
      </c>
      <c r="N332" s="200" t="s">
        <v>44</v>
      </c>
      <c r="O332" s="41"/>
      <c r="P332" s="201">
        <f>O332*H332</f>
        <v>0</v>
      </c>
      <c r="Q332" s="201">
        <v>0</v>
      </c>
      <c r="R332" s="201">
        <f>Q332*H332</f>
        <v>0</v>
      </c>
      <c r="S332" s="201">
        <v>0</v>
      </c>
      <c r="T332" s="202">
        <f>S332*H332</f>
        <v>0</v>
      </c>
      <c r="AR332" s="23" t="s">
        <v>145</v>
      </c>
      <c r="AT332" s="23" t="s">
        <v>140</v>
      </c>
      <c r="AU332" s="23" t="s">
        <v>84</v>
      </c>
      <c r="AY332" s="23" t="s">
        <v>138</v>
      </c>
      <c r="BE332" s="203">
        <f>IF(N332="základní",J332,0)</f>
        <v>0</v>
      </c>
      <c r="BF332" s="203">
        <f>IF(N332="snížená",J332,0)</f>
        <v>0</v>
      </c>
      <c r="BG332" s="203">
        <f>IF(N332="zákl. přenesená",J332,0)</f>
        <v>0</v>
      </c>
      <c r="BH332" s="203">
        <f>IF(N332="sníž. přenesená",J332,0)</f>
        <v>0</v>
      </c>
      <c r="BI332" s="203">
        <f>IF(N332="nulová",J332,0)</f>
        <v>0</v>
      </c>
      <c r="BJ332" s="23" t="s">
        <v>81</v>
      </c>
      <c r="BK332" s="203">
        <f>ROUND(I332*H332,2)</f>
        <v>0</v>
      </c>
      <c r="BL332" s="23" t="s">
        <v>145</v>
      </c>
      <c r="BM332" s="23" t="s">
        <v>460</v>
      </c>
    </row>
    <row r="333" spans="2:51" s="12" customFormat="1" ht="13.5">
      <c r="B333" s="218"/>
      <c r="C333" s="219"/>
      <c r="D333" s="204" t="s">
        <v>149</v>
      </c>
      <c r="E333" s="220" t="s">
        <v>21</v>
      </c>
      <c r="F333" s="221" t="s">
        <v>461</v>
      </c>
      <c r="G333" s="219"/>
      <c r="H333" s="222">
        <v>25.75</v>
      </c>
      <c r="I333" s="223"/>
      <c r="J333" s="219"/>
      <c r="K333" s="219"/>
      <c r="L333" s="224"/>
      <c r="M333" s="225"/>
      <c r="N333" s="226"/>
      <c r="O333" s="226"/>
      <c r="P333" s="226"/>
      <c r="Q333" s="226"/>
      <c r="R333" s="226"/>
      <c r="S333" s="226"/>
      <c r="T333" s="227"/>
      <c r="AT333" s="228" t="s">
        <v>149</v>
      </c>
      <c r="AU333" s="228" t="s">
        <v>84</v>
      </c>
      <c r="AV333" s="12" t="s">
        <v>84</v>
      </c>
      <c r="AW333" s="12" t="s">
        <v>36</v>
      </c>
      <c r="AX333" s="12" t="s">
        <v>73</v>
      </c>
      <c r="AY333" s="228" t="s">
        <v>138</v>
      </c>
    </row>
    <row r="334" spans="2:51" s="13" customFormat="1" ht="13.5">
      <c r="B334" s="229"/>
      <c r="C334" s="230"/>
      <c r="D334" s="231" t="s">
        <v>149</v>
      </c>
      <c r="E334" s="232" t="s">
        <v>21</v>
      </c>
      <c r="F334" s="233" t="s">
        <v>152</v>
      </c>
      <c r="G334" s="230"/>
      <c r="H334" s="234">
        <v>25.75</v>
      </c>
      <c r="I334" s="235"/>
      <c r="J334" s="230"/>
      <c r="K334" s="230"/>
      <c r="L334" s="236"/>
      <c r="M334" s="237"/>
      <c r="N334" s="238"/>
      <c r="O334" s="238"/>
      <c r="P334" s="238"/>
      <c r="Q334" s="238"/>
      <c r="R334" s="238"/>
      <c r="S334" s="238"/>
      <c r="T334" s="239"/>
      <c r="AT334" s="240" t="s">
        <v>149</v>
      </c>
      <c r="AU334" s="240" t="s">
        <v>84</v>
      </c>
      <c r="AV334" s="13" t="s">
        <v>145</v>
      </c>
      <c r="AW334" s="13" t="s">
        <v>36</v>
      </c>
      <c r="AX334" s="13" t="s">
        <v>81</v>
      </c>
      <c r="AY334" s="240" t="s">
        <v>138</v>
      </c>
    </row>
    <row r="335" spans="2:65" s="1" customFormat="1" ht="31.5" customHeight="1">
      <c r="B335" s="40"/>
      <c r="C335" s="192" t="s">
        <v>462</v>
      </c>
      <c r="D335" s="192" t="s">
        <v>140</v>
      </c>
      <c r="E335" s="193" t="s">
        <v>463</v>
      </c>
      <c r="F335" s="194" t="s">
        <v>464</v>
      </c>
      <c r="G335" s="195" t="s">
        <v>181</v>
      </c>
      <c r="H335" s="196">
        <v>664.37</v>
      </c>
      <c r="I335" s="197"/>
      <c r="J335" s="198">
        <f>ROUND(I335*H335,2)</f>
        <v>0</v>
      </c>
      <c r="K335" s="194" t="s">
        <v>21</v>
      </c>
      <c r="L335" s="60"/>
      <c r="M335" s="199" t="s">
        <v>21</v>
      </c>
      <c r="N335" s="200" t="s">
        <v>44</v>
      </c>
      <c r="O335" s="41"/>
      <c r="P335" s="201">
        <f>O335*H335</f>
        <v>0</v>
      </c>
      <c r="Q335" s="201">
        <v>0</v>
      </c>
      <c r="R335" s="201">
        <f>Q335*H335</f>
        <v>0</v>
      </c>
      <c r="S335" s="201">
        <v>0</v>
      </c>
      <c r="T335" s="202">
        <f>S335*H335</f>
        <v>0</v>
      </c>
      <c r="AR335" s="23" t="s">
        <v>145</v>
      </c>
      <c r="AT335" s="23" t="s">
        <v>140</v>
      </c>
      <c r="AU335" s="23" t="s">
        <v>84</v>
      </c>
      <c r="AY335" s="23" t="s">
        <v>138</v>
      </c>
      <c r="BE335" s="203">
        <f>IF(N335="základní",J335,0)</f>
        <v>0</v>
      </c>
      <c r="BF335" s="203">
        <f>IF(N335="snížená",J335,0)</f>
        <v>0</v>
      </c>
      <c r="BG335" s="203">
        <f>IF(N335="zákl. přenesená",J335,0)</f>
        <v>0</v>
      </c>
      <c r="BH335" s="203">
        <f>IF(N335="sníž. přenesená",J335,0)</f>
        <v>0</v>
      </c>
      <c r="BI335" s="203">
        <f>IF(N335="nulová",J335,0)</f>
        <v>0</v>
      </c>
      <c r="BJ335" s="23" t="s">
        <v>81</v>
      </c>
      <c r="BK335" s="203">
        <f>ROUND(I335*H335,2)</f>
        <v>0</v>
      </c>
      <c r="BL335" s="23" t="s">
        <v>145</v>
      </c>
      <c r="BM335" s="23" t="s">
        <v>465</v>
      </c>
    </row>
    <row r="336" spans="2:51" s="12" customFormat="1" ht="13.5">
      <c r="B336" s="218"/>
      <c r="C336" s="219"/>
      <c r="D336" s="204" t="s">
        <v>149</v>
      </c>
      <c r="E336" s="220" t="s">
        <v>21</v>
      </c>
      <c r="F336" s="221" t="s">
        <v>466</v>
      </c>
      <c r="G336" s="219"/>
      <c r="H336" s="222">
        <v>690.12</v>
      </c>
      <c r="I336" s="223"/>
      <c r="J336" s="219"/>
      <c r="K336" s="219"/>
      <c r="L336" s="224"/>
      <c r="M336" s="225"/>
      <c r="N336" s="226"/>
      <c r="O336" s="226"/>
      <c r="P336" s="226"/>
      <c r="Q336" s="226"/>
      <c r="R336" s="226"/>
      <c r="S336" s="226"/>
      <c r="T336" s="227"/>
      <c r="AT336" s="228" t="s">
        <v>149</v>
      </c>
      <c r="AU336" s="228" t="s">
        <v>84</v>
      </c>
      <c r="AV336" s="12" t="s">
        <v>84</v>
      </c>
      <c r="AW336" s="12" t="s">
        <v>36</v>
      </c>
      <c r="AX336" s="12" t="s">
        <v>73</v>
      </c>
      <c r="AY336" s="228" t="s">
        <v>138</v>
      </c>
    </row>
    <row r="337" spans="2:51" s="12" customFormat="1" ht="13.5">
      <c r="B337" s="218"/>
      <c r="C337" s="219"/>
      <c r="D337" s="204" t="s">
        <v>149</v>
      </c>
      <c r="E337" s="220" t="s">
        <v>21</v>
      </c>
      <c r="F337" s="221" t="s">
        <v>467</v>
      </c>
      <c r="G337" s="219"/>
      <c r="H337" s="222">
        <v>-25.75</v>
      </c>
      <c r="I337" s="223"/>
      <c r="J337" s="219"/>
      <c r="K337" s="219"/>
      <c r="L337" s="224"/>
      <c r="M337" s="225"/>
      <c r="N337" s="226"/>
      <c r="O337" s="226"/>
      <c r="P337" s="226"/>
      <c r="Q337" s="226"/>
      <c r="R337" s="226"/>
      <c r="S337" s="226"/>
      <c r="T337" s="227"/>
      <c r="AT337" s="228" t="s">
        <v>149</v>
      </c>
      <c r="AU337" s="228" t="s">
        <v>84</v>
      </c>
      <c r="AV337" s="12" t="s">
        <v>84</v>
      </c>
      <c r="AW337" s="12" t="s">
        <v>36</v>
      </c>
      <c r="AX337" s="12" t="s">
        <v>73</v>
      </c>
      <c r="AY337" s="228" t="s">
        <v>138</v>
      </c>
    </row>
    <row r="338" spans="2:51" s="13" customFormat="1" ht="13.5">
      <c r="B338" s="229"/>
      <c r="C338" s="230"/>
      <c r="D338" s="231" t="s">
        <v>149</v>
      </c>
      <c r="E338" s="232" t="s">
        <v>21</v>
      </c>
      <c r="F338" s="233" t="s">
        <v>152</v>
      </c>
      <c r="G338" s="230"/>
      <c r="H338" s="234">
        <v>664.37</v>
      </c>
      <c r="I338" s="235"/>
      <c r="J338" s="230"/>
      <c r="K338" s="230"/>
      <c r="L338" s="236"/>
      <c r="M338" s="237"/>
      <c r="N338" s="238"/>
      <c r="O338" s="238"/>
      <c r="P338" s="238"/>
      <c r="Q338" s="238"/>
      <c r="R338" s="238"/>
      <c r="S338" s="238"/>
      <c r="T338" s="239"/>
      <c r="AT338" s="240" t="s">
        <v>149</v>
      </c>
      <c r="AU338" s="240" t="s">
        <v>84</v>
      </c>
      <c r="AV338" s="13" t="s">
        <v>145</v>
      </c>
      <c r="AW338" s="13" t="s">
        <v>36</v>
      </c>
      <c r="AX338" s="13" t="s">
        <v>81</v>
      </c>
      <c r="AY338" s="240" t="s">
        <v>138</v>
      </c>
    </row>
    <row r="339" spans="2:65" s="1" customFormat="1" ht="22.5" customHeight="1">
      <c r="B339" s="40"/>
      <c r="C339" s="192" t="s">
        <v>468</v>
      </c>
      <c r="D339" s="192" t="s">
        <v>140</v>
      </c>
      <c r="E339" s="193" t="s">
        <v>469</v>
      </c>
      <c r="F339" s="194" t="s">
        <v>470</v>
      </c>
      <c r="G339" s="195" t="s">
        <v>181</v>
      </c>
      <c r="H339" s="196">
        <v>15.492</v>
      </c>
      <c r="I339" s="197"/>
      <c r="J339" s="198">
        <f>ROUND(I339*H339,2)</f>
        <v>0</v>
      </c>
      <c r="K339" s="194" t="s">
        <v>144</v>
      </c>
      <c r="L339" s="60"/>
      <c r="M339" s="199" t="s">
        <v>21</v>
      </c>
      <c r="N339" s="200" t="s">
        <v>44</v>
      </c>
      <c r="O339" s="41"/>
      <c r="P339" s="201">
        <f>O339*H339</f>
        <v>0</v>
      </c>
      <c r="Q339" s="201">
        <v>0</v>
      </c>
      <c r="R339" s="201">
        <f>Q339*H339</f>
        <v>0</v>
      </c>
      <c r="S339" s="201">
        <v>0</v>
      </c>
      <c r="T339" s="202">
        <f>S339*H339</f>
        <v>0</v>
      </c>
      <c r="AR339" s="23" t="s">
        <v>145</v>
      </c>
      <c r="AT339" s="23" t="s">
        <v>140</v>
      </c>
      <c r="AU339" s="23" t="s">
        <v>84</v>
      </c>
      <c r="AY339" s="23" t="s">
        <v>138</v>
      </c>
      <c r="BE339" s="203">
        <f>IF(N339="základní",J339,0)</f>
        <v>0</v>
      </c>
      <c r="BF339" s="203">
        <f>IF(N339="snížená",J339,0)</f>
        <v>0</v>
      </c>
      <c r="BG339" s="203">
        <f>IF(N339="zákl. přenesená",J339,0)</f>
        <v>0</v>
      </c>
      <c r="BH339" s="203">
        <f>IF(N339="sníž. přenesená",J339,0)</f>
        <v>0</v>
      </c>
      <c r="BI339" s="203">
        <f>IF(N339="nulová",J339,0)</f>
        <v>0</v>
      </c>
      <c r="BJ339" s="23" t="s">
        <v>81</v>
      </c>
      <c r="BK339" s="203">
        <f>ROUND(I339*H339,2)</f>
        <v>0</v>
      </c>
      <c r="BL339" s="23" t="s">
        <v>145</v>
      </c>
      <c r="BM339" s="23" t="s">
        <v>471</v>
      </c>
    </row>
    <row r="340" spans="2:47" s="1" customFormat="1" ht="67.5">
      <c r="B340" s="40"/>
      <c r="C340" s="62"/>
      <c r="D340" s="204" t="s">
        <v>147</v>
      </c>
      <c r="E340" s="62"/>
      <c r="F340" s="205" t="s">
        <v>472</v>
      </c>
      <c r="G340" s="62"/>
      <c r="H340" s="62"/>
      <c r="I340" s="162"/>
      <c r="J340" s="62"/>
      <c r="K340" s="62"/>
      <c r="L340" s="60"/>
      <c r="M340" s="206"/>
      <c r="N340" s="41"/>
      <c r="O340" s="41"/>
      <c r="P340" s="41"/>
      <c r="Q340" s="41"/>
      <c r="R340" s="41"/>
      <c r="S340" s="41"/>
      <c r="T340" s="77"/>
      <c r="AT340" s="23" t="s">
        <v>147</v>
      </c>
      <c r="AU340" s="23" t="s">
        <v>84</v>
      </c>
    </row>
    <row r="341" spans="2:51" s="12" customFormat="1" ht="13.5">
      <c r="B341" s="218"/>
      <c r="C341" s="219"/>
      <c r="D341" s="204" t="s">
        <v>149</v>
      </c>
      <c r="E341" s="220" t="s">
        <v>21</v>
      </c>
      <c r="F341" s="221" t="s">
        <v>473</v>
      </c>
      <c r="G341" s="219"/>
      <c r="H341" s="222">
        <v>15.492</v>
      </c>
      <c r="I341" s="223"/>
      <c r="J341" s="219"/>
      <c r="K341" s="219"/>
      <c r="L341" s="224"/>
      <c r="M341" s="225"/>
      <c r="N341" s="226"/>
      <c r="O341" s="226"/>
      <c r="P341" s="226"/>
      <c r="Q341" s="226"/>
      <c r="R341" s="226"/>
      <c r="S341" s="226"/>
      <c r="T341" s="227"/>
      <c r="AT341" s="228" t="s">
        <v>149</v>
      </c>
      <c r="AU341" s="228" t="s">
        <v>84</v>
      </c>
      <c r="AV341" s="12" t="s">
        <v>84</v>
      </c>
      <c r="AW341" s="12" t="s">
        <v>36</v>
      </c>
      <c r="AX341" s="12" t="s">
        <v>73</v>
      </c>
      <c r="AY341" s="228" t="s">
        <v>138</v>
      </c>
    </row>
    <row r="342" spans="2:51" s="13" customFormat="1" ht="13.5">
      <c r="B342" s="229"/>
      <c r="C342" s="230"/>
      <c r="D342" s="204" t="s">
        <v>149</v>
      </c>
      <c r="E342" s="241" t="s">
        <v>21</v>
      </c>
      <c r="F342" s="242" t="s">
        <v>152</v>
      </c>
      <c r="G342" s="230"/>
      <c r="H342" s="243">
        <v>15.492</v>
      </c>
      <c r="I342" s="235"/>
      <c r="J342" s="230"/>
      <c r="K342" s="230"/>
      <c r="L342" s="236"/>
      <c r="M342" s="254"/>
      <c r="N342" s="255"/>
      <c r="O342" s="255"/>
      <c r="P342" s="255"/>
      <c r="Q342" s="255"/>
      <c r="R342" s="255"/>
      <c r="S342" s="255"/>
      <c r="T342" s="256"/>
      <c r="AT342" s="240" t="s">
        <v>149</v>
      </c>
      <c r="AU342" s="240" t="s">
        <v>84</v>
      </c>
      <c r="AV342" s="13" t="s">
        <v>145</v>
      </c>
      <c r="AW342" s="13" t="s">
        <v>36</v>
      </c>
      <c r="AX342" s="13" t="s">
        <v>81</v>
      </c>
      <c r="AY342" s="240" t="s">
        <v>138</v>
      </c>
    </row>
    <row r="343" spans="2:12" s="1" customFormat="1" ht="6.95" customHeight="1">
      <c r="B343" s="55"/>
      <c r="C343" s="56"/>
      <c r="D343" s="56"/>
      <c r="E343" s="56"/>
      <c r="F343" s="56"/>
      <c r="G343" s="56"/>
      <c r="H343" s="56"/>
      <c r="I343" s="138"/>
      <c r="J343" s="56"/>
      <c r="K343" s="56"/>
      <c r="L343" s="60"/>
    </row>
  </sheetData>
  <sheetProtection password="CC35" sheet="1" objects="1" scenarios="1" formatCells="0" formatColumns="0" formatRows="0" sort="0" autoFilter="0"/>
  <autoFilter ref="C86:K342"/>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97</v>
      </c>
      <c r="G1" s="380" t="s">
        <v>98</v>
      </c>
      <c r="H1" s="380"/>
      <c r="I1" s="114"/>
      <c r="J1" s="113" t="s">
        <v>99</v>
      </c>
      <c r="K1" s="112" t="s">
        <v>100</v>
      </c>
      <c r="L1" s="113" t="s">
        <v>101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87</v>
      </c>
    </row>
    <row r="3" spans="2:46" ht="6.95" customHeight="1">
      <c r="B3" s="24"/>
      <c r="C3" s="25"/>
      <c r="D3" s="25"/>
      <c r="E3" s="25"/>
      <c r="F3" s="25"/>
      <c r="G3" s="25"/>
      <c r="H3" s="25"/>
      <c r="I3" s="115"/>
      <c r="J3" s="25"/>
      <c r="K3" s="26"/>
      <c r="AT3" s="23" t="s">
        <v>84</v>
      </c>
    </row>
    <row r="4" spans="2:46" ht="36.95" customHeight="1">
      <c r="B4" s="27"/>
      <c r="C4" s="28"/>
      <c r="D4" s="29" t="s">
        <v>102</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22.5" customHeight="1">
      <c r="B7" s="27"/>
      <c r="C7" s="28"/>
      <c r="D7" s="28"/>
      <c r="E7" s="381" t="str">
        <f>'Rekapitulace stavby'!K6</f>
        <v>II/201 na úseku od x I/20-hranice okr.PS/TC</v>
      </c>
      <c r="F7" s="382"/>
      <c r="G7" s="382"/>
      <c r="H7" s="382"/>
      <c r="I7" s="116"/>
      <c r="J7" s="28"/>
      <c r="K7" s="30"/>
    </row>
    <row r="8" spans="2:11" s="1" customFormat="1" ht="15">
      <c r="B8" s="40"/>
      <c r="C8" s="41"/>
      <c r="D8" s="36" t="s">
        <v>103</v>
      </c>
      <c r="E8" s="41"/>
      <c r="F8" s="41"/>
      <c r="G8" s="41"/>
      <c r="H8" s="41"/>
      <c r="I8" s="117"/>
      <c r="J8" s="41"/>
      <c r="K8" s="44"/>
    </row>
    <row r="9" spans="2:11" s="1" customFormat="1" ht="36.95" customHeight="1">
      <c r="B9" s="40"/>
      <c r="C9" s="41"/>
      <c r="D9" s="41"/>
      <c r="E9" s="383" t="s">
        <v>474</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83</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30. 11. 2017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
        <v>33</v>
      </c>
      <c r="K20" s="44"/>
    </row>
    <row r="21" spans="2:11" s="1" customFormat="1" ht="18" customHeight="1">
      <c r="B21" s="40"/>
      <c r="C21" s="41"/>
      <c r="D21" s="41"/>
      <c r="E21" s="34" t="s">
        <v>105</v>
      </c>
      <c r="F21" s="41"/>
      <c r="G21" s="41"/>
      <c r="H21" s="41"/>
      <c r="I21" s="118" t="s">
        <v>29</v>
      </c>
      <c r="J21" s="34" t="s">
        <v>35</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73" t="s">
        <v>21</v>
      </c>
      <c r="F24" s="373"/>
      <c r="G24" s="373"/>
      <c r="H24" s="373"/>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ROUND(SUM(BE87:BE331),2)</f>
        <v>0</v>
      </c>
      <c r="G30" s="41"/>
      <c r="H30" s="41"/>
      <c r="I30" s="130">
        <v>0.21</v>
      </c>
      <c r="J30" s="129">
        <f>ROUND(ROUND((SUM(BE87:BE331)),2)*I30,2)</f>
        <v>0</v>
      </c>
      <c r="K30" s="44"/>
    </row>
    <row r="31" spans="2:11" s="1" customFormat="1" ht="14.45" customHeight="1">
      <c r="B31" s="40"/>
      <c r="C31" s="41"/>
      <c r="D31" s="41"/>
      <c r="E31" s="48" t="s">
        <v>45</v>
      </c>
      <c r="F31" s="129">
        <f>ROUND(SUM(BF87:BF331),2)</f>
        <v>0</v>
      </c>
      <c r="G31" s="41"/>
      <c r="H31" s="41"/>
      <c r="I31" s="130">
        <v>0.15</v>
      </c>
      <c r="J31" s="129">
        <f>ROUND(ROUND((SUM(BF87:BF331)),2)*I31,2)</f>
        <v>0</v>
      </c>
      <c r="K31" s="44"/>
    </row>
    <row r="32" spans="2:11" s="1" customFormat="1" ht="14.45" customHeight="1" hidden="1">
      <c r="B32" s="40"/>
      <c r="C32" s="41"/>
      <c r="D32" s="41"/>
      <c r="E32" s="48" t="s">
        <v>46</v>
      </c>
      <c r="F32" s="129">
        <f>ROUND(SUM(BG87:BG331),2)</f>
        <v>0</v>
      </c>
      <c r="G32" s="41"/>
      <c r="H32" s="41"/>
      <c r="I32" s="130">
        <v>0.21</v>
      </c>
      <c r="J32" s="129">
        <v>0</v>
      </c>
      <c r="K32" s="44"/>
    </row>
    <row r="33" spans="2:11" s="1" customFormat="1" ht="14.45" customHeight="1" hidden="1">
      <c r="B33" s="40"/>
      <c r="C33" s="41"/>
      <c r="D33" s="41"/>
      <c r="E33" s="48" t="s">
        <v>47</v>
      </c>
      <c r="F33" s="129">
        <f>ROUND(SUM(BH87:BH331),2)</f>
        <v>0</v>
      </c>
      <c r="G33" s="41"/>
      <c r="H33" s="41"/>
      <c r="I33" s="130">
        <v>0.15</v>
      </c>
      <c r="J33" s="129">
        <v>0</v>
      </c>
      <c r="K33" s="44"/>
    </row>
    <row r="34" spans="2:11" s="1" customFormat="1" ht="14.45" customHeight="1" hidden="1">
      <c r="B34" s="40"/>
      <c r="C34" s="41"/>
      <c r="D34" s="41"/>
      <c r="E34" s="48" t="s">
        <v>48</v>
      </c>
      <c r="F34" s="129">
        <f>ROUND(SUM(BI87:BI331),2)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II/201 na úseku od x I/20-hranice okr.PS/TC</v>
      </c>
      <c r="F45" s="382"/>
      <c r="G45" s="382"/>
      <c r="H45" s="382"/>
      <c r="I45" s="117"/>
      <c r="J45" s="41"/>
      <c r="K45" s="44"/>
    </row>
    <row r="46" spans="2:11" s="1" customFormat="1" ht="14.45" customHeight="1">
      <c r="B46" s="40"/>
      <c r="C46" s="36" t="s">
        <v>103</v>
      </c>
      <c r="D46" s="41"/>
      <c r="E46" s="41"/>
      <c r="F46" s="41"/>
      <c r="G46" s="41"/>
      <c r="H46" s="41"/>
      <c r="I46" s="117"/>
      <c r="J46" s="41"/>
      <c r="K46" s="44"/>
    </row>
    <row r="47" spans="2:11" s="1" customFormat="1" ht="23.25" customHeight="1">
      <c r="B47" s="40"/>
      <c r="C47" s="41"/>
      <c r="D47" s="41"/>
      <c r="E47" s="383" t="str">
        <f>E9</f>
        <v>0902 - Etapa IB</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30. 11. 2017</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 xml:space="preserve"> </v>
      </c>
      <c r="G51" s="41"/>
      <c r="H51" s="41"/>
      <c r="I51" s="118" t="s">
        <v>32</v>
      </c>
      <c r="J51" s="34" t="str">
        <f>E21</f>
        <v>Ing.Bohumil Frohlich,Záhumenní 808,337 01 Rokycany</v>
      </c>
      <c r="K51" s="44"/>
    </row>
    <row r="52" spans="2:11" s="1" customFormat="1" ht="14.45" customHeight="1">
      <c r="B52" s="40"/>
      <c r="C52" s="36" t="s">
        <v>30</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J87</f>
        <v>0</v>
      </c>
      <c r="K56" s="44"/>
      <c r="AU56" s="23" t="s">
        <v>110</v>
      </c>
    </row>
    <row r="57" spans="2:11" s="7" customFormat="1" ht="24.95" customHeight="1">
      <c r="B57" s="148"/>
      <c r="C57" s="149"/>
      <c r="D57" s="150" t="s">
        <v>111</v>
      </c>
      <c r="E57" s="151"/>
      <c r="F57" s="151"/>
      <c r="G57" s="151"/>
      <c r="H57" s="151"/>
      <c r="I57" s="152"/>
      <c r="J57" s="153">
        <f>J88</f>
        <v>0</v>
      </c>
      <c r="K57" s="154"/>
    </row>
    <row r="58" spans="2:11" s="8" customFormat="1" ht="19.9" customHeight="1">
      <c r="B58" s="155"/>
      <c r="C58" s="156"/>
      <c r="D58" s="157" t="s">
        <v>112</v>
      </c>
      <c r="E58" s="158"/>
      <c r="F58" s="158"/>
      <c r="G58" s="158"/>
      <c r="H58" s="158"/>
      <c r="I58" s="159"/>
      <c r="J58" s="160">
        <f>J89</f>
        <v>0</v>
      </c>
      <c r="K58" s="161"/>
    </row>
    <row r="59" spans="2:11" s="8" customFormat="1" ht="19.9" customHeight="1">
      <c r="B59" s="155"/>
      <c r="C59" s="156"/>
      <c r="D59" s="157" t="s">
        <v>113</v>
      </c>
      <c r="E59" s="158"/>
      <c r="F59" s="158"/>
      <c r="G59" s="158"/>
      <c r="H59" s="158"/>
      <c r="I59" s="159"/>
      <c r="J59" s="160">
        <f>J123</f>
        <v>0</v>
      </c>
      <c r="K59" s="161"/>
    </row>
    <row r="60" spans="2:11" s="8" customFormat="1" ht="19.9" customHeight="1">
      <c r="B60" s="155"/>
      <c r="C60" s="156"/>
      <c r="D60" s="157" t="s">
        <v>114</v>
      </c>
      <c r="E60" s="158"/>
      <c r="F60" s="158"/>
      <c r="G60" s="158"/>
      <c r="H60" s="158"/>
      <c r="I60" s="159"/>
      <c r="J60" s="160">
        <f>J144</f>
        <v>0</v>
      </c>
      <c r="K60" s="161"/>
    </row>
    <row r="61" spans="2:11" s="8" customFormat="1" ht="19.9" customHeight="1">
      <c r="B61" s="155"/>
      <c r="C61" s="156"/>
      <c r="D61" s="157" t="s">
        <v>115</v>
      </c>
      <c r="E61" s="158"/>
      <c r="F61" s="158"/>
      <c r="G61" s="158"/>
      <c r="H61" s="158"/>
      <c r="I61" s="159"/>
      <c r="J61" s="160">
        <f>J169</f>
        <v>0</v>
      </c>
      <c r="K61" s="161"/>
    </row>
    <row r="62" spans="2:11" s="8" customFormat="1" ht="19.9" customHeight="1">
      <c r="B62" s="155"/>
      <c r="C62" s="156"/>
      <c r="D62" s="157" t="s">
        <v>116</v>
      </c>
      <c r="E62" s="158"/>
      <c r="F62" s="158"/>
      <c r="G62" s="158"/>
      <c r="H62" s="158"/>
      <c r="I62" s="159"/>
      <c r="J62" s="160">
        <f>J180</f>
        <v>0</v>
      </c>
      <c r="K62" s="161"/>
    </row>
    <row r="63" spans="2:11" s="8" customFormat="1" ht="19.9" customHeight="1">
      <c r="B63" s="155"/>
      <c r="C63" s="156"/>
      <c r="D63" s="157" t="s">
        <v>117</v>
      </c>
      <c r="E63" s="158"/>
      <c r="F63" s="158"/>
      <c r="G63" s="158"/>
      <c r="H63" s="158"/>
      <c r="I63" s="159"/>
      <c r="J63" s="160">
        <f>J197</f>
        <v>0</v>
      </c>
      <c r="K63" s="161"/>
    </row>
    <row r="64" spans="2:11" s="8" customFormat="1" ht="19.9" customHeight="1">
      <c r="B64" s="155"/>
      <c r="C64" s="156"/>
      <c r="D64" s="157" t="s">
        <v>118</v>
      </c>
      <c r="E64" s="158"/>
      <c r="F64" s="158"/>
      <c r="G64" s="158"/>
      <c r="H64" s="158"/>
      <c r="I64" s="159"/>
      <c r="J64" s="160">
        <f>J214</f>
        <v>0</v>
      </c>
      <c r="K64" s="161"/>
    </row>
    <row r="65" spans="2:11" s="8" customFormat="1" ht="19.9" customHeight="1">
      <c r="B65" s="155"/>
      <c r="C65" s="156"/>
      <c r="D65" s="157" t="s">
        <v>119</v>
      </c>
      <c r="E65" s="158"/>
      <c r="F65" s="158"/>
      <c r="G65" s="158"/>
      <c r="H65" s="158"/>
      <c r="I65" s="159"/>
      <c r="J65" s="160">
        <f>J245</f>
        <v>0</v>
      </c>
      <c r="K65" s="161"/>
    </row>
    <row r="66" spans="2:11" s="8" customFormat="1" ht="19.9" customHeight="1">
      <c r="B66" s="155"/>
      <c r="C66" s="156"/>
      <c r="D66" s="157" t="s">
        <v>120</v>
      </c>
      <c r="E66" s="158"/>
      <c r="F66" s="158"/>
      <c r="G66" s="158"/>
      <c r="H66" s="158"/>
      <c r="I66" s="159"/>
      <c r="J66" s="160">
        <f>J276</f>
        <v>0</v>
      </c>
      <c r="K66" s="161"/>
    </row>
    <row r="67" spans="2:11" s="8" customFormat="1" ht="19.9" customHeight="1">
      <c r="B67" s="155"/>
      <c r="C67" s="156"/>
      <c r="D67" s="157" t="s">
        <v>121</v>
      </c>
      <c r="E67" s="158"/>
      <c r="F67" s="158"/>
      <c r="G67" s="158"/>
      <c r="H67" s="158"/>
      <c r="I67" s="159"/>
      <c r="J67" s="160">
        <f>J302</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122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77" t="str">
        <f>E7</f>
        <v>II/201 na úseku od x I/20-hranice okr.PS/TC</v>
      </c>
      <c r="F77" s="378"/>
      <c r="G77" s="378"/>
      <c r="H77" s="378"/>
      <c r="I77" s="162"/>
      <c r="J77" s="62"/>
      <c r="K77" s="62"/>
      <c r="L77" s="60"/>
    </row>
    <row r="78" spans="2:12" s="1" customFormat="1" ht="14.45" customHeight="1">
      <c r="B78" s="40"/>
      <c r="C78" s="64" t="s">
        <v>103</v>
      </c>
      <c r="D78" s="62"/>
      <c r="E78" s="62"/>
      <c r="F78" s="62"/>
      <c r="G78" s="62"/>
      <c r="H78" s="62"/>
      <c r="I78" s="162"/>
      <c r="J78" s="62"/>
      <c r="K78" s="62"/>
      <c r="L78" s="60"/>
    </row>
    <row r="79" spans="2:12" s="1" customFormat="1" ht="23.25" customHeight="1">
      <c r="B79" s="40"/>
      <c r="C79" s="62"/>
      <c r="D79" s="62"/>
      <c r="E79" s="345" t="str">
        <f>E9</f>
        <v>0902 - Etapa IB</v>
      </c>
      <c r="F79" s="379"/>
      <c r="G79" s="379"/>
      <c r="H79" s="379"/>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 xml:space="preserve"> </v>
      </c>
      <c r="G81" s="62"/>
      <c r="H81" s="62"/>
      <c r="I81" s="164" t="s">
        <v>25</v>
      </c>
      <c r="J81" s="72" t="str">
        <f>IF(J12="","",J12)</f>
        <v>30. 11. 2017</v>
      </c>
      <c r="K81" s="62"/>
      <c r="L81" s="60"/>
    </row>
    <row r="82" spans="2:12" s="1" customFormat="1" ht="6.95" customHeight="1">
      <c r="B82" s="40"/>
      <c r="C82" s="62"/>
      <c r="D82" s="62"/>
      <c r="E82" s="62"/>
      <c r="F82" s="62"/>
      <c r="G82" s="62"/>
      <c r="H82" s="62"/>
      <c r="I82" s="162"/>
      <c r="J82" s="62"/>
      <c r="K82" s="62"/>
      <c r="L82" s="60"/>
    </row>
    <row r="83" spans="2:12" s="1" customFormat="1" ht="15">
      <c r="B83" s="40"/>
      <c r="C83" s="64" t="s">
        <v>27</v>
      </c>
      <c r="D83" s="62"/>
      <c r="E83" s="62"/>
      <c r="F83" s="163" t="str">
        <f>E15</f>
        <v xml:space="preserve"> </v>
      </c>
      <c r="G83" s="62"/>
      <c r="H83" s="62"/>
      <c r="I83" s="164" t="s">
        <v>32</v>
      </c>
      <c r="J83" s="163" t="str">
        <f>E21</f>
        <v>Ing.Bohumil Frohlich,Záhumenní 808,337 01 Rokycany</v>
      </c>
      <c r="K83" s="62"/>
      <c r="L83" s="60"/>
    </row>
    <row r="84" spans="2:12" s="1" customFormat="1" ht="14.45" customHeight="1">
      <c r="B84" s="40"/>
      <c r="C84" s="64" t="s">
        <v>30</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123</v>
      </c>
      <c r="D86" s="167" t="s">
        <v>58</v>
      </c>
      <c r="E86" s="167" t="s">
        <v>54</v>
      </c>
      <c r="F86" s="167" t="s">
        <v>124</v>
      </c>
      <c r="G86" s="167" t="s">
        <v>125</v>
      </c>
      <c r="H86" s="167" t="s">
        <v>126</v>
      </c>
      <c r="I86" s="168" t="s">
        <v>127</v>
      </c>
      <c r="J86" s="167" t="s">
        <v>108</v>
      </c>
      <c r="K86" s="169" t="s">
        <v>128</v>
      </c>
      <c r="L86" s="170"/>
      <c r="M86" s="80" t="s">
        <v>129</v>
      </c>
      <c r="N86" s="81" t="s">
        <v>43</v>
      </c>
      <c r="O86" s="81" t="s">
        <v>130</v>
      </c>
      <c r="P86" s="81" t="s">
        <v>131</v>
      </c>
      <c r="Q86" s="81" t="s">
        <v>132</v>
      </c>
      <c r="R86" s="81" t="s">
        <v>133</v>
      </c>
      <c r="S86" s="81" t="s">
        <v>134</v>
      </c>
      <c r="T86" s="82" t="s">
        <v>135</v>
      </c>
    </row>
    <row r="87" spans="2:63" s="1" customFormat="1" ht="29.25" customHeight="1">
      <c r="B87" s="40"/>
      <c r="C87" s="86" t="s">
        <v>109</v>
      </c>
      <c r="D87" s="62"/>
      <c r="E87" s="62"/>
      <c r="F87" s="62"/>
      <c r="G87" s="62"/>
      <c r="H87" s="62"/>
      <c r="I87" s="162"/>
      <c r="J87" s="171">
        <f>BK87</f>
        <v>0</v>
      </c>
      <c r="K87" s="62"/>
      <c r="L87" s="60"/>
      <c r="M87" s="83"/>
      <c r="N87" s="84"/>
      <c r="O87" s="84"/>
      <c r="P87" s="172">
        <f>P88</f>
        <v>0</v>
      </c>
      <c r="Q87" s="84"/>
      <c r="R87" s="172">
        <f>R88</f>
        <v>401.09851436</v>
      </c>
      <c r="S87" s="84"/>
      <c r="T87" s="173">
        <f>T88</f>
        <v>17.83</v>
      </c>
      <c r="AT87" s="23" t="s">
        <v>72</v>
      </c>
      <c r="AU87" s="23" t="s">
        <v>110</v>
      </c>
      <c r="BK87" s="174">
        <f>BK88</f>
        <v>0</v>
      </c>
    </row>
    <row r="88" spans="2:63" s="10" customFormat="1" ht="37.35" customHeight="1">
      <c r="B88" s="175"/>
      <c r="C88" s="176"/>
      <c r="D88" s="177" t="s">
        <v>72</v>
      </c>
      <c r="E88" s="178" t="s">
        <v>136</v>
      </c>
      <c r="F88" s="178" t="s">
        <v>137</v>
      </c>
      <c r="G88" s="176"/>
      <c r="H88" s="176"/>
      <c r="I88" s="179"/>
      <c r="J88" s="180">
        <f>BK88</f>
        <v>0</v>
      </c>
      <c r="K88" s="176"/>
      <c r="L88" s="181"/>
      <c r="M88" s="182"/>
      <c r="N88" s="183"/>
      <c r="O88" s="183"/>
      <c r="P88" s="184">
        <f>P89+P123+P144+P169+P180+P197+P214+P245+P276+P302</f>
        <v>0</v>
      </c>
      <c r="Q88" s="183"/>
      <c r="R88" s="184">
        <f>R89+R123+R144+R169+R180+R197+R214+R245+R276+R302</f>
        <v>401.09851436</v>
      </c>
      <c r="S88" s="183"/>
      <c r="T88" s="185">
        <f>T89+T123+T144+T169+T180+T197+T214+T245+T276+T302</f>
        <v>17.83</v>
      </c>
      <c r="AR88" s="186" t="s">
        <v>81</v>
      </c>
      <c r="AT88" s="187" t="s">
        <v>72</v>
      </c>
      <c r="AU88" s="187" t="s">
        <v>73</v>
      </c>
      <c r="AY88" s="186" t="s">
        <v>138</v>
      </c>
      <c r="BK88" s="188">
        <f>BK89+BK123+BK144+BK169+BK180+BK197+BK214+BK245+BK276+BK302</f>
        <v>0</v>
      </c>
    </row>
    <row r="89" spans="2:63" s="10" customFormat="1" ht="19.9" customHeight="1">
      <c r="B89" s="175"/>
      <c r="C89" s="176"/>
      <c r="D89" s="189" t="s">
        <v>72</v>
      </c>
      <c r="E89" s="190" t="s">
        <v>81</v>
      </c>
      <c r="F89" s="190" t="s">
        <v>139</v>
      </c>
      <c r="G89" s="176"/>
      <c r="H89" s="176"/>
      <c r="I89" s="179"/>
      <c r="J89" s="191">
        <f>BK89</f>
        <v>0</v>
      </c>
      <c r="K89" s="176"/>
      <c r="L89" s="181"/>
      <c r="M89" s="182"/>
      <c r="N89" s="183"/>
      <c r="O89" s="183"/>
      <c r="P89" s="184">
        <f>SUM(P90:P122)</f>
        <v>0</v>
      </c>
      <c r="Q89" s="183"/>
      <c r="R89" s="184">
        <f>SUM(R90:R122)</f>
        <v>0</v>
      </c>
      <c r="S89" s="183"/>
      <c r="T89" s="185">
        <f>SUM(T90:T122)</f>
        <v>0</v>
      </c>
      <c r="AR89" s="186" t="s">
        <v>81</v>
      </c>
      <c r="AT89" s="187" t="s">
        <v>72</v>
      </c>
      <c r="AU89" s="187" t="s">
        <v>81</v>
      </c>
      <c r="AY89" s="186" t="s">
        <v>138</v>
      </c>
      <c r="BK89" s="188">
        <f>SUM(BK90:BK122)</f>
        <v>0</v>
      </c>
    </row>
    <row r="90" spans="2:65" s="1" customFormat="1" ht="22.5" customHeight="1">
      <c r="B90" s="40"/>
      <c r="C90" s="192" t="s">
        <v>81</v>
      </c>
      <c r="D90" s="192" t="s">
        <v>140</v>
      </c>
      <c r="E90" s="193" t="s">
        <v>141</v>
      </c>
      <c r="F90" s="194" t="s">
        <v>142</v>
      </c>
      <c r="G90" s="195" t="s">
        <v>143</v>
      </c>
      <c r="H90" s="196">
        <v>146.185</v>
      </c>
      <c r="I90" s="197"/>
      <c r="J90" s="198">
        <f>ROUND(I90*H90,2)</f>
        <v>0</v>
      </c>
      <c r="K90" s="194" t="s">
        <v>144</v>
      </c>
      <c r="L90" s="60"/>
      <c r="M90" s="199" t="s">
        <v>21</v>
      </c>
      <c r="N90" s="200" t="s">
        <v>44</v>
      </c>
      <c r="O90" s="41"/>
      <c r="P90" s="201">
        <f>O90*H90</f>
        <v>0</v>
      </c>
      <c r="Q90" s="201">
        <v>0</v>
      </c>
      <c r="R90" s="201">
        <f>Q90*H90</f>
        <v>0</v>
      </c>
      <c r="S90" s="201">
        <v>0</v>
      </c>
      <c r="T90" s="202">
        <f>S90*H90</f>
        <v>0</v>
      </c>
      <c r="AR90" s="23" t="s">
        <v>145</v>
      </c>
      <c r="AT90" s="23" t="s">
        <v>140</v>
      </c>
      <c r="AU90" s="23" t="s">
        <v>84</v>
      </c>
      <c r="AY90" s="23" t="s">
        <v>138</v>
      </c>
      <c r="BE90" s="203">
        <f>IF(N90="základní",J90,0)</f>
        <v>0</v>
      </c>
      <c r="BF90" s="203">
        <f>IF(N90="snížená",J90,0)</f>
        <v>0</v>
      </c>
      <c r="BG90" s="203">
        <f>IF(N90="zákl. přenesená",J90,0)</f>
        <v>0</v>
      </c>
      <c r="BH90" s="203">
        <f>IF(N90="sníž. přenesená",J90,0)</f>
        <v>0</v>
      </c>
      <c r="BI90" s="203">
        <f>IF(N90="nulová",J90,0)</f>
        <v>0</v>
      </c>
      <c r="BJ90" s="23" t="s">
        <v>81</v>
      </c>
      <c r="BK90" s="203">
        <f>ROUND(I90*H90,2)</f>
        <v>0</v>
      </c>
      <c r="BL90" s="23" t="s">
        <v>145</v>
      </c>
      <c r="BM90" s="23" t="s">
        <v>475</v>
      </c>
    </row>
    <row r="91" spans="2:47" s="1" customFormat="1" ht="94.5">
      <c r="B91" s="40"/>
      <c r="C91" s="62"/>
      <c r="D91" s="204" t="s">
        <v>147</v>
      </c>
      <c r="E91" s="62"/>
      <c r="F91" s="205" t="s">
        <v>148</v>
      </c>
      <c r="G91" s="62"/>
      <c r="H91" s="62"/>
      <c r="I91" s="162"/>
      <c r="J91" s="62"/>
      <c r="K91" s="62"/>
      <c r="L91" s="60"/>
      <c r="M91" s="206"/>
      <c r="N91" s="41"/>
      <c r="O91" s="41"/>
      <c r="P91" s="41"/>
      <c r="Q91" s="41"/>
      <c r="R91" s="41"/>
      <c r="S91" s="41"/>
      <c r="T91" s="77"/>
      <c r="AT91" s="23" t="s">
        <v>147</v>
      </c>
      <c r="AU91" s="23" t="s">
        <v>84</v>
      </c>
    </row>
    <row r="92" spans="2:51" s="11" customFormat="1" ht="13.5">
      <c r="B92" s="207"/>
      <c r="C92" s="208"/>
      <c r="D92" s="204" t="s">
        <v>149</v>
      </c>
      <c r="E92" s="209" t="s">
        <v>21</v>
      </c>
      <c r="F92" s="210" t="s">
        <v>476</v>
      </c>
      <c r="G92" s="208"/>
      <c r="H92" s="211" t="s">
        <v>21</v>
      </c>
      <c r="I92" s="212"/>
      <c r="J92" s="208"/>
      <c r="K92" s="208"/>
      <c r="L92" s="213"/>
      <c r="M92" s="214"/>
      <c r="N92" s="215"/>
      <c r="O92" s="215"/>
      <c r="P92" s="215"/>
      <c r="Q92" s="215"/>
      <c r="R92" s="215"/>
      <c r="S92" s="215"/>
      <c r="T92" s="216"/>
      <c r="AT92" s="217" t="s">
        <v>149</v>
      </c>
      <c r="AU92" s="217" t="s">
        <v>84</v>
      </c>
      <c r="AV92" s="11" t="s">
        <v>81</v>
      </c>
      <c r="AW92" s="11" t="s">
        <v>36</v>
      </c>
      <c r="AX92" s="11" t="s">
        <v>73</v>
      </c>
      <c r="AY92" s="217" t="s">
        <v>138</v>
      </c>
    </row>
    <row r="93" spans="2:51" s="12" customFormat="1" ht="13.5">
      <c r="B93" s="218"/>
      <c r="C93" s="219"/>
      <c r="D93" s="204" t="s">
        <v>149</v>
      </c>
      <c r="E93" s="220" t="s">
        <v>21</v>
      </c>
      <c r="F93" s="221" t="s">
        <v>477</v>
      </c>
      <c r="G93" s="219"/>
      <c r="H93" s="222">
        <v>146.185</v>
      </c>
      <c r="I93" s="223"/>
      <c r="J93" s="219"/>
      <c r="K93" s="219"/>
      <c r="L93" s="224"/>
      <c r="M93" s="225"/>
      <c r="N93" s="226"/>
      <c r="O93" s="226"/>
      <c r="P93" s="226"/>
      <c r="Q93" s="226"/>
      <c r="R93" s="226"/>
      <c r="S93" s="226"/>
      <c r="T93" s="227"/>
      <c r="AT93" s="228" t="s">
        <v>149</v>
      </c>
      <c r="AU93" s="228" t="s">
        <v>84</v>
      </c>
      <c r="AV93" s="12" t="s">
        <v>84</v>
      </c>
      <c r="AW93" s="12" t="s">
        <v>36</v>
      </c>
      <c r="AX93" s="12" t="s">
        <v>73</v>
      </c>
      <c r="AY93" s="228" t="s">
        <v>138</v>
      </c>
    </row>
    <row r="94" spans="2:51" s="13" customFormat="1" ht="13.5">
      <c r="B94" s="229"/>
      <c r="C94" s="230"/>
      <c r="D94" s="231" t="s">
        <v>149</v>
      </c>
      <c r="E94" s="232" t="s">
        <v>21</v>
      </c>
      <c r="F94" s="233" t="s">
        <v>152</v>
      </c>
      <c r="G94" s="230"/>
      <c r="H94" s="234">
        <v>146.185</v>
      </c>
      <c r="I94" s="235"/>
      <c r="J94" s="230"/>
      <c r="K94" s="230"/>
      <c r="L94" s="236"/>
      <c r="M94" s="237"/>
      <c r="N94" s="238"/>
      <c r="O94" s="238"/>
      <c r="P94" s="238"/>
      <c r="Q94" s="238"/>
      <c r="R94" s="238"/>
      <c r="S94" s="238"/>
      <c r="T94" s="239"/>
      <c r="AT94" s="240" t="s">
        <v>149</v>
      </c>
      <c r="AU94" s="240" t="s">
        <v>84</v>
      </c>
      <c r="AV94" s="13" t="s">
        <v>145</v>
      </c>
      <c r="AW94" s="13" t="s">
        <v>36</v>
      </c>
      <c r="AX94" s="13" t="s">
        <v>81</v>
      </c>
      <c r="AY94" s="240" t="s">
        <v>138</v>
      </c>
    </row>
    <row r="95" spans="2:65" s="1" customFormat="1" ht="22.5" customHeight="1">
      <c r="B95" s="40"/>
      <c r="C95" s="192" t="s">
        <v>84</v>
      </c>
      <c r="D95" s="192" t="s">
        <v>140</v>
      </c>
      <c r="E95" s="193" t="s">
        <v>153</v>
      </c>
      <c r="F95" s="194" t="s">
        <v>154</v>
      </c>
      <c r="G95" s="195" t="s">
        <v>143</v>
      </c>
      <c r="H95" s="196">
        <v>48.728</v>
      </c>
      <c r="I95" s="197"/>
      <c r="J95" s="198">
        <f>ROUND(I95*H95,2)</f>
        <v>0</v>
      </c>
      <c r="K95" s="194" t="s">
        <v>144</v>
      </c>
      <c r="L95" s="60"/>
      <c r="M95" s="199" t="s">
        <v>21</v>
      </c>
      <c r="N95" s="200" t="s">
        <v>44</v>
      </c>
      <c r="O95" s="41"/>
      <c r="P95" s="201">
        <f>O95*H95</f>
        <v>0</v>
      </c>
      <c r="Q95" s="201">
        <v>0</v>
      </c>
      <c r="R95" s="201">
        <f>Q95*H95</f>
        <v>0</v>
      </c>
      <c r="S95" s="201">
        <v>0</v>
      </c>
      <c r="T95" s="202">
        <f>S95*H95</f>
        <v>0</v>
      </c>
      <c r="AR95" s="23" t="s">
        <v>145</v>
      </c>
      <c r="AT95" s="23" t="s">
        <v>140</v>
      </c>
      <c r="AU95" s="23" t="s">
        <v>84</v>
      </c>
      <c r="AY95" s="23" t="s">
        <v>138</v>
      </c>
      <c r="BE95" s="203">
        <f>IF(N95="základní",J95,0)</f>
        <v>0</v>
      </c>
      <c r="BF95" s="203">
        <f>IF(N95="snížená",J95,0)</f>
        <v>0</v>
      </c>
      <c r="BG95" s="203">
        <f>IF(N95="zákl. přenesená",J95,0)</f>
        <v>0</v>
      </c>
      <c r="BH95" s="203">
        <f>IF(N95="sníž. přenesená",J95,0)</f>
        <v>0</v>
      </c>
      <c r="BI95" s="203">
        <f>IF(N95="nulová",J95,0)</f>
        <v>0</v>
      </c>
      <c r="BJ95" s="23" t="s">
        <v>81</v>
      </c>
      <c r="BK95" s="203">
        <f>ROUND(I95*H95,2)</f>
        <v>0</v>
      </c>
      <c r="BL95" s="23" t="s">
        <v>145</v>
      </c>
      <c r="BM95" s="23" t="s">
        <v>478</v>
      </c>
    </row>
    <row r="96" spans="2:47" s="1" customFormat="1" ht="94.5">
      <c r="B96" s="40"/>
      <c r="C96" s="62"/>
      <c r="D96" s="204" t="s">
        <v>147</v>
      </c>
      <c r="E96" s="62"/>
      <c r="F96" s="205" t="s">
        <v>148</v>
      </c>
      <c r="G96" s="62"/>
      <c r="H96" s="62"/>
      <c r="I96" s="162"/>
      <c r="J96" s="62"/>
      <c r="K96" s="62"/>
      <c r="L96" s="60"/>
      <c r="M96" s="206"/>
      <c r="N96" s="41"/>
      <c r="O96" s="41"/>
      <c r="P96" s="41"/>
      <c r="Q96" s="41"/>
      <c r="R96" s="41"/>
      <c r="S96" s="41"/>
      <c r="T96" s="77"/>
      <c r="AT96" s="23" t="s">
        <v>147</v>
      </c>
      <c r="AU96" s="23" t="s">
        <v>84</v>
      </c>
    </row>
    <row r="97" spans="2:51" s="12" customFormat="1" ht="13.5">
      <c r="B97" s="218"/>
      <c r="C97" s="219"/>
      <c r="D97" s="204" t="s">
        <v>149</v>
      </c>
      <c r="E97" s="220" t="s">
        <v>21</v>
      </c>
      <c r="F97" s="221" t="s">
        <v>479</v>
      </c>
      <c r="G97" s="219"/>
      <c r="H97" s="222">
        <v>48.728</v>
      </c>
      <c r="I97" s="223"/>
      <c r="J97" s="219"/>
      <c r="K97" s="219"/>
      <c r="L97" s="224"/>
      <c r="M97" s="225"/>
      <c r="N97" s="226"/>
      <c r="O97" s="226"/>
      <c r="P97" s="226"/>
      <c r="Q97" s="226"/>
      <c r="R97" s="226"/>
      <c r="S97" s="226"/>
      <c r="T97" s="227"/>
      <c r="AT97" s="228" t="s">
        <v>149</v>
      </c>
      <c r="AU97" s="228" t="s">
        <v>84</v>
      </c>
      <c r="AV97" s="12" t="s">
        <v>84</v>
      </c>
      <c r="AW97" s="12" t="s">
        <v>36</v>
      </c>
      <c r="AX97" s="12" t="s">
        <v>73</v>
      </c>
      <c r="AY97" s="228" t="s">
        <v>138</v>
      </c>
    </row>
    <row r="98" spans="2:51" s="13" customFormat="1" ht="13.5">
      <c r="B98" s="229"/>
      <c r="C98" s="230"/>
      <c r="D98" s="231" t="s">
        <v>149</v>
      </c>
      <c r="E98" s="232" t="s">
        <v>21</v>
      </c>
      <c r="F98" s="233" t="s">
        <v>152</v>
      </c>
      <c r="G98" s="230"/>
      <c r="H98" s="234">
        <v>48.728</v>
      </c>
      <c r="I98" s="235"/>
      <c r="J98" s="230"/>
      <c r="K98" s="230"/>
      <c r="L98" s="236"/>
      <c r="M98" s="237"/>
      <c r="N98" s="238"/>
      <c r="O98" s="238"/>
      <c r="P98" s="238"/>
      <c r="Q98" s="238"/>
      <c r="R98" s="238"/>
      <c r="S98" s="238"/>
      <c r="T98" s="239"/>
      <c r="AT98" s="240" t="s">
        <v>149</v>
      </c>
      <c r="AU98" s="240" t="s">
        <v>84</v>
      </c>
      <c r="AV98" s="13" t="s">
        <v>145</v>
      </c>
      <c r="AW98" s="13" t="s">
        <v>36</v>
      </c>
      <c r="AX98" s="13" t="s">
        <v>81</v>
      </c>
      <c r="AY98" s="240" t="s">
        <v>138</v>
      </c>
    </row>
    <row r="99" spans="2:65" s="1" customFormat="1" ht="22.5" customHeight="1">
      <c r="B99" s="40"/>
      <c r="C99" s="192" t="s">
        <v>157</v>
      </c>
      <c r="D99" s="192" t="s">
        <v>140</v>
      </c>
      <c r="E99" s="193" t="s">
        <v>158</v>
      </c>
      <c r="F99" s="194" t="s">
        <v>159</v>
      </c>
      <c r="G99" s="195" t="s">
        <v>143</v>
      </c>
      <c r="H99" s="196">
        <v>29.16</v>
      </c>
      <c r="I99" s="197"/>
      <c r="J99" s="198">
        <f>ROUND(I99*H99,2)</f>
        <v>0</v>
      </c>
      <c r="K99" s="194" t="s">
        <v>144</v>
      </c>
      <c r="L99" s="60"/>
      <c r="M99" s="199" t="s">
        <v>21</v>
      </c>
      <c r="N99" s="200" t="s">
        <v>44</v>
      </c>
      <c r="O99" s="41"/>
      <c r="P99" s="201">
        <f>O99*H99</f>
        <v>0</v>
      </c>
      <c r="Q99" s="201">
        <v>0</v>
      </c>
      <c r="R99" s="201">
        <f>Q99*H99</f>
        <v>0</v>
      </c>
      <c r="S99" s="201">
        <v>0</v>
      </c>
      <c r="T99" s="202">
        <f>S99*H99</f>
        <v>0</v>
      </c>
      <c r="AR99" s="23" t="s">
        <v>145</v>
      </c>
      <c r="AT99" s="23" t="s">
        <v>140</v>
      </c>
      <c r="AU99" s="23" t="s">
        <v>84</v>
      </c>
      <c r="AY99" s="23" t="s">
        <v>138</v>
      </c>
      <c r="BE99" s="203">
        <f>IF(N99="základní",J99,0)</f>
        <v>0</v>
      </c>
      <c r="BF99" s="203">
        <f>IF(N99="snížená",J99,0)</f>
        <v>0</v>
      </c>
      <c r="BG99" s="203">
        <f>IF(N99="zákl. přenesená",J99,0)</f>
        <v>0</v>
      </c>
      <c r="BH99" s="203">
        <f>IF(N99="sníž. přenesená",J99,0)</f>
        <v>0</v>
      </c>
      <c r="BI99" s="203">
        <f>IF(N99="nulová",J99,0)</f>
        <v>0</v>
      </c>
      <c r="BJ99" s="23" t="s">
        <v>81</v>
      </c>
      <c r="BK99" s="203">
        <f>ROUND(I99*H99,2)</f>
        <v>0</v>
      </c>
      <c r="BL99" s="23" t="s">
        <v>145</v>
      </c>
      <c r="BM99" s="23" t="s">
        <v>480</v>
      </c>
    </row>
    <row r="100" spans="2:47" s="1" customFormat="1" ht="202.5">
      <c r="B100" s="40"/>
      <c r="C100" s="62"/>
      <c r="D100" s="204" t="s">
        <v>147</v>
      </c>
      <c r="E100" s="62"/>
      <c r="F100" s="205" t="s">
        <v>161</v>
      </c>
      <c r="G100" s="62"/>
      <c r="H100" s="62"/>
      <c r="I100" s="162"/>
      <c r="J100" s="62"/>
      <c r="K100" s="62"/>
      <c r="L100" s="60"/>
      <c r="M100" s="206"/>
      <c r="N100" s="41"/>
      <c r="O100" s="41"/>
      <c r="P100" s="41"/>
      <c r="Q100" s="41"/>
      <c r="R100" s="41"/>
      <c r="S100" s="41"/>
      <c r="T100" s="77"/>
      <c r="AT100" s="23" t="s">
        <v>147</v>
      </c>
      <c r="AU100" s="23" t="s">
        <v>84</v>
      </c>
    </row>
    <row r="101" spans="2:51" s="11" customFormat="1" ht="13.5">
      <c r="B101" s="207"/>
      <c r="C101" s="208"/>
      <c r="D101" s="204" t="s">
        <v>149</v>
      </c>
      <c r="E101" s="209" t="s">
        <v>21</v>
      </c>
      <c r="F101" s="210" t="s">
        <v>481</v>
      </c>
      <c r="G101" s="208"/>
      <c r="H101" s="211" t="s">
        <v>21</v>
      </c>
      <c r="I101" s="212"/>
      <c r="J101" s="208"/>
      <c r="K101" s="208"/>
      <c r="L101" s="213"/>
      <c r="M101" s="214"/>
      <c r="N101" s="215"/>
      <c r="O101" s="215"/>
      <c r="P101" s="215"/>
      <c r="Q101" s="215"/>
      <c r="R101" s="215"/>
      <c r="S101" s="215"/>
      <c r="T101" s="216"/>
      <c r="AT101" s="217" t="s">
        <v>149</v>
      </c>
      <c r="AU101" s="217" t="s">
        <v>84</v>
      </c>
      <c r="AV101" s="11" t="s">
        <v>81</v>
      </c>
      <c r="AW101" s="11" t="s">
        <v>36</v>
      </c>
      <c r="AX101" s="11" t="s">
        <v>73</v>
      </c>
      <c r="AY101" s="217" t="s">
        <v>138</v>
      </c>
    </row>
    <row r="102" spans="2:51" s="12" customFormat="1" ht="13.5">
      <c r="B102" s="218"/>
      <c r="C102" s="219"/>
      <c r="D102" s="204" t="s">
        <v>149</v>
      </c>
      <c r="E102" s="220" t="s">
        <v>21</v>
      </c>
      <c r="F102" s="221" t="s">
        <v>482</v>
      </c>
      <c r="G102" s="219"/>
      <c r="H102" s="222">
        <v>29.16</v>
      </c>
      <c r="I102" s="223"/>
      <c r="J102" s="219"/>
      <c r="K102" s="219"/>
      <c r="L102" s="224"/>
      <c r="M102" s="225"/>
      <c r="N102" s="226"/>
      <c r="O102" s="226"/>
      <c r="P102" s="226"/>
      <c r="Q102" s="226"/>
      <c r="R102" s="226"/>
      <c r="S102" s="226"/>
      <c r="T102" s="227"/>
      <c r="AT102" s="228" t="s">
        <v>149</v>
      </c>
      <c r="AU102" s="228" t="s">
        <v>84</v>
      </c>
      <c r="AV102" s="12" t="s">
        <v>84</v>
      </c>
      <c r="AW102" s="12" t="s">
        <v>36</v>
      </c>
      <c r="AX102" s="12" t="s">
        <v>73</v>
      </c>
      <c r="AY102" s="228" t="s">
        <v>138</v>
      </c>
    </row>
    <row r="103" spans="2:51" s="13" customFormat="1" ht="13.5">
      <c r="B103" s="229"/>
      <c r="C103" s="230"/>
      <c r="D103" s="231" t="s">
        <v>149</v>
      </c>
      <c r="E103" s="232" t="s">
        <v>21</v>
      </c>
      <c r="F103" s="233" t="s">
        <v>152</v>
      </c>
      <c r="G103" s="230"/>
      <c r="H103" s="234">
        <v>29.16</v>
      </c>
      <c r="I103" s="235"/>
      <c r="J103" s="230"/>
      <c r="K103" s="230"/>
      <c r="L103" s="236"/>
      <c r="M103" s="237"/>
      <c r="N103" s="238"/>
      <c r="O103" s="238"/>
      <c r="P103" s="238"/>
      <c r="Q103" s="238"/>
      <c r="R103" s="238"/>
      <c r="S103" s="238"/>
      <c r="T103" s="239"/>
      <c r="AT103" s="240" t="s">
        <v>149</v>
      </c>
      <c r="AU103" s="240" t="s">
        <v>84</v>
      </c>
      <c r="AV103" s="13" t="s">
        <v>145</v>
      </c>
      <c r="AW103" s="13" t="s">
        <v>36</v>
      </c>
      <c r="AX103" s="13" t="s">
        <v>81</v>
      </c>
      <c r="AY103" s="240" t="s">
        <v>138</v>
      </c>
    </row>
    <row r="104" spans="2:65" s="1" customFormat="1" ht="22.5" customHeight="1">
      <c r="B104" s="40"/>
      <c r="C104" s="192" t="s">
        <v>145</v>
      </c>
      <c r="D104" s="192" t="s">
        <v>140</v>
      </c>
      <c r="E104" s="193" t="s">
        <v>163</v>
      </c>
      <c r="F104" s="194" t="s">
        <v>164</v>
      </c>
      <c r="G104" s="195" t="s">
        <v>143</v>
      </c>
      <c r="H104" s="196">
        <v>9.72</v>
      </c>
      <c r="I104" s="197"/>
      <c r="J104" s="198">
        <f>ROUND(I104*H104,2)</f>
        <v>0</v>
      </c>
      <c r="K104" s="194" t="s">
        <v>144</v>
      </c>
      <c r="L104" s="60"/>
      <c r="M104" s="199" t="s">
        <v>21</v>
      </c>
      <c r="N104" s="200" t="s">
        <v>44</v>
      </c>
      <c r="O104" s="41"/>
      <c r="P104" s="201">
        <f>O104*H104</f>
        <v>0</v>
      </c>
      <c r="Q104" s="201">
        <v>0</v>
      </c>
      <c r="R104" s="201">
        <f>Q104*H104</f>
        <v>0</v>
      </c>
      <c r="S104" s="201">
        <v>0</v>
      </c>
      <c r="T104" s="202">
        <f>S104*H104</f>
        <v>0</v>
      </c>
      <c r="AR104" s="23" t="s">
        <v>145</v>
      </c>
      <c r="AT104" s="23" t="s">
        <v>140</v>
      </c>
      <c r="AU104" s="23" t="s">
        <v>84</v>
      </c>
      <c r="AY104" s="23" t="s">
        <v>138</v>
      </c>
      <c r="BE104" s="203">
        <f>IF(N104="základní",J104,0)</f>
        <v>0</v>
      </c>
      <c r="BF104" s="203">
        <f>IF(N104="snížená",J104,0)</f>
        <v>0</v>
      </c>
      <c r="BG104" s="203">
        <f>IF(N104="zákl. přenesená",J104,0)</f>
        <v>0</v>
      </c>
      <c r="BH104" s="203">
        <f>IF(N104="sníž. přenesená",J104,0)</f>
        <v>0</v>
      </c>
      <c r="BI104" s="203">
        <f>IF(N104="nulová",J104,0)</f>
        <v>0</v>
      </c>
      <c r="BJ104" s="23" t="s">
        <v>81</v>
      </c>
      <c r="BK104" s="203">
        <f>ROUND(I104*H104,2)</f>
        <v>0</v>
      </c>
      <c r="BL104" s="23" t="s">
        <v>145</v>
      </c>
      <c r="BM104" s="23" t="s">
        <v>483</v>
      </c>
    </row>
    <row r="105" spans="2:47" s="1" customFormat="1" ht="202.5">
      <c r="B105" s="40"/>
      <c r="C105" s="62"/>
      <c r="D105" s="204" t="s">
        <v>147</v>
      </c>
      <c r="E105" s="62"/>
      <c r="F105" s="205" t="s">
        <v>161</v>
      </c>
      <c r="G105" s="62"/>
      <c r="H105" s="62"/>
      <c r="I105" s="162"/>
      <c r="J105" s="62"/>
      <c r="K105" s="62"/>
      <c r="L105" s="60"/>
      <c r="M105" s="206"/>
      <c r="N105" s="41"/>
      <c r="O105" s="41"/>
      <c r="P105" s="41"/>
      <c r="Q105" s="41"/>
      <c r="R105" s="41"/>
      <c r="S105" s="41"/>
      <c r="T105" s="77"/>
      <c r="AT105" s="23" t="s">
        <v>147</v>
      </c>
      <c r="AU105" s="23" t="s">
        <v>84</v>
      </c>
    </row>
    <row r="106" spans="2:51" s="12" customFormat="1" ht="13.5">
      <c r="B106" s="218"/>
      <c r="C106" s="219"/>
      <c r="D106" s="204" t="s">
        <v>149</v>
      </c>
      <c r="E106" s="220" t="s">
        <v>21</v>
      </c>
      <c r="F106" s="221" t="s">
        <v>484</v>
      </c>
      <c r="G106" s="219"/>
      <c r="H106" s="222">
        <v>9.72</v>
      </c>
      <c r="I106" s="223"/>
      <c r="J106" s="219"/>
      <c r="K106" s="219"/>
      <c r="L106" s="224"/>
      <c r="M106" s="225"/>
      <c r="N106" s="226"/>
      <c r="O106" s="226"/>
      <c r="P106" s="226"/>
      <c r="Q106" s="226"/>
      <c r="R106" s="226"/>
      <c r="S106" s="226"/>
      <c r="T106" s="227"/>
      <c r="AT106" s="228" t="s">
        <v>149</v>
      </c>
      <c r="AU106" s="228" t="s">
        <v>84</v>
      </c>
      <c r="AV106" s="12" t="s">
        <v>84</v>
      </c>
      <c r="AW106" s="12" t="s">
        <v>36</v>
      </c>
      <c r="AX106" s="12" t="s">
        <v>73</v>
      </c>
      <c r="AY106" s="228" t="s">
        <v>138</v>
      </c>
    </row>
    <row r="107" spans="2:51" s="13" customFormat="1" ht="13.5">
      <c r="B107" s="229"/>
      <c r="C107" s="230"/>
      <c r="D107" s="231" t="s">
        <v>149</v>
      </c>
      <c r="E107" s="232" t="s">
        <v>21</v>
      </c>
      <c r="F107" s="233" t="s">
        <v>152</v>
      </c>
      <c r="G107" s="230"/>
      <c r="H107" s="234">
        <v>9.72</v>
      </c>
      <c r="I107" s="235"/>
      <c r="J107" s="230"/>
      <c r="K107" s="230"/>
      <c r="L107" s="236"/>
      <c r="M107" s="237"/>
      <c r="N107" s="238"/>
      <c r="O107" s="238"/>
      <c r="P107" s="238"/>
      <c r="Q107" s="238"/>
      <c r="R107" s="238"/>
      <c r="S107" s="238"/>
      <c r="T107" s="239"/>
      <c r="AT107" s="240" t="s">
        <v>149</v>
      </c>
      <c r="AU107" s="240" t="s">
        <v>84</v>
      </c>
      <c r="AV107" s="13" t="s">
        <v>145</v>
      </c>
      <c r="AW107" s="13" t="s">
        <v>36</v>
      </c>
      <c r="AX107" s="13" t="s">
        <v>81</v>
      </c>
      <c r="AY107" s="240" t="s">
        <v>138</v>
      </c>
    </row>
    <row r="108" spans="2:65" s="1" customFormat="1" ht="22.5" customHeight="1">
      <c r="B108" s="40"/>
      <c r="C108" s="192" t="s">
        <v>167</v>
      </c>
      <c r="D108" s="192" t="s">
        <v>140</v>
      </c>
      <c r="E108" s="193" t="s">
        <v>168</v>
      </c>
      <c r="F108" s="194" t="s">
        <v>169</v>
      </c>
      <c r="G108" s="195" t="s">
        <v>143</v>
      </c>
      <c r="H108" s="196">
        <v>175.345</v>
      </c>
      <c r="I108" s="197"/>
      <c r="J108" s="198">
        <f>ROUND(I108*H108,2)</f>
        <v>0</v>
      </c>
      <c r="K108" s="194" t="s">
        <v>21</v>
      </c>
      <c r="L108" s="60"/>
      <c r="M108" s="199" t="s">
        <v>21</v>
      </c>
      <c r="N108" s="200" t="s">
        <v>44</v>
      </c>
      <c r="O108" s="41"/>
      <c r="P108" s="201">
        <f>O108*H108</f>
        <v>0</v>
      </c>
      <c r="Q108" s="201">
        <v>0</v>
      </c>
      <c r="R108" s="201">
        <f>Q108*H108</f>
        <v>0</v>
      </c>
      <c r="S108" s="201">
        <v>0</v>
      </c>
      <c r="T108" s="202">
        <f>S108*H108</f>
        <v>0</v>
      </c>
      <c r="AR108" s="23" t="s">
        <v>145</v>
      </c>
      <c r="AT108" s="23" t="s">
        <v>140</v>
      </c>
      <c r="AU108" s="23" t="s">
        <v>84</v>
      </c>
      <c r="AY108" s="23" t="s">
        <v>138</v>
      </c>
      <c r="BE108" s="203">
        <f>IF(N108="základní",J108,0)</f>
        <v>0</v>
      </c>
      <c r="BF108" s="203">
        <f>IF(N108="snížená",J108,0)</f>
        <v>0</v>
      </c>
      <c r="BG108" s="203">
        <f>IF(N108="zákl. přenesená",J108,0)</f>
        <v>0</v>
      </c>
      <c r="BH108" s="203">
        <f>IF(N108="sníž. přenesená",J108,0)</f>
        <v>0</v>
      </c>
      <c r="BI108" s="203">
        <f>IF(N108="nulová",J108,0)</f>
        <v>0</v>
      </c>
      <c r="BJ108" s="23" t="s">
        <v>81</v>
      </c>
      <c r="BK108" s="203">
        <f>ROUND(I108*H108,2)</f>
        <v>0</v>
      </c>
      <c r="BL108" s="23" t="s">
        <v>145</v>
      </c>
      <c r="BM108" s="23" t="s">
        <v>485</v>
      </c>
    </row>
    <row r="109" spans="2:51" s="12" customFormat="1" ht="13.5">
      <c r="B109" s="218"/>
      <c r="C109" s="219"/>
      <c r="D109" s="204" t="s">
        <v>149</v>
      </c>
      <c r="E109" s="220" t="s">
        <v>21</v>
      </c>
      <c r="F109" s="221" t="s">
        <v>486</v>
      </c>
      <c r="G109" s="219"/>
      <c r="H109" s="222">
        <v>175.345</v>
      </c>
      <c r="I109" s="223"/>
      <c r="J109" s="219"/>
      <c r="K109" s="219"/>
      <c r="L109" s="224"/>
      <c r="M109" s="225"/>
      <c r="N109" s="226"/>
      <c r="O109" s="226"/>
      <c r="P109" s="226"/>
      <c r="Q109" s="226"/>
      <c r="R109" s="226"/>
      <c r="S109" s="226"/>
      <c r="T109" s="227"/>
      <c r="AT109" s="228" t="s">
        <v>149</v>
      </c>
      <c r="AU109" s="228" t="s">
        <v>84</v>
      </c>
      <c r="AV109" s="12" t="s">
        <v>84</v>
      </c>
      <c r="AW109" s="12" t="s">
        <v>36</v>
      </c>
      <c r="AX109" s="12" t="s">
        <v>73</v>
      </c>
      <c r="AY109" s="228" t="s">
        <v>138</v>
      </c>
    </row>
    <row r="110" spans="2:51" s="13" customFormat="1" ht="13.5">
      <c r="B110" s="229"/>
      <c r="C110" s="230"/>
      <c r="D110" s="231" t="s">
        <v>149</v>
      </c>
      <c r="E110" s="232" t="s">
        <v>21</v>
      </c>
      <c r="F110" s="233" t="s">
        <v>152</v>
      </c>
      <c r="G110" s="230"/>
      <c r="H110" s="234">
        <v>175.345</v>
      </c>
      <c r="I110" s="235"/>
      <c r="J110" s="230"/>
      <c r="K110" s="230"/>
      <c r="L110" s="236"/>
      <c r="M110" s="237"/>
      <c r="N110" s="238"/>
      <c r="O110" s="238"/>
      <c r="P110" s="238"/>
      <c r="Q110" s="238"/>
      <c r="R110" s="238"/>
      <c r="S110" s="238"/>
      <c r="T110" s="239"/>
      <c r="AT110" s="240" t="s">
        <v>149</v>
      </c>
      <c r="AU110" s="240" t="s">
        <v>84</v>
      </c>
      <c r="AV110" s="13" t="s">
        <v>145</v>
      </c>
      <c r="AW110" s="13" t="s">
        <v>36</v>
      </c>
      <c r="AX110" s="13" t="s">
        <v>81</v>
      </c>
      <c r="AY110" s="240" t="s">
        <v>138</v>
      </c>
    </row>
    <row r="111" spans="2:65" s="1" customFormat="1" ht="22.5" customHeight="1">
      <c r="B111" s="40"/>
      <c r="C111" s="192" t="s">
        <v>172</v>
      </c>
      <c r="D111" s="192" t="s">
        <v>140</v>
      </c>
      <c r="E111" s="193" t="s">
        <v>173</v>
      </c>
      <c r="F111" s="194" t="s">
        <v>174</v>
      </c>
      <c r="G111" s="195" t="s">
        <v>143</v>
      </c>
      <c r="H111" s="196">
        <v>175.345</v>
      </c>
      <c r="I111" s="197"/>
      <c r="J111" s="198">
        <f>ROUND(I111*H111,2)</f>
        <v>0</v>
      </c>
      <c r="K111" s="194" t="s">
        <v>144</v>
      </c>
      <c r="L111" s="60"/>
      <c r="M111" s="199" t="s">
        <v>21</v>
      </c>
      <c r="N111" s="200" t="s">
        <v>44</v>
      </c>
      <c r="O111" s="41"/>
      <c r="P111" s="201">
        <f>O111*H111</f>
        <v>0</v>
      </c>
      <c r="Q111" s="201">
        <v>0</v>
      </c>
      <c r="R111" s="201">
        <f>Q111*H111</f>
        <v>0</v>
      </c>
      <c r="S111" s="201">
        <v>0</v>
      </c>
      <c r="T111" s="202">
        <f>S111*H111</f>
        <v>0</v>
      </c>
      <c r="AR111" s="23" t="s">
        <v>145</v>
      </c>
      <c r="AT111" s="23" t="s">
        <v>140</v>
      </c>
      <c r="AU111" s="23" t="s">
        <v>84</v>
      </c>
      <c r="AY111" s="23" t="s">
        <v>138</v>
      </c>
      <c r="BE111" s="203">
        <f>IF(N111="základní",J111,0)</f>
        <v>0</v>
      </c>
      <c r="BF111" s="203">
        <f>IF(N111="snížená",J111,0)</f>
        <v>0</v>
      </c>
      <c r="BG111" s="203">
        <f>IF(N111="zákl. přenesená",J111,0)</f>
        <v>0</v>
      </c>
      <c r="BH111" s="203">
        <f>IF(N111="sníž. přenesená",J111,0)</f>
        <v>0</v>
      </c>
      <c r="BI111" s="203">
        <f>IF(N111="nulová",J111,0)</f>
        <v>0</v>
      </c>
      <c r="BJ111" s="23" t="s">
        <v>81</v>
      </c>
      <c r="BK111" s="203">
        <f>ROUND(I111*H111,2)</f>
        <v>0</v>
      </c>
      <c r="BL111" s="23" t="s">
        <v>145</v>
      </c>
      <c r="BM111" s="23" t="s">
        <v>487</v>
      </c>
    </row>
    <row r="112" spans="2:47" s="1" customFormat="1" ht="297">
      <c r="B112" s="40"/>
      <c r="C112" s="62"/>
      <c r="D112" s="204" t="s">
        <v>147</v>
      </c>
      <c r="E112" s="62"/>
      <c r="F112" s="205" t="s">
        <v>176</v>
      </c>
      <c r="G112" s="62"/>
      <c r="H112" s="62"/>
      <c r="I112" s="162"/>
      <c r="J112" s="62"/>
      <c r="K112" s="62"/>
      <c r="L112" s="60"/>
      <c r="M112" s="206"/>
      <c r="N112" s="41"/>
      <c r="O112" s="41"/>
      <c r="P112" s="41"/>
      <c r="Q112" s="41"/>
      <c r="R112" s="41"/>
      <c r="S112" s="41"/>
      <c r="T112" s="77"/>
      <c r="AT112" s="23" t="s">
        <v>147</v>
      </c>
      <c r="AU112" s="23" t="s">
        <v>84</v>
      </c>
    </row>
    <row r="113" spans="2:51" s="12" customFormat="1" ht="13.5">
      <c r="B113" s="218"/>
      <c r="C113" s="219"/>
      <c r="D113" s="204" t="s">
        <v>149</v>
      </c>
      <c r="E113" s="220" t="s">
        <v>21</v>
      </c>
      <c r="F113" s="221" t="s">
        <v>488</v>
      </c>
      <c r="G113" s="219"/>
      <c r="H113" s="222">
        <v>175.345</v>
      </c>
      <c r="I113" s="223"/>
      <c r="J113" s="219"/>
      <c r="K113" s="219"/>
      <c r="L113" s="224"/>
      <c r="M113" s="225"/>
      <c r="N113" s="226"/>
      <c r="O113" s="226"/>
      <c r="P113" s="226"/>
      <c r="Q113" s="226"/>
      <c r="R113" s="226"/>
      <c r="S113" s="226"/>
      <c r="T113" s="227"/>
      <c r="AT113" s="228" t="s">
        <v>149</v>
      </c>
      <c r="AU113" s="228" t="s">
        <v>84</v>
      </c>
      <c r="AV113" s="12" t="s">
        <v>84</v>
      </c>
      <c r="AW113" s="12" t="s">
        <v>36</v>
      </c>
      <c r="AX113" s="12" t="s">
        <v>73</v>
      </c>
      <c r="AY113" s="228" t="s">
        <v>138</v>
      </c>
    </row>
    <row r="114" spans="2:51" s="13" customFormat="1" ht="13.5">
      <c r="B114" s="229"/>
      <c r="C114" s="230"/>
      <c r="D114" s="231" t="s">
        <v>149</v>
      </c>
      <c r="E114" s="232" t="s">
        <v>21</v>
      </c>
      <c r="F114" s="233" t="s">
        <v>152</v>
      </c>
      <c r="G114" s="230"/>
      <c r="H114" s="234">
        <v>175.345</v>
      </c>
      <c r="I114" s="235"/>
      <c r="J114" s="230"/>
      <c r="K114" s="230"/>
      <c r="L114" s="236"/>
      <c r="M114" s="237"/>
      <c r="N114" s="238"/>
      <c r="O114" s="238"/>
      <c r="P114" s="238"/>
      <c r="Q114" s="238"/>
      <c r="R114" s="238"/>
      <c r="S114" s="238"/>
      <c r="T114" s="239"/>
      <c r="AT114" s="240" t="s">
        <v>149</v>
      </c>
      <c r="AU114" s="240" t="s">
        <v>84</v>
      </c>
      <c r="AV114" s="13" t="s">
        <v>145</v>
      </c>
      <c r="AW114" s="13" t="s">
        <v>36</v>
      </c>
      <c r="AX114" s="13" t="s">
        <v>81</v>
      </c>
      <c r="AY114" s="240" t="s">
        <v>138</v>
      </c>
    </row>
    <row r="115" spans="2:65" s="1" customFormat="1" ht="22.5" customHeight="1">
      <c r="B115" s="40"/>
      <c r="C115" s="192" t="s">
        <v>178</v>
      </c>
      <c r="D115" s="192" t="s">
        <v>140</v>
      </c>
      <c r="E115" s="193" t="s">
        <v>179</v>
      </c>
      <c r="F115" s="194" t="s">
        <v>180</v>
      </c>
      <c r="G115" s="195" t="s">
        <v>181</v>
      </c>
      <c r="H115" s="196">
        <v>315.621</v>
      </c>
      <c r="I115" s="197"/>
      <c r="J115" s="198">
        <f>ROUND(I115*H115,2)</f>
        <v>0</v>
      </c>
      <c r="K115" s="194" t="s">
        <v>144</v>
      </c>
      <c r="L115" s="60"/>
      <c r="M115" s="199" t="s">
        <v>21</v>
      </c>
      <c r="N115" s="200" t="s">
        <v>44</v>
      </c>
      <c r="O115" s="41"/>
      <c r="P115" s="201">
        <f>O115*H115</f>
        <v>0</v>
      </c>
      <c r="Q115" s="201">
        <v>0</v>
      </c>
      <c r="R115" s="201">
        <f>Q115*H115</f>
        <v>0</v>
      </c>
      <c r="S115" s="201">
        <v>0</v>
      </c>
      <c r="T115" s="202">
        <f>S115*H115</f>
        <v>0</v>
      </c>
      <c r="AR115" s="23" t="s">
        <v>145</v>
      </c>
      <c r="AT115" s="23" t="s">
        <v>140</v>
      </c>
      <c r="AU115" s="23" t="s">
        <v>84</v>
      </c>
      <c r="AY115" s="23" t="s">
        <v>138</v>
      </c>
      <c r="BE115" s="203">
        <f>IF(N115="základní",J115,0)</f>
        <v>0</v>
      </c>
      <c r="BF115" s="203">
        <f>IF(N115="snížená",J115,0)</f>
        <v>0</v>
      </c>
      <c r="BG115" s="203">
        <f>IF(N115="zákl. přenesená",J115,0)</f>
        <v>0</v>
      </c>
      <c r="BH115" s="203">
        <f>IF(N115="sníž. přenesená",J115,0)</f>
        <v>0</v>
      </c>
      <c r="BI115" s="203">
        <f>IF(N115="nulová",J115,0)</f>
        <v>0</v>
      </c>
      <c r="BJ115" s="23" t="s">
        <v>81</v>
      </c>
      <c r="BK115" s="203">
        <f>ROUND(I115*H115,2)</f>
        <v>0</v>
      </c>
      <c r="BL115" s="23" t="s">
        <v>145</v>
      </c>
      <c r="BM115" s="23" t="s">
        <v>489</v>
      </c>
    </row>
    <row r="116" spans="2:47" s="1" customFormat="1" ht="297">
      <c r="B116" s="40"/>
      <c r="C116" s="62"/>
      <c r="D116" s="204" t="s">
        <v>147</v>
      </c>
      <c r="E116" s="62"/>
      <c r="F116" s="205" t="s">
        <v>176</v>
      </c>
      <c r="G116" s="62"/>
      <c r="H116" s="62"/>
      <c r="I116" s="162"/>
      <c r="J116" s="62"/>
      <c r="K116" s="62"/>
      <c r="L116" s="60"/>
      <c r="M116" s="206"/>
      <c r="N116" s="41"/>
      <c r="O116" s="41"/>
      <c r="P116" s="41"/>
      <c r="Q116" s="41"/>
      <c r="R116" s="41"/>
      <c r="S116" s="41"/>
      <c r="T116" s="77"/>
      <c r="AT116" s="23" t="s">
        <v>147</v>
      </c>
      <c r="AU116" s="23" t="s">
        <v>84</v>
      </c>
    </row>
    <row r="117" spans="2:51" s="12" customFormat="1" ht="13.5">
      <c r="B117" s="218"/>
      <c r="C117" s="219"/>
      <c r="D117" s="204" t="s">
        <v>149</v>
      </c>
      <c r="E117" s="220" t="s">
        <v>21</v>
      </c>
      <c r="F117" s="221" t="s">
        <v>490</v>
      </c>
      <c r="G117" s="219"/>
      <c r="H117" s="222">
        <v>315.621</v>
      </c>
      <c r="I117" s="223"/>
      <c r="J117" s="219"/>
      <c r="K117" s="219"/>
      <c r="L117" s="224"/>
      <c r="M117" s="225"/>
      <c r="N117" s="226"/>
      <c r="O117" s="226"/>
      <c r="P117" s="226"/>
      <c r="Q117" s="226"/>
      <c r="R117" s="226"/>
      <c r="S117" s="226"/>
      <c r="T117" s="227"/>
      <c r="AT117" s="228" t="s">
        <v>149</v>
      </c>
      <c r="AU117" s="228" t="s">
        <v>84</v>
      </c>
      <c r="AV117" s="12" t="s">
        <v>84</v>
      </c>
      <c r="AW117" s="12" t="s">
        <v>36</v>
      </c>
      <c r="AX117" s="12" t="s">
        <v>73</v>
      </c>
      <c r="AY117" s="228" t="s">
        <v>138</v>
      </c>
    </row>
    <row r="118" spans="2:51" s="13" customFormat="1" ht="13.5">
      <c r="B118" s="229"/>
      <c r="C118" s="230"/>
      <c r="D118" s="231" t="s">
        <v>149</v>
      </c>
      <c r="E118" s="232" t="s">
        <v>21</v>
      </c>
      <c r="F118" s="233" t="s">
        <v>152</v>
      </c>
      <c r="G118" s="230"/>
      <c r="H118" s="234">
        <v>315.621</v>
      </c>
      <c r="I118" s="235"/>
      <c r="J118" s="230"/>
      <c r="K118" s="230"/>
      <c r="L118" s="236"/>
      <c r="M118" s="237"/>
      <c r="N118" s="238"/>
      <c r="O118" s="238"/>
      <c r="P118" s="238"/>
      <c r="Q118" s="238"/>
      <c r="R118" s="238"/>
      <c r="S118" s="238"/>
      <c r="T118" s="239"/>
      <c r="AT118" s="240" t="s">
        <v>149</v>
      </c>
      <c r="AU118" s="240" t="s">
        <v>84</v>
      </c>
      <c r="AV118" s="13" t="s">
        <v>145</v>
      </c>
      <c r="AW118" s="13" t="s">
        <v>36</v>
      </c>
      <c r="AX118" s="13" t="s">
        <v>81</v>
      </c>
      <c r="AY118" s="240" t="s">
        <v>138</v>
      </c>
    </row>
    <row r="119" spans="2:65" s="1" customFormat="1" ht="22.5" customHeight="1">
      <c r="B119" s="40"/>
      <c r="C119" s="192" t="s">
        <v>184</v>
      </c>
      <c r="D119" s="192" t="s">
        <v>140</v>
      </c>
      <c r="E119" s="193" t="s">
        <v>185</v>
      </c>
      <c r="F119" s="194" t="s">
        <v>186</v>
      </c>
      <c r="G119" s="195" t="s">
        <v>187</v>
      </c>
      <c r="H119" s="196">
        <v>372</v>
      </c>
      <c r="I119" s="197"/>
      <c r="J119" s="198">
        <f>ROUND(I119*H119,2)</f>
        <v>0</v>
      </c>
      <c r="K119" s="194" t="s">
        <v>144</v>
      </c>
      <c r="L119" s="60"/>
      <c r="M119" s="199" t="s">
        <v>21</v>
      </c>
      <c r="N119" s="200" t="s">
        <v>44</v>
      </c>
      <c r="O119" s="41"/>
      <c r="P119" s="201">
        <f>O119*H119</f>
        <v>0</v>
      </c>
      <c r="Q119" s="201">
        <v>0</v>
      </c>
      <c r="R119" s="201">
        <f>Q119*H119</f>
        <v>0</v>
      </c>
      <c r="S119" s="201">
        <v>0</v>
      </c>
      <c r="T119" s="202">
        <f>S119*H119</f>
        <v>0</v>
      </c>
      <c r="AR119" s="23" t="s">
        <v>145</v>
      </c>
      <c r="AT119" s="23" t="s">
        <v>140</v>
      </c>
      <c r="AU119" s="23" t="s">
        <v>84</v>
      </c>
      <c r="AY119" s="23" t="s">
        <v>138</v>
      </c>
      <c r="BE119" s="203">
        <f>IF(N119="základní",J119,0)</f>
        <v>0</v>
      </c>
      <c r="BF119" s="203">
        <f>IF(N119="snížená",J119,0)</f>
        <v>0</v>
      </c>
      <c r="BG119" s="203">
        <f>IF(N119="zákl. přenesená",J119,0)</f>
        <v>0</v>
      </c>
      <c r="BH119" s="203">
        <f>IF(N119="sníž. přenesená",J119,0)</f>
        <v>0</v>
      </c>
      <c r="BI119" s="203">
        <f>IF(N119="nulová",J119,0)</f>
        <v>0</v>
      </c>
      <c r="BJ119" s="23" t="s">
        <v>81</v>
      </c>
      <c r="BK119" s="203">
        <f>ROUND(I119*H119,2)</f>
        <v>0</v>
      </c>
      <c r="BL119" s="23" t="s">
        <v>145</v>
      </c>
      <c r="BM119" s="23" t="s">
        <v>491</v>
      </c>
    </row>
    <row r="120" spans="2:47" s="1" customFormat="1" ht="162">
      <c r="B120" s="40"/>
      <c r="C120" s="62"/>
      <c r="D120" s="204" t="s">
        <v>147</v>
      </c>
      <c r="E120" s="62"/>
      <c r="F120" s="205" t="s">
        <v>189</v>
      </c>
      <c r="G120" s="62"/>
      <c r="H120" s="62"/>
      <c r="I120" s="162"/>
      <c r="J120" s="62"/>
      <c r="K120" s="62"/>
      <c r="L120" s="60"/>
      <c r="M120" s="206"/>
      <c r="N120" s="41"/>
      <c r="O120" s="41"/>
      <c r="P120" s="41"/>
      <c r="Q120" s="41"/>
      <c r="R120" s="41"/>
      <c r="S120" s="41"/>
      <c r="T120" s="77"/>
      <c r="AT120" s="23" t="s">
        <v>147</v>
      </c>
      <c r="AU120" s="23" t="s">
        <v>84</v>
      </c>
    </row>
    <row r="121" spans="2:51" s="12" customFormat="1" ht="13.5">
      <c r="B121" s="218"/>
      <c r="C121" s="219"/>
      <c r="D121" s="204" t="s">
        <v>149</v>
      </c>
      <c r="E121" s="220" t="s">
        <v>21</v>
      </c>
      <c r="F121" s="221" t="s">
        <v>492</v>
      </c>
      <c r="G121" s="219"/>
      <c r="H121" s="222">
        <v>372</v>
      </c>
      <c r="I121" s="223"/>
      <c r="J121" s="219"/>
      <c r="K121" s="219"/>
      <c r="L121" s="224"/>
      <c r="M121" s="225"/>
      <c r="N121" s="226"/>
      <c r="O121" s="226"/>
      <c r="P121" s="226"/>
      <c r="Q121" s="226"/>
      <c r="R121" s="226"/>
      <c r="S121" s="226"/>
      <c r="T121" s="227"/>
      <c r="AT121" s="228" t="s">
        <v>149</v>
      </c>
      <c r="AU121" s="228" t="s">
        <v>84</v>
      </c>
      <c r="AV121" s="12" t="s">
        <v>84</v>
      </c>
      <c r="AW121" s="12" t="s">
        <v>36</v>
      </c>
      <c r="AX121" s="12" t="s">
        <v>73</v>
      </c>
      <c r="AY121" s="228" t="s">
        <v>138</v>
      </c>
    </row>
    <row r="122" spans="2:51" s="13" customFormat="1" ht="13.5">
      <c r="B122" s="229"/>
      <c r="C122" s="230"/>
      <c r="D122" s="204" t="s">
        <v>149</v>
      </c>
      <c r="E122" s="241" t="s">
        <v>21</v>
      </c>
      <c r="F122" s="242" t="s">
        <v>152</v>
      </c>
      <c r="G122" s="230"/>
      <c r="H122" s="243">
        <v>372</v>
      </c>
      <c r="I122" s="235"/>
      <c r="J122" s="230"/>
      <c r="K122" s="230"/>
      <c r="L122" s="236"/>
      <c r="M122" s="237"/>
      <c r="N122" s="238"/>
      <c r="O122" s="238"/>
      <c r="P122" s="238"/>
      <c r="Q122" s="238"/>
      <c r="R122" s="238"/>
      <c r="S122" s="238"/>
      <c r="T122" s="239"/>
      <c r="AT122" s="240" t="s">
        <v>149</v>
      </c>
      <c r="AU122" s="240" t="s">
        <v>84</v>
      </c>
      <c r="AV122" s="13" t="s">
        <v>145</v>
      </c>
      <c r="AW122" s="13" t="s">
        <v>36</v>
      </c>
      <c r="AX122" s="13" t="s">
        <v>81</v>
      </c>
      <c r="AY122" s="240" t="s">
        <v>138</v>
      </c>
    </row>
    <row r="123" spans="2:63" s="10" customFormat="1" ht="29.85" customHeight="1">
      <c r="B123" s="175"/>
      <c r="C123" s="176"/>
      <c r="D123" s="189" t="s">
        <v>72</v>
      </c>
      <c r="E123" s="190" t="s">
        <v>84</v>
      </c>
      <c r="F123" s="190" t="s">
        <v>191</v>
      </c>
      <c r="G123" s="176"/>
      <c r="H123" s="176"/>
      <c r="I123" s="179"/>
      <c r="J123" s="191">
        <f>BK123</f>
        <v>0</v>
      </c>
      <c r="K123" s="176"/>
      <c r="L123" s="181"/>
      <c r="M123" s="182"/>
      <c r="N123" s="183"/>
      <c r="O123" s="183"/>
      <c r="P123" s="184">
        <f>SUM(P124:P143)</f>
        <v>0</v>
      </c>
      <c r="Q123" s="183"/>
      <c r="R123" s="184">
        <f>SUM(R124:R143)</f>
        <v>0.036</v>
      </c>
      <c r="S123" s="183"/>
      <c r="T123" s="185">
        <f>SUM(T124:T143)</f>
        <v>0</v>
      </c>
      <c r="AR123" s="186" t="s">
        <v>81</v>
      </c>
      <c r="AT123" s="187" t="s">
        <v>72</v>
      </c>
      <c r="AU123" s="187" t="s">
        <v>81</v>
      </c>
      <c r="AY123" s="186" t="s">
        <v>138</v>
      </c>
      <c r="BK123" s="188">
        <f>SUM(BK124:BK143)</f>
        <v>0</v>
      </c>
    </row>
    <row r="124" spans="2:65" s="1" customFormat="1" ht="22.5" customHeight="1">
      <c r="B124" s="40"/>
      <c r="C124" s="192" t="s">
        <v>192</v>
      </c>
      <c r="D124" s="192" t="s">
        <v>140</v>
      </c>
      <c r="E124" s="193" t="s">
        <v>193</v>
      </c>
      <c r="F124" s="194" t="s">
        <v>194</v>
      </c>
      <c r="G124" s="195" t="s">
        <v>187</v>
      </c>
      <c r="H124" s="196">
        <v>3495.5</v>
      </c>
      <c r="I124" s="197"/>
      <c r="J124" s="198">
        <f>ROUND(I124*H124,2)</f>
        <v>0</v>
      </c>
      <c r="K124" s="194" t="s">
        <v>144</v>
      </c>
      <c r="L124" s="60"/>
      <c r="M124" s="199" t="s">
        <v>21</v>
      </c>
      <c r="N124" s="200" t="s">
        <v>44</v>
      </c>
      <c r="O124" s="41"/>
      <c r="P124" s="201">
        <f>O124*H124</f>
        <v>0</v>
      </c>
      <c r="Q124" s="201">
        <v>0</v>
      </c>
      <c r="R124" s="201">
        <f>Q124*H124</f>
        <v>0</v>
      </c>
      <c r="S124" s="201">
        <v>0</v>
      </c>
      <c r="T124" s="202">
        <f>S124*H124</f>
        <v>0</v>
      </c>
      <c r="AR124" s="23" t="s">
        <v>145</v>
      </c>
      <c r="AT124" s="23" t="s">
        <v>140</v>
      </c>
      <c r="AU124" s="23" t="s">
        <v>84</v>
      </c>
      <c r="AY124" s="23" t="s">
        <v>138</v>
      </c>
      <c r="BE124" s="203">
        <f>IF(N124="základní",J124,0)</f>
        <v>0</v>
      </c>
      <c r="BF124" s="203">
        <f>IF(N124="snížená",J124,0)</f>
        <v>0</v>
      </c>
      <c r="BG124" s="203">
        <f>IF(N124="zákl. přenesená",J124,0)</f>
        <v>0</v>
      </c>
      <c r="BH124" s="203">
        <f>IF(N124="sníž. přenesená",J124,0)</f>
        <v>0</v>
      </c>
      <c r="BI124" s="203">
        <f>IF(N124="nulová",J124,0)</f>
        <v>0</v>
      </c>
      <c r="BJ124" s="23" t="s">
        <v>81</v>
      </c>
      <c r="BK124" s="203">
        <f>ROUND(I124*H124,2)</f>
        <v>0</v>
      </c>
      <c r="BL124" s="23" t="s">
        <v>145</v>
      </c>
      <c r="BM124" s="23" t="s">
        <v>493</v>
      </c>
    </row>
    <row r="125" spans="2:51" s="12" customFormat="1" ht="13.5">
      <c r="B125" s="218"/>
      <c r="C125" s="219"/>
      <c r="D125" s="204" t="s">
        <v>149</v>
      </c>
      <c r="E125" s="220" t="s">
        <v>21</v>
      </c>
      <c r="F125" s="221" t="s">
        <v>494</v>
      </c>
      <c r="G125" s="219"/>
      <c r="H125" s="222">
        <v>3543.5</v>
      </c>
      <c r="I125" s="223"/>
      <c r="J125" s="219"/>
      <c r="K125" s="219"/>
      <c r="L125" s="224"/>
      <c r="M125" s="225"/>
      <c r="N125" s="226"/>
      <c r="O125" s="226"/>
      <c r="P125" s="226"/>
      <c r="Q125" s="226"/>
      <c r="R125" s="226"/>
      <c r="S125" s="226"/>
      <c r="T125" s="227"/>
      <c r="AT125" s="228" t="s">
        <v>149</v>
      </c>
      <c r="AU125" s="228" t="s">
        <v>84</v>
      </c>
      <c r="AV125" s="12" t="s">
        <v>84</v>
      </c>
      <c r="AW125" s="12" t="s">
        <v>36</v>
      </c>
      <c r="AX125" s="12" t="s">
        <v>73</v>
      </c>
      <c r="AY125" s="228" t="s">
        <v>138</v>
      </c>
    </row>
    <row r="126" spans="2:51" s="12" customFormat="1" ht="13.5">
      <c r="B126" s="218"/>
      <c r="C126" s="219"/>
      <c r="D126" s="204" t="s">
        <v>149</v>
      </c>
      <c r="E126" s="220" t="s">
        <v>21</v>
      </c>
      <c r="F126" s="221" t="s">
        <v>495</v>
      </c>
      <c r="G126" s="219"/>
      <c r="H126" s="222">
        <v>-150</v>
      </c>
      <c r="I126" s="223"/>
      <c r="J126" s="219"/>
      <c r="K126" s="219"/>
      <c r="L126" s="224"/>
      <c r="M126" s="225"/>
      <c r="N126" s="226"/>
      <c r="O126" s="226"/>
      <c r="P126" s="226"/>
      <c r="Q126" s="226"/>
      <c r="R126" s="226"/>
      <c r="S126" s="226"/>
      <c r="T126" s="227"/>
      <c r="AT126" s="228" t="s">
        <v>149</v>
      </c>
      <c r="AU126" s="228" t="s">
        <v>84</v>
      </c>
      <c r="AV126" s="12" t="s">
        <v>84</v>
      </c>
      <c r="AW126" s="12" t="s">
        <v>36</v>
      </c>
      <c r="AX126" s="12" t="s">
        <v>73</v>
      </c>
      <c r="AY126" s="228" t="s">
        <v>138</v>
      </c>
    </row>
    <row r="127" spans="2:51" s="12" customFormat="1" ht="13.5">
      <c r="B127" s="218"/>
      <c r="C127" s="219"/>
      <c r="D127" s="204" t="s">
        <v>149</v>
      </c>
      <c r="E127" s="220" t="s">
        <v>21</v>
      </c>
      <c r="F127" s="221" t="s">
        <v>496</v>
      </c>
      <c r="G127" s="219"/>
      <c r="H127" s="222">
        <v>102</v>
      </c>
      <c r="I127" s="223"/>
      <c r="J127" s="219"/>
      <c r="K127" s="219"/>
      <c r="L127" s="224"/>
      <c r="M127" s="225"/>
      <c r="N127" s="226"/>
      <c r="O127" s="226"/>
      <c r="P127" s="226"/>
      <c r="Q127" s="226"/>
      <c r="R127" s="226"/>
      <c r="S127" s="226"/>
      <c r="T127" s="227"/>
      <c r="AT127" s="228" t="s">
        <v>149</v>
      </c>
      <c r="AU127" s="228" t="s">
        <v>84</v>
      </c>
      <c r="AV127" s="12" t="s">
        <v>84</v>
      </c>
      <c r="AW127" s="12" t="s">
        <v>36</v>
      </c>
      <c r="AX127" s="12" t="s">
        <v>73</v>
      </c>
      <c r="AY127" s="228" t="s">
        <v>138</v>
      </c>
    </row>
    <row r="128" spans="2:51" s="13" customFormat="1" ht="13.5">
      <c r="B128" s="229"/>
      <c r="C128" s="230"/>
      <c r="D128" s="231" t="s">
        <v>149</v>
      </c>
      <c r="E128" s="232" t="s">
        <v>21</v>
      </c>
      <c r="F128" s="233" t="s">
        <v>152</v>
      </c>
      <c r="G128" s="230"/>
      <c r="H128" s="234">
        <v>3495.5</v>
      </c>
      <c r="I128" s="235"/>
      <c r="J128" s="230"/>
      <c r="K128" s="230"/>
      <c r="L128" s="236"/>
      <c r="M128" s="237"/>
      <c r="N128" s="238"/>
      <c r="O128" s="238"/>
      <c r="P128" s="238"/>
      <c r="Q128" s="238"/>
      <c r="R128" s="238"/>
      <c r="S128" s="238"/>
      <c r="T128" s="239"/>
      <c r="AT128" s="240" t="s">
        <v>149</v>
      </c>
      <c r="AU128" s="240" t="s">
        <v>84</v>
      </c>
      <c r="AV128" s="13" t="s">
        <v>145</v>
      </c>
      <c r="AW128" s="13" t="s">
        <v>36</v>
      </c>
      <c r="AX128" s="13" t="s">
        <v>81</v>
      </c>
      <c r="AY128" s="240" t="s">
        <v>138</v>
      </c>
    </row>
    <row r="129" spans="2:65" s="1" customFormat="1" ht="31.5" customHeight="1">
      <c r="B129" s="40"/>
      <c r="C129" s="192" t="s">
        <v>199</v>
      </c>
      <c r="D129" s="192" t="s">
        <v>140</v>
      </c>
      <c r="E129" s="193" t="s">
        <v>200</v>
      </c>
      <c r="F129" s="194" t="s">
        <v>201</v>
      </c>
      <c r="G129" s="195" t="s">
        <v>187</v>
      </c>
      <c r="H129" s="196">
        <v>3495.5</v>
      </c>
      <c r="I129" s="197"/>
      <c r="J129" s="198">
        <f>ROUND(I129*H129,2)</f>
        <v>0</v>
      </c>
      <c r="K129" s="194" t="s">
        <v>144</v>
      </c>
      <c r="L129" s="60"/>
      <c r="M129" s="199" t="s">
        <v>21</v>
      </c>
      <c r="N129" s="200" t="s">
        <v>44</v>
      </c>
      <c r="O129" s="41"/>
      <c r="P129" s="201">
        <f>O129*H129</f>
        <v>0</v>
      </c>
      <c r="Q129" s="201">
        <v>0</v>
      </c>
      <c r="R129" s="201">
        <f>Q129*H129</f>
        <v>0</v>
      </c>
      <c r="S129" s="201">
        <v>0</v>
      </c>
      <c r="T129" s="202">
        <f>S129*H129</f>
        <v>0</v>
      </c>
      <c r="AR129" s="23" t="s">
        <v>145</v>
      </c>
      <c r="AT129" s="23" t="s">
        <v>140</v>
      </c>
      <c r="AU129" s="23" t="s">
        <v>84</v>
      </c>
      <c r="AY129" s="23" t="s">
        <v>138</v>
      </c>
      <c r="BE129" s="203">
        <f>IF(N129="základní",J129,0)</f>
        <v>0</v>
      </c>
      <c r="BF129" s="203">
        <f>IF(N129="snížená",J129,0)</f>
        <v>0</v>
      </c>
      <c r="BG129" s="203">
        <f>IF(N129="zákl. přenesená",J129,0)</f>
        <v>0</v>
      </c>
      <c r="BH129" s="203">
        <f>IF(N129="sníž. přenesená",J129,0)</f>
        <v>0</v>
      </c>
      <c r="BI129" s="203">
        <f>IF(N129="nulová",J129,0)</f>
        <v>0</v>
      </c>
      <c r="BJ129" s="23" t="s">
        <v>81</v>
      </c>
      <c r="BK129" s="203">
        <f>ROUND(I129*H129,2)</f>
        <v>0</v>
      </c>
      <c r="BL129" s="23" t="s">
        <v>145</v>
      </c>
      <c r="BM129" s="23" t="s">
        <v>497</v>
      </c>
    </row>
    <row r="130" spans="2:47" s="1" customFormat="1" ht="27">
      <c r="B130" s="40"/>
      <c r="C130" s="62"/>
      <c r="D130" s="204" t="s">
        <v>147</v>
      </c>
      <c r="E130" s="62"/>
      <c r="F130" s="205" t="s">
        <v>203</v>
      </c>
      <c r="G130" s="62"/>
      <c r="H130" s="62"/>
      <c r="I130" s="162"/>
      <c r="J130" s="62"/>
      <c r="K130" s="62"/>
      <c r="L130" s="60"/>
      <c r="M130" s="206"/>
      <c r="N130" s="41"/>
      <c r="O130" s="41"/>
      <c r="P130" s="41"/>
      <c r="Q130" s="41"/>
      <c r="R130" s="41"/>
      <c r="S130" s="41"/>
      <c r="T130" s="77"/>
      <c r="AT130" s="23" t="s">
        <v>147</v>
      </c>
      <c r="AU130" s="23" t="s">
        <v>84</v>
      </c>
    </row>
    <row r="131" spans="2:51" s="12" customFormat="1" ht="13.5">
      <c r="B131" s="218"/>
      <c r="C131" s="219"/>
      <c r="D131" s="204" t="s">
        <v>149</v>
      </c>
      <c r="E131" s="220" t="s">
        <v>21</v>
      </c>
      <c r="F131" s="221" t="s">
        <v>498</v>
      </c>
      <c r="G131" s="219"/>
      <c r="H131" s="222">
        <v>3495.5</v>
      </c>
      <c r="I131" s="223"/>
      <c r="J131" s="219"/>
      <c r="K131" s="219"/>
      <c r="L131" s="224"/>
      <c r="M131" s="225"/>
      <c r="N131" s="226"/>
      <c r="O131" s="226"/>
      <c r="P131" s="226"/>
      <c r="Q131" s="226"/>
      <c r="R131" s="226"/>
      <c r="S131" s="226"/>
      <c r="T131" s="227"/>
      <c r="AT131" s="228" t="s">
        <v>149</v>
      </c>
      <c r="AU131" s="228" t="s">
        <v>84</v>
      </c>
      <c r="AV131" s="12" t="s">
        <v>84</v>
      </c>
      <c r="AW131" s="12" t="s">
        <v>36</v>
      </c>
      <c r="AX131" s="12" t="s">
        <v>73</v>
      </c>
      <c r="AY131" s="228" t="s">
        <v>138</v>
      </c>
    </row>
    <row r="132" spans="2:51" s="13" customFormat="1" ht="13.5">
      <c r="B132" s="229"/>
      <c r="C132" s="230"/>
      <c r="D132" s="231" t="s">
        <v>149</v>
      </c>
      <c r="E132" s="232" t="s">
        <v>21</v>
      </c>
      <c r="F132" s="233" t="s">
        <v>152</v>
      </c>
      <c r="G132" s="230"/>
      <c r="H132" s="234">
        <v>3495.5</v>
      </c>
      <c r="I132" s="235"/>
      <c r="J132" s="230"/>
      <c r="K132" s="230"/>
      <c r="L132" s="236"/>
      <c r="M132" s="237"/>
      <c r="N132" s="238"/>
      <c r="O132" s="238"/>
      <c r="P132" s="238"/>
      <c r="Q132" s="238"/>
      <c r="R132" s="238"/>
      <c r="S132" s="238"/>
      <c r="T132" s="239"/>
      <c r="AT132" s="240" t="s">
        <v>149</v>
      </c>
      <c r="AU132" s="240" t="s">
        <v>84</v>
      </c>
      <c r="AV132" s="13" t="s">
        <v>145</v>
      </c>
      <c r="AW132" s="13" t="s">
        <v>36</v>
      </c>
      <c r="AX132" s="13" t="s">
        <v>81</v>
      </c>
      <c r="AY132" s="240" t="s">
        <v>138</v>
      </c>
    </row>
    <row r="133" spans="2:65" s="1" customFormat="1" ht="22.5" customHeight="1">
      <c r="B133" s="40"/>
      <c r="C133" s="192" t="s">
        <v>205</v>
      </c>
      <c r="D133" s="192" t="s">
        <v>140</v>
      </c>
      <c r="E133" s="193" t="s">
        <v>206</v>
      </c>
      <c r="F133" s="194" t="s">
        <v>207</v>
      </c>
      <c r="G133" s="195" t="s">
        <v>187</v>
      </c>
      <c r="H133" s="196">
        <v>3495.5</v>
      </c>
      <c r="I133" s="197"/>
      <c r="J133" s="198">
        <f>ROUND(I133*H133,2)</f>
        <v>0</v>
      </c>
      <c r="K133" s="194" t="s">
        <v>144</v>
      </c>
      <c r="L133" s="60"/>
      <c r="M133" s="199" t="s">
        <v>21</v>
      </c>
      <c r="N133" s="200" t="s">
        <v>44</v>
      </c>
      <c r="O133" s="41"/>
      <c r="P133" s="201">
        <f>O133*H133</f>
        <v>0</v>
      </c>
      <c r="Q133" s="201">
        <v>0</v>
      </c>
      <c r="R133" s="201">
        <f>Q133*H133</f>
        <v>0</v>
      </c>
      <c r="S133" s="201">
        <v>0</v>
      </c>
      <c r="T133" s="202">
        <f>S133*H133</f>
        <v>0</v>
      </c>
      <c r="AR133" s="23" t="s">
        <v>145</v>
      </c>
      <c r="AT133" s="23" t="s">
        <v>140</v>
      </c>
      <c r="AU133" s="23" t="s">
        <v>84</v>
      </c>
      <c r="AY133" s="23" t="s">
        <v>138</v>
      </c>
      <c r="BE133" s="203">
        <f>IF(N133="základní",J133,0)</f>
        <v>0</v>
      </c>
      <c r="BF133" s="203">
        <f>IF(N133="snížená",J133,0)</f>
        <v>0</v>
      </c>
      <c r="BG133" s="203">
        <f>IF(N133="zákl. přenesená",J133,0)</f>
        <v>0</v>
      </c>
      <c r="BH133" s="203">
        <f>IF(N133="sníž. přenesená",J133,0)</f>
        <v>0</v>
      </c>
      <c r="BI133" s="203">
        <f>IF(N133="nulová",J133,0)</f>
        <v>0</v>
      </c>
      <c r="BJ133" s="23" t="s">
        <v>81</v>
      </c>
      <c r="BK133" s="203">
        <f>ROUND(I133*H133,2)</f>
        <v>0</v>
      </c>
      <c r="BL133" s="23" t="s">
        <v>145</v>
      </c>
      <c r="BM133" s="23" t="s">
        <v>499</v>
      </c>
    </row>
    <row r="134" spans="2:51" s="12" customFormat="1" ht="13.5">
      <c r="B134" s="218"/>
      <c r="C134" s="219"/>
      <c r="D134" s="204" t="s">
        <v>149</v>
      </c>
      <c r="E134" s="220" t="s">
        <v>21</v>
      </c>
      <c r="F134" s="221" t="s">
        <v>498</v>
      </c>
      <c r="G134" s="219"/>
      <c r="H134" s="222">
        <v>3495.5</v>
      </c>
      <c r="I134" s="223"/>
      <c r="J134" s="219"/>
      <c r="K134" s="219"/>
      <c r="L134" s="224"/>
      <c r="M134" s="225"/>
      <c r="N134" s="226"/>
      <c r="O134" s="226"/>
      <c r="P134" s="226"/>
      <c r="Q134" s="226"/>
      <c r="R134" s="226"/>
      <c r="S134" s="226"/>
      <c r="T134" s="227"/>
      <c r="AT134" s="228" t="s">
        <v>149</v>
      </c>
      <c r="AU134" s="228" t="s">
        <v>84</v>
      </c>
      <c r="AV134" s="12" t="s">
        <v>84</v>
      </c>
      <c r="AW134" s="12" t="s">
        <v>36</v>
      </c>
      <c r="AX134" s="12" t="s">
        <v>73</v>
      </c>
      <c r="AY134" s="228" t="s">
        <v>138</v>
      </c>
    </row>
    <row r="135" spans="2:51" s="13" customFormat="1" ht="13.5">
      <c r="B135" s="229"/>
      <c r="C135" s="230"/>
      <c r="D135" s="231" t="s">
        <v>149</v>
      </c>
      <c r="E135" s="232" t="s">
        <v>21</v>
      </c>
      <c r="F135" s="233" t="s">
        <v>152</v>
      </c>
      <c r="G135" s="230"/>
      <c r="H135" s="234">
        <v>3495.5</v>
      </c>
      <c r="I135" s="235"/>
      <c r="J135" s="230"/>
      <c r="K135" s="230"/>
      <c r="L135" s="236"/>
      <c r="M135" s="237"/>
      <c r="N135" s="238"/>
      <c r="O135" s="238"/>
      <c r="P135" s="238"/>
      <c r="Q135" s="238"/>
      <c r="R135" s="238"/>
      <c r="S135" s="238"/>
      <c r="T135" s="239"/>
      <c r="AT135" s="240" t="s">
        <v>149</v>
      </c>
      <c r="AU135" s="240" t="s">
        <v>84</v>
      </c>
      <c r="AV135" s="13" t="s">
        <v>145</v>
      </c>
      <c r="AW135" s="13" t="s">
        <v>36</v>
      </c>
      <c r="AX135" s="13" t="s">
        <v>81</v>
      </c>
      <c r="AY135" s="240" t="s">
        <v>138</v>
      </c>
    </row>
    <row r="136" spans="2:65" s="1" customFormat="1" ht="31.5" customHeight="1">
      <c r="B136" s="40"/>
      <c r="C136" s="192" t="s">
        <v>209</v>
      </c>
      <c r="D136" s="192" t="s">
        <v>140</v>
      </c>
      <c r="E136" s="193" t="s">
        <v>210</v>
      </c>
      <c r="F136" s="194" t="s">
        <v>211</v>
      </c>
      <c r="G136" s="195" t="s">
        <v>187</v>
      </c>
      <c r="H136" s="196">
        <v>3495.5</v>
      </c>
      <c r="I136" s="197"/>
      <c r="J136" s="198">
        <f>ROUND(I136*H136,2)</f>
        <v>0</v>
      </c>
      <c r="K136" s="194" t="s">
        <v>144</v>
      </c>
      <c r="L136" s="60"/>
      <c r="M136" s="199" t="s">
        <v>21</v>
      </c>
      <c r="N136" s="200" t="s">
        <v>44</v>
      </c>
      <c r="O136" s="41"/>
      <c r="P136" s="201">
        <f>O136*H136</f>
        <v>0</v>
      </c>
      <c r="Q136" s="201">
        <v>0</v>
      </c>
      <c r="R136" s="201">
        <f>Q136*H136</f>
        <v>0</v>
      </c>
      <c r="S136" s="201">
        <v>0</v>
      </c>
      <c r="T136" s="202">
        <f>S136*H136</f>
        <v>0</v>
      </c>
      <c r="AR136" s="23" t="s">
        <v>145</v>
      </c>
      <c r="AT136" s="23" t="s">
        <v>140</v>
      </c>
      <c r="AU136" s="23" t="s">
        <v>84</v>
      </c>
      <c r="AY136" s="23" t="s">
        <v>138</v>
      </c>
      <c r="BE136" s="203">
        <f>IF(N136="základní",J136,0)</f>
        <v>0</v>
      </c>
      <c r="BF136" s="203">
        <f>IF(N136="snížená",J136,0)</f>
        <v>0</v>
      </c>
      <c r="BG136" s="203">
        <f>IF(N136="zákl. přenesená",J136,0)</f>
        <v>0</v>
      </c>
      <c r="BH136" s="203">
        <f>IF(N136="sníž. přenesená",J136,0)</f>
        <v>0</v>
      </c>
      <c r="BI136" s="203">
        <f>IF(N136="nulová",J136,0)</f>
        <v>0</v>
      </c>
      <c r="BJ136" s="23" t="s">
        <v>81</v>
      </c>
      <c r="BK136" s="203">
        <f>ROUND(I136*H136,2)</f>
        <v>0</v>
      </c>
      <c r="BL136" s="23" t="s">
        <v>145</v>
      </c>
      <c r="BM136" s="23" t="s">
        <v>500</v>
      </c>
    </row>
    <row r="137" spans="2:47" s="1" customFormat="1" ht="27">
      <c r="B137" s="40"/>
      <c r="C137" s="62"/>
      <c r="D137" s="204" t="s">
        <v>147</v>
      </c>
      <c r="E137" s="62"/>
      <c r="F137" s="205" t="s">
        <v>213</v>
      </c>
      <c r="G137" s="62"/>
      <c r="H137" s="62"/>
      <c r="I137" s="162"/>
      <c r="J137" s="62"/>
      <c r="K137" s="62"/>
      <c r="L137" s="60"/>
      <c r="M137" s="206"/>
      <c r="N137" s="41"/>
      <c r="O137" s="41"/>
      <c r="P137" s="41"/>
      <c r="Q137" s="41"/>
      <c r="R137" s="41"/>
      <c r="S137" s="41"/>
      <c r="T137" s="77"/>
      <c r="AT137" s="23" t="s">
        <v>147</v>
      </c>
      <c r="AU137" s="23" t="s">
        <v>84</v>
      </c>
    </row>
    <row r="138" spans="2:51" s="12" customFormat="1" ht="13.5">
      <c r="B138" s="218"/>
      <c r="C138" s="219"/>
      <c r="D138" s="204" t="s">
        <v>149</v>
      </c>
      <c r="E138" s="220" t="s">
        <v>21</v>
      </c>
      <c r="F138" s="221" t="s">
        <v>498</v>
      </c>
      <c r="G138" s="219"/>
      <c r="H138" s="222">
        <v>3495.5</v>
      </c>
      <c r="I138" s="223"/>
      <c r="J138" s="219"/>
      <c r="K138" s="219"/>
      <c r="L138" s="224"/>
      <c r="M138" s="225"/>
      <c r="N138" s="226"/>
      <c r="O138" s="226"/>
      <c r="P138" s="226"/>
      <c r="Q138" s="226"/>
      <c r="R138" s="226"/>
      <c r="S138" s="226"/>
      <c r="T138" s="227"/>
      <c r="AT138" s="228" t="s">
        <v>149</v>
      </c>
      <c r="AU138" s="228" t="s">
        <v>84</v>
      </c>
      <c r="AV138" s="12" t="s">
        <v>84</v>
      </c>
      <c r="AW138" s="12" t="s">
        <v>36</v>
      </c>
      <c r="AX138" s="12" t="s">
        <v>73</v>
      </c>
      <c r="AY138" s="228" t="s">
        <v>138</v>
      </c>
    </row>
    <row r="139" spans="2:51" s="13" customFormat="1" ht="13.5">
      <c r="B139" s="229"/>
      <c r="C139" s="230"/>
      <c r="D139" s="231" t="s">
        <v>149</v>
      </c>
      <c r="E139" s="232" t="s">
        <v>21</v>
      </c>
      <c r="F139" s="233" t="s">
        <v>152</v>
      </c>
      <c r="G139" s="230"/>
      <c r="H139" s="234">
        <v>3495.5</v>
      </c>
      <c r="I139" s="235"/>
      <c r="J139" s="230"/>
      <c r="K139" s="230"/>
      <c r="L139" s="236"/>
      <c r="M139" s="237"/>
      <c r="N139" s="238"/>
      <c r="O139" s="238"/>
      <c r="P139" s="238"/>
      <c r="Q139" s="238"/>
      <c r="R139" s="238"/>
      <c r="S139" s="238"/>
      <c r="T139" s="239"/>
      <c r="AT139" s="240" t="s">
        <v>149</v>
      </c>
      <c r="AU139" s="240" t="s">
        <v>84</v>
      </c>
      <c r="AV139" s="13" t="s">
        <v>145</v>
      </c>
      <c r="AW139" s="13" t="s">
        <v>36</v>
      </c>
      <c r="AX139" s="13" t="s">
        <v>81</v>
      </c>
      <c r="AY139" s="240" t="s">
        <v>138</v>
      </c>
    </row>
    <row r="140" spans="2:65" s="1" customFormat="1" ht="22.5" customHeight="1">
      <c r="B140" s="40"/>
      <c r="C140" s="192" t="s">
        <v>214</v>
      </c>
      <c r="D140" s="192" t="s">
        <v>140</v>
      </c>
      <c r="E140" s="193" t="s">
        <v>215</v>
      </c>
      <c r="F140" s="194" t="s">
        <v>216</v>
      </c>
      <c r="G140" s="195" t="s">
        <v>217</v>
      </c>
      <c r="H140" s="196">
        <v>10</v>
      </c>
      <c r="I140" s="197"/>
      <c r="J140" s="198">
        <f>ROUND(I140*H140,2)</f>
        <v>0</v>
      </c>
      <c r="K140" s="194" t="s">
        <v>144</v>
      </c>
      <c r="L140" s="60"/>
      <c r="M140" s="199" t="s">
        <v>21</v>
      </c>
      <c r="N140" s="200" t="s">
        <v>44</v>
      </c>
      <c r="O140" s="41"/>
      <c r="P140" s="201">
        <f>O140*H140</f>
        <v>0</v>
      </c>
      <c r="Q140" s="201">
        <v>0.0036</v>
      </c>
      <c r="R140" s="201">
        <f>Q140*H140</f>
        <v>0.036</v>
      </c>
      <c r="S140" s="201">
        <v>0</v>
      </c>
      <c r="T140" s="202">
        <f>S140*H140</f>
        <v>0</v>
      </c>
      <c r="AR140" s="23" t="s">
        <v>145</v>
      </c>
      <c r="AT140" s="23" t="s">
        <v>140</v>
      </c>
      <c r="AU140" s="23" t="s">
        <v>84</v>
      </c>
      <c r="AY140" s="23" t="s">
        <v>138</v>
      </c>
      <c r="BE140" s="203">
        <f>IF(N140="základní",J140,0)</f>
        <v>0</v>
      </c>
      <c r="BF140" s="203">
        <f>IF(N140="snížená",J140,0)</f>
        <v>0</v>
      </c>
      <c r="BG140" s="203">
        <f>IF(N140="zákl. přenesená",J140,0)</f>
        <v>0</v>
      </c>
      <c r="BH140" s="203">
        <f>IF(N140="sníž. přenesená",J140,0)</f>
        <v>0</v>
      </c>
      <c r="BI140" s="203">
        <f>IF(N140="nulová",J140,0)</f>
        <v>0</v>
      </c>
      <c r="BJ140" s="23" t="s">
        <v>81</v>
      </c>
      <c r="BK140" s="203">
        <f>ROUND(I140*H140,2)</f>
        <v>0</v>
      </c>
      <c r="BL140" s="23" t="s">
        <v>145</v>
      </c>
      <c r="BM140" s="23" t="s">
        <v>501</v>
      </c>
    </row>
    <row r="141" spans="2:47" s="1" customFormat="1" ht="54">
      <c r="B141" s="40"/>
      <c r="C141" s="62"/>
      <c r="D141" s="204" t="s">
        <v>147</v>
      </c>
      <c r="E141" s="62"/>
      <c r="F141" s="205" t="s">
        <v>219</v>
      </c>
      <c r="G141" s="62"/>
      <c r="H141" s="62"/>
      <c r="I141" s="162"/>
      <c r="J141" s="62"/>
      <c r="K141" s="62"/>
      <c r="L141" s="60"/>
      <c r="M141" s="206"/>
      <c r="N141" s="41"/>
      <c r="O141" s="41"/>
      <c r="P141" s="41"/>
      <c r="Q141" s="41"/>
      <c r="R141" s="41"/>
      <c r="S141" s="41"/>
      <c r="T141" s="77"/>
      <c r="AT141" s="23" t="s">
        <v>147</v>
      </c>
      <c r="AU141" s="23" t="s">
        <v>84</v>
      </c>
    </row>
    <row r="142" spans="2:51" s="12" customFormat="1" ht="13.5">
      <c r="B142" s="218"/>
      <c r="C142" s="219"/>
      <c r="D142" s="204" t="s">
        <v>149</v>
      </c>
      <c r="E142" s="220" t="s">
        <v>21</v>
      </c>
      <c r="F142" s="221" t="s">
        <v>502</v>
      </c>
      <c r="G142" s="219"/>
      <c r="H142" s="222">
        <v>10</v>
      </c>
      <c r="I142" s="223"/>
      <c r="J142" s="219"/>
      <c r="K142" s="219"/>
      <c r="L142" s="224"/>
      <c r="M142" s="225"/>
      <c r="N142" s="226"/>
      <c r="O142" s="226"/>
      <c r="P142" s="226"/>
      <c r="Q142" s="226"/>
      <c r="R142" s="226"/>
      <c r="S142" s="226"/>
      <c r="T142" s="227"/>
      <c r="AT142" s="228" t="s">
        <v>149</v>
      </c>
      <c r="AU142" s="228" t="s">
        <v>84</v>
      </c>
      <c r="AV142" s="12" t="s">
        <v>84</v>
      </c>
      <c r="AW142" s="12" t="s">
        <v>36</v>
      </c>
      <c r="AX142" s="12" t="s">
        <v>73</v>
      </c>
      <c r="AY142" s="228" t="s">
        <v>138</v>
      </c>
    </row>
    <row r="143" spans="2:51" s="13" customFormat="1" ht="13.5">
      <c r="B143" s="229"/>
      <c r="C143" s="230"/>
      <c r="D143" s="204" t="s">
        <v>149</v>
      </c>
      <c r="E143" s="241" t="s">
        <v>21</v>
      </c>
      <c r="F143" s="242" t="s">
        <v>152</v>
      </c>
      <c r="G143" s="230"/>
      <c r="H143" s="243">
        <v>10</v>
      </c>
      <c r="I143" s="235"/>
      <c r="J143" s="230"/>
      <c r="K143" s="230"/>
      <c r="L143" s="236"/>
      <c r="M143" s="237"/>
      <c r="N143" s="238"/>
      <c r="O143" s="238"/>
      <c r="P143" s="238"/>
      <c r="Q143" s="238"/>
      <c r="R143" s="238"/>
      <c r="S143" s="238"/>
      <c r="T143" s="239"/>
      <c r="AT143" s="240" t="s">
        <v>149</v>
      </c>
      <c r="AU143" s="240" t="s">
        <v>84</v>
      </c>
      <c r="AV143" s="13" t="s">
        <v>145</v>
      </c>
      <c r="AW143" s="13" t="s">
        <v>36</v>
      </c>
      <c r="AX143" s="13" t="s">
        <v>81</v>
      </c>
      <c r="AY143" s="240" t="s">
        <v>138</v>
      </c>
    </row>
    <row r="144" spans="2:63" s="10" customFormat="1" ht="29.85" customHeight="1">
      <c r="B144" s="175"/>
      <c r="C144" s="176"/>
      <c r="D144" s="189" t="s">
        <v>72</v>
      </c>
      <c r="E144" s="190" t="s">
        <v>157</v>
      </c>
      <c r="F144" s="190" t="s">
        <v>221</v>
      </c>
      <c r="G144" s="176"/>
      <c r="H144" s="176"/>
      <c r="I144" s="179"/>
      <c r="J144" s="191">
        <f>BK144</f>
        <v>0</v>
      </c>
      <c r="K144" s="176"/>
      <c r="L144" s="181"/>
      <c r="M144" s="182"/>
      <c r="N144" s="183"/>
      <c r="O144" s="183"/>
      <c r="P144" s="184">
        <f>SUM(P145:P168)</f>
        <v>0</v>
      </c>
      <c r="Q144" s="183"/>
      <c r="R144" s="184">
        <f>SUM(R145:R168)</f>
        <v>0</v>
      </c>
      <c r="S144" s="183"/>
      <c r="T144" s="185">
        <f>SUM(T145:T168)</f>
        <v>0</v>
      </c>
      <c r="AR144" s="186" t="s">
        <v>81</v>
      </c>
      <c r="AT144" s="187" t="s">
        <v>72</v>
      </c>
      <c r="AU144" s="187" t="s">
        <v>81</v>
      </c>
      <c r="AY144" s="186" t="s">
        <v>138</v>
      </c>
      <c r="BK144" s="188">
        <f>SUM(BK145:BK168)</f>
        <v>0</v>
      </c>
    </row>
    <row r="145" spans="2:65" s="1" customFormat="1" ht="22.5" customHeight="1">
      <c r="B145" s="40"/>
      <c r="C145" s="192" t="s">
        <v>222</v>
      </c>
      <c r="D145" s="192" t="s">
        <v>140</v>
      </c>
      <c r="E145" s="193" t="s">
        <v>223</v>
      </c>
      <c r="F145" s="194" t="s">
        <v>224</v>
      </c>
      <c r="G145" s="195" t="s">
        <v>187</v>
      </c>
      <c r="H145" s="196">
        <v>150</v>
      </c>
      <c r="I145" s="197"/>
      <c r="J145" s="198">
        <f>ROUND(I145*H145,2)</f>
        <v>0</v>
      </c>
      <c r="K145" s="194" t="s">
        <v>144</v>
      </c>
      <c r="L145" s="60"/>
      <c r="M145" s="199" t="s">
        <v>21</v>
      </c>
      <c r="N145" s="200" t="s">
        <v>44</v>
      </c>
      <c r="O145" s="41"/>
      <c r="P145" s="201">
        <f>O145*H145</f>
        <v>0</v>
      </c>
      <c r="Q145" s="201">
        <v>0</v>
      </c>
      <c r="R145" s="201">
        <f>Q145*H145</f>
        <v>0</v>
      </c>
      <c r="S145" s="201">
        <v>0</v>
      </c>
      <c r="T145" s="202">
        <f>S145*H145</f>
        <v>0</v>
      </c>
      <c r="AR145" s="23" t="s">
        <v>145</v>
      </c>
      <c r="AT145" s="23" t="s">
        <v>140</v>
      </c>
      <c r="AU145" s="23" t="s">
        <v>84</v>
      </c>
      <c r="AY145" s="23" t="s">
        <v>138</v>
      </c>
      <c r="BE145" s="203">
        <f>IF(N145="základní",J145,0)</f>
        <v>0</v>
      </c>
      <c r="BF145" s="203">
        <f>IF(N145="snížená",J145,0)</f>
        <v>0</v>
      </c>
      <c r="BG145" s="203">
        <f>IF(N145="zákl. přenesená",J145,0)</f>
        <v>0</v>
      </c>
      <c r="BH145" s="203">
        <f>IF(N145="sníž. přenesená",J145,0)</f>
        <v>0</v>
      </c>
      <c r="BI145" s="203">
        <f>IF(N145="nulová",J145,0)</f>
        <v>0</v>
      </c>
      <c r="BJ145" s="23" t="s">
        <v>81</v>
      </c>
      <c r="BK145" s="203">
        <f>ROUND(I145*H145,2)</f>
        <v>0</v>
      </c>
      <c r="BL145" s="23" t="s">
        <v>145</v>
      </c>
      <c r="BM145" s="23" t="s">
        <v>503</v>
      </c>
    </row>
    <row r="146" spans="2:51" s="12" customFormat="1" ht="13.5">
      <c r="B146" s="218"/>
      <c r="C146" s="219"/>
      <c r="D146" s="204" t="s">
        <v>149</v>
      </c>
      <c r="E146" s="220" t="s">
        <v>21</v>
      </c>
      <c r="F146" s="221" t="s">
        <v>504</v>
      </c>
      <c r="G146" s="219"/>
      <c r="H146" s="222">
        <v>150</v>
      </c>
      <c r="I146" s="223"/>
      <c r="J146" s="219"/>
      <c r="K146" s="219"/>
      <c r="L146" s="224"/>
      <c r="M146" s="225"/>
      <c r="N146" s="226"/>
      <c r="O146" s="226"/>
      <c r="P146" s="226"/>
      <c r="Q146" s="226"/>
      <c r="R146" s="226"/>
      <c r="S146" s="226"/>
      <c r="T146" s="227"/>
      <c r="AT146" s="228" t="s">
        <v>149</v>
      </c>
      <c r="AU146" s="228" t="s">
        <v>84</v>
      </c>
      <c r="AV146" s="12" t="s">
        <v>84</v>
      </c>
      <c r="AW146" s="12" t="s">
        <v>36</v>
      </c>
      <c r="AX146" s="12" t="s">
        <v>73</v>
      </c>
      <c r="AY146" s="228" t="s">
        <v>138</v>
      </c>
    </row>
    <row r="147" spans="2:51" s="13" customFormat="1" ht="13.5">
      <c r="B147" s="229"/>
      <c r="C147" s="230"/>
      <c r="D147" s="231" t="s">
        <v>149</v>
      </c>
      <c r="E147" s="232" t="s">
        <v>21</v>
      </c>
      <c r="F147" s="233" t="s">
        <v>152</v>
      </c>
      <c r="G147" s="230"/>
      <c r="H147" s="234">
        <v>150</v>
      </c>
      <c r="I147" s="235"/>
      <c r="J147" s="230"/>
      <c r="K147" s="230"/>
      <c r="L147" s="236"/>
      <c r="M147" s="237"/>
      <c r="N147" s="238"/>
      <c r="O147" s="238"/>
      <c r="P147" s="238"/>
      <c r="Q147" s="238"/>
      <c r="R147" s="238"/>
      <c r="S147" s="238"/>
      <c r="T147" s="239"/>
      <c r="AT147" s="240" t="s">
        <v>149</v>
      </c>
      <c r="AU147" s="240" t="s">
        <v>84</v>
      </c>
      <c r="AV147" s="13" t="s">
        <v>145</v>
      </c>
      <c r="AW147" s="13" t="s">
        <v>36</v>
      </c>
      <c r="AX147" s="13" t="s">
        <v>81</v>
      </c>
      <c r="AY147" s="240" t="s">
        <v>138</v>
      </c>
    </row>
    <row r="148" spans="2:65" s="1" customFormat="1" ht="22.5" customHeight="1">
      <c r="B148" s="40"/>
      <c r="C148" s="192" t="s">
        <v>10</v>
      </c>
      <c r="D148" s="192" t="s">
        <v>140</v>
      </c>
      <c r="E148" s="193" t="s">
        <v>193</v>
      </c>
      <c r="F148" s="194" t="s">
        <v>194</v>
      </c>
      <c r="G148" s="195" t="s">
        <v>187</v>
      </c>
      <c r="H148" s="196">
        <v>150</v>
      </c>
      <c r="I148" s="197"/>
      <c r="J148" s="198">
        <f>ROUND(I148*H148,2)</f>
        <v>0</v>
      </c>
      <c r="K148" s="194" t="s">
        <v>144</v>
      </c>
      <c r="L148" s="60"/>
      <c r="M148" s="199" t="s">
        <v>21</v>
      </c>
      <c r="N148" s="200" t="s">
        <v>44</v>
      </c>
      <c r="O148" s="41"/>
      <c r="P148" s="201">
        <f>O148*H148</f>
        <v>0</v>
      </c>
      <c r="Q148" s="201">
        <v>0</v>
      </c>
      <c r="R148" s="201">
        <f>Q148*H148</f>
        <v>0</v>
      </c>
      <c r="S148" s="201">
        <v>0</v>
      </c>
      <c r="T148" s="202">
        <f>S148*H148</f>
        <v>0</v>
      </c>
      <c r="AR148" s="23" t="s">
        <v>145</v>
      </c>
      <c r="AT148" s="23" t="s">
        <v>140</v>
      </c>
      <c r="AU148" s="23" t="s">
        <v>84</v>
      </c>
      <c r="AY148" s="23" t="s">
        <v>138</v>
      </c>
      <c r="BE148" s="203">
        <f>IF(N148="základní",J148,0)</f>
        <v>0</v>
      </c>
      <c r="BF148" s="203">
        <f>IF(N148="snížená",J148,0)</f>
        <v>0</v>
      </c>
      <c r="BG148" s="203">
        <f>IF(N148="zákl. přenesená",J148,0)</f>
        <v>0</v>
      </c>
      <c r="BH148" s="203">
        <f>IF(N148="sníž. přenesená",J148,0)</f>
        <v>0</v>
      </c>
      <c r="BI148" s="203">
        <f>IF(N148="nulová",J148,0)</f>
        <v>0</v>
      </c>
      <c r="BJ148" s="23" t="s">
        <v>81</v>
      </c>
      <c r="BK148" s="203">
        <f>ROUND(I148*H148,2)</f>
        <v>0</v>
      </c>
      <c r="BL148" s="23" t="s">
        <v>145</v>
      </c>
      <c r="BM148" s="23" t="s">
        <v>505</v>
      </c>
    </row>
    <row r="149" spans="2:51" s="12" customFormat="1" ht="13.5">
      <c r="B149" s="218"/>
      <c r="C149" s="219"/>
      <c r="D149" s="204" t="s">
        <v>149</v>
      </c>
      <c r="E149" s="220" t="s">
        <v>21</v>
      </c>
      <c r="F149" s="221" t="s">
        <v>506</v>
      </c>
      <c r="G149" s="219"/>
      <c r="H149" s="222">
        <v>150</v>
      </c>
      <c r="I149" s="223"/>
      <c r="J149" s="219"/>
      <c r="K149" s="219"/>
      <c r="L149" s="224"/>
      <c r="M149" s="225"/>
      <c r="N149" s="226"/>
      <c r="O149" s="226"/>
      <c r="P149" s="226"/>
      <c r="Q149" s="226"/>
      <c r="R149" s="226"/>
      <c r="S149" s="226"/>
      <c r="T149" s="227"/>
      <c r="AT149" s="228" t="s">
        <v>149</v>
      </c>
      <c r="AU149" s="228" t="s">
        <v>84</v>
      </c>
      <c r="AV149" s="12" t="s">
        <v>84</v>
      </c>
      <c r="AW149" s="12" t="s">
        <v>36</v>
      </c>
      <c r="AX149" s="12" t="s">
        <v>73</v>
      </c>
      <c r="AY149" s="228" t="s">
        <v>138</v>
      </c>
    </row>
    <row r="150" spans="2:51" s="13" customFormat="1" ht="13.5">
      <c r="B150" s="229"/>
      <c r="C150" s="230"/>
      <c r="D150" s="231" t="s">
        <v>149</v>
      </c>
      <c r="E150" s="232" t="s">
        <v>21</v>
      </c>
      <c r="F150" s="233" t="s">
        <v>152</v>
      </c>
      <c r="G150" s="230"/>
      <c r="H150" s="234">
        <v>150</v>
      </c>
      <c r="I150" s="235"/>
      <c r="J150" s="230"/>
      <c r="K150" s="230"/>
      <c r="L150" s="236"/>
      <c r="M150" s="237"/>
      <c r="N150" s="238"/>
      <c r="O150" s="238"/>
      <c r="P150" s="238"/>
      <c r="Q150" s="238"/>
      <c r="R150" s="238"/>
      <c r="S150" s="238"/>
      <c r="T150" s="239"/>
      <c r="AT150" s="240" t="s">
        <v>149</v>
      </c>
      <c r="AU150" s="240" t="s">
        <v>84</v>
      </c>
      <c r="AV150" s="13" t="s">
        <v>145</v>
      </c>
      <c r="AW150" s="13" t="s">
        <v>36</v>
      </c>
      <c r="AX150" s="13" t="s">
        <v>81</v>
      </c>
      <c r="AY150" s="240" t="s">
        <v>138</v>
      </c>
    </row>
    <row r="151" spans="2:65" s="1" customFormat="1" ht="22.5" customHeight="1">
      <c r="B151" s="40"/>
      <c r="C151" s="192" t="s">
        <v>229</v>
      </c>
      <c r="D151" s="192" t="s">
        <v>140</v>
      </c>
      <c r="E151" s="193" t="s">
        <v>230</v>
      </c>
      <c r="F151" s="194" t="s">
        <v>231</v>
      </c>
      <c r="G151" s="195" t="s">
        <v>187</v>
      </c>
      <c r="H151" s="196">
        <v>150</v>
      </c>
      <c r="I151" s="197"/>
      <c r="J151" s="198">
        <f>ROUND(I151*H151,2)</f>
        <v>0</v>
      </c>
      <c r="K151" s="194" t="s">
        <v>144</v>
      </c>
      <c r="L151" s="60"/>
      <c r="M151" s="199" t="s">
        <v>21</v>
      </c>
      <c r="N151" s="200" t="s">
        <v>44</v>
      </c>
      <c r="O151" s="41"/>
      <c r="P151" s="201">
        <f>O151*H151</f>
        <v>0</v>
      </c>
      <c r="Q151" s="201">
        <v>0</v>
      </c>
      <c r="R151" s="201">
        <f>Q151*H151</f>
        <v>0</v>
      </c>
      <c r="S151" s="201">
        <v>0</v>
      </c>
      <c r="T151" s="202">
        <f>S151*H151</f>
        <v>0</v>
      </c>
      <c r="AR151" s="23" t="s">
        <v>145</v>
      </c>
      <c r="AT151" s="23" t="s">
        <v>140</v>
      </c>
      <c r="AU151" s="23" t="s">
        <v>84</v>
      </c>
      <c r="AY151" s="23" t="s">
        <v>138</v>
      </c>
      <c r="BE151" s="203">
        <f>IF(N151="základní",J151,0)</f>
        <v>0</v>
      </c>
      <c r="BF151" s="203">
        <f>IF(N151="snížená",J151,0)</f>
        <v>0</v>
      </c>
      <c r="BG151" s="203">
        <f>IF(N151="zákl. přenesená",J151,0)</f>
        <v>0</v>
      </c>
      <c r="BH151" s="203">
        <f>IF(N151="sníž. přenesená",J151,0)</f>
        <v>0</v>
      </c>
      <c r="BI151" s="203">
        <f>IF(N151="nulová",J151,0)</f>
        <v>0</v>
      </c>
      <c r="BJ151" s="23" t="s">
        <v>81</v>
      </c>
      <c r="BK151" s="203">
        <f>ROUND(I151*H151,2)</f>
        <v>0</v>
      </c>
      <c r="BL151" s="23" t="s">
        <v>145</v>
      </c>
      <c r="BM151" s="23" t="s">
        <v>507</v>
      </c>
    </row>
    <row r="152" spans="2:47" s="1" customFormat="1" ht="27">
      <c r="B152" s="40"/>
      <c r="C152" s="62"/>
      <c r="D152" s="204" t="s">
        <v>147</v>
      </c>
      <c r="E152" s="62"/>
      <c r="F152" s="205" t="s">
        <v>233</v>
      </c>
      <c r="G152" s="62"/>
      <c r="H152" s="62"/>
      <c r="I152" s="162"/>
      <c r="J152" s="62"/>
      <c r="K152" s="62"/>
      <c r="L152" s="60"/>
      <c r="M152" s="206"/>
      <c r="N152" s="41"/>
      <c r="O152" s="41"/>
      <c r="P152" s="41"/>
      <c r="Q152" s="41"/>
      <c r="R152" s="41"/>
      <c r="S152" s="41"/>
      <c r="T152" s="77"/>
      <c r="AT152" s="23" t="s">
        <v>147</v>
      </c>
      <c r="AU152" s="23" t="s">
        <v>84</v>
      </c>
    </row>
    <row r="153" spans="2:51" s="12" customFormat="1" ht="13.5">
      <c r="B153" s="218"/>
      <c r="C153" s="219"/>
      <c r="D153" s="204" t="s">
        <v>149</v>
      </c>
      <c r="E153" s="220" t="s">
        <v>21</v>
      </c>
      <c r="F153" s="221" t="s">
        <v>506</v>
      </c>
      <c r="G153" s="219"/>
      <c r="H153" s="222">
        <v>150</v>
      </c>
      <c r="I153" s="223"/>
      <c r="J153" s="219"/>
      <c r="K153" s="219"/>
      <c r="L153" s="224"/>
      <c r="M153" s="225"/>
      <c r="N153" s="226"/>
      <c r="O153" s="226"/>
      <c r="P153" s="226"/>
      <c r="Q153" s="226"/>
      <c r="R153" s="226"/>
      <c r="S153" s="226"/>
      <c r="T153" s="227"/>
      <c r="AT153" s="228" t="s">
        <v>149</v>
      </c>
      <c r="AU153" s="228" t="s">
        <v>84</v>
      </c>
      <c r="AV153" s="12" t="s">
        <v>84</v>
      </c>
      <c r="AW153" s="12" t="s">
        <v>36</v>
      </c>
      <c r="AX153" s="12" t="s">
        <v>73</v>
      </c>
      <c r="AY153" s="228" t="s">
        <v>138</v>
      </c>
    </row>
    <row r="154" spans="2:51" s="13" customFormat="1" ht="13.5">
      <c r="B154" s="229"/>
      <c r="C154" s="230"/>
      <c r="D154" s="231" t="s">
        <v>149</v>
      </c>
      <c r="E154" s="232" t="s">
        <v>21</v>
      </c>
      <c r="F154" s="233" t="s">
        <v>152</v>
      </c>
      <c r="G154" s="230"/>
      <c r="H154" s="234">
        <v>150</v>
      </c>
      <c r="I154" s="235"/>
      <c r="J154" s="230"/>
      <c r="K154" s="230"/>
      <c r="L154" s="236"/>
      <c r="M154" s="237"/>
      <c r="N154" s="238"/>
      <c r="O154" s="238"/>
      <c r="P154" s="238"/>
      <c r="Q154" s="238"/>
      <c r="R154" s="238"/>
      <c r="S154" s="238"/>
      <c r="T154" s="239"/>
      <c r="AT154" s="240" t="s">
        <v>149</v>
      </c>
      <c r="AU154" s="240" t="s">
        <v>84</v>
      </c>
      <c r="AV154" s="13" t="s">
        <v>145</v>
      </c>
      <c r="AW154" s="13" t="s">
        <v>36</v>
      </c>
      <c r="AX154" s="13" t="s">
        <v>81</v>
      </c>
      <c r="AY154" s="240" t="s">
        <v>138</v>
      </c>
    </row>
    <row r="155" spans="2:65" s="1" customFormat="1" ht="22.5" customHeight="1">
      <c r="B155" s="40"/>
      <c r="C155" s="192" t="s">
        <v>234</v>
      </c>
      <c r="D155" s="192" t="s">
        <v>140</v>
      </c>
      <c r="E155" s="193" t="s">
        <v>206</v>
      </c>
      <c r="F155" s="194" t="s">
        <v>207</v>
      </c>
      <c r="G155" s="195" t="s">
        <v>187</v>
      </c>
      <c r="H155" s="196">
        <v>150</v>
      </c>
      <c r="I155" s="197"/>
      <c r="J155" s="198">
        <f>ROUND(I155*H155,2)</f>
        <v>0</v>
      </c>
      <c r="K155" s="194" t="s">
        <v>144</v>
      </c>
      <c r="L155" s="60"/>
      <c r="M155" s="199" t="s">
        <v>21</v>
      </c>
      <c r="N155" s="200" t="s">
        <v>44</v>
      </c>
      <c r="O155" s="41"/>
      <c r="P155" s="201">
        <f>O155*H155</f>
        <v>0</v>
      </c>
      <c r="Q155" s="201">
        <v>0</v>
      </c>
      <c r="R155" s="201">
        <f>Q155*H155</f>
        <v>0</v>
      </c>
      <c r="S155" s="201">
        <v>0</v>
      </c>
      <c r="T155" s="202">
        <f>S155*H155</f>
        <v>0</v>
      </c>
      <c r="AR155" s="23" t="s">
        <v>145</v>
      </c>
      <c r="AT155" s="23" t="s">
        <v>140</v>
      </c>
      <c r="AU155" s="23" t="s">
        <v>84</v>
      </c>
      <c r="AY155" s="23" t="s">
        <v>138</v>
      </c>
      <c r="BE155" s="203">
        <f>IF(N155="základní",J155,0)</f>
        <v>0</v>
      </c>
      <c r="BF155" s="203">
        <f>IF(N155="snížená",J155,0)</f>
        <v>0</v>
      </c>
      <c r="BG155" s="203">
        <f>IF(N155="zákl. přenesená",J155,0)</f>
        <v>0</v>
      </c>
      <c r="BH155" s="203">
        <f>IF(N155="sníž. přenesená",J155,0)</f>
        <v>0</v>
      </c>
      <c r="BI155" s="203">
        <f>IF(N155="nulová",J155,0)</f>
        <v>0</v>
      </c>
      <c r="BJ155" s="23" t="s">
        <v>81</v>
      </c>
      <c r="BK155" s="203">
        <f>ROUND(I155*H155,2)</f>
        <v>0</v>
      </c>
      <c r="BL155" s="23" t="s">
        <v>145</v>
      </c>
      <c r="BM155" s="23" t="s">
        <v>508</v>
      </c>
    </row>
    <row r="156" spans="2:51" s="12" customFormat="1" ht="13.5">
      <c r="B156" s="218"/>
      <c r="C156" s="219"/>
      <c r="D156" s="204" t="s">
        <v>149</v>
      </c>
      <c r="E156" s="220" t="s">
        <v>21</v>
      </c>
      <c r="F156" s="221" t="s">
        <v>506</v>
      </c>
      <c r="G156" s="219"/>
      <c r="H156" s="222">
        <v>150</v>
      </c>
      <c r="I156" s="223"/>
      <c r="J156" s="219"/>
      <c r="K156" s="219"/>
      <c r="L156" s="224"/>
      <c r="M156" s="225"/>
      <c r="N156" s="226"/>
      <c r="O156" s="226"/>
      <c r="P156" s="226"/>
      <c r="Q156" s="226"/>
      <c r="R156" s="226"/>
      <c r="S156" s="226"/>
      <c r="T156" s="227"/>
      <c r="AT156" s="228" t="s">
        <v>149</v>
      </c>
      <c r="AU156" s="228" t="s">
        <v>84</v>
      </c>
      <c r="AV156" s="12" t="s">
        <v>84</v>
      </c>
      <c r="AW156" s="12" t="s">
        <v>36</v>
      </c>
      <c r="AX156" s="12" t="s">
        <v>73</v>
      </c>
      <c r="AY156" s="228" t="s">
        <v>138</v>
      </c>
    </row>
    <row r="157" spans="2:51" s="13" customFormat="1" ht="13.5">
      <c r="B157" s="229"/>
      <c r="C157" s="230"/>
      <c r="D157" s="231" t="s">
        <v>149</v>
      </c>
      <c r="E157" s="232" t="s">
        <v>21</v>
      </c>
      <c r="F157" s="233" t="s">
        <v>152</v>
      </c>
      <c r="G157" s="230"/>
      <c r="H157" s="234">
        <v>150</v>
      </c>
      <c r="I157" s="235"/>
      <c r="J157" s="230"/>
      <c r="K157" s="230"/>
      <c r="L157" s="236"/>
      <c r="M157" s="237"/>
      <c r="N157" s="238"/>
      <c r="O157" s="238"/>
      <c r="P157" s="238"/>
      <c r="Q157" s="238"/>
      <c r="R157" s="238"/>
      <c r="S157" s="238"/>
      <c r="T157" s="239"/>
      <c r="AT157" s="240" t="s">
        <v>149</v>
      </c>
      <c r="AU157" s="240" t="s">
        <v>84</v>
      </c>
      <c r="AV157" s="13" t="s">
        <v>145</v>
      </c>
      <c r="AW157" s="13" t="s">
        <v>36</v>
      </c>
      <c r="AX157" s="13" t="s">
        <v>81</v>
      </c>
      <c r="AY157" s="240" t="s">
        <v>138</v>
      </c>
    </row>
    <row r="158" spans="2:65" s="1" customFormat="1" ht="22.5" customHeight="1">
      <c r="B158" s="40"/>
      <c r="C158" s="192" t="s">
        <v>236</v>
      </c>
      <c r="D158" s="192" t="s">
        <v>140</v>
      </c>
      <c r="E158" s="193" t="s">
        <v>237</v>
      </c>
      <c r="F158" s="194" t="s">
        <v>238</v>
      </c>
      <c r="G158" s="195" t="s">
        <v>187</v>
      </c>
      <c r="H158" s="196">
        <v>150</v>
      </c>
      <c r="I158" s="197"/>
      <c r="J158" s="198">
        <f>ROUND(I158*H158,2)</f>
        <v>0</v>
      </c>
      <c r="K158" s="194" t="s">
        <v>144</v>
      </c>
      <c r="L158" s="60"/>
      <c r="M158" s="199" t="s">
        <v>21</v>
      </c>
      <c r="N158" s="200" t="s">
        <v>44</v>
      </c>
      <c r="O158" s="41"/>
      <c r="P158" s="201">
        <f>O158*H158</f>
        <v>0</v>
      </c>
      <c r="Q158" s="201">
        <v>0</v>
      </c>
      <c r="R158" s="201">
        <f>Q158*H158</f>
        <v>0</v>
      </c>
      <c r="S158" s="201">
        <v>0</v>
      </c>
      <c r="T158" s="202">
        <f>S158*H158</f>
        <v>0</v>
      </c>
      <c r="AR158" s="23" t="s">
        <v>145</v>
      </c>
      <c r="AT158" s="23" t="s">
        <v>140</v>
      </c>
      <c r="AU158" s="23" t="s">
        <v>84</v>
      </c>
      <c r="AY158" s="23" t="s">
        <v>138</v>
      </c>
      <c r="BE158" s="203">
        <f>IF(N158="základní",J158,0)</f>
        <v>0</v>
      </c>
      <c r="BF158" s="203">
        <f>IF(N158="snížená",J158,0)</f>
        <v>0</v>
      </c>
      <c r="BG158" s="203">
        <f>IF(N158="zákl. přenesená",J158,0)</f>
        <v>0</v>
      </c>
      <c r="BH158" s="203">
        <f>IF(N158="sníž. přenesená",J158,0)</f>
        <v>0</v>
      </c>
      <c r="BI158" s="203">
        <f>IF(N158="nulová",J158,0)</f>
        <v>0</v>
      </c>
      <c r="BJ158" s="23" t="s">
        <v>81</v>
      </c>
      <c r="BK158" s="203">
        <f>ROUND(I158*H158,2)</f>
        <v>0</v>
      </c>
      <c r="BL158" s="23" t="s">
        <v>145</v>
      </c>
      <c r="BM158" s="23" t="s">
        <v>509</v>
      </c>
    </row>
    <row r="159" spans="2:47" s="1" customFormat="1" ht="27">
      <c r="B159" s="40"/>
      <c r="C159" s="62"/>
      <c r="D159" s="204" t="s">
        <v>147</v>
      </c>
      <c r="E159" s="62"/>
      <c r="F159" s="205" t="s">
        <v>203</v>
      </c>
      <c r="G159" s="62"/>
      <c r="H159" s="62"/>
      <c r="I159" s="162"/>
      <c r="J159" s="62"/>
      <c r="K159" s="62"/>
      <c r="L159" s="60"/>
      <c r="M159" s="206"/>
      <c r="N159" s="41"/>
      <c r="O159" s="41"/>
      <c r="P159" s="41"/>
      <c r="Q159" s="41"/>
      <c r="R159" s="41"/>
      <c r="S159" s="41"/>
      <c r="T159" s="77"/>
      <c r="AT159" s="23" t="s">
        <v>147</v>
      </c>
      <c r="AU159" s="23" t="s">
        <v>84</v>
      </c>
    </row>
    <row r="160" spans="2:51" s="12" customFormat="1" ht="13.5">
      <c r="B160" s="218"/>
      <c r="C160" s="219"/>
      <c r="D160" s="204" t="s">
        <v>149</v>
      </c>
      <c r="E160" s="220" t="s">
        <v>21</v>
      </c>
      <c r="F160" s="221" t="s">
        <v>506</v>
      </c>
      <c r="G160" s="219"/>
      <c r="H160" s="222">
        <v>150</v>
      </c>
      <c r="I160" s="223"/>
      <c r="J160" s="219"/>
      <c r="K160" s="219"/>
      <c r="L160" s="224"/>
      <c r="M160" s="225"/>
      <c r="N160" s="226"/>
      <c r="O160" s="226"/>
      <c r="P160" s="226"/>
      <c r="Q160" s="226"/>
      <c r="R160" s="226"/>
      <c r="S160" s="226"/>
      <c r="T160" s="227"/>
      <c r="AT160" s="228" t="s">
        <v>149</v>
      </c>
      <c r="AU160" s="228" t="s">
        <v>84</v>
      </c>
      <c r="AV160" s="12" t="s">
        <v>84</v>
      </c>
      <c r="AW160" s="12" t="s">
        <v>36</v>
      </c>
      <c r="AX160" s="12" t="s">
        <v>73</v>
      </c>
      <c r="AY160" s="228" t="s">
        <v>138</v>
      </c>
    </row>
    <row r="161" spans="2:51" s="13" customFormat="1" ht="13.5">
      <c r="B161" s="229"/>
      <c r="C161" s="230"/>
      <c r="D161" s="231" t="s">
        <v>149</v>
      </c>
      <c r="E161" s="232" t="s">
        <v>21</v>
      </c>
      <c r="F161" s="233" t="s">
        <v>152</v>
      </c>
      <c r="G161" s="230"/>
      <c r="H161" s="234">
        <v>150</v>
      </c>
      <c r="I161" s="235"/>
      <c r="J161" s="230"/>
      <c r="K161" s="230"/>
      <c r="L161" s="236"/>
      <c r="M161" s="237"/>
      <c r="N161" s="238"/>
      <c r="O161" s="238"/>
      <c r="P161" s="238"/>
      <c r="Q161" s="238"/>
      <c r="R161" s="238"/>
      <c r="S161" s="238"/>
      <c r="T161" s="239"/>
      <c r="AT161" s="240" t="s">
        <v>149</v>
      </c>
      <c r="AU161" s="240" t="s">
        <v>84</v>
      </c>
      <c r="AV161" s="13" t="s">
        <v>145</v>
      </c>
      <c r="AW161" s="13" t="s">
        <v>36</v>
      </c>
      <c r="AX161" s="13" t="s">
        <v>81</v>
      </c>
      <c r="AY161" s="240" t="s">
        <v>138</v>
      </c>
    </row>
    <row r="162" spans="2:65" s="1" customFormat="1" ht="22.5" customHeight="1">
      <c r="B162" s="40"/>
      <c r="C162" s="192" t="s">
        <v>240</v>
      </c>
      <c r="D162" s="192" t="s">
        <v>140</v>
      </c>
      <c r="E162" s="193" t="s">
        <v>206</v>
      </c>
      <c r="F162" s="194" t="s">
        <v>207</v>
      </c>
      <c r="G162" s="195" t="s">
        <v>187</v>
      </c>
      <c r="H162" s="196">
        <v>150</v>
      </c>
      <c r="I162" s="197"/>
      <c r="J162" s="198">
        <f>ROUND(I162*H162,2)</f>
        <v>0</v>
      </c>
      <c r="K162" s="194" t="s">
        <v>144</v>
      </c>
      <c r="L162" s="60"/>
      <c r="M162" s="199" t="s">
        <v>21</v>
      </c>
      <c r="N162" s="200" t="s">
        <v>44</v>
      </c>
      <c r="O162" s="41"/>
      <c r="P162" s="201">
        <f>O162*H162</f>
        <v>0</v>
      </c>
      <c r="Q162" s="201">
        <v>0</v>
      </c>
      <c r="R162" s="201">
        <f>Q162*H162</f>
        <v>0</v>
      </c>
      <c r="S162" s="201">
        <v>0</v>
      </c>
      <c r="T162" s="202">
        <f>S162*H162</f>
        <v>0</v>
      </c>
      <c r="AR162" s="23" t="s">
        <v>145</v>
      </c>
      <c r="AT162" s="23" t="s">
        <v>140</v>
      </c>
      <c r="AU162" s="23" t="s">
        <v>84</v>
      </c>
      <c r="AY162" s="23" t="s">
        <v>138</v>
      </c>
      <c r="BE162" s="203">
        <f>IF(N162="základní",J162,0)</f>
        <v>0</v>
      </c>
      <c r="BF162" s="203">
        <f>IF(N162="snížená",J162,0)</f>
        <v>0</v>
      </c>
      <c r="BG162" s="203">
        <f>IF(N162="zákl. přenesená",J162,0)</f>
        <v>0</v>
      </c>
      <c r="BH162" s="203">
        <f>IF(N162="sníž. přenesená",J162,0)</f>
        <v>0</v>
      </c>
      <c r="BI162" s="203">
        <f>IF(N162="nulová",J162,0)</f>
        <v>0</v>
      </c>
      <c r="BJ162" s="23" t="s">
        <v>81</v>
      </c>
      <c r="BK162" s="203">
        <f>ROUND(I162*H162,2)</f>
        <v>0</v>
      </c>
      <c r="BL162" s="23" t="s">
        <v>145</v>
      </c>
      <c r="BM162" s="23" t="s">
        <v>510</v>
      </c>
    </row>
    <row r="163" spans="2:51" s="12" customFormat="1" ht="13.5">
      <c r="B163" s="218"/>
      <c r="C163" s="219"/>
      <c r="D163" s="204" t="s">
        <v>149</v>
      </c>
      <c r="E163" s="220" t="s">
        <v>21</v>
      </c>
      <c r="F163" s="221" t="s">
        <v>506</v>
      </c>
      <c r="G163" s="219"/>
      <c r="H163" s="222">
        <v>150</v>
      </c>
      <c r="I163" s="223"/>
      <c r="J163" s="219"/>
      <c r="K163" s="219"/>
      <c r="L163" s="224"/>
      <c r="M163" s="225"/>
      <c r="N163" s="226"/>
      <c r="O163" s="226"/>
      <c r="P163" s="226"/>
      <c r="Q163" s="226"/>
      <c r="R163" s="226"/>
      <c r="S163" s="226"/>
      <c r="T163" s="227"/>
      <c r="AT163" s="228" t="s">
        <v>149</v>
      </c>
      <c r="AU163" s="228" t="s">
        <v>84</v>
      </c>
      <c r="AV163" s="12" t="s">
        <v>84</v>
      </c>
      <c r="AW163" s="12" t="s">
        <v>36</v>
      </c>
      <c r="AX163" s="12" t="s">
        <v>73</v>
      </c>
      <c r="AY163" s="228" t="s">
        <v>138</v>
      </c>
    </row>
    <row r="164" spans="2:51" s="13" customFormat="1" ht="13.5">
      <c r="B164" s="229"/>
      <c r="C164" s="230"/>
      <c r="D164" s="231" t="s">
        <v>149</v>
      </c>
      <c r="E164" s="232" t="s">
        <v>21</v>
      </c>
      <c r="F164" s="233" t="s">
        <v>152</v>
      </c>
      <c r="G164" s="230"/>
      <c r="H164" s="234">
        <v>150</v>
      </c>
      <c r="I164" s="235"/>
      <c r="J164" s="230"/>
      <c r="K164" s="230"/>
      <c r="L164" s="236"/>
      <c r="M164" s="237"/>
      <c r="N164" s="238"/>
      <c r="O164" s="238"/>
      <c r="P164" s="238"/>
      <c r="Q164" s="238"/>
      <c r="R164" s="238"/>
      <c r="S164" s="238"/>
      <c r="T164" s="239"/>
      <c r="AT164" s="240" t="s">
        <v>149</v>
      </c>
      <c r="AU164" s="240" t="s">
        <v>84</v>
      </c>
      <c r="AV164" s="13" t="s">
        <v>145</v>
      </c>
      <c r="AW164" s="13" t="s">
        <v>36</v>
      </c>
      <c r="AX164" s="13" t="s">
        <v>81</v>
      </c>
      <c r="AY164" s="240" t="s">
        <v>138</v>
      </c>
    </row>
    <row r="165" spans="2:65" s="1" customFormat="1" ht="31.5" customHeight="1">
      <c r="B165" s="40"/>
      <c r="C165" s="192" t="s">
        <v>242</v>
      </c>
      <c r="D165" s="192" t="s">
        <v>140</v>
      </c>
      <c r="E165" s="193" t="s">
        <v>210</v>
      </c>
      <c r="F165" s="194" t="s">
        <v>211</v>
      </c>
      <c r="G165" s="195" t="s">
        <v>187</v>
      </c>
      <c r="H165" s="196">
        <v>150</v>
      </c>
      <c r="I165" s="197"/>
      <c r="J165" s="198">
        <f>ROUND(I165*H165,2)</f>
        <v>0</v>
      </c>
      <c r="K165" s="194" t="s">
        <v>144</v>
      </c>
      <c r="L165" s="60"/>
      <c r="M165" s="199" t="s">
        <v>21</v>
      </c>
      <c r="N165" s="200" t="s">
        <v>44</v>
      </c>
      <c r="O165" s="41"/>
      <c r="P165" s="201">
        <f>O165*H165</f>
        <v>0</v>
      </c>
      <c r="Q165" s="201">
        <v>0</v>
      </c>
      <c r="R165" s="201">
        <f>Q165*H165</f>
        <v>0</v>
      </c>
      <c r="S165" s="201">
        <v>0</v>
      </c>
      <c r="T165" s="202">
        <f>S165*H165</f>
        <v>0</v>
      </c>
      <c r="AR165" s="23" t="s">
        <v>145</v>
      </c>
      <c r="AT165" s="23" t="s">
        <v>140</v>
      </c>
      <c r="AU165" s="23" t="s">
        <v>84</v>
      </c>
      <c r="AY165" s="23" t="s">
        <v>138</v>
      </c>
      <c r="BE165" s="203">
        <f>IF(N165="základní",J165,0)</f>
        <v>0</v>
      </c>
      <c r="BF165" s="203">
        <f>IF(N165="snížená",J165,0)</f>
        <v>0</v>
      </c>
      <c r="BG165" s="203">
        <f>IF(N165="zákl. přenesená",J165,0)</f>
        <v>0</v>
      </c>
      <c r="BH165" s="203">
        <f>IF(N165="sníž. přenesená",J165,0)</f>
        <v>0</v>
      </c>
      <c r="BI165" s="203">
        <f>IF(N165="nulová",J165,0)</f>
        <v>0</v>
      </c>
      <c r="BJ165" s="23" t="s">
        <v>81</v>
      </c>
      <c r="BK165" s="203">
        <f>ROUND(I165*H165,2)</f>
        <v>0</v>
      </c>
      <c r="BL165" s="23" t="s">
        <v>145</v>
      </c>
      <c r="BM165" s="23" t="s">
        <v>511</v>
      </c>
    </row>
    <row r="166" spans="2:47" s="1" customFormat="1" ht="27">
      <c r="B166" s="40"/>
      <c r="C166" s="62"/>
      <c r="D166" s="204" t="s">
        <v>147</v>
      </c>
      <c r="E166" s="62"/>
      <c r="F166" s="205" t="s">
        <v>213</v>
      </c>
      <c r="G166" s="62"/>
      <c r="H166" s="62"/>
      <c r="I166" s="162"/>
      <c r="J166" s="62"/>
      <c r="K166" s="62"/>
      <c r="L166" s="60"/>
      <c r="M166" s="206"/>
      <c r="N166" s="41"/>
      <c r="O166" s="41"/>
      <c r="P166" s="41"/>
      <c r="Q166" s="41"/>
      <c r="R166" s="41"/>
      <c r="S166" s="41"/>
      <c r="T166" s="77"/>
      <c r="AT166" s="23" t="s">
        <v>147</v>
      </c>
      <c r="AU166" s="23" t="s">
        <v>84</v>
      </c>
    </row>
    <row r="167" spans="2:51" s="12" customFormat="1" ht="13.5">
      <c r="B167" s="218"/>
      <c r="C167" s="219"/>
      <c r="D167" s="204" t="s">
        <v>149</v>
      </c>
      <c r="E167" s="220" t="s">
        <v>21</v>
      </c>
      <c r="F167" s="221" t="s">
        <v>506</v>
      </c>
      <c r="G167" s="219"/>
      <c r="H167" s="222">
        <v>150</v>
      </c>
      <c r="I167" s="223"/>
      <c r="J167" s="219"/>
      <c r="K167" s="219"/>
      <c r="L167" s="224"/>
      <c r="M167" s="225"/>
      <c r="N167" s="226"/>
      <c r="O167" s="226"/>
      <c r="P167" s="226"/>
      <c r="Q167" s="226"/>
      <c r="R167" s="226"/>
      <c r="S167" s="226"/>
      <c r="T167" s="227"/>
      <c r="AT167" s="228" t="s">
        <v>149</v>
      </c>
      <c r="AU167" s="228" t="s">
        <v>84</v>
      </c>
      <c r="AV167" s="12" t="s">
        <v>84</v>
      </c>
      <c r="AW167" s="12" t="s">
        <v>36</v>
      </c>
      <c r="AX167" s="12" t="s">
        <v>73</v>
      </c>
      <c r="AY167" s="228" t="s">
        <v>138</v>
      </c>
    </row>
    <row r="168" spans="2:51" s="13" customFormat="1" ht="13.5">
      <c r="B168" s="229"/>
      <c r="C168" s="230"/>
      <c r="D168" s="204" t="s">
        <v>149</v>
      </c>
      <c r="E168" s="241" t="s">
        <v>21</v>
      </c>
      <c r="F168" s="242" t="s">
        <v>152</v>
      </c>
      <c r="G168" s="230"/>
      <c r="H168" s="243">
        <v>150</v>
      </c>
      <c r="I168" s="235"/>
      <c r="J168" s="230"/>
      <c r="K168" s="230"/>
      <c r="L168" s="236"/>
      <c r="M168" s="237"/>
      <c r="N168" s="238"/>
      <c r="O168" s="238"/>
      <c r="P168" s="238"/>
      <c r="Q168" s="238"/>
      <c r="R168" s="238"/>
      <c r="S168" s="238"/>
      <c r="T168" s="239"/>
      <c r="AT168" s="240" t="s">
        <v>149</v>
      </c>
      <c r="AU168" s="240" t="s">
        <v>84</v>
      </c>
      <c r="AV168" s="13" t="s">
        <v>145</v>
      </c>
      <c r="AW168" s="13" t="s">
        <v>36</v>
      </c>
      <c r="AX168" s="13" t="s">
        <v>81</v>
      </c>
      <c r="AY168" s="240" t="s">
        <v>138</v>
      </c>
    </row>
    <row r="169" spans="2:63" s="10" customFormat="1" ht="29.85" customHeight="1">
      <c r="B169" s="175"/>
      <c r="C169" s="176"/>
      <c r="D169" s="189" t="s">
        <v>72</v>
      </c>
      <c r="E169" s="190" t="s">
        <v>145</v>
      </c>
      <c r="F169" s="190" t="s">
        <v>244</v>
      </c>
      <c r="G169" s="176"/>
      <c r="H169" s="176"/>
      <c r="I169" s="179"/>
      <c r="J169" s="191">
        <f>BK169</f>
        <v>0</v>
      </c>
      <c r="K169" s="176"/>
      <c r="L169" s="181"/>
      <c r="M169" s="182"/>
      <c r="N169" s="183"/>
      <c r="O169" s="183"/>
      <c r="P169" s="184">
        <f>SUM(P170:P179)</f>
        <v>0</v>
      </c>
      <c r="Q169" s="183"/>
      <c r="R169" s="184">
        <f>SUM(R170:R179)</f>
        <v>241.704</v>
      </c>
      <c r="S169" s="183"/>
      <c r="T169" s="185">
        <f>SUM(T170:T179)</f>
        <v>0</v>
      </c>
      <c r="AR169" s="186" t="s">
        <v>81</v>
      </c>
      <c r="AT169" s="187" t="s">
        <v>72</v>
      </c>
      <c r="AU169" s="187" t="s">
        <v>81</v>
      </c>
      <c r="AY169" s="186" t="s">
        <v>138</v>
      </c>
      <c r="BK169" s="188">
        <f>SUM(BK170:BK179)</f>
        <v>0</v>
      </c>
    </row>
    <row r="170" spans="2:65" s="1" customFormat="1" ht="22.5" customHeight="1">
      <c r="B170" s="40"/>
      <c r="C170" s="192" t="s">
        <v>9</v>
      </c>
      <c r="D170" s="192" t="s">
        <v>140</v>
      </c>
      <c r="E170" s="193" t="s">
        <v>245</v>
      </c>
      <c r="F170" s="194" t="s">
        <v>246</v>
      </c>
      <c r="G170" s="195" t="s">
        <v>187</v>
      </c>
      <c r="H170" s="196">
        <v>746</v>
      </c>
      <c r="I170" s="197"/>
      <c r="J170" s="198">
        <f>ROUND(I170*H170,2)</f>
        <v>0</v>
      </c>
      <c r="K170" s="194" t="s">
        <v>144</v>
      </c>
      <c r="L170" s="60"/>
      <c r="M170" s="199" t="s">
        <v>21</v>
      </c>
      <c r="N170" s="200" t="s">
        <v>44</v>
      </c>
      <c r="O170" s="41"/>
      <c r="P170" s="201">
        <f>O170*H170</f>
        <v>0</v>
      </c>
      <c r="Q170" s="201">
        <v>0.324</v>
      </c>
      <c r="R170" s="201">
        <f>Q170*H170</f>
        <v>241.704</v>
      </c>
      <c r="S170" s="201">
        <v>0</v>
      </c>
      <c r="T170" s="202">
        <f>S170*H170</f>
        <v>0</v>
      </c>
      <c r="AR170" s="23" t="s">
        <v>145</v>
      </c>
      <c r="AT170" s="23" t="s">
        <v>140</v>
      </c>
      <c r="AU170" s="23" t="s">
        <v>84</v>
      </c>
      <c r="AY170" s="23" t="s">
        <v>138</v>
      </c>
      <c r="BE170" s="203">
        <f>IF(N170="základní",J170,0)</f>
        <v>0</v>
      </c>
      <c r="BF170" s="203">
        <f>IF(N170="snížená",J170,0)</f>
        <v>0</v>
      </c>
      <c r="BG170" s="203">
        <f>IF(N170="zákl. přenesená",J170,0)</f>
        <v>0</v>
      </c>
      <c r="BH170" s="203">
        <f>IF(N170="sníž. přenesená",J170,0)</f>
        <v>0</v>
      </c>
      <c r="BI170" s="203">
        <f>IF(N170="nulová",J170,0)</f>
        <v>0</v>
      </c>
      <c r="BJ170" s="23" t="s">
        <v>81</v>
      </c>
      <c r="BK170" s="203">
        <f>ROUND(I170*H170,2)</f>
        <v>0</v>
      </c>
      <c r="BL170" s="23" t="s">
        <v>145</v>
      </c>
      <c r="BM170" s="23" t="s">
        <v>512</v>
      </c>
    </row>
    <row r="171" spans="2:47" s="1" customFormat="1" ht="67.5">
      <c r="B171" s="40"/>
      <c r="C171" s="62"/>
      <c r="D171" s="204" t="s">
        <v>147</v>
      </c>
      <c r="E171" s="62"/>
      <c r="F171" s="205" t="s">
        <v>248</v>
      </c>
      <c r="G171" s="62"/>
      <c r="H171" s="62"/>
      <c r="I171" s="162"/>
      <c r="J171" s="62"/>
      <c r="K171" s="62"/>
      <c r="L171" s="60"/>
      <c r="M171" s="206"/>
      <c r="N171" s="41"/>
      <c r="O171" s="41"/>
      <c r="P171" s="41"/>
      <c r="Q171" s="41"/>
      <c r="R171" s="41"/>
      <c r="S171" s="41"/>
      <c r="T171" s="77"/>
      <c r="AT171" s="23" t="s">
        <v>147</v>
      </c>
      <c r="AU171" s="23" t="s">
        <v>84</v>
      </c>
    </row>
    <row r="172" spans="2:51" s="12" customFormat="1" ht="13.5">
      <c r="B172" s="218"/>
      <c r="C172" s="219"/>
      <c r="D172" s="204" t="s">
        <v>149</v>
      </c>
      <c r="E172" s="220" t="s">
        <v>21</v>
      </c>
      <c r="F172" s="221" t="s">
        <v>513</v>
      </c>
      <c r="G172" s="219"/>
      <c r="H172" s="222">
        <v>746</v>
      </c>
      <c r="I172" s="223"/>
      <c r="J172" s="219"/>
      <c r="K172" s="219"/>
      <c r="L172" s="224"/>
      <c r="M172" s="225"/>
      <c r="N172" s="226"/>
      <c r="O172" s="226"/>
      <c r="P172" s="226"/>
      <c r="Q172" s="226"/>
      <c r="R172" s="226"/>
      <c r="S172" s="226"/>
      <c r="T172" s="227"/>
      <c r="AT172" s="228" t="s">
        <v>149</v>
      </c>
      <c r="AU172" s="228" t="s">
        <v>84</v>
      </c>
      <c r="AV172" s="12" t="s">
        <v>84</v>
      </c>
      <c r="AW172" s="12" t="s">
        <v>36</v>
      </c>
      <c r="AX172" s="12" t="s">
        <v>73</v>
      </c>
      <c r="AY172" s="228" t="s">
        <v>138</v>
      </c>
    </row>
    <row r="173" spans="2:51" s="13" customFormat="1" ht="13.5">
      <c r="B173" s="229"/>
      <c r="C173" s="230"/>
      <c r="D173" s="231" t="s">
        <v>149</v>
      </c>
      <c r="E173" s="232" t="s">
        <v>21</v>
      </c>
      <c r="F173" s="233" t="s">
        <v>152</v>
      </c>
      <c r="G173" s="230"/>
      <c r="H173" s="234">
        <v>746</v>
      </c>
      <c r="I173" s="235"/>
      <c r="J173" s="230"/>
      <c r="K173" s="230"/>
      <c r="L173" s="236"/>
      <c r="M173" s="237"/>
      <c r="N173" s="238"/>
      <c r="O173" s="238"/>
      <c r="P173" s="238"/>
      <c r="Q173" s="238"/>
      <c r="R173" s="238"/>
      <c r="S173" s="238"/>
      <c r="T173" s="239"/>
      <c r="AT173" s="240" t="s">
        <v>149</v>
      </c>
      <c r="AU173" s="240" t="s">
        <v>84</v>
      </c>
      <c r="AV173" s="13" t="s">
        <v>145</v>
      </c>
      <c r="AW173" s="13" t="s">
        <v>36</v>
      </c>
      <c r="AX173" s="13" t="s">
        <v>81</v>
      </c>
      <c r="AY173" s="240" t="s">
        <v>138</v>
      </c>
    </row>
    <row r="174" spans="2:65" s="1" customFormat="1" ht="22.5" customHeight="1">
      <c r="B174" s="40"/>
      <c r="C174" s="192" t="s">
        <v>250</v>
      </c>
      <c r="D174" s="192" t="s">
        <v>140</v>
      </c>
      <c r="E174" s="193" t="s">
        <v>251</v>
      </c>
      <c r="F174" s="194" t="s">
        <v>514</v>
      </c>
      <c r="G174" s="195" t="s">
        <v>187</v>
      </c>
      <c r="H174" s="196">
        <v>746</v>
      </c>
      <c r="I174" s="197"/>
      <c r="J174" s="198">
        <f>ROUND(I174*H174,2)</f>
        <v>0</v>
      </c>
      <c r="K174" s="194" t="s">
        <v>144</v>
      </c>
      <c r="L174" s="60"/>
      <c r="M174" s="199" t="s">
        <v>21</v>
      </c>
      <c r="N174" s="200" t="s">
        <v>44</v>
      </c>
      <c r="O174" s="41"/>
      <c r="P174" s="201">
        <f>O174*H174</f>
        <v>0</v>
      </c>
      <c r="Q174" s="201">
        <v>0</v>
      </c>
      <c r="R174" s="201">
        <f>Q174*H174</f>
        <v>0</v>
      </c>
      <c r="S174" s="201">
        <v>0</v>
      </c>
      <c r="T174" s="202">
        <f>S174*H174</f>
        <v>0</v>
      </c>
      <c r="AR174" s="23" t="s">
        <v>145</v>
      </c>
      <c r="AT174" s="23" t="s">
        <v>140</v>
      </c>
      <c r="AU174" s="23" t="s">
        <v>84</v>
      </c>
      <c r="AY174" s="23" t="s">
        <v>138</v>
      </c>
      <c r="BE174" s="203">
        <f>IF(N174="základní",J174,0)</f>
        <v>0</v>
      </c>
      <c r="BF174" s="203">
        <f>IF(N174="snížená",J174,0)</f>
        <v>0</v>
      </c>
      <c r="BG174" s="203">
        <f>IF(N174="zákl. přenesená",J174,0)</f>
        <v>0</v>
      </c>
      <c r="BH174" s="203">
        <f>IF(N174="sníž. přenesená",J174,0)</f>
        <v>0</v>
      </c>
      <c r="BI174" s="203">
        <f>IF(N174="nulová",J174,0)</f>
        <v>0</v>
      </c>
      <c r="BJ174" s="23" t="s">
        <v>81</v>
      </c>
      <c r="BK174" s="203">
        <f>ROUND(I174*H174,2)</f>
        <v>0</v>
      </c>
      <c r="BL174" s="23" t="s">
        <v>145</v>
      </c>
      <c r="BM174" s="23" t="s">
        <v>515</v>
      </c>
    </row>
    <row r="175" spans="2:47" s="1" customFormat="1" ht="67.5">
      <c r="B175" s="40"/>
      <c r="C175" s="62"/>
      <c r="D175" s="204" t="s">
        <v>147</v>
      </c>
      <c r="E175" s="62"/>
      <c r="F175" s="205" t="s">
        <v>254</v>
      </c>
      <c r="G175" s="62"/>
      <c r="H175" s="62"/>
      <c r="I175" s="162"/>
      <c r="J175" s="62"/>
      <c r="K175" s="62"/>
      <c r="L175" s="60"/>
      <c r="M175" s="206"/>
      <c r="N175" s="41"/>
      <c r="O175" s="41"/>
      <c r="P175" s="41"/>
      <c r="Q175" s="41"/>
      <c r="R175" s="41"/>
      <c r="S175" s="41"/>
      <c r="T175" s="77"/>
      <c r="AT175" s="23" t="s">
        <v>147</v>
      </c>
      <c r="AU175" s="23" t="s">
        <v>84</v>
      </c>
    </row>
    <row r="176" spans="2:51" s="12" customFormat="1" ht="13.5">
      <c r="B176" s="218"/>
      <c r="C176" s="219"/>
      <c r="D176" s="204" t="s">
        <v>149</v>
      </c>
      <c r="E176" s="220" t="s">
        <v>21</v>
      </c>
      <c r="F176" s="221" t="s">
        <v>516</v>
      </c>
      <c r="G176" s="219"/>
      <c r="H176" s="222">
        <v>746</v>
      </c>
      <c r="I176" s="223"/>
      <c r="J176" s="219"/>
      <c r="K176" s="219"/>
      <c r="L176" s="224"/>
      <c r="M176" s="225"/>
      <c r="N176" s="226"/>
      <c r="O176" s="226"/>
      <c r="P176" s="226"/>
      <c r="Q176" s="226"/>
      <c r="R176" s="226"/>
      <c r="S176" s="226"/>
      <c r="T176" s="227"/>
      <c r="AT176" s="228" t="s">
        <v>149</v>
      </c>
      <c r="AU176" s="228" t="s">
        <v>84</v>
      </c>
      <c r="AV176" s="12" t="s">
        <v>84</v>
      </c>
      <c r="AW176" s="12" t="s">
        <v>36</v>
      </c>
      <c r="AX176" s="12" t="s">
        <v>73</v>
      </c>
      <c r="AY176" s="228" t="s">
        <v>138</v>
      </c>
    </row>
    <row r="177" spans="2:51" s="13" customFormat="1" ht="13.5">
      <c r="B177" s="229"/>
      <c r="C177" s="230"/>
      <c r="D177" s="231" t="s">
        <v>149</v>
      </c>
      <c r="E177" s="232" t="s">
        <v>21</v>
      </c>
      <c r="F177" s="233" t="s">
        <v>152</v>
      </c>
      <c r="G177" s="230"/>
      <c r="H177" s="234">
        <v>746</v>
      </c>
      <c r="I177" s="235"/>
      <c r="J177" s="230"/>
      <c r="K177" s="230"/>
      <c r="L177" s="236"/>
      <c r="M177" s="237"/>
      <c r="N177" s="238"/>
      <c r="O177" s="238"/>
      <c r="P177" s="238"/>
      <c r="Q177" s="238"/>
      <c r="R177" s="238"/>
      <c r="S177" s="238"/>
      <c r="T177" s="239"/>
      <c r="AT177" s="240" t="s">
        <v>149</v>
      </c>
      <c r="AU177" s="240" t="s">
        <v>84</v>
      </c>
      <c r="AV177" s="13" t="s">
        <v>145</v>
      </c>
      <c r="AW177" s="13" t="s">
        <v>36</v>
      </c>
      <c r="AX177" s="13" t="s">
        <v>81</v>
      </c>
      <c r="AY177" s="240" t="s">
        <v>138</v>
      </c>
    </row>
    <row r="178" spans="2:65" s="1" customFormat="1" ht="31.5" customHeight="1">
      <c r="B178" s="40"/>
      <c r="C178" s="192" t="s">
        <v>256</v>
      </c>
      <c r="D178" s="192" t="s">
        <v>140</v>
      </c>
      <c r="E178" s="193" t="s">
        <v>257</v>
      </c>
      <c r="F178" s="194" t="s">
        <v>258</v>
      </c>
      <c r="G178" s="195" t="s">
        <v>181</v>
      </c>
      <c r="H178" s="196">
        <v>241.704</v>
      </c>
      <c r="I178" s="197"/>
      <c r="J178" s="198">
        <f>ROUND(I178*H178,2)</f>
        <v>0</v>
      </c>
      <c r="K178" s="194" t="s">
        <v>144</v>
      </c>
      <c r="L178" s="60"/>
      <c r="M178" s="199" t="s">
        <v>21</v>
      </c>
      <c r="N178" s="200" t="s">
        <v>44</v>
      </c>
      <c r="O178" s="41"/>
      <c r="P178" s="201">
        <f>O178*H178</f>
        <v>0</v>
      </c>
      <c r="Q178" s="201">
        <v>0</v>
      </c>
      <c r="R178" s="201">
        <f>Q178*H178</f>
        <v>0</v>
      </c>
      <c r="S178" s="201">
        <v>0</v>
      </c>
      <c r="T178" s="202">
        <f>S178*H178</f>
        <v>0</v>
      </c>
      <c r="AR178" s="23" t="s">
        <v>145</v>
      </c>
      <c r="AT178" s="23" t="s">
        <v>140</v>
      </c>
      <c r="AU178" s="23" t="s">
        <v>84</v>
      </c>
      <c r="AY178" s="23" t="s">
        <v>138</v>
      </c>
      <c r="BE178" s="203">
        <f>IF(N178="základní",J178,0)</f>
        <v>0</v>
      </c>
      <c r="BF178" s="203">
        <f>IF(N178="snížená",J178,0)</f>
        <v>0</v>
      </c>
      <c r="BG178" s="203">
        <f>IF(N178="zákl. přenesená",J178,0)</f>
        <v>0</v>
      </c>
      <c r="BH178" s="203">
        <f>IF(N178="sníž. přenesená",J178,0)</f>
        <v>0</v>
      </c>
      <c r="BI178" s="203">
        <f>IF(N178="nulová",J178,0)</f>
        <v>0</v>
      </c>
      <c r="BJ178" s="23" t="s">
        <v>81</v>
      </c>
      <c r="BK178" s="203">
        <f>ROUND(I178*H178,2)</f>
        <v>0</v>
      </c>
      <c r="BL178" s="23" t="s">
        <v>145</v>
      </c>
      <c r="BM178" s="23" t="s">
        <v>517</v>
      </c>
    </row>
    <row r="179" spans="2:47" s="1" customFormat="1" ht="27">
      <c r="B179" s="40"/>
      <c r="C179" s="62"/>
      <c r="D179" s="204" t="s">
        <v>147</v>
      </c>
      <c r="E179" s="62"/>
      <c r="F179" s="205" t="s">
        <v>260</v>
      </c>
      <c r="G179" s="62"/>
      <c r="H179" s="62"/>
      <c r="I179" s="162"/>
      <c r="J179" s="62"/>
      <c r="K179" s="62"/>
      <c r="L179" s="60"/>
      <c r="M179" s="206"/>
      <c r="N179" s="41"/>
      <c r="O179" s="41"/>
      <c r="P179" s="41"/>
      <c r="Q179" s="41"/>
      <c r="R179" s="41"/>
      <c r="S179" s="41"/>
      <c r="T179" s="77"/>
      <c r="AT179" s="23" t="s">
        <v>147</v>
      </c>
      <c r="AU179" s="23" t="s">
        <v>84</v>
      </c>
    </row>
    <row r="180" spans="2:63" s="10" customFormat="1" ht="29.85" customHeight="1">
      <c r="B180" s="175"/>
      <c r="C180" s="176"/>
      <c r="D180" s="189" t="s">
        <v>72</v>
      </c>
      <c r="E180" s="190" t="s">
        <v>167</v>
      </c>
      <c r="F180" s="190" t="s">
        <v>261</v>
      </c>
      <c r="G180" s="176"/>
      <c r="H180" s="176"/>
      <c r="I180" s="179"/>
      <c r="J180" s="191">
        <f>BK180</f>
        <v>0</v>
      </c>
      <c r="K180" s="176"/>
      <c r="L180" s="181"/>
      <c r="M180" s="182"/>
      <c r="N180" s="183"/>
      <c r="O180" s="183"/>
      <c r="P180" s="184">
        <f>SUM(P181:P196)</f>
        <v>0</v>
      </c>
      <c r="Q180" s="183"/>
      <c r="R180" s="184">
        <f>SUM(R181:R196)</f>
        <v>32.4</v>
      </c>
      <c r="S180" s="183"/>
      <c r="T180" s="185">
        <f>SUM(T181:T196)</f>
        <v>0</v>
      </c>
      <c r="AR180" s="186" t="s">
        <v>81</v>
      </c>
      <c r="AT180" s="187" t="s">
        <v>72</v>
      </c>
      <c r="AU180" s="187" t="s">
        <v>81</v>
      </c>
      <c r="AY180" s="186" t="s">
        <v>138</v>
      </c>
      <c r="BK180" s="188">
        <f>SUM(BK181:BK196)</f>
        <v>0</v>
      </c>
    </row>
    <row r="181" spans="2:65" s="1" customFormat="1" ht="22.5" customHeight="1">
      <c r="B181" s="40"/>
      <c r="C181" s="192" t="s">
        <v>262</v>
      </c>
      <c r="D181" s="192" t="s">
        <v>140</v>
      </c>
      <c r="E181" s="193" t="s">
        <v>263</v>
      </c>
      <c r="F181" s="194" t="s">
        <v>264</v>
      </c>
      <c r="G181" s="195" t="s">
        <v>187</v>
      </c>
      <c r="H181" s="196">
        <v>100</v>
      </c>
      <c r="I181" s="197"/>
      <c r="J181" s="198">
        <f>ROUND(I181*H181,2)</f>
        <v>0</v>
      </c>
      <c r="K181" s="194" t="s">
        <v>144</v>
      </c>
      <c r="L181" s="60"/>
      <c r="M181" s="199" t="s">
        <v>21</v>
      </c>
      <c r="N181" s="200" t="s">
        <v>44</v>
      </c>
      <c r="O181" s="41"/>
      <c r="P181" s="201">
        <f>O181*H181</f>
        <v>0</v>
      </c>
      <c r="Q181" s="201">
        <v>0</v>
      </c>
      <c r="R181" s="201">
        <f>Q181*H181</f>
        <v>0</v>
      </c>
      <c r="S181" s="201">
        <v>0</v>
      </c>
      <c r="T181" s="202">
        <f>S181*H181</f>
        <v>0</v>
      </c>
      <c r="AR181" s="23" t="s">
        <v>145</v>
      </c>
      <c r="AT181" s="23" t="s">
        <v>140</v>
      </c>
      <c r="AU181" s="23" t="s">
        <v>84</v>
      </c>
      <c r="AY181" s="23" t="s">
        <v>138</v>
      </c>
      <c r="BE181" s="203">
        <f>IF(N181="základní",J181,0)</f>
        <v>0</v>
      </c>
      <c r="BF181" s="203">
        <f>IF(N181="snížená",J181,0)</f>
        <v>0</v>
      </c>
      <c r="BG181" s="203">
        <f>IF(N181="zákl. přenesená",J181,0)</f>
        <v>0</v>
      </c>
      <c r="BH181" s="203">
        <f>IF(N181="sníž. přenesená",J181,0)</f>
        <v>0</v>
      </c>
      <c r="BI181" s="203">
        <f>IF(N181="nulová",J181,0)</f>
        <v>0</v>
      </c>
      <c r="BJ181" s="23" t="s">
        <v>81</v>
      </c>
      <c r="BK181" s="203">
        <f>ROUND(I181*H181,2)</f>
        <v>0</v>
      </c>
      <c r="BL181" s="23" t="s">
        <v>145</v>
      </c>
      <c r="BM181" s="23" t="s">
        <v>518</v>
      </c>
    </row>
    <row r="182" spans="2:51" s="12" customFormat="1" ht="13.5">
      <c r="B182" s="218"/>
      <c r="C182" s="219"/>
      <c r="D182" s="204" t="s">
        <v>149</v>
      </c>
      <c r="E182" s="220" t="s">
        <v>21</v>
      </c>
      <c r="F182" s="221" t="s">
        <v>519</v>
      </c>
      <c r="G182" s="219"/>
      <c r="H182" s="222">
        <v>100</v>
      </c>
      <c r="I182" s="223"/>
      <c r="J182" s="219"/>
      <c r="K182" s="219"/>
      <c r="L182" s="224"/>
      <c r="M182" s="225"/>
      <c r="N182" s="226"/>
      <c r="O182" s="226"/>
      <c r="P182" s="226"/>
      <c r="Q182" s="226"/>
      <c r="R182" s="226"/>
      <c r="S182" s="226"/>
      <c r="T182" s="227"/>
      <c r="AT182" s="228" t="s">
        <v>149</v>
      </c>
      <c r="AU182" s="228" t="s">
        <v>84</v>
      </c>
      <c r="AV182" s="12" t="s">
        <v>84</v>
      </c>
      <c r="AW182" s="12" t="s">
        <v>36</v>
      </c>
      <c r="AX182" s="12" t="s">
        <v>73</v>
      </c>
      <c r="AY182" s="228" t="s">
        <v>138</v>
      </c>
    </row>
    <row r="183" spans="2:51" s="13" customFormat="1" ht="13.5">
      <c r="B183" s="229"/>
      <c r="C183" s="230"/>
      <c r="D183" s="231" t="s">
        <v>149</v>
      </c>
      <c r="E183" s="232" t="s">
        <v>21</v>
      </c>
      <c r="F183" s="233" t="s">
        <v>152</v>
      </c>
      <c r="G183" s="230"/>
      <c r="H183" s="234">
        <v>100</v>
      </c>
      <c r="I183" s="235"/>
      <c r="J183" s="230"/>
      <c r="K183" s="230"/>
      <c r="L183" s="236"/>
      <c r="M183" s="237"/>
      <c r="N183" s="238"/>
      <c r="O183" s="238"/>
      <c r="P183" s="238"/>
      <c r="Q183" s="238"/>
      <c r="R183" s="238"/>
      <c r="S183" s="238"/>
      <c r="T183" s="239"/>
      <c r="AT183" s="240" t="s">
        <v>149</v>
      </c>
      <c r="AU183" s="240" t="s">
        <v>84</v>
      </c>
      <c r="AV183" s="13" t="s">
        <v>145</v>
      </c>
      <c r="AW183" s="13" t="s">
        <v>36</v>
      </c>
      <c r="AX183" s="13" t="s">
        <v>81</v>
      </c>
      <c r="AY183" s="240" t="s">
        <v>138</v>
      </c>
    </row>
    <row r="184" spans="2:65" s="1" customFormat="1" ht="22.5" customHeight="1">
      <c r="B184" s="40"/>
      <c r="C184" s="192" t="s">
        <v>267</v>
      </c>
      <c r="D184" s="192" t="s">
        <v>140</v>
      </c>
      <c r="E184" s="193" t="s">
        <v>193</v>
      </c>
      <c r="F184" s="194" t="s">
        <v>194</v>
      </c>
      <c r="G184" s="195" t="s">
        <v>187</v>
      </c>
      <c r="H184" s="196">
        <v>100</v>
      </c>
      <c r="I184" s="197"/>
      <c r="J184" s="198">
        <f>ROUND(I184*H184,2)</f>
        <v>0</v>
      </c>
      <c r="K184" s="194" t="s">
        <v>144</v>
      </c>
      <c r="L184" s="60"/>
      <c r="M184" s="199" t="s">
        <v>21</v>
      </c>
      <c r="N184" s="200" t="s">
        <v>44</v>
      </c>
      <c r="O184" s="41"/>
      <c r="P184" s="201">
        <f>O184*H184</f>
        <v>0</v>
      </c>
      <c r="Q184" s="201">
        <v>0</v>
      </c>
      <c r="R184" s="201">
        <f>Q184*H184</f>
        <v>0</v>
      </c>
      <c r="S184" s="201">
        <v>0</v>
      </c>
      <c r="T184" s="202">
        <f>S184*H184</f>
        <v>0</v>
      </c>
      <c r="AR184" s="23" t="s">
        <v>145</v>
      </c>
      <c r="AT184" s="23" t="s">
        <v>140</v>
      </c>
      <c r="AU184" s="23" t="s">
        <v>84</v>
      </c>
      <c r="AY184" s="23" t="s">
        <v>138</v>
      </c>
      <c r="BE184" s="203">
        <f>IF(N184="základní",J184,0)</f>
        <v>0</v>
      </c>
      <c r="BF184" s="203">
        <f>IF(N184="snížená",J184,0)</f>
        <v>0</v>
      </c>
      <c r="BG184" s="203">
        <f>IF(N184="zákl. přenesená",J184,0)</f>
        <v>0</v>
      </c>
      <c r="BH184" s="203">
        <f>IF(N184="sníž. přenesená",J184,0)</f>
        <v>0</v>
      </c>
      <c r="BI184" s="203">
        <f>IF(N184="nulová",J184,0)</f>
        <v>0</v>
      </c>
      <c r="BJ184" s="23" t="s">
        <v>81</v>
      </c>
      <c r="BK184" s="203">
        <f>ROUND(I184*H184,2)</f>
        <v>0</v>
      </c>
      <c r="BL184" s="23" t="s">
        <v>145</v>
      </c>
      <c r="BM184" s="23" t="s">
        <v>520</v>
      </c>
    </row>
    <row r="185" spans="2:51" s="12" customFormat="1" ht="13.5">
      <c r="B185" s="218"/>
      <c r="C185" s="219"/>
      <c r="D185" s="204" t="s">
        <v>149</v>
      </c>
      <c r="E185" s="220" t="s">
        <v>21</v>
      </c>
      <c r="F185" s="221" t="s">
        <v>521</v>
      </c>
      <c r="G185" s="219"/>
      <c r="H185" s="222">
        <v>100</v>
      </c>
      <c r="I185" s="223"/>
      <c r="J185" s="219"/>
      <c r="K185" s="219"/>
      <c r="L185" s="224"/>
      <c r="M185" s="225"/>
      <c r="N185" s="226"/>
      <c r="O185" s="226"/>
      <c r="P185" s="226"/>
      <c r="Q185" s="226"/>
      <c r="R185" s="226"/>
      <c r="S185" s="226"/>
      <c r="T185" s="227"/>
      <c r="AT185" s="228" t="s">
        <v>149</v>
      </c>
      <c r="AU185" s="228" t="s">
        <v>84</v>
      </c>
      <c r="AV185" s="12" t="s">
        <v>84</v>
      </c>
      <c r="AW185" s="12" t="s">
        <v>36</v>
      </c>
      <c r="AX185" s="12" t="s">
        <v>73</v>
      </c>
      <c r="AY185" s="228" t="s">
        <v>138</v>
      </c>
    </row>
    <row r="186" spans="2:51" s="13" customFormat="1" ht="13.5">
      <c r="B186" s="229"/>
      <c r="C186" s="230"/>
      <c r="D186" s="231" t="s">
        <v>149</v>
      </c>
      <c r="E186" s="232" t="s">
        <v>21</v>
      </c>
      <c r="F186" s="233" t="s">
        <v>152</v>
      </c>
      <c r="G186" s="230"/>
      <c r="H186" s="234">
        <v>100</v>
      </c>
      <c r="I186" s="235"/>
      <c r="J186" s="230"/>
      <c r="K186" s="230"/>
      <c r="L186" s="236"/>
      <c r="M186" s="237"/>
      <c r="N186" s="238"/>
      <c r="O186" s="238"/>
      <c r="P186" s="238"/>
      <c r="Q186" s="238"/>
      <c r="R186" s="238"/>
      <c r="S186" s="238"/>
      <c r="T186" s="239"/>
      <c r="AT186" s="240" t="s">
        <v>149</v>
      </c>
      <c r="AU186" s="240" t="s">
        <v>84</v>
      </c>
      <c r="AV186" s="13" t="s">
        <v>145</v>
      </c>
      <c r="AW186" s="13" t="s">
        <v>36</v>
      </c>
      <c r="AX186" s="13" t="s">
        <v>81</v>
      </c>
      <c r="AY186" s="240" t="s">
        <v>138</v>
      </c>
    </row>
    <row r="187" spans="2:65" s="1" customFormat="1" ht="22.5" customHeight="1">
      <c r="B187" s="40"/>
      <c r="C187" s="192" t="s">
        <v>270</v>
      </c>
      <c r="D187" s="192" t="s">
        <v>140</v>
      </c>
      <c r="E187" s="193" t="s">
        <v>245</v>
      </c>
      <c r="F187" s="194" t="s">
        <v>246</v>
      </c>
      <c r="G187" s="195" t="s">
        <v>187</v>
      </c>
      <c r="H187" s="196">
        <v>100</v>
      </c>
      <c r="I187" s="197"/>
      <c r="J187" s="198">
        <f>ROUND(I187*H187,2)</f>
        <v>0</v>
      </c>
      <c r="K187" s="194" t="s">
        <v>144</v>
      </c>
      <c r="L187" s="60"/>
      <c r="M187" s="199" t="s">
        <v>21</v>
      </c>
      <c r="N187" s="200" t="s">
        <v>44</v>
      </c>
      <c r="O187" s="41"/>
      <c r="P187" s="201">
        <f>O187*H187</f>
        <v>0</v>
      </c>
      <c r="Q187" s="201">
        <v>0.324</v>
      </c>
      <c r="R187" s="201">
        <f>Q187*H187</f>
        <v>32.4</v>
      </c>
      <c r="S187" s="201">
        <v>0</v>
      </c>
      <c r="T187" s="202">
        <f>S187*H187</f>
        <v>0</v>
      </c>
      <c r="AR187" s="23" t="s">
        <v>145</v>
      </c>
      <c r="AT187" s="23" t="s">
        <v>140</v>
      </c>
      <c r="AU187" s="23" t="s">
        <v>84</v>
      </c>
      <c r="AY187" s="23" t="s">
        <v>138</v>
      </c>
      <c r="BE187" s="203">
        <f>IF(N187="základní",J187,0)</f>
        <v>0</v>
      </c>
      <c r="BF187" s="203">
        <f>IF(N187="snížená",J187,0)</f>
        <v>0</v>
      </c>
      <c r="BG187" s="203">
        <f>IF(N187="zákl. přenesená",J187,0)</f>
        <v>0</v>
      </c>
      <c r="BH187" s="203">
        <f>IF(N187="sníž. přenesená",J187,0)</f>
        <v>0</v>
      </c>
      <c r="BI187" s="203">
        <f>IF(N187="nulová",J187,0)</f>
        <v>0</v>
      </c>
      <c r="BJ187" s="23" t="s">
        <v>81</v>
      </c>
      <c r="BK187" s="203">
        <f>ROUND(I187*H187,2)</f>
        <v>0</v>
      </c>
      <c r="BL187" s="23" t="s">
        <v>145</v>
      </c>
      <c r="BM187" s="23" t="s">
        <v>522</v>
      </c>
    </row>
    <row r="188" spans="2:47" s="1" customFormat="1" ht="67.5">
      <c r="B188" s="40"/>
      <c r="C188" s="62"/>
      <c r="D188" s="204" t="s">
        <v>147</v>
      </c>
      <c r="E188" s="62"/>
      <c r="F188" s="205" t="s">
        <v>248</v>
      </c>
      <c r="G188" s="62"/>
      <c r="H188" s="62"/>
      <c r="I188" s="162"/>
      <c r="J188" s="62"/>
      <c r="K188" s="62"/>
      <c r="L188" s="60"/>
      <c r="M188" s="206"/>
      <c r="N188" s="41"/>
      <c r="O188" s="41"/>
      <c r="P188" s="41"/>
      <c r="Q188" s="41"/>
      <c r="R188" s="41"/>
      <c r="S188" s="41"/>
      <c r="T188" s="77"/>
      <c r="AT188" s="23" t="s">
        <v>147</v>
      </c>
      <c r="AU188" s="23" t="s">
        <v>84</v>
      </c>
    </row>
    <row r="189" spans="2:51" s="12" customFormat="1" ht="13.5">
      <c r="B189" s="218"/>
      <c r="C189" s="219"/>
      <c r="D189" s="204" t="s">
        <v>149</v>
      </c>
      <c r="E189" s="220" t="s">
        <v>21</v>
      </c>
      <c r="F189" s="221" t="s">
        <v>521</v>
      </c>
      <c r="G189" s="219"/>
      <c r="H189" s="222">
        <v>100</v>
      </c>
      <c r="I189" s="223"/>
      <c r="J189" s="219"/>
      <c r="K189" s="219"/>
      <c r="L189" s="224"/>
      <c r="M189" s="225"/>
      <c r="N189" s="226"/>
      <c r="O189" s="226"/>
      <c r="P189" s="226"/>
      <c r="Q189" s="226"/>
      <c r="R189" s="226"/>
      <c r="S189" s="226"/>
      <c r="T189" s="227"/>
      <c r="AT189" s="228" t="s">
        <v>149</v>
      </c>
      <c r="AU189" s="228" t="s">
        <v>84</v>
      </c>
      <c r="AV189" s="12" t="s">
        <v>84</v>
      </c>
      <c r="AW189" s="12" t="s">
        <v>36</v>
      </c>
      <c r="AX189" s="12" t="s">
        <v>73</v>
      </c>
      <c r="AY189" s="228" t="s">
        <v>138</v>
      </c>
    </row>
    <row r="190" spans="2:51" s="13" customFormat="1" ht="13.5">
      <c r="B190" s="229"/>
      <c r="C190" s="230"/>
      <c r="D190" s="231" t="s">
        <v>149</v>
      </c>
      <c r="E190" s="232" t="s">
        <v>21</v>
      </c>
      <c r="F190" s="233" t="s">
        <v>152</v>
      </c>
      <c r="G190" s="230"/>
      <c r="H190" s="234">
        <v>100</v>
      </c>
      <c r="I190" s="235"/>
      <c r="J190" s="230"/>
      <c r="K190" s="230"/>
      <c r="L190" s="236"/>
      <c r="M190" s="237"/>
      <c r="N190" s="238"/>
      <c r="O190" s="238"/>
      <c r="P190" s="238"/>
      <c r="Q190" s="238"/>
      <c r="R190" s="238"/>
      <c r="S190" s="238"/>
      <c r="T190" s="239"/>
      <c r="AT190" s="240" t="s">
        <v>149</v>
      </c>
      <c r="AU190" s="240" t="s">
        <v>84</v>
      </c>
      <c r="AV190" s="13" t="s">
        <v>145</v>
      </c>
      <c r="AW190" s="13" t="s">
        <v>36</v>
      </c>
      <c r="AX190" s="13" t="s">
        <v>81</v>
      </c>
      <c r="AY190" s="240" t="s">
        <v>138</v>
      </c>
    </row>
    <row r="191" spans="2:65" s="1" customFormat="1" ht="22.5" customHeight="1">
      <c r="B191" s="40"/>
      <c r="C191" s="192" t="s">
        <v>272</v>
      </c>
      <c r="D191" s="192" t="s">
        <v>140</v>
      </c>
      <c r="E191" s="193" t="s">
        <v>251</v>
      </c>
      <c r="F191" s="194" t="s">
        <v>514</v>
      </c>
      <c r="G191" s="195" t="s">
        <v>187</v>
      </c>
      <c r="H191" s="196">
        <v>100</v>
      </c>
      <c r="I191" s="197"/>
      <c r="J191" s="198">
        <f>ROUND(I191*H191,2)</f>
        <v>0</v>
      </c>
      <c r="K191" s="194" t="s">
        <v>144</v>
      </c>
      <c r="L191" s="60"/>
      <c r="M191" s="199" t="s">
        <v>21</v>
      </c>
      <c r="N191" s="200" t="s">
        <v>44</v>
      </c>
      <c r="O191" s="41"/>
      <c r="P191" s="201">
        <f>O191*H191</f>
        <v>0</v>
      </c>
      <c r="Q191" s="201">
        <v>0</v>
      </c>
      <c r="R191" s="201">
        <f>Q191*H191</f>
        <v>0</v>
      </c>
      <c r="S191" s="201">
        <v>0</v>
      </c>
      <c r="T191" s="202">
        <f>S191*H191</f>
        <v>0</v>
      </c>
      <c r="AR191" s="23" t="s">
        <v>145</v>
      </c>
      <c r="AT191" s="23" t="s">
        <v>140</v>
      </c>
      <c r="AU191" s="23" t="s">
        <v>84</v>
      </c>
      <c r="AY191" s="23" t="s">
        <v>138</v>
      </c>
      <c r="BE191" s="203">
        <f>IF(N191="základní",J191,0)</f>
        <v>0</v>
      </c>
      <c r="BF191" s="203">
        <f>IF(N191="snížená",J191,0)</f>
        <v>0</v>
      </c>
      <c r="BG191" s="203">
        <f>IF(N191="zákl. přenesená",J191,0)</f>
        <v>0</v>
      </c>
      <c r="BH191" s="203">
        <f>IF(N191="sníž. přenesená",J191,0)</f>
        <v>0</v>
      </c>
      <c r="BI191" s="203">
        <f>IF(N191="nulová",J191,0)</f>
        <v>0</v>
      </c>
      <c r="BJ191" s="23" t="s">
        <v>81</v>
      </c>
      <c r="BK191" s="203">
        <f>ROUND(I191*H191,2)</f>
        <v>0</v>
      </c>
      <c r="BL191" s="23" t="s">
        <v>145</v>
      </c>
      <c r="BM191" s="23" t="s">
        <v>523</v>
      </c>
    </row>
    <row r="192" spans="2:47" s="1" customFormat="1" ht="67.5">
      <c r="B192" s="40"/>
      <c r="C192" s="62"/>
      <c r="D192" s="204" t="s">
        <v>147</v>
      </c>
      <c r="E192" s="62"/>
      <c r="F192" s="205" t="s">
        <v>254</v>
      </c>
      <c r="G192" s="62"/>
      <c r="H192" s="62"/>
      <c r="I192" s="162"/>
      <c r="J192" s="62"/>
      <c r="K192" s="62"/>
      <c r="L192" s="60"/>
      <c r="M192" s="206"/>
      <c r="N192" s="41"/>
      <c r="O192" s="41"/>
      <c r="P192" s="41"/>
      <c r="Q192" s="41"/>
      <c r="R192" s="41"/>
      <c r="S192" s="41"/>
      <c r="T192" s="77"/>
      <c r="AT192" s="23" t="s">
        <v>147</v>
      </c>
      <c r="AU192" s="23" t="s">
        <v>84</v>
      </c>
    </row>
    <row r="193" spans="2:51" s="12" customFormat="1" ht="13.5">
      <c r="B193" s="218"/>
      <c r="C193" s="219"/>
      <c r="D193" s="204" t="s">
        <v>149</v>
      </c>
      <c r="E193" s="220" t="s">
        <v>21</v>
      </c>
      <c r="F193" s="221" t="s">
        <v>521</v>
      </c>
      <c r="G193" s="219"/>
      <c r="H193" s="222">
        <v>100</v>
      </c>
      <c r="I193" s="223"/>
      <c r="J193" s="219"/>
      <c r="K193" s="219"/>
      <c r="L193" s="224"/>
      <c r="M193" s="225"/>
      <c r="N193" s="226"/>
      <c r="O193" s="226"/>
      <c r="P193" s="226"/>
      <c r="Q193" s="226"/>
      <c r="R193" s="226"/>
      <c r="S193" s="226"/>
      <c r="T193" s="227"/>
      <c r="AT193" s="228" t="s">
        <v>149</v>
      </c>
      <c r="AU193" s="228" t="s">
        <v>84</v>
      </c>
      <c r="AV193" s="12" t="s">
        <v>84</v>
      </c>
      <c r="AW193" s="12" t="s">
        <v>36</v>
      </c>
      <c r="AX193" s="12" t="s">
        <v>73</v>
      </c>
      <c r="AY193" s="228" t="s">
        <v>138</v>
      </c>
    </row>
    <row r="194" spans="2:51" s="13" customFormat="1" ht="13.5">
      <c r="B194" s="229"/>
      <c r="C194" s="230"/>
      <c r="D194" s="231" t="s">
        <v>149</v>
      </c>
      <c r="E194" s="232" t="s">
        <v>21</v>
      </c>
      <c r="F194" s="233" t="s">
        <v>152</v>
      </c>
      <c r="G194" s="230"/>
      <c r="H194" s="234">
        <v>100</v>
      </c>
      <c r="I194" s="235"/>
      <c r="J194" s="230"/>
      <c r="K194" s="230"/>
      <c r="L194" s="236"/>
      <c r="M194" s="237"/>
      <c r="N194" s="238"/>
      <c r="O194" s="238"/>
      <c r="P194" s="238"/>
      <c r="Q194" s="238"/>
      <c r="R194" s="238"/>
      <c r="S194" s="238"/>
      <c r="T194" s="239"/>
      <c r="AT194" s="240" t="s">
        <v>149</v>
      </c>
      <c r="AU194" s="240" t="s">
        <v>84</v>
      </c>
      <c r="AV194" s="13" t="s">
        <v>145</v>
      </c>
      <c r="AW194" s="13" t="s">
        <v>36</v>
      </c>
      <c r="AX194" s="13" t="s">
        <v>81</v>
      </c>
      <c r="AY194" s="240" t="s">
        <v>138</v>
      </c>
    </row>
    <row r="195" spans="2:65" s="1" customFormat="1" ht="31.5" customHeight="1">
      <c r="B195" s="40"/>
      <c r="C195" s="192" t="s">
        <v>274</v>
      </c>
      <c r="D195" s="192" t="s">
        <v>140</v>
      </c>
      <c r="E195" s="193" t="s">
        <v>257</v>
      </c>
      <c r="F195" s="194" t="s">
        <v>258</v>
      </c>
      <c r="G195" s="195" t="s">
        <v>181</v>
      </c>
      <c r="H195" s="196">
        <v>32.4</v>
      </c>
      <c r="I195" s="197"/>
      <c r="J195" s="198">
        <f>ROUND(I195*H195,2)</f>
        <v>0</v>
      </c>
      <c r="K195" s="194" t="s">
        <v>144</v>
      </c>
      <c r="L195" s="60"/>
      <c r="M195" s="199" t="s">
        <v>21</v>
      </c>
      <c r="N195" s="200" t="s">
        <v>44</v>
      </c>
      <c r="O195" s="41"/>
      <c r="P195" s="201">
        <f>O195*H195</f>
        <v>0</v>
      </c>
      <c r="Q195" s="201">
        <v>0</v>
      </c>
      <c r="R195" s="201">
        <f>Q195*H195</f>
        <v>0</v>
      </c>
      <c r="S195" s="201">
        <v>0</v>
      </c>
      <c r="T195" s="202">
        <f>S195*H195</f>
        <v>0</v>
      </c>
      <c r="AR195" s="23" t="s">
        <v>145</v>
      </c>
      <c r="AT195" s="23" t="s">
        <v>140</v>
      </c>
      <c r="AU195" s="23" t="s">
        <v>84</v>
      </c>
      <c r="AY195" s="23" t="s">
        <v>138</v>
      </c>
      <c r="BE195" s="203">
        <f>IF(N195="základní",J195,0)</f>
        <v>0</v>
      </c>
      <c r="BF195" s="203">
        <f>IF(N195="snížená",J195,0)</f>
        <v>0</v>
      </c>
      <c r="BG195" s="203">
        <f>IF(N195="zákl. přenesená",J195,0)</f>
        <v>0</v>
      </c>
      <c r="BH195" s="203">
        <f>IF(N195="sníž. přenesená",J195,0)</f>
        <v>0</v>
      </c>
      <c r="BI195" s="203">
        <f>IF(N195="nulová",J195,0)</f>
        <v>0</v>
      </c>
      <c r="BJ195" s="23" t="s">
        <v>81</v>
      </c>
      <c r="BK195" s="203">
        <f>ROUND(I195*H195,2)</f>
        <v>0</v>
      </c>
      <c r="BL195" s="23" t="s">
        <v>145</v>
      </c>
      <c r="BM195" s="23" t="s">
        <v>524</v>
      </c>
    </row>
    <row r="196" spans="2:47" s="1" customFormat="1" ht="27">
      <c r="B196" s="40"/>
      <c r="C196" s="62"/>
      <c r="D196" s="204" t="s">
        <v>147</v>
      </c>
      <c r="E196" s="62"/>
      <c r="F196" s="205" t="s">
        <v>260</v>
      </c>
      <c r="G196" s="62"/>
      <c r="H196" s="62"/>
      <c r="I196" s="162"/>
      <c r="J196" s="62"/>
      <c r="K196" s="62"/>
      <c r="L196" s="60"/>
      <c r="M196" s="206"/>
      <c r="N196" s="41"/>
      <c r="O196" s="41"/>
      <c r="P196" s="41"/>
      <c r="Q196" s="41"/>
      <c r="R196" s="41"/>
      <c r="S196" s="41"/>
      <c r="T196" s="77"/>
      <c r="AT196" s="23" t="s">
        <v>147</v>
      </c>
      <c r="AU196" s="23" t="s">
        <v>84</v>
      </c>
    </row>
    <row r="197" spans="2:63" s="10" customFormat="1" ht="29.85" customHeight="1">
      <c r="B197" s="175"/>
      <c r="C197" s="176"/>
      <c r="D197" s="189" t="s">
        <v>72</v>
      </c>
      <c r="E197" s="190" t="s">
        <v>172</v>
      </c>
      <c r="F197" s="190" t="s">
        <v>276</v>
      </c>
      <c r="G197" s="176"/>
      <c r="H197" s="176"/>
      <c r="I197" s="179"/>
      <c r="J197" s="191">
        <f>BK197</f>
        <v>0</v>
      </c>
      <c r="K197" s="176"/>
      <c r="L197" s="181"/>
      <c r="M197" s="182"/>
      <c r="N197" s="183"/>
      <c r="O197" s="183"/>
      <c r="P197" s="184">
        <f>SUM(P198:P213)</f>
        <v>0</v>
      </c>
      <c r="Q197" s="183"/>
      <c r="R197" s="184">
        <f>SUM(R198:R213)</f>
        <v>0</v>
      </c>
      <c r="S197" s="183"/>
      <c r="T197" s="185">
        <f>SUM(T198:T213)</f>
        <v>0</v>
      </c>
      <c r="AR197" s="186" t="s">
        <v>81</v>
      </c>
      <c r="AT197" s="187" t="s">
        <v>72</v>
      </c>
      <c r="AU197" s="187" t="s">
        <v>81</v>
      </c>
      <c r="AY197" s="186" t="s">
        <v>138</v>
      </c>
      <c r="BK197" s="188">
        <f>SUM(BK198:BK213)</f>
        <v>0</v>
      </c>
    </row>
    <row r="198" spans="2:65" s="1" customFormat="1" ht="22.5" customHeight="1">
      <c r="B198" s="40"/>
      <c r="C198" s="192" t="s">
        <v>277</v>
      </c>
      <c r="D198" s="192" t="s">
        <v>140</v>
      </c>
      <c r="E198" s="193" t="s">
        <v>278</v>
      </c>
      <c r="F198" s="194" t="s">
        <v>279</v>
      </c>
      <c r="G198" s="195" t="s">
        <v>187</v>
      </c>
      <c r="H198" s="196">
        <v>122</v>
      </c>
      <c r="I198" s="197"/>
      <c r="J198" s="198">
        <f>ROUND(I198*H198,2)</f>
        <v>0</v>
      </c>
      <c r="K198" s="194" t="s">
        <v>21</v>
      </c>
      <c r="L198" s="60"/>
      <c r="M198" s="199" t="s">
        <v>21</v>
      </c>
      <c r="N198" s="200" t="s">
        <v>44</v>
      </c>
      <c r="O198" s="41"/>
      <c r="P198" s="201">
        <f>O198*H198</f>
        <v>0</v>
      </c>
      <c r="Q198" s="201">
        <v>0</v>
      </c>
      <c r="R198" s="201">
        <f>Q198*H198</f>
        <v>0</v>
      </c>
      <c r="S198" s="201">
        <v>0</v>
      </c>
      <c r="T198" s="202">
        <f>S198*H198</f>
        <v>0</v>
      </c>
      <c r="AR198" s="23" t="s">
        <v>145</v>
      </c>
      <c r="AT198" s="23" t="s">
        <v>140</v>
      </c>
      <c r="AU198" s="23" t="s">
        <v>84</v>
      </c>
      <c r="AY198" s="23" t="s">
        <v>138</v>
      </c>
      <c r="BE198" s="203">
        <f>IF(N198="základní",J198,0)</f>
        <v>0</v>
      </c>
      <c r="BF198" s="203">
        <f>IF(N198="snížená",J198,0)</f>
        <v>0</v>
      </c>
      <c r="BG198" s="203">
        <f>IF(N198="zákl. přenesená",J198,0)</f>
        <v>0</v>
      </c>
      <c r="BH198" s="203">
        <f>IF(N198="sníž. přenesená",J198,0)</f>
        <v>0</v>
      </c>
      <c r="BI198" s="203">
        <f>IF(N198="nulová",J198,0)</f>
        <v>0</v>
      </c>
      <c r="BJ198" s="23" t="s">
        <v>81</v>
      </c>
      <c r="BK198" s="203">
        <f>ROUND(I198*H198,2)</f>
        <v>0</v>
      </c>
      <c r="BL198" s="23" t="s">
        <v>145</v>
      </c>
      <c r="BM198" s="23" t="s">
        <v>525</v>
      </c>
    </row>
    <row r="199" spans="2:51" s="12" customFormat="1" ht="13.5">
      <c r="B199" s="218"/>
      <c r="C199" s="219"/>
      <c r="D199" s="204" t="s">
        <v>149</v>
      </c>
      <c r="E199" s="220" t="s">
        <v>21</v>
      </c>
      <c r="F199" s="221" t="s">
        <v>526</v>
      </c>
      <c r="G199" s="219"/>
      <c r="H199" s="222">
        <v>122</v>
      </c>
      <c r="I199" s="223"/>
      <c r="J199" s="219"/>
      <c r="K199" s="219"/>
      <c r="L199" s="224"/>
      <c r="M199" s="225"/>
      <c r="N199" s="226"/>
      <c r="O199" s="226"/>
      <c r="P199" s="226"/>
      <c r="Q199" s="226"/>
      <c r="R199" s="226"/>
      <c r="S199" s="226"/>
      <c r="T199" s="227"/>
      <c r="AT199" s="228" t="s">
        <v>149</v>
      </c>
      <c r="AU199" s="228" t="s">
        <v>84</v>
      </c>
      <c r="AV199" s="12" t="s">
        <v>84</v>
      </c>
      <c r="AW199" s="12" t="s">
        <v>36</v>
      </c>
      <c r="AX199" s="12" t="s">
        <v>73</v>
      </c>
      <c r="AY199" s="228" t="s">
        <v>138</v>
      </c>
    </row>
    <row r="200" spans="2:51" s="13" customFormat="1" ht="13.5">
      <c r="B200" s="229"/>
      <c r="C200" s="230"/>
      <c r="D200" s="231" t="s">
        <v>149</v>
      </c>
      <c r="E200" s="232" t="s">
        <v>21</v>
      </c>
      <c r="F200" s="233" t="s">
        <v>152</v>
      </c>
      <c r="G200" s="230"/>
      <c r="H200" s="234">
        <v>122</v>
      </c>
      <c r="I200" s="235"/>
      <c r="J200" s="230"/>
      <c r="K200" s="230"/>
      <c r="L200" s="236"/>
      <c r="M200" s="237"/>
      <c r="N200" s="238"/>
      <c r="O200" s="238"/>
      <c r="P200" s="238"/>
      <c r="Q200" s="238"/>
      <c r="R200" s="238"/>
      <c r="S200" s="238"/>
      <c r="T200" s="239"/>
      <c r="AT200" s="240" t="s">
        <v>149</v>
      </c>
      <c r="AU200" s="240" t="s">
        <v>84</v>
      </c>
      <c r="AV200" s="13" t="s">
        <v>145</v>
      </c>
      <c r="AW200" s="13" t="s">
        <v>36</v>
      </c>
      <c r="AX200" s="13" t="s">
        <v>81</v>
      </c>
      <c r="AY200" s="240" t="s">
        <v>138</v>
      </c>
    </row>
    <row r="201" spans="2:65" s="1" customFormat="1" ht="22.5" customHeight="1">
      <c r="B201" s="40"/>
      <c r="C201" s="192" t="s">
        <v>282</v>
      </c>
      <c r="D201" s="192" t="s">
        <v>140</v>
      </c>
      <c r="E201" s="193" t="s">
        <v>193</v>
      </c>
      <c r="F201" s="194" t="s">
        <v>194</v>
      </c>
      <c r="G201" s="195" t="s">
        <v>187</v>
      </c>
      <c r="H201" s="196">
        <v>122</v>
      </c>
      <c r="I201" s="197"/>
      <c r="J201" s="198">
        <f>ROUND(I201*H201,2)</f>
        <v>0</v>
      </c>
      <c r="K201" s="194" t="s">
        <v>144</v>
      </c>
      <c r="L201" s="60"/>
      <c r="M201" s="199" t="s">
        <v>21</v>
      </c>
      <c r="N201" s="200" t="s">
        <v>44</v>
      </c>
      <c r="O201" s="41"/>
      <c r="P201" s="201">
        <f>O201*H201</f>
        <v>0</v>
      </c>
      <c r="Q201" s="201">
        <v>0</v>
      </c>
      <c r="R201" s="201">
        <f>Q201*H201</f>
        <v>0</v>
      </c>
      <c r="S201" s="201">
        <v>0</v>
      </c>
      <c r="T201" s="202">
        <f>S201*H201</f>
        <v>0</v>
      </c>
      <c r="AR201" s="23" t="s">
        <v>145</v>
      </c>
      <c r="AT201" s="23" t="s">
        <v>140</v>
      </c>
      <c r="AU201" s="23" t="s">
        <v>84</v>
      </c>
      <c r="AY201" s="23" t="s">
        <v>138</v>
      </c>
      <c r="BE201" s="203">
        <f>IF(N201="základní",J201,0)</f>
        <v>0</v>
      </c>
      <c r="BF201" s="203">
        <f>IF(N201="snížená",J201,0)</f>
        <v>0</v>
      </c>
      <c r="BG201" s="203">
        <f>IF(N201="zákl. přenesená",J201,0)</f>
        <v>0</v>
      </c>
      <c r="BH201" s="203">
        <f>IF(N201="sníž. přenesená",J201,0)</f>
        <v>0</v>
      </c>
      <c r="BI201" s="203">
        <f>IF(N201="nulová",J201,0)</f>
        <v>0</v>
      </c>
      <c r="BJ201" s="23" t="s">
        <v>81</v>
      </c>
      <c r="BK201" s="203">
        <f>ROUND(I201*H201,2)</f>
        <v>0</v>
      </c>
      <c r="BL201" s="23" t="s">
        <v>145</v>
      </c>
      <c r="BM201" s="23" t="s">
        <v>527</v>
      </c>
    </row>
    <row r="202" spans="2:51" s="12" customFormat="1" ht="13.5">
      <c r="B202" s="218"/>
      <c r="C202" s="219"/>
      <c r="D202" s="204" t="s">
        <v>149</v>
      </c>
      <c r="E202" s="220" t="s">
        <v>21</v>
      </c>
      <c r="F202" s="221" t="s">
        <v>528</v>
      </c>
      <c r="G202" s="219"/>
      <c r="H202" s="222">
        <v>122</v>
      </c>
      <c r="I202" s="223"/>
      <c r="J202" s="219"/>
      <c r="K202" s="219"/>
      <c r="L202" s="224"/>
      <c r="M202" s="225"/>
      <c r="N202" s="226"/>
      <c r="O202" s="226"/>
      <c r="P202" s="226"/>
      <c r="Q202" s="226"/>
      <c r="R202" s="226"/>
      <c r="S202" s="226"/>
      <c r="T202" s="227"/>
      <c r="AT202" s="228" t="s">
        <v>149</v>
      </c>
      <c r="AU202" s="228" t="s">
        <v>84</v>
      </c>
      <c r="AV202" s="12" t="s">
        <v>84</v>
      </c>
      <c r="AW202" s="12" t="s">
        <v>36</v>
      </c>
      <c r="AX202" s="12" t="s">
        <v>73</v>
      </c>
      <c r="AY202" s="228" t="s">
        <v>138</v>
      </c>
    </row>
    <row r="203" spans="2:51" s="13" customFormat="1" ht="13.5">
      <c r="B203" s="229"/>
      <c r="C203" s="230"/>
      <c r="D203" s="231" t="s">
        <v>149</v>
      </c>
      <c r="E203" s="232" t="s">
        <v>21</v>
      </c>
      <c r="F203" s="233" t="s">
        <v>152</v>
      </c>
      <c r="G203" s="230"/>
      <c r="H203" s="234">
        <v>122</v>
      </c>
      <c r="I203" s="235"/>
      <c r="J203" s="230"/>
      <c r="K203" s="230"/>
      <c r="L203" s="236"/>
      <c r="M203" s="237"/>
      <c r="N203" s="238"/>
      <c r="O203" s="238"/>
      <c r="P203" s="238"/>
      <c r="Q203" s="238"/>
      <c r="R203" s="238"/>
      <c r="S203" s="238"/>
      <c r="T203" s="239"/>
      <c r="AT203" s="240" t="s">
        <v>149</v>
      </c>
      <c r="AU203" s="240" t="s">
        <v>84</v>
      </c>
      <c r="AV203" s="13" t="s">
        <v>145</v>
      </c>
      <c r="AW203" s="13" t="s">
        <v>36</v>
      </c>
      <c r="AX203" s="13" t="s">
        <v>81</v>
      </c>
      <c r="AY203" s="240" t="s">
        <v>138</v>
      </c>
    </row>
    <row r="204" spans="2:65" s="1" customFormat="1" ht="22.5" customHeight="1">
      <c r="B204" s="40"/>
      <c r="C204" s="192" t="s">
        <v>285</v>
      </c>
      <c r="D204" s="192" t="s">
        <v>140</v>
      </c>
      <c r="E204" s="193" t="s">
        <v>286</v>
      </c>
      <c r="F204" s="194" t="s">
        <v>287</v>
      </c>
      <c r="G204" s="195" t="s">
        <v>187</v>
      </c>
      <c r="H204" s="196">
        <v>122</v>
      </c>
      <c r="I204" s="197"/>
      <c r="J204" s="198">
        <f>ROUND(I204*H204,2)</f>
        <v>0</v>
      </c>
      <c r="K204" s="194" t="s">
        <v>21</v>
      </c>
      <c r="L204" s="60"/>
      <c r="M204" s="199" t="s">
        <v>21</v>
      </c>
      <c r="N204" s="200" t="s">
        <v>44</v>
      </c>
      <c r="O204" s="41"/>
      <c r="P204" s="201">
        <f>O204*H204</f>
        <v>0</v>
      </c>
      <c r="Q204" s="201">
        <v>0</v>
      </c>
      <c r="R204" s="201">
        <f>Q204*H204</f>
        <v>0</v>
      </c>
      <c r="S204" s="201">
        <v>0</v>
      </c>
      <c r="T204" s="202">
        <f>S204*H204</f>
        <v>0</v>
      </c>
      <c r="AR204" s="23" t="s">
        <v>145</v>
      </c>
      <c r="AT204" s="23" t="s">
        <v>140</v>
      </c>
      <c r="AU204" s="23" t="s">
        <v>84</v>
      </c>
      <c r="AY204" s="23" t="s">
        <v>138</v>
      </c>
      <c r="BE204" s="203">
        <f>IF(N204="základní",J204,0)</f>
        <v>0</v>
      </c>
      <c r="BF204" s="203">
        <f>IF(N204="snížená",J204,0)</f>
        <v>0</v>
      </c>
      <c r="BG204" s="203">
        <f>IF(N204="zákl. přenesená",J204,0)</f>
        <v>0</v>
      </c>
      <c r="BH204" s="203">
        <f>IF(N204="sníž. přenesená",J204,0)</f>
        <v>0</v>
      </c>
      <c r="BI204" s="203">
        <f>IF(N204="nulová",J204,0)</f>
        <v>0</v>
      </c>
      <c r="BJ204" s="23" t="s">
        <v>81</v>
      </c>
      <c r="BK204" s="203">
        <f>ROUND(I204*H204,2)</f>
        <v>0</v>
      </c>
      <c r="BL204" s="23" t="s">
        <v>145</v>
      </c>
      <c r="BM204" s="23" t="s">
        <v>529</v>
      </c>
    </row>
    <row r="205" spans="2:51" s="12" customFormat="1" ht="13.5">
      <c r="B205" s="218"/>
      <c r="C205" s="219"/>
      <c r="D205" s="204" t="s">
        <v>149</v>
      </c>
      <c r="E205" s="220" t="s">
        <v>21</v>
      </c>
      <c r="F205" s="221" t="s">
        <v>528</v>
      </c>
      <c r="G205" s="219"/>
      <c r="H205" s="222">
        <v>122</v>
      </c>
      <c r="I205" s="223"/>
      <c r="J205" s="219"/>
      <c r="K205" s="219"/>
      <c r="L205" s="224"/>
      <c r="M205" s="225"/>
      <c r="N205" s="226"/>
      <c r="O205" s="226"/>
      <c r="P205" s="226"/>
      <c r="Q205" s="226"/>
      <c r="R205" s="226"/>
      <c r="S205" s="226"/>
      <c r="T205" s="227"/>
      <c r="AT205" s="228" t="s">
        <v>149</v>
      </c>
      <c r="AU205" s="228" t="s">
        <v>84</v>
      </c>
      <c r="AV205" s="12" t="s">
        <v>84</v>
      </c>
      <c r="AW205" s="12" t="s">
        <v>36</v>
      </c>
      <c r="AX205" s="12" t="s">
        <v>73</v>
      </c>
      <c r="AY205" s="228" t="s">
        <v>138</v>
      </c>
    </row>
    <row r="206" spans="2:51" s="13" customFormat="1" ht="13.5">
      <c r="B206" s="229"/>
      <c r="C206" s="230"/>
      <c r="D206" s="231" t="s">
        <v>149</v>
      </c>
      <c r="E206" s="232" t="s">
        <v>21</v>
      </c>
      <c r="F206" s="233" t="s">
        <v>152</v>
      </c>
      <c r="G206" s="230"/>
      <c r="H206" s="234">
        <v>122</v>
      </c>
      <c r="I206" s="235"/>
      <c r="J206" s="230"/>
      <c r="K206" s="230"/>
      <c r="L206" s="236"/>
      <c r="M206" s="237"/>
      <c r="N206" s="238"/>
      <c r="O206" s="238"/>
      <c r="P206" s="238"/>
      <c r="Q206" s="238"/>
      <c r="R206" s="238"/>
      <c r="S206" s="238"/>
      <c r="T206" s="239"/>
      <c r="AT206" s="240" t="s">
        <v>149</v>
      </c>
      <c r="AU206" s="240" t="s">
        <v>84</v>
      </c>
      <c r="AV206" s="13" t="s">
        <v>145</v>
      </c>
      <c r="AW206" s="13" t="s">
        <v>36</v>
      </c>
      <c r="AX206" s="13" t="s">
        <v>81</v>
      </c>
      <c r="AY206" s="240" t="s">
        <v>138</v>
      </c>
    </row>
    <row r="207" spans="2:65" s="1" customFormat="1" ht="22.5" customHeight="1">
      <c r="B207" s="40"/>
      <c r="C207" s="192" t="s">
        <v>289</v>
      </c>
      <c r="D207" s="192" t="s">
        <v>140</v>
      </c>
      <c r="E207" s="193" t="s">
        <v>206</v>
      </c>
      <c r="F207" s="194" t="s">
        <v>207</v>
      </c>
      <c r="G207" s="195" t="s">
        <v>187</v>
      </c>
      <c r="H207" s="196">
        <v>122</v>
      </c>
      <c r="I207" s="197"/>
      <c r="J207" s="198">
        <f>ROUND(I207*H207,2)</f>
        <v>0</v>
      </c>
      <c r="K207" s="194" t="s">
        <v>144</v>
      </c>
      <c r="L207" s="60"/>
      <c r="M207" s="199" t="s">
        <v>21</v>
      </c>
      <c r="N207" s="200" t="s">
        <v>44</v>
      </c>
      <c r="O207" s="41"/>
      <c r="P207" s="201">
        <f>O207*H207</f>
        <v>0</v>
      </c>
      <c r="Q207" s="201">
        <v>0</v>
      </c>
      <c r="R207" s="201">
        <f>Q207*H207</f>
        <v>0</v>
      </c>
      <c r="S207" s="201">
        <v>0</v>
      </c>
      <c r="T207" s="202">
        <f>S207*H207</f>
        <v>0</v>
      </c>
      <c r="AR207" s="23" t="s">
        <v>145</v>
      </c>
      <c r="AT207" s="23" t="s">
        <v>140</v>
      </c>
      <c r="AU207" s="23" t="s">
        <v>84</v>
      </c>
      <c r="AY207" s="23" t="s">
        <v>138</v>
      </c>
      <c r="BE207" s="203">
        <f>IF(N207="základní",J207,0)</f>
        <v>0</v>
      </c>
      <c r="BF207" s="203">
        <f>IF(N207="snížená",J207,0)</f>
        <v>0</v>
      </c>
      <c r="BG207" s="203">
        <f>IF(N207="zákl. přenesená",J207,0)</f>
        <v>0</v>
      </c>
      <c r="BH207" s="203">
        <f>IF(N207="sníž. přenesená",J207,0)</f>
        <v>0</v>
      </c>
      <c r="BI207" s="203">
        <f>IF(N207="nulová",J207,0)</f>
        <v>0</v>
      </c>
      <c r="BJ207" s="23" t="s">
        <v>81</v>
      </c>
      <c r="BK207" s="203">
        <f>ROUND(I207*H207,2)</f>
        <v>0</v>
      </c>
      <c r="BL207" s="23" t="s">
        <v>145</v>
      </c>
      <c r="BM207" s="23" t="s">
        <v>530</v>
      </c>
    </row>
    <row r="208" spans="2:51" s="12" customFormat="1" ht="13.5">
      <c r="B208" s="218"/>
      <c r="C208" s="219"/>
      <c r="D208" s="204" t="s">
        <v>149</v>
      </c>
      <c r="E208" s="220" t="s">
        <v>21</v>
      </c>
      <c r="F208" s="221" t="s">
        <v>528</v>
      </c>
      <c r="G208" s="219"/>
      <c r="H208" s="222">
        <v>122</v>
      </c>
      <c r="I208" s="223"/>
      <c r="J208" s="219"/>
      <c r="K208" s="219"/>
      <c r="L208" s="224"/>
      <c r="M208" s="225"/>
      <c r="N208" s="226"/>
      <c r="O208" s="226"/>
      <c r="P208" s="226"/>
      <c r="Q208" s="226"/>
      <c r="R208" s="226"/>
      <c r="S208" s="226"/>
      <c r="T208" s="227"/>
      <c r="AT208" s="228" t="s">
        <v>149</v>
      </c>
      <c r="AU208" s="228" t="s">
        <v>84</v>
      </c>
      <c r="AV208" s="12" t="s">
        <v>84</v>
      </c>
      <c r="AW208" s="12" t="s">
        <v>36</v>
      </c>
      <c r="AX208" s="12" t="s">
        <v>73</v>
      </c>
      <c r="AY208" s="228" t="s">
        <v>138</v>
      </c>
    </row>
    <row r="209" spans="2:51" s="13" customFormat="1" ht="13.5">
      <c r="B209" s="229"/>
      <c r="C209" s="230"/>
      <c r="D209" s="231" t="s">
        <v>149</v>
      </c>
      <c r="E209" s="232" t="s">
        <v>21</v>
      </c>
      <c r="F209" s="233" t="s">
        <v>152</v>
      </c>
      <c r="G209" s="230"/>
      <c r="H209" s="234">
        <v>122</v>
      </c>
      <c r="I209" s="235"/>
      <c r="J209" s="230"/>
      <c r="K209" s="230"/>
      <c r="L209" s="236"/>
      <c r="M209" s="237"/>
      <c r="N209" s="238"/>
      <c r="O209" s="238"/>
      <c r="P209" s="238"/>
      <c r="Q209" s="238"/>
      <c r="R209" s="238"/>
      <c r="S209" s="238"/>
      <c r="T209" s="239"/>
      <c r="AT209" s="240" t="s">
        <v>149</v>
      </c>
      <c r="AU209" s="240" t="s">
        <v>84</v>
      </c>
      <c r="AV209" s="13" t="s">
        <v>145</v>
      </c>
      <c r="AW209" s="13" t="s">
        <v>36</v>
      </c>
      <c r="AX209" s="13" t="s">
        <v>81</v>
      </c>
      <c r="AY209" s="240" t="s">
        <v>138</v>
      </c>
    </row>
    <row r="210" spans="2:65" s="1" customFormat="1" ht="31.5" customHeight="1">
      <c r="B210" s="40"/>
      <c r="C210" s="192" t="s">
        <v>291</v>
      </c>
      <c r="D210" s="192" t="s">
        <v>140</v>
      </c>
      <c r="E210" s="193" t="s">
        <v>210</v>
      </c>
      <c r="F210" s="194" t="s">
        <v>211</v>
      </c>
      <c r="G210" s="195" t="s">
        <v>187</v>
      </c>
      <c r="H210" s="196">
        <v>122</v>
      </c>
      <c r="I210" s="197"/>
      <c r="J210" s="198">
        <f>ROUND(I210*H210,2)</f>
        <v>0</v>
      </c>
      <c r="K210" s="194" t="s">
        <v>144</v>
      </c>
      <c r="L210" s="60"/>
      <c r="M210" s="199" t="s">
        <v>21</v>
      </c>
      <c r="N210" s="200" t="s">
        <v>44</v>
      </c>
      <c r="O210" s="41"/>
      <c r="P210" s="201">
        <f>O210*H210</f>
        <v>0</v>
      </c>
      <c r="Q210" s="201">
        <v>0</v>
      </c>
      <c r="R210" s="201">
        <f>Q210*H210</f>
        <v>0</v>
      </c>
      <c r="S210" s="201">
        <v>0</v>
      </c>
      <c r="T210" s="202">
        <f>S210*H210</f>
        <v>0</v>
      </c>
      <c r="AR210" s="23" t="s">
        <v>145</v>
      </c>
      <c r="AT210" s="23" t="s">
        <v>140</v>
      </c>
      <c r="AU210" s="23" t="s">
        <v>84</v>
      </c>
      <c r="AY210" s="23" t="s">
        <v>138</v>
      </c>
      <c r="BE210" s="203">
        <f>IF(N210="základní",J210,0)</f>
        <v>0</v>
      </c>
      <c r="BF210" s="203">
        <f>IF(N210="snížená",J210,0)</f>
        <v>0</v>
      </c>
      <c r="BG210" s="203">
        <f>IF(N210="zákl. přenesená",J210,0)</f>
        <v>0</v>
      </c>
      <c r="BH210" s="203">
        <f>IF(N210="sníž. přenesená",J210,0)</f>
        <v>0</v>
      </c>
      <c r="BI210" s="203">
        <f>IF(N210="nulová",J210,0)</f>
        <v>0</v>
      </c>
      <c r="BJ210" s="23" t="s">
        <v>81</v>
      </c>
      <c r="BK210" s="203">
        <f>ROUND(I210*H210,2)</f>
        <v>0</v>
      </c>
      <c r="BL210" s="23" t="s">
        <v>145</v>
      </c>
      <c r="BM210" s="23" t="s">
        <v>531</v>
      </c>
    </row>
    <row r="211" spans="2:47" s="1" customFormat="1" ht="27">
      <c r="B211" s="40"/>
      <c r="C211" s="62"/>
      <c r="D211" s="204" t="s">
        <v>147</v>
      </c>
      <c r="E211" s="62"/>
      <c r="F211" s="205" t="s">
        <v>213</v>
      </c>
      <c r="G211" s="62"/>
      <c r="H211" s="62"/>
      <c r="I211" s="162"/>
      <c r="J211" s="62"/>
      <c r="K211" s="62"/>
      <c r="L211" s="60"/>
      <c r="M211" s="206"/>
      <c r="N211" s="41"/>
      <c r="O211" s="41"/>
      <c r="P211" s="41"/>
      <c r="Q211" s="41"/>
      <c r="R211" s="41"/>
      <c r="S211" s="41"/>
      <c r="T211" s="77"/>
      <c r="AT211" s="23" t="s">
        <v>147</v>
      </c>
      <c r="AU211" s="23" t="s">
        <v>84</v>
      </c>
    </row>
    <row r="212" spans="2:51" s="12" customFormat="1" ht="13.5">
      <c r="B212" s="218"/>
      <c r="C212" s="219"/>
      <c r="D212" s="204" t="s">
        <v>149</v>
      </c>
      <c r="E212" s="220" t="s">
        <v>21</v>
      </c>
      <c r="F212" s="221" t="s">
        <v>528</v>
      </c>
      <c r="G212" s="219"/>
      <c r="H212" s="222">
        <v>122</v>
      </c>
      <c r="I212" s="223"/>
      <c r="J212" s="219"/>
      <c r="K212" s="219"/>
      <c r="L212" s="224"/>
      <c r="M212" s="225"/>
      <c r="N212" s="226"/>
      <c r="O212" s="226"/>
      <c r="P212" s="226"/>
      <c r="Q212" s="226"/>
      <c r="R212" s="226"/>
      <c r="S212" s="226"/>
      <c r="T212" s="227"/>
      <c r="AT212" s="228" t="s">
        <v>149</v>
      </c>
      <c r="AU212" s="228" t="s">
        <v>84</v>
      </c>
      <c r="AV212" s="12" t="s">
        <v>84</v>
      </c>
      <c r="AW212" s="12" t="s">
        <v>36</v>
      </c>
      <c r="AX212" s="12" t="s">
        <v>73</v>
      </c>
      <c r="AY212" s="228" t="s">
        <v>138</v>
      </c>
    </row>
    <row r="213" spans="2:51" s="13" customFormat="1" ht="13.5">
      <c r="B213" s="229"/>
      <c r="C213" s="230"/>
      <c r="D213" s="204" t="s">
        <v>149</v>
      </c>
      <c r="E213" s="241" t="s">
        <v>21</v>
      </c>
      <c r="F213" s="242" t="s">
        <v>152</v>
      </c>
      <c r="G213" s="230"/>
      <c r="H213" s="243">
        <v>122</v>
      </c>
      <c r="I213" s="235"/>
      <c r="J213" s="230"/>
      <c r="K213" s="230"/>
      <c r="L213" s="236"/>
      <c r="M213" s="237"/>
      <c r="N213" s="238"/>
      <c r="O213" s="238"/>
      <c r="P213" s="238"/>
      <c r="Q213" s="238"/>
      <c r="R213" s="238"/>
      <c r="S213" s="238"/>
      <c r="T213" s="239"/>
      <c r="AT213" s="240" t="s">
        <v>149</v>
      </c>
      <c r="AU213" s="240" t="s">
        <v>84</v>
      </c>
      <c r="AV213" s="13" t="s">
        <v>145</v>
      </c>
      <c r="AW213" s="13" t="s">
        <v>36</v>
      </c>
      <c r="AX213" s="13" t="s">
        <v>81</v>
      </c>
      <c r="AY213" s="240" t="s">
        <v>138</v>
      </c>
    </row>
    <row r="214" spans="2:63" s="10" customFormat="1" ht="29.85" customHeight="1">
      <c r="B214" s="175"/>
      <c r="C214" s="176"/>
      <c r="D214" s="189" t="s">
        <v>72</v>
      </c>
      <c r="E214" s="190" t="s">
        <v>178</v>
      </c>
      <c r="F214" s="190" t="s">
        <v>293</v>
      </c>
      <c r="G214" s="176"/>
      <c r="H214" s="176"/>
      <c r="I214" s="179"/>
      <c r="J214" s="191">
        <f>BK214</f>
        <v>0</v>
      </c>
      <c r="K214" s="176"/>
      <c r="L214" s="181"/>
      <c r="M214" s="182"/>
      <c r="N214" s="183"/>
      <c r="O214" s="183"/>
      <c r="P214" s="184">
        <f>SUM(P215:P244)</f>
        <v>0</v>
      </c>
      <c r="Q214" s="183"/>
      <c r="R214" s="184">
        <f>SUM(R215:R244)</f>
        <v>92.28943732</v>
      </c>
      <c r="S214" s="183"/>
      <c r="T214" s="185">
        <f>SUM(T215:T244)</f>
        <v>0</v>
      </c>
      <c r="AR214" s="186" t="s">
        <v>81</v>
      </c>
      <c r="AT214" s="187" t="s">
        <v>72</v>
      </c>
      <c r="AU214" s="187" t="s">
        <v>81</v>
      </c>
      <c r="AY214" s="186" t="s">
        <v>138</v>
      </c>
      <c r="BK214" s="188">
        <f>SUM(BK215:BK244)</f>
        <v>0</v>
      </c>
    </row>
    <row r="215" spans="2:65" s="1" customFormat="1" ht="22.5" customHeight="1">
      <c r="B215" s="40"/>
      <c r="C215" s="192" t="s">
        <v>294</v>
      </c>
      <c r="D215" s="192" t="s">
        <v>140</v>
      </c>
      <c r="E215" s="193" t="s">
        <v>295</v>
      </c>
      <c r="F215" s="194" t="s">
        <v>296</v>
      </c>
      <c r="G215" s="195" t="s">
        <v>143</v>
      </c>
      <c r="H215" s="196">
        <v>1.512</v>
      </c>
      <c r="I215" s="197"/>
      <c r="J215" s="198">
        <f>ROUND(I215*H215,2)</f>
        <v>0</v>
      </c>
      <c r="K215" s="194" t="s">
        <v>144</v>
      </c>
      <c r="L215" s="60"/>
      <c r="M215" s="199" t="s">
        <v>21</v>
      </c>
      <c r="N215" s="200" t="s">
        <v>44</v>
      </c>
      <c r="O215" s="41"/>
      <c r="P215" s="201">
        <f>O215*H215</f>
        <v>0</v>
      </c>
      <c r="Q215" s="201">
        <v>2.16</v>
      </c>
      <c r="R215" s="201">
        <f>Q215*H215</f>
        <v>3.2659200000000004</v>
      </c>
      <c r="S215" s="201">
        <v>0</v>
      </c>
      <c r="T215" s="202">
        <f>S215*H215</f>
        <v>0</v>
      </c>
      <c r="AR215" s="23" t="s">
        <v>145</v>
      </c>
      <c r="AT215" s="23" t="s">
        <v>140</v>
      </c>
      <c r="AU215" s="23" t="s">
        <v>84</v>
      </c>
      <c r="AY215" s="23" t="s">
        <v>138</v>
      </c>
      <c r="BE215" s="203">
        <f>IF(N215="základní",J215,0)</f>
        <v>0</v>
      </c>
      <c r="BF215" s="203">
        <f>IF(N215="snížená",J215,0)</f>
        <v>0</v>
      </c>
      <c r="BG215" s="203">
        <f>IF(N215="zákl. přenesená",J215,0)</f>
        <v>0</v>
      </c>
      <c r="BH215" s="203">
        <f>IF(N215="sníž. přenesená",J215,0)</f>
        <v>0</v>
      </c>
      <c r="BI215" s="203">
        <f>IF(N215="nulová",J215,0)</f>
        <v>0</v>
      </c>
      <c r="BJ215" s="23" t="s">
        <v>81</v>
      </c>
      <c r="BK215" s="203">
        <f>ROUND(I215*H215,2)</f>
        <v>0</v>
      </c>
      <c r="BL215" s="23" t="s">
        <v>145</v>
      </c>
      <c r="BM215" s="23" t="s">
        <v>532</v>
      </c>
    </row>
    <row r="216" spans="2:47" s="1" customFormat="1" ht="54">
      <c r="B216" s="40"/>
      <c r="C216" s="62"/>
      <c r="D216" s="204" t="s">
        <v>147</v>
      </c>
      <c r="E216" s="62"/>
      <c r="F216" s="205" t="s">
        <v>298</v>
      </c>
      <c r="G216" s="62"/>
      <c r="H216" s="62"/>
      <c r="I216" s="162"/>
      <c r="J216" s="62"/>
      <c r="K216" s="62"/>
      <c r="L216" s="60"/>
      <c r="M216" s="206"/>
      <c r="N216" s="41"/>
      <c r="O216" s="41"/>
      <c r="P216" s="41"/>
      <c r="Q216" s="41"/>
      <c r="R216" s="41"/>
      <c r="S216" s="41"/>
      <c r="T216" s="77"/>
      <c r="AT216" s="23" t="s">
        <v>147</v>
      </c>
      <c r="AU216" s="23" t="s">
        <v>84</v>
      </c>
    </row>
    <row r="217" spans="2:51" s="11" customFormat="1" ht="13.5">
      <c r="B217" s="207"/>
      <c r="C217" s="208"/>
      <c r="D217" s="204" t="s">
        <v>149</v>
      </c>
      <c r="E217" s="209" t="s">
        <v>21</v>
      </c>
      <c r="F217" s="210" t="s">
        <v>476</v>
      </c>
      <c r="G217" s="208"/>
      <c r="H217" s="211" t="s">
        <v>21</v>
      </c>
      <c r="I217" s="212"/>
      <c r="J217" s="208"/>
      <c r="K217" s="208"/>
      <c r="L217" s="213"/>
      <c r="M217" s="214"/>
      <c r="N217" s="215"/>
      <c r="O217" s="215"/>
      <c r="P217" s="215"/>
      <c r="Q217" s="215"/>
      <c r="R217" s="215"/>
      <c r="S217" s="215"/>
      <c r="T217" s="216"/>
      <c r="AT217" s="217" t="s">
        <v>149</v>
      </c>
      <c r="AU217" s="217" t="s">
        <v>84</v>
      </c>
      <c r="AV217" s="11" t="s">
        <v>81</v>
      </c>
      <c r="AW217" s="11" t="s">
        <v>36</v>
      </c>
      <c r="AX217" s="11" t="s">
        <v>73</v>
      </c>
      <c r="AY217" s="217" t="s">
        <v>138</v>
      </c>
    </row>
    <row r="218" spans="2:51" s="12" customFormat="1" ht="13.5">
      <c r="B218" s="218"/>
      <c r="C218" s="219"/>
      <c r="D218" s="204" t="s">
        <v>149</v>
      </c>
      <c r="E218" s="220" t="s">
        <v>21</v>
      </c>
      <c r="F218" s="221" t="s">
        <v>533</v>
      </c>
      <c r="G218" s="219"/>
      <c r="H218" s="222">
        <v>1.512</v>
      </c>
      <c r="I218" s="223"/>
      <c r="J218" s="219"/>
      <c r="K218" s="219"/>
      <c r="L218" s="224"/>
      <c r="M218" s="225"/>
      <c r="N218" s="226"/>
      <c r="O218" s="226"/>
      <c r="P218" s="226"/>
      <c r="Q218" s="226"/>
      <c r="R218" s="226"/>
      <c r="S218" s="226"/>
      <c r="T218" s="227"/>
      <c r="AT218" s="228" t="s">
        <v>149</v>
      </c>
      <c r="AU218" s="228" t="s">
        <v>84</v>
      </c>
      <c r="AV218" s="12" t="s">
        <v>84</v>
      </c>
      <c r="AW218" s="12" t="s">
        <v>36</v>
      </c>
      <c r="AX218" s="12" t="s">
        <v>73</v>
      </c>
      <c r="AY218" s="228" t="s">
        <v>138</v>
      </c>
    </row>
    <row r="219" spans="2:51" s="13" customFormat="1" ht="13.5">
      <c r="B219" s="229"/>
      <c r="C219" s="230"/>
      <c r="D219" s="231" t="s">
        <v>149</v>
      </c>
      <c r="E219" s="232" t="s">
        <v>21</v>
      </c>
      <c r="F219" s="233" t="s">
        <v>152</v>
      </c>
      <c r="G219" s="230"/>
      <c r="H219" s="234">
        <v>1.512</v>
      </c>
      <c r="I219" s="235"/>
      <c r="J219" s="230"/>
      <c r="K219" s="230"/>
      <c r="L219" s="236"/>
      <c r="M219" s="237"/>
      <c r="N219" s="238"/>
      <c r="O219" s="238"/>
      <c r="P219" s="238"/>
      <c r="Q219" s="238"/>
      <c r="R219" s="238"/>
      <c r="S219" s="238"/>
      <c r="T219" s="239"/>
      <c r="AT219" s="240" t="s">
        <v>149</v>
      </c>
      <c r="AU219" s="240" t="s">
        <v>84</v>
      </c>
      <c r="AV219" s="13" t="s">
        <v>145</v>
      </c>
      <c r="AW219" s="13" t="s">
        <v>36</v>
      </c>
      <c r="AX219" s="13" t="s">
        <v>81</v>
      </c>
      <c r="AY219" s="240" t="s">
        <v>138</v>
      </c>
    </row>
    <row r="220" spans="2:65" s="1" customFormat="1" ht="22.5" customHeight="1">
      <c r="B220" s="40"/>
      <c r="C220" s="192" t="s">
        <v>300</v>
      </c>
      <c r="D220" s="192" t="s">
        <v>140</v>
      </c>
      <c r="E220" s="193" t="s">
        <v>301</v>
      </c>
      <c r="F220" s="194" t="s">
        <v>302</v>
      </c>
      <c r="G220" s="195" t="s">
        <v>143</v>
      </c>
      <c r="H220" s="196">
        <v>6.048</v>
      </c>
      <c r="I220" s="197"/>
      <c r="J220" s="198">
        <f>ROUND(I220*H220,2)</f>
        <v>0</v>
      </c>
      <c r="K220" s="194" t="s">
        <v>144</v>
      </c>
      <c r="L220" s="60"/>
      <c r="M220" s="199" t="s">
        <v>21</v>
      </c>
      <c r="N220" s="200" t="s">
        <v>44</v>
      </c>
      <c r="O220" s="41"/>
      <c r="P220" s="201">
        <f>O220*H220</f>
        <v>0</v>
      </c>
      <c r="Q220" s="201">
        <v>2.25634</v>
      </c>
      <c r="R220" s="201">
        <f>Q220*H220</f>
        <v>13.646344319999999</v>
      </c>
      <c r="S220" s="201">
        <v>0</v>
      </c>
      <c r="T220" s="202">
        <f>S220*H220</f>
        <v>0</v>
      </c>
      <c r="AR220" s="23" t="s">
        <v>145</v>
      </c>
      <c r="AT220" s="23" t="s">
        <v>140</v>
      </c>
      <c r="AU220" s="23" t="s">
        <v>84</v>
      </c>
      <c r="AY220" s="23" t="s">
        <v>138</v>
      </c>
      <c r="BE220" s="203">
        <f>IF(N220="základní",J220,0)</f>
        <v>0</v>
      </c>
      <c r="BF220" s="203">
        <f>IF(N220="snížená",J220,0)</f>
        <v>0</v>
      </c>
      <c r="BG220" s="203">
        <f>IF(N220="zákl. přenesená",J220,0)</f>
        <v>0</v>
      </c>
      <c r="BH220" s="203">
        <f>IF(N220="sníž. přenesená",J220,0)</f>
        <v>0</v>
      </c>
      <c r="BI220" s="203">
        <f>IF(N220="nulová",J220,0)</f>
        <v>0</v>
      </c>
      <c r="BJ220" s="23" t="s">
        <v>81</v>
      </c>
      <c r="BK220" s="203">
        <f>ROUND(I220*H220,2)</f>
        <v>0</v>
      </c>
      <c r="BL220" s="23" t="s">
        <v>145</v>
      </c>
      <c r="BM220" s="23" t="s">
        <v>534</v>
      </c>
    </row>
    <row r="221" spans="2:47" s="1" customFormat="1" ht="81">
      <c r="B221" s="40"/>
      <c r="C221" s="62"/>
      <c r="D221" s="204" t="s">
        <v>147</v>
      </c>
      <c r="E221" s="62"/>
      <c r="F221" s="205" t="s">
        <v>304</v>
      </c>
      <c r="G221" s="62"/>
      <c r="H221" s="62"/>
      <c r="I221" s="162"/>
      <c r="J221" s="62"/>
      <c r="K221" s="62"/>
      <c r="L221" s="60"/>
      <c r="M221" s="206"/>
      <c r="N221" s="41"/>
      <c r="O221" s="41"/>
      <c r="P221" s="41"/>
      <c r="Q221" s="41"/>
      <c r="R221" s="41"/>
      <c r="S221" s="41"/>
      <c r="T221" s="77"/>
      <c r="AT221" s="23" t="s">
        <v>147</v>
      </c>
      <c r="AU221" s="23" t="s">
        <v>84</v>
      </c>
    </row>
    <row r="222" spans="2:51" s="11" customFormat="1" ht="13.5">
      <c r="B222" s="207"/>
      <c r="C222" s="208"/>
      <c r="D222" s="204" t="s">
        <v>149</v>
      </c>
      <c r="E222" s="209" t="s">
        <v>21</v>
      </c>
      <c r="F222" s="210" t="s">
        <v>476</v>
      </c>
      <c r="G222" s="208"/>
      <c r="H222" s="211" t="s">
        <v>21</v>
      </c>
      <c r="I222" s="212"/>
      <c r="J222" s="208"/>
      <c r="K222" s="208"/>
      <c r="L222" s="213"/>
      <c r="M222" s="214"/>
      <c r="N222" s="215"/>
      <c r="O222" s="215"/>
      <c r="P222" s="215"/>
      <c r="Q222" s="215"/>
      <c r="R222" s="215"/>
      <c r="S222" s="215"/>
      <c r="T222" s="216"/>
      <c r="AT222" s="217" t="s">
        <v>149</v>
      </c>
      <c r="AU222" s="217" t="s">
        <v>84</v>
      </c>
      <c r="AV222" s="11" t="s">
        <v>81</v>
      </c>
      <c r="AW222" s="11" t="s">
        <v>36</v>
      </c>
      <c r="AX222" s="11" t="s">
        <v>73</v>
      </c>
      <c r="AY222" s="217" t="s">
        <v>138</v>
      </c>
    </row>
    <row r="223" spans="2:51" s="12" customFormat="1" ht="13.5">
      <c r="B223" s="218"/>
      <c r="C223" s="219"/>
      <c r="D223" s="204" t="s">
        <v>149</v>
      </c>
      <c r="E223" s="220" t="s">
        <v>21</v>
      </c>
      <c r="F223" s="221" t="s">
        <v>535</v>
      </c>
      <c r="G223" s="219"/>
      <c r="H223" s="222">
        <v>6.048</v>
      </c>
      <c r="I223" s="223"/>
      <c r="J223" s="219"/>
      <c r="K223" s="219"/>
      <c r="L223" s="224"/>
      <c r="M223" s="225"/>
      <c r="N223" s="226"/>
      <c r="O223" s="226"/>
      <c r="P223" s="226"/>
      <c r="Q223" s="226"/>
      <c r="R223" s="226"/>
      <c r="S223" s="226"/>
      <c r="T223" s="227"/>
      <c r="AT223" s="228" t="s">
        <v>149</v>
      </c>
      <c r="AU223" s="228" t="s">
        <v>84</v>
      </c>
      <c r="AV223" s="12" t="s">
        <v>84</v>
      </c>
      <c r="AW223" s="12" t="s">
        <v>36</v>
      </c>
      <c r="AX223" s="12" t="s">
        <v>73</v>
      </c>
      <c r="AY223" s="228" t="s">
        <v>138</v>
      </c>
    </row>
    <row r="224" spans="2:51" s="13" customFormat="1" ht="13.5">
      <c r="B224" s="229"/>
      <c r="C224" s="230"/>
      <c r="D224" s="231" t="s">
        <v>149</v>
      </c>
      <c r="E224" s="232" t="s">
        <v>21</v>
      </c>
      <c r="F224" s="233" t="s">
        <v>152</v>
      </c>
      <c r="G224" s="230"/>
      <c r="H224" s="234">
        <v>6.048</v>
      </c>
      <c r="I224" s="235"/>
      <c r="J224" s="230"/>
      <c r="K224" s="230"/>
      <c r="L224" s="236"/>
      <c r="M224" s="237"/>
      <c r="N224" s="238"/>
      <c r="O224" s="238"/>
      <c r="P224" s="238"/>
      <c r="Q224" s="238"/>
      <c r="R224" s="238"/>
      <c r="S224" s="238"/>
      <c r="T224" s="239"/>
      <c r="AT224" s="240" t="s">
        <v>149</v>
      </c>
      <c r="AU224" s="240" t="s">
        <v>84</v>
      </c>
      <c r="AV224" s="13" t="s">
        <v>145</v>
      </c>
      <c r="AW224" s="13" t="s">
        <v>36</v>
      </c>
      <c r="AX224" s="13" t="s">
        <v>81</v>
      </c>
      <c r="AY224" s="240" t="s">
        <v>138</v>
      </c>
    </row>
    <row r="225" spans="2:65" s="1" customFormat="1" ht="22.5" customHeight="1">
      <c r="B225" s="40"/>
      <c r="C225" s="192" t="s">
        <v>306</v>
      </c>
      <c r="D225" s="192" t="s">
        <v>140</v>
      </c>
      <c r="E225" s="193" t="s">
        <v>307</v>
      </c>
      <c r="F225" s="194" t="s">
        <v>308</v>
      </c>
      <c r="G225" s="195" t="s">
        <v>143</v>
      </c>
      <c r="H225" s="196">
        <v>2.45</v>
      </c>
      <c r="I225" s="197"/>
      <c r="J225" s="198">
        <f>ROUND(I225*H225,2)</f>
        <v>0</v>
      </c>
      <c r="K225" s="194" t="s">
        <v>144</v>
      </c>
      <c r="L225" s="60"/>
      <c r="M225" s="199" t="s">
        <v>21</v>
      </c>
      <c r="N225" s="200" t="s">
        <v>44</v>
      </c>
      <c r="O225" s="41"/>
      <c r="P225" s="201">
        <f>O225*H225</f>
        <v>0</v>
      </c>
      <c r="Q225" s="201">
        <v>2.47214</v>
      </c>
      <c r="R225" s="201">
        <f>Q225*H225</f>
        <v>6.056743000000001</v>
      </c>
      <c r="S225" s="201">
        <v>0</v>
      </c>
      <c r="T225" s="202">
        <f>S225*H225</f>
        <v>0</v>
      </c>
      <c r="AR225" s="23" t="s">
        <v>145</v>
      </c>
      <c r="AT225" s="23" t="s">
        <v>140</v>
      </c>
      <c r="AU225" s="23" t="s">
        <v>84</v>
      </c>
      <c r="AY225" s="23" t="s">
        <v>138</v>
      </c>
      <c r="BE225" s="203">
        <f>IF(N225="základní",J225,0)</f>
        <v>0</v>
      </c>
      <c r="BF225" s="203">
        <f>IF(N225="snížená",J225,0)</f>
        <v>0</v>
      </c>
      <c r="BG225" s="203">
        <f>IF(N225="zákl. přenesená",J225,0)</f>
        <v>0</v>
      </c>
      <c r="BH225" s="203">
        <f>IF(N225="sníž. přenesená",J225,0)</f>
        <v>0</v>
      </c>
      <c r="BI225" s="203">
        <f>IF(N225="nulová",J225,0)</f>
        <v>0</v>
      </c>
      <c r="BJ225" s="23" t="s">
        <v>81</v>
      </c>
      <c r="BK225" s="203">
        <f>ROUND(I225*H225,2)</f>
        <v>0</v>
      </c>
      <c r="BL225" s="23" t="s">
        <v>145</v>
      </c>
      <c r="BM225" s="23" t="s">
        <v>536</v>
      </c>
    </row>
    <row r="226" spans="2:47" s="1" customFormat="1" ht="81">
      <c r="B226" s="40"/>
      <c r="C226" s="62"/>
      <c r="D226" s="204" t="s">
        <v>147</v>
      </c>
      <c r="E226" s="62"/>
      <c r="F226" s="205" t="s">
        <v>304</v>
      </c>
      <c r="G226" s="62"/>
      <c r="H226" s="62"/>
      <c r="I226" s="162"/>
      <c r="J226" s="62"/>
      <c r="K226" s="62"/>
      <c r="L226" s="60"/>
      <c r="M226" s="206"/>
      <c r="N226" s="41"/>
      <c r="O226" s="41"/>
      <c r="P226" s="41"/>
      <c r="Q226" s="41"/>
      <c r="R226" s="41"/>
      <c r="S226" s="41"/>
      <c r="T226" s="77"/>
      <c r="AT226" s="23" t="s">
        <v>147</v>
      </c>
      <c r="AU226" s="23" t="s">
        <v>84</v>
      </c>
    </row>
    <row r="227" spans="2:51" s="11" customFormat="1" ht="13.5">
      <c r="B227" s="207"/>
      <c r="C227" s="208"/>
      <c r="D227" s="204" t="s">
        <v>149</v>
      </c>
      <c r="E227" s="209" t="s">
        <v>21</v>
      </c>
      <c r="F227" s="210" t="s">
        <v>476</v>
      </c>
      <c r="G227" s="208"/>
      <c r="H227" s="211" t="s">
        <v>21</v>
      </c>
      <c r="I227" s="212"/>
      <c r="J227" s="208"/>
      <c r="K227" s="208"/>
      <c r="L227" s="213"/>
      <c r="M227" s="214"/>
      <c r="N227" s="215"/>
      <c r="O227" s="215"/>
      <c r="P227" s="215"/>
      <c r="Q227" s="215"/>
      <c r="R227" s="215"/>
      <c r="S227" s="215"/>
      <c r="T227" s="216"/>
      <c r="AT227" s="217" t="s">
        <v>149</v>
      </c>
      <c r="AU227" s="217" t="s">
        <v>84</v>
      </c>
      <c r="AV227" s="11" t="s">
        <v>81</v>
      </c>
      <c r="AW227" s="11" t="s">
        <v>36</v>
      </c>
      <c r="AX227" s="11" t="s">
        <v>73</v>
      </c>
      <c r="AY227" s="217" t="s">
        <v>138</v>
      </c>
    </row>
    <row r="228" spans="2:51" s="12" customFormat="1" ht="13.5">
      <c r="B228" s="218"/>
      <c r="C228" s="219"/>
      <c r="D228" s="204" t="s">
        <v>149</v>
      </c>
      <c r="E228" s="220" t="s">
        <v>21</v>
      </c>
      <c r="F228" s="221" t="s">
        <v>537</v>
      </c>
      <c r="G228" s="219"/>
      <c r="H228" s="222">
        <v>2.45</v>
      </c>
      <c r="I228" s="223"/>
      <c r="J228" s="219"/>
      <c r="K228" s="219"/>
      <c r="L228" s="224"/>
      <c r="M228" s="225"/>
      <c r="N228" s="226"/>
      <c r="O228" s="226"/>
      <c r="P228" s="226"/>
      <c r="Q228" s="226"/>
      <c r="R228" s="226"/>
      <c r="S228" s="226"/>
      <c r="T228" s="227"/>
      <c r="AT228" s="228" t="s">
        <v>149</v>
      </c>
      <c r="AU228" s="228" t="s">
        <v>84</v>
      </c>
      <c r="AV228" s="12" t="s">
        <v>84</v>
      </c>
      <c r="AW228" s="12" t="s">
        <v>36</v>
      </c>
      <c r="AX228" s="12" t="s">
        <v>73</v>
      </c>
      <c r="AY228" s="228" t="s">
        <v>138</v>
      </c>
    </row>
    <row r="229" spans="2:51" s="13" customFormat="1" ht="13.5">
      <c r="B229" s="229"/>
      <c r="C229" s="230"/>
      <c r="D229" s="231" t="s">
        <v>149</v>
      </c>
      <c r="E229" s="232" t="s">
        <v>21</v>
      </c>
      <c r="F229" s="233" t="s">
        <v>152</v>
      </c>
      <c r="G229" s="230"/>
      <c r="H229" s="234">
        <v>2.45</v>
      </c>
      <c r="I229" s="235"/>
      <c r="J229" s="230"/>
      <c r="K229" s="230"/>
      <c r="L229" s="236"/>
      <c r="M229" s="237"/>
      <c r="N229" s="238"/>
      <c r="O229" s="238"/>
      <c r="P229" s="238"/>
      <c r="Q229" s="238"/>
      <c r="R229" s="238"/>
      <c r="S229" s="238"/>
      <c r="T229" s="239"/>
      <c r="AT229" s="240" t="s">
        <v>149</v>
      </c>
      <c r="AU229" s="240" t="s">
        <v>84</v>
      </c>
      <c r="AV229" s="13" t="s">
        <v>145</v>
      </c>
      <c r="AW229" s="13" t="s">
        <v>36</v>
      </c>
      <c r="AX229" s="13" t="s">
        <v>81</v>
      </c>
      <c r="AY229" s="240" t="s">
        <v>138</v>
      </c>
    </row>
    <row r="230" spans="2:65" s="1" customFormat="1" ht="22.5" customHeight="1">
      <c r="B230" s="40"/>
      <c r="C230" s="192" t="s">
        <v>311</v>
      </c>
      <c r="D230" s="192" t="s">
        <v>140</v>
      </c>
      <c r="E230" s="193" t="s">
        <v>312</v>
      </c>
      <c r="F230" s="194" t="s">
        <v>313</v>
      </c>
      <c r="G230" s="195" t="s">
        <v>187</v>
      </c>
      <c r="H230" s="196">
        <v>27.3</v>
      </c>
      <c r="I230" s="197"/>
      <c r="J230" s="198">
        <f>ROUND(I230*H230,2)</f>
        <v>0</v>
      </c>
      <c r="K230" s="194" t="s">
        <v>144</v>
      </c>
      <c r="L230" s="60"/>
      <c r="M230" s="199" t="s">
        <v>21</v>
      </c>
      <c r="N230" s="200" t="s">
        <v>44</v>
      </c>
      <c r="O230" s="41"/>
      <c r="P230" s="201">
        <f>O230*H230</f>
        <v>0</v>
      </c>
      <c r="Q230" s="201">
        <v>0.8566</v>
      </c>
      <c r="R230" s="201">
        <f>Q230*H230</f>
        <v>23.385180000000002</v>
      </c>
      <c r="S230" s="201">
        <v>0</v>
      </c>
      <c r="T230" s="202">
        <f>S230*H230</f>
        <v>0</v>
      </c>
      <c r="AR230" s="23" t="s">
        <v>145</v>
      </c>
      <c r="AT230" s="23" t="s">
        <v>140</v>
      </c>
      <c r="AU230" s="23" t="s">
        <v>84</v>
      </c>
      <c r="AY230" s="23" t="s">
        <v>138</v>
      </c>
      <c r="BE230" s="203">
        <f>IF(N230="základní",J230,0)</f>
        <v>0</v>
      </c>
      <c r="BF230" s="203">
        <f>IF(N230="snížená",J230,0)</f>
        <v>0</v>
      </c>
      <c r="BG230" s="203">
        <f>IF(N230="zákl. přenesená",J230,0)</f>
        <v>0</v>
      </c>
      <c r="BH230" s="203">
        <f>IF(N230="sníž. přenesená",J230,0)</f>
        <v>0</v>
      </c>
      <c r="BI230" s="203">
        <f>IF(N230="nulová",J230,0)</f>
        <v>0</v>
      </c>
      <c r="BJ230" s="23" t="s">
        <v>81</v>
      </c>
      <c r="BK230" s="203">
        <f>ROUND(I230*H230,2)</f>
        <v>0</v>
      </c>
      <c r="BL230" s="23" t="s">
        <v>145</v>
      </c>
      <c r="BM230" s="23" t="s">
        <v>538</v>
      </c>
    </row>
    <row r="231" spans="2:47" s="1" customFormat="1" ht="67.5">
      <c r="B231" s="40"/>
      <c r="C231" s="62"/>
      <c r="D231" s="204" t="s">
        <v>147</v>
      </c>
      <c r="E231" s="62"/>
      <c r="F231" s="205" t="s">
        <v>315</v>
      </c>
      <c r="G231" s="62"/>
      <c r="H231" s="62"/>
      <c r="I231" s="162"/>
      <c r="J231" s="62"/>
      <c r="K231" s="62"/>
      <c r="L231" s="60"/>
      <c r="M231" s="206"/>
      <c r="N231" s="41"/>
      <c r="O231" s="41"/>
      <c r="P231" s="41"/>
      <c r="Q231" s="41"/>
      <c r="R231" s="41"/>
      <c r="S231" s="41"/>
      <c r="T231" s="77"/>
      <c r="AT231" s="23" t="s">
        <v>147</v>
      </c>
      <c r="AU231" s="23" t="s">
        <v>84</v>
      </c>
    </row>
    <row r="232" spans="2:51" s="11" customFormat="1" ht="13.5">
      <c r="B232" s="207"/>
      <c r="C232" s="208"/>
      <c r="D232" s="204" t="s">
        <v>149</v>
      </c>
      <c r="E232" s="209" t="s">
        <v>21</v>
      </c>
      <c r="F232" s="210" t="s">
        <v>476</v>
      </c>
      <c r="G232" s="208"/>
      <c r="H232" s="211" t="s">
        <v>21</v>
      </c>
      <c r="I232" s="212"/>
      <c r="J232" s="208"/>
      <c r="K232" s="208"/>
      <c r="L232" s="213"/>
      <c r="M232" s="214"/>
      <c r="N232" s="215"/>
      <c r="O232" s="215"/>
      <c r="P232" s="215"/>
      <c r="Q232" s="215"/>
      <c r="R232" s="215"/>
      <c r="S232" s="215"/>
      <c r="T232" s="216"/>
      <c r="AT232" s="217" t="s">
        <v>149</v>
      </c>
      <c r="AU232" s="217" t="s">
        <v>84</v>
      </c>
      <c r="AV232" s="11" t="s">
        <v>81</v>
      </c>
      <c r="AW232" s="11" t="s">
        <v>36</v>
      </c>
      <c r="AX232" s="11" t="s">
        <v>73</v>
      </c>
      <c r="AY232" s="217" t="s">
        <v>138</v>
      </c>
    </row>
    <row r="233" spans="2:51" s="12" customFormat="1" ht="13.5">
      <c r="B233" s="218"/>
      <c r="C233" s="219"/>
      <c r="D233" s="204" t="s">
        <v>149</v>
      </c>
      <c r="E233" s="220" t="s">
        <v>21</v>
      </c>
      <c r="F233" s="221" t="s">
        <v>539</v>
      </c>
      <c r="G233" s="219"/>
      <c r="H233" s="222">
        <v>27.3</v>
      </c>
      <c r="I233" s="223"/>
      <c r="J233" s="219"/>
      <c r="K233" s="219"/>
      <c r="L233" s="224"/>
      <c r="M233" s="225"/>
      <c r="N233" s="226"/>
      <c r="O233" s="226"/>
      <c r="P233" s="226"/>
      <c r="Q233" s="226"/>
      <c r="R233" s="226"/>
      <c r="S233" s="226"/>
      <c r="T233" s="227"/>
      <c r="AT233" s="228" t="s">
        <v>149</v>
      </c>
      <c r="AU233" s="228" t="s">
        <v>84</v>
      </c>
      <c r="AV233" s="12" t="s">
        <v>84</v>
      </c>
      <c r="AW233" s="12" t="s">
        <v>36</v>
      </c>
      <c r="AX233" s="12" t="s">
        <v>73</v>
      </c>
      <c r="AY233" s="228" t="s">
        <v>138</v>
      </c>
    </row>
    <row r="234" spans="2:51" s="13" customFormat="1" ht="13.5">
      <c r="B234" s="229"/>
      <c r="C234" s="230"/>
      <c r="D234" s="231" t="s">
        <v>149</v>
      </c>
      <c r="E234" s="232" t="s">
        <v>21</v>
      </c>
      <c r="F234" s="233" t="s">
        <v>152</v>
      </c>
      <c r="G234" s="230"/>
      <c r="H234" s="234">
        <v>27.3</v>
      </c>
      <c r="I234" s="235"/>
      <c r="J234" s="230"/>
      <c r="K234" s="230"/>
      <c r="L234" s="236"/>
      <c r="M234" s="237"/>
      <c r="N234" s="238"/>
      <c r="O234" s="238"/>
      <c r="P234" s="238"/>
      <c r="Q234" s="238"/>
      <c r="R234" s="238"/>
      <c r="S234" s="238"/>
      <c r="T234" s="239"/>
      <c r="AT234" s="240" t="s">
        <v>149</v>
      </c>
      <c r="AU234" s="240" t="s">
        <v>84</v>
      </c>
      <c r="AV234" s="13" t="s">
        <v>145</v>
      </c>
      <c r="AW234" s="13" t="s">
        <v>36</v>
      </c>
      <c r="AX234" s="13" t="s">
        <v>81</v>
      </c>
      <c r="AY234" s="240" t="s">
        <v>138</v>
      </c>
    </row>
    <row r="235" spans="2:65" s="1" customFormat="1" ht="22.5" customHeight="1">
      <c r="B235" s="40"/>
      <c r="C235" s="192" t="s">
        <v>317</v>
      </c>
      <c r="D235" s="192" t="s">
        <v>140</v>
      </c>
      <c r="E235" s="193" t="s">
        <v>318</v>
      </c>
      <c r="F235" s="194" t="s">
        <v>319</v>
      </c>
      <c r="G235" s="195" t="s">
        <v>217</v>
      </c>
      <c r="H235" s="196">
        <v>54</v>
      </c>
      <c r="I235" s="197"/>
      <c r="J235" s="198">
        <f>ROUND(I235*H235,2)</f>
        <v>0</v>
      </c>
      <c r="K235" s="194" t="s">
        <v>144</v>
      </c>
      <c r="L235" s="60"/>
      <c r="M235" s="199" t="s">
        <v>21</v>
      </c>
      <c r="N235" s="200" t="s">
        <v>44</v>
      </c>
      <c r="O235" s="41"/>
      <c r="P235" s="201">
        <f>O235*H235</f>
        <v>0</v>
      </c>
      <c r="Q235" s="201">
        <v>0.58897</v>
      </c>
      <c r="R235" s="201">
        <f>Q235*H235</f>
        <v>31.80438</v>
      </c>
      <c r="S235" s="201">
        <v>0</v>
      </c>
      <c r="T235" s="202">
        <f>S235*H235</f>
        <v>0</v>
      </c>
      <c r="AR235" s="23" t="s">
        <v>145</v>
      </c>
      <c r="AT235" s="23" t="s">
        <v>140</v>
      </c>
      <c r="AU235" s="23" t="s">
        <v>84</v>
      </c>
      <c r="AY235" s="23" t="s">
        <v>138</v>
      </c>
      <c r="BE235" s="203">
        <f>IF(N235="základní",J235,0)</f>
        <v>0</v>
      </c>
      <c r="BF235" s="203">
        <f>IF(N235="snížená",J235,0)</f>
        <v>0</v>
      </c>
      <c r="BG235" s="203">
        <f>IF(N235="zákl. přenesená",J235,0)</f>
        <v>0</v>
      </c>
      <c r="BH235" s="203">
        <f>IF(N235="sníž. přenesená",J235,0)</f>
        <v>0</v>
      </c>
      <c r="BI235" s="203">
        <f>IF(N235="nulová",J235,0)</f>
        <v>0</v>
      </c>
      <c r="BJ235" s="23" t="s">
        <v>81</v>
      </c>
      <c r="BK235" s="203">
        <f>ROUND(I235*H235,2)</f>
        <v>0</v>
      </c>
      <c r="BL235" s="23" t="s">
        <v>145</v>
      </c>
      <c r="BM235" s="23" t="s">
        <v>540</v>
      </c>
    </row>
    <row r="236" spans="2:47" s="1" customFormat="1" ht="81">
      <c r="B236" s="40"/>
      <c r="C236" s="62"/>
      <c r="D236" s="204" t="s">
        <v>147</v>
      </c>
      <c r="E236" s="62"/>
      <c r="F236" s="205" t="s">
        <v>321</v>
      </c>
      <c r="G236" s="62"/>
      <c r="H236" s="62"/>
      <c r="I236" s="162"/>
      <c r="J236" s="62"/>
      <c r="K236" s="62"/>
      <c r="L236" s="60"/>
      <c r="M236" s="206"/>
      <c r="N236" s="41"/>
      <c r="O236" s="41"/>
      <c r="P236" s="41"/>
      <c r="Q236" s="41"/>
      <c r="R236" s="41"/>
      <c r="S236" s="41"/>
      <c r="T236" s="77"/>
      <c r="AT236" s="23" t="s">
        <v>147</v>
      </c>
      <c r="AU236" s="23" t="s">
        <v>84</v>
      </c>
    </row>
    <row r="237" spans="2:51" s="11" customFormat="1" ht="13.5">
      <c r="B237" s="207"/>
      <c r="C237" s="208"/>
      <c r="D237" s="204" t="s">
        <v>149</v>
      </c>
      <c r="E237" s="209" t="s">
        <v>21</v>
      </c>
      <c r="F237" s="210" t="s">
        <v>476</v>
      </c>
      <c r="G237" s="208"/>
      <c r="H237" s="211" t="s">
        <v>21</v>
      </c>
      <c r="I237" s="212"/>
      <c r="J237" s="208"/>
      <c r="K237" s="208"/>
      <c r="L237" s="213"/>
      <c r="M237" s="214"/>
      <c r="N237" s="215"/>
      <c r="O237" s="215"/>
      <c r="P237" s="215"/>
      <c r="Q237" s="215"/>
      <c r="R237" s="215"/>
      <c r="S237" s="215"/>
      <c r="T237" s="216"/>
      <c r="AT237" s="217" t="s">
        <v>149</v>
      </c>
      <c r="AU237" s="217" t="s">
        <v>84</v>
      </c>
      <c r="AV237" s="11" t="s">
        <v>81</v>
      </c>
      <c r="AW237" s="11" t="s">
        <v>36</v>
      </c>
      <c r="AX237" s="11" t="s">
        <v>73</v>
      </c>
      <c r="AY237" s="217" t="s">
        <v>138</v>
      </c>
    </row>
    <row r="238" spans="2:51" s="12" customFormat="1" ht="13.5">
      <c r="B238" s="218"/>
      <c r="C238" s="219"/>
      <c r="D238" s="204" t="s">
        <v>149</v>
      </c>
      <c r="E238" s="220" t="s">
        <v>21</v>
      </c>
      <c r="F238" s="221" t="s">
        <v>541</v>
      </c>
      <c r="G238" s="219"/>
      <c r="H238" s="222">
        <v>54</v>
      </c>
      <c r="I238" s="223"/>
      <c r="J238" s="219"/>
      <c r="K238" s="219"/>
      <c r="L238" s="224"/>
      <c r="M238" s="225"/>
      <c r="N238" s="226"/>
      <c r="O238" s="226"/>
      <c r="P238" s="226"/>
      <c r="Q238" s="226"/>
      <c r="R238" s="226"/>
      <c r="S238" s="226"/>
      <c r="T238" s="227"/>
      <c r="AT238" s="228" t="s">
        <v>149</v>
      </c>
      <c r="AU238" s="228" t="s">
        <v>84</v>
      </c>
      <c r="AV238" s="12" t="s">
        <v>84</v>
      </c>
      <c r="AW238" s="12" t="s">
        <v>36</v>
      </c>
      <c r="AX238" s="12" t="s">
        <v>73</v>
      </c>
      <c r="AY238" s="228" t="s">
        <v>138</v>
      </c>
    </row>
    <row r="239" spans="2:51" s="13" customFormat="1" ht="13.5">
      <c r="B239" s="229"/>
      <c r="C239" s="230"/>
      <c r="D239" s="231" t="s">
        <v>149</v>
      </c>
      <c r="E239" s="232" t="s">
        <v>21</v>
      </c>
      <c r="F239" s="233" t="s">
        <v>152</v>
      </c>
      <c r="G239" s="230"/>
      <c r="H239" s="234">
        <v>54</v>
      </c>
      <c r="I239" s="235"/>
      <c r="J239" s="230"/>
      <c r="K239" s="230"/>
      <c r="L239" s="236"/>
      <c r="M239" s="237"/>
      <c r="N239" s="238"/>
      <c r="O239" s="238"/>
      <c r="P239" s="238"/>
      <c r="Q239" s="238"/>
      <c r="R239" s="238"/>
      <c r="S239" s="238"/>
      <c r="T239" s="239"/>
      <c r="AT239" s="240" t="s">
        <v>149</v>
      </c>
      <c r="AU239" s="240" t="s">
        <v>84</v>
      </c>
      <c r="AV239" s="13" t="s">
        <v>145</v>
      </c>
      <c r="AW239" s="13" t="s">
        <v>36</v>
      </c>
      <c r="AX239" s="13" t="s">
        <v>81</v>
      </c>
      <c r="AY239" s="240" t="s">
        <v>138</v>
      </c>
    </row>
    <row r="240" spans="2:65" s="1" customFormat="1" ht="22.5" customHeight="1">
      <c r="B240" s="40"/>
      <c r="C240" s="244" t="s">
        <v>323</v>
      </c>
      <c r="D240" s="244" t="s">
        <v>324</v>
      </c>
      <c r="E240" s="245" t="s">
        <v>325</v>
      </c>
      <c r="F240" s="246" t="s">
        <v>326</v>
      </c>
      <c r="G240" s="247" t="s">
        <v>327</v>
      </c>
      <c r="H240" s="248">
        <v>24.791</v>
      </c>
      <c r="I240" s="249"/>
      <c r="J240" s="250">
        <f>ROUND(I240*H240,2)</f>
        <v>0</v>
      </c>
      <c r="K240" s="246" t="s">
        <v>21</v>
      </c>
      <c r="L240" s="251"/>
      <c r="M240" s="252" t="s">
        <v>21</v>
      </c>
      <c r="N240" s="253" t="s">
        <v>44</v>
      </c>
      <c r="O240" s="41"/>
      <c r="P240" s="201">
        <f>O240*H240</f>
        <v>0</v>
      </c>
      <c r="Q240" s="201">
        <v>0.57</v>
      </c>
      <c r="R240" s="201">
        <f>Q240*H240</f>
        <v>14.13087</v>
      </c>
      <c r="S240" s="201">
        <v>0</v>
      </c>
      <c r="T240" s="202">
        <f>S240*H240</f>
        <v>0</v>
      </c>
      <c r="AR240" s="23" t="s">
        <v>184</v>
      </c>
      <c r="AT240" s="23" t="s">
        <v>324</v>
      </c>
      <c r="AU240" s="23" t="s">
        <v>84</v>
      </c>
      <c r="AY240" s="23" t="s">
        <v>138</v>
      </c>
      <c r="BE240" s="203">
        <f>IF(N240="základní",J240,0)</f>
        <v>0</v>
      </c>
      <c r="BF240" s="203">
        <f>IF(N240="snížená",J240,0)</f>
        <v>0</v>
      </c>
      <c r="BG240" s="203">
        <f>IF(N240="zákl. přenesená",J240,0)</f>
        <v>0</v>
      </c>
      <c r="BH240" s="203">
        <f>IF(N240="sníž. přenesená",J240,0)</f>
        <v>0</v>
      </c>
      <c r="BI240" s="203">
        <f>IF(N240="nulová",J240,0)</f>
        <v>0</v>
      </c>
      <c r="BJ240" s="23" t="s">
        <v>81</v>
      </c>
      <c r="BK240" s="203">
        <f>ROUND(I240*H240,2)</f>
        <v>0</v>
      </c>
      <c r="BL240" s="23" t="s">
        <v>145</v>
      </c>
      <c r="BM240" s="23" t="s">
        <v>542</v>
      </c>
    </row>
    <row r="241" spans="2:51" s="12" customFormat="1" ht="13.5">
      <c r="B241" s="218"/>
      <c r="C241" s="219"/>
      <c r="D241" s="204" t="s">
        <v>149</v>
      </c>
      <c r="E241" s="220" t="s">
        <v>21</v>
      </c>
      <c r="F241" s="221" t="s">
        <v>543</v>
      </c>
      <c r="G241" s="219"/>
      <c r="H241" s="222">
        <v>24.791</v>
      </c>
      <c r="I241" s="223"/>
      <c r="J241" s="219"/>
      <c r="K241" s="219"/>
      <c r="L241" s="224"/>
      <c r="M241" s="225"/>
      <c r="N241" s="226"/>
      <c r="O241" s="226"/>
      <c r="P241" s="226"/>
      <c r="Q241" s="226"/>
      <c r="R241" s="226"/>
      <c r="S241" s="226"/>
      <c r="T241" s="227"/>
      <c r="AT241" s="228" t="s">
        <v>149</v>
      </c>
      <c r="AU241" s="228" t="s">
        <v>84</v>
      </c>
      <c r="AV241" s="12" t="s">
        <v>84</v>
      </c>
      <c r="AW241" s="12" t="s">
        <v>36</v>
      </c>
      <c r="AX241" s="12" t="s">
        <v>73</v>
      </c>
      <c r="AY241" s="228" t="s">
        <v>138</v>
      </c>
    </row>
    <row r="242" spans="2:51" s="13" customFormat="1" ht="13.5">
      <c r="B242" s="229"/>
      <c r="C242" s="230"/>
      <c r="D242" s="231" t="s">
        <v>149</v>
      </c>
      <c r="E242" s="232" t="s">
        <v>21</v>
      </c>
      <c r="F242" s="233" t="s">
        <v>152</v>
      </c>
      <c r="G242" s="230"/>
      <c r="H242" s="234">
        <v>24.791</v>
      </c>
      <c r="I242" s="235"/>
      <c r="J242" s="230"/>
      <c r="K242" s="230"/>
      <c r="L242" s="236"/>
      <c r="M242" s="237"/>
      <c r="N242" s="238"/>
      <c r="O242" s="238"/>
      <c r="P242" s="238"/>
      <c r="Q242" s="238"/>
      <c r="R242" s="238"/>
      <c r="S242" s="238"/>
      <c r="T242" s="239"/>
      <c r="AT242" s="240" t="s">
        <v>149</v>
      </c>
      <c r="AU242" s="240" t="s">
        <v>84</v>
      </c>
      <c r="AV242" s="13" t="s">
        <v>145</v>
      </c>
      <c r="AW242" s="13" t="s">
        <v>36</v>
      </c>
      <c r="AX242" s="13" t="s">
        <v>81</v>
      </c>
      <c r="AY242" s="240" t="s">
        <v>138</v>
      </c>
    </row>
    <row r="243" spans="2:65" s="1" customFormat="1" ht="22.5" customHeight="1">
      <c r="B243" s="40"/>
      <c r="C243" s="192" t="s">
        <v>330</v>
      </c>
      <c r="D243" s="192" t="s">
        <v>140</v>
      </c>
      <c r="E243" s="193" t="s">
        <v>331</v>
      </c>
      <c r="F243" s="194" t="s">
        <v>332</v>
      </c>
      <c r="G243" s="195" t="s">
        <v>181</v>
      </c>
      <c r="H243" s="196">
        <v>92.289</v>
      </c>
      <c r="I243" s="197"/>
      <c r="J243" s="198">
        <f>ROUND(I243*H243,2)</f>
        <v>0</v>
      </c>
      <c r="K243" s="194" t="s">
        <v>144</v>
      </c>
      <c r="L243" s="60"/>
      <c r="M243" s="199" t="s">
        <v>21</v>
      </c>
      <c r="N243" s="200" t="s">
        <v>44</v>
      </c>
      <c r="O243" s="41"/>
      <c r="P243" s="201">
        <f>O243*H243</f>
        <v>0</v>
      </c>
      <c r="Q243" s="201">
        <v>0</v>
      </c>
      <c r="R243" s="201">
        <f>Q243*H243</f>
        <v>0</v>
      </c>
      <c r="S243" s="201">
        <v>0</v>
      </c>
      <c r="T243" s="202">
        <f>S243*H243</f>
        <v>0</v>
      </c>
      <c r="AR243" s="23" t="s">
        <v>145</v>
      </c>
      <c r="AT243" s="23" t="s">
        <v>140</v>
      </c>
      <c r="AU243" s="23" t="s">
        <v>84</v>
      </c>
      <c r="AY243" s="23" t="s">
        <v>138</v>
      </c>
      <c r="BE243" s="203">
        <f>IF(N243="základní",J243,0)</f>
        <v>0</v>
      </c>
      <c r="BF243" s="203">
        <f>IF(N243="snížená",J243,0)</f>
        <v>0</v>
      </c>
      <c r="BG243" s="203">
        <f>IF(N243="zákl. přenesená",J243,0)</f>
        <v>0</v>
      </c>
      <c r="BH243" s="203">
        <f>IF(N243="sníž. přenesená",J243,0)</f>
        <v>0</v>
      </c>
      <c r="BI243" s="203">
        <f>IF(N243="nulová",J243,0)</f>
        <v>0</v>
      </c>
      <c r="BJ243" s="23" t="s">
        <v>81</v>
      </c>
      <c r="BK243" s="203">
        <f>ROUND(I243*H243,2)</f>
        <v>0</v>
      </c>
      <c r="BL243" s="23" t="s">
        <v>145</v>
      </c>
      <c r="BM243" s="23" t="s">
        <v>544</v>
      </c>
    </row>
    <row r="244" spans="2:47" s="1" customFormat="1" ht="54">
      <c r="B244" s="40"/>
      <c r="C244" s="62"/>
      <c r="D244" s="204" t="s">
        <v>147</v>
      </c>
      <c r="E244" s="62"/>
      <c r="F244" s="205" t="s">
        <v>334</v>
      </c>
      <c r="G244" s="62"/>
      <c r="H244" s="62"/>
      <c r="I244" s="162"/>
      <c r="J244" s="62"/>
      <c r="K244" s="62"/>
      <c r="L244" s="60"/>
      <c r="M244" s="206"/>
      <c r="N244" s="41"/>
      <c r="O244" s="41"/>
      <c r="P244" s="41"/>
      <c r="Q244" s="41"/>
      <c r="R244" s="41"/>
      <c r="S244" s="41"/>
      <c r="T244" s="77"/>
      <c r="AT244" s="23" t="s">
        <v>147</v>
      </c>
      <c r="AU244" s="23" t="s">
        <v>84</v>
      </c>
    </row>
    <row r="245" spans="2:63" s="10" customFormat="1" ht="29.85" customHeight="1">
      <c r="B245" s="175"/>
      <c r="C245" s="176"/>
      <c r="D245" s="189" t="s">
        <v>72</v>
      </c>
      <c r="E245" s="190" t="s">
        <v>184</v>
      </c>
      <c r="F245" s="190" t="s">
        <v>335</v>
      </c>
      <c r="G245" s="176"/>
      <c r="H245" s="176"/>
      <c r="I245" s="179"/>
      <c r="J245" s="191">
        <f>BK245</f>
        <v>0</v>
      </c>
      <c r="K245" s="176"/>
      <c r="L245" s="181"/>
      <c r="M245" s="182"/>
      <c r="N245" s="183"/>
      <c r="O245" s="183"/>
      <c r="P245" s="184">
        <f>SUM(P246:P275)</f>
        <v>0</v>
      </c>
      <c r="Q245" s="183"/>
      <c r="R245" s="184">
        <f>SUM(R246:R275)</f>
        <v>0.5935600000000001</v>
      </c>
      <c r="S245" s="183"/>
      <c r="T245" s="185">
        <f>SUM(T246:T275)</f>
        <v>0</v>
      </c>
      <c r="AR245" s="186" t="s">
        <v>81</v>
      </c>
      <c r="AT245" s="187" t="s">
        <v>72</v>
      </c>
      <c r="AU245" s="187" t="s">
        <v>81</v>
      </c>
      <c r="AY245" s="186" t="s">
        <v>138</v>
      </c>
      <c r="BK245" s="188">
        <f>SUM(BK246:BK275)</f>
        <v>0</v>
      </c>
    </row>
    <row r="246" spans="2:65" s="1" customFormat="1" ht="31.5" customHeight="1">
      <c r="B246" s="40"/>
      <c r="C246" s="192" t="s">
        <v>336</v>
      </c>
      <c r="D246" s="192" t="s">
        <v>140</v>
      </c>
      <c r="E246" s="193" t="s">
        <v>337</v>
      </c>
      <c r="F246" s="194" t="s">
        <v>338</v>
      </c>
      <c r="G246" s="195" t="s">
        <v>217</v>
      </c>
      <c r="H246" s="196">
        <v>1492</v>
      </c>
      <c r="I246" s="197"/>
      <c r="J246" s="198">
        <f>ROUND(I246*H246,2)</f>
        <v>0</v>
      </c>
      <c r="K246" s="194" t="s">
        <v>144</v>
      </c>
      <c r="L246" s="60"/>
      <c r="M246" s="199" t="s">
        <v>21</v>
      </c>
      <c r="N246" s="200" t="s">
        <v>44</v>
      </c>
      <c r="O246" s="41"/>
      <c r="P246" s="201">
        <f>O246*H246</f>
        <v>0</v>
      </c>
      <c r="Q246" s="201">
        <v>0.00033</v>
      </c>
      <c r="R246" s="201">
        <f>Q246*H246</f>
        <v>0.49236</v>
      </c>
      <c r="S246" s="201">
        <v>0</v>
      </c>
      <c r="T246" s="202">
        <f>S246*H246</f>
        <v>0</v>
      </c>
      <c r="AR246" s="23" t="s">
        <v>145</v>
      </c>
      <c r="AT246" s="23" t="s">
        <v>140</v>
      </c>
      <c r="AU246" s="23" t="s">
        <v>84</v>
      </c>
      <c r="AY246" s="23" t="s">
        <v>138</v>
      </c>
      <c r="BE246" s="203">
        <f>IF(N246="základní",J246,0)</f>
        <v>0</v>
      </c>
      <c r="BF246" s="203">
        <f>IF(N246="snížená",J246,0)</f>
        <v>0</v>
      </c>
      <c r="BG246" s="203">
        <f>IF(N246="zákl. přenesená",J246,0)</f>
        <v>0</v>
      </c>
      <c r="BH246" s="203">
        <f>IF(N246="sníž. přenesená",J246,0)</f>
        <v>0</v>
      </c>
      <c r="BI246" s="203">
        <f>IF(N246="nulová",J246,0)</f>
        <v>0</v>
      </c>
      <c r="BJ246" s="23" t="s">
        <v>81</v>
      </c>
      <c r="BK246" s="203">
        <f>ROUND(I246*H246,2)</f>
        <v>0</v>
      </c>
      <c r="BL246" s="23" t="s">
        <v>145</v>
      </c>
      <c r="BM246" s="23" t="s">
        <v>545</v>
      </c>
    </row>
    <row r="247" spans="2:47" s="1" customFormat="1" ht="108">
      <c r="B247" s="40"/>
      <c r="C247" s="62"/>
      <c r="D247" s="204" t="s">
        <v>147</v>
      </c>
      <c r="E247" s="62"/>
      <c r="F247" s="205" t="s">
        <v>340</v>
      </c>
      <c r="G247" s="62"/>
      <c r="H247" s="62"/>
      <c r="I247" s="162"/>
      <c r="J247" s="62"/>
      <c r="K247" s="62"/>
      <c r="L247" s="60"/>
      <c r="M247" s="206"/>
      <c r="N247" s="41"/>
      <c r="O247" s="41"/>
      <c r="P247" s="41"/>
      <c r="Q247" s="41"/>
      <c r="R247" s="41"/>
      <c r="S247" s="41"/>
      <c r="T247" s="77"/>
      <c r="AT247" s="23" t="s">
        <v>147</v>
      </c>
      <c r="AU247" s="23" t="s">
        <v>84</v>
      </c>
    </row>
    <row r="248" spans="2:51" s="12" customFormat="1" ht="13.5">
      <c r="B248" s="218"/>
      <c r="C248" s="219"/>
      <c r="D248" s="204" t="s">
        <v>149</v>
      </c>
      <c r="E248" s="220" t="s">
        <v>21</v>
      </c>
      <c r="F248" s="221" t="s">
        <v>546</v>
      </c>
      <c r="G248" s="219"/>
      <c r="H248" s="222">
        <v>1492</v>
      </c>
      <c r="I248" s="223"/>
      <c r="J248" s="219"/>
      <c r="K248" s="219"/>
      <c r="L248" s="224"/>
      <c r="M248" s="225"/>
      <c r="N248" s="226"/>
      <c r="O248" s="226"/>
      <c r="P248" s="226"/>
      <c r="Q248" s="226"/>
      <c r="R248" s="226"/>
      <c r="S248" s="226"/>
      <c r="T248" s="227"/>
      <c r="AT248" s="228" t="s">
        <v>149</v>
      </c>
      <c r="AU248" s="228" t="s">
        <v>84</v>
      </c>
      <c r="AV248" s="12" t="s">
        <v>84</v>
      </c>
      <c r="AW248" s="12" t="s">
        <v>36</v>
      </c>
      <c r="AX248" s="12" t="s">
        <v>73</v>
      </c>
      <c r="AY248" s="228" t="s">
        <v>138</v>
      </c>
    </row>
    <row r="249" spans="2:51" s="13" customFormat="1" ht="13.5">
      <c r="B249" s="229"/>
      <c r="C249" s="230"/>
      <c r="D249" s="231" t="s">
        <v>149</v>
      </c>
      <c r="E249" s="232" t="s">
        <v>21</v>
      </c>
      <c r="F249" s="233" t="s">
        <v>152</v>
      </c>
      <c r="G249" s="230"/>
      <c r="H249" s="234">
        <v>1492</v>
      </c>
      <c r="I249" s="235"/>
      <c r="J249" s="230"/>
      <c r="K249" s="230"/>
      <c r="L249" s="236"/>
      <c r="M249" s="237"/>
      <c r="N249" s="238"/>
      <c r="O249" s="238"/>
      <c r="P249" s="238"/>
      <c r="Q249" s="238"/>
      <c r="R249" s="238"/>
      <c r="S249" s="238"/>
      <c r="T249" s="239"/>
      <c r="AT249" s="240" t="s">
        <v>149</v>
      </c>
      <c r="AU249" s="240" t="s">
        <v>84</v>
      </c>
      <c r="AV249" s="13" t="s">
        <v>145</v>
      </c>
      <c r="AW249" s="13" t="s">
        <v>36</v>
      </c>
      <c r="AX249" s="13" t="s">
        <v>81</v>
      </c>
      <c r="AY249" s="240" t="s">
        <v>138</v>
      </c>
    </row>
    <row r="250" spans="2:65" s="1" customFormat="1" ht="22.5" customHeight="1">
      <c r="B250" s="40"/>
      <c r="C250" s="192" t="s">
        <v>342</v>
      </c>
      <c r="D250" s="192" t="s">
        <v>140</v>
      </c>
      <c r="E250" s="193" t="s">
        <v>343</v>
      </c>
      <c r="F250" s="194" t="s">
        <v>344</v>
      </c>
      <c r="G250" s="195" t="s">
        <v>327</v>
      </c>
      <c r="H250" s="196">
        <v>46</v>
      </c>
      <c r="I250" s="197"/>
      <c r="J250" s="198">
        <f>ROUND(I250*H250,2)</f>
        <v>0</v>
      </c>
      <c r="K250" s="194" t="s">
        <v>144</v>
      </c>
      <c r="L250" s="60"/>
      <c r="M250" s="199" t="s">
        <v>21</v>
      </c>
      <c r="N250" s="200" t="s">
        <v>44</v>
      </c>
      <c r="O250" s="41"/>
      <c r="P250" s="201">
        <f>O250*H250</f>
        <v>0</v>
      </c>
      <c r="Q250" s="201">
        <v>0</v>
      </c>
      <c r="R250" s="201">
        <f>Q250*H250</f>
        <v>0</v>
      </c>
      <c r="S250" s="201">
        <v>0</v>
      </c>
      <c r="T250" s="202">
        <f>S250*H250</f>
        <v>0</v>
      </c>
      <c r="AR250" s="23" t="s">
        <v>145</v>
      </c>
      <c r="AT250" s="23" t="s">
        <v>140</v>
      </c>
      <c r="AU250" s="23" t="s">
        <v>84</v>
      </c>
      <c r="AY250" s="23" t="s">
        <v>138</v>
      </c>
      <c r="BE250" s="203">
        <f>IF(N250="základní",J250,0)</f>
        <v>0</v>
      </c>
      <c r="BF250" s="203">
        <f>IF(N250="snížená",J250,0)</f>
        <v>0</v>
      </c>
      <c r="BG250" s="203">
        <f>IF(N250="zákl. přenesená",J250,0)</f>
        <v>0</v>
      </c>
      <c r="BH250" s="203">
        <f>IF(N250="sníž. přenesená",J250,0)</f>
        <v>0</v>
      </c>
      <c r="BI250" s="203">
        <f>IF(N250="nulová",J250,0)</f>
        <v>0</v>
      </c>
      <c r="BJ250" s="23" t="s">
        <v>81</v>
      </c>
      <c r="BK250" s="203">
        <f>ROUND(I250*H250,2)</f>
        <v>0</v>
      </c>
      <c r="BL250" s="23" t="s">
        <v>145</v>
      </c>
      <c r="BM250" s="23" t="s">
        <v>547</v>
      </c>
    </row>
    <row r="251" spans="2:47" s="1" customFormat="1" ht="81">
      <c r="B251" s="40"/>
      <c r="C251" s="62"/>
      <c r="D251" s="204" t="s">
        <v>147</v>
      </c>
      <c r="E251" s="62"/>
      <c r="F251" s="205" t="s">
        <v>346</v>
      </c>
      <c r="G251" s="62"/>
      <c r="H251" s="62"/>
      <c r="I251" s="162"/>
      <c r="J251" s="62"/>
      <c r="K251" s="62"/>
      <c r="L251" s="60"/>
      <c r="M251" s="206"/>
      <c r="N251" s="41"/>
      <c r="O251" s="41"/>
      <c r="P251" s="41"/>
      <c r="Q251" s="41"/>
      <c r="R251" s="41"/>
      <c r="S251" s="41"/>
      <c r="T251" s="77"/>
      <c r="AT251" s="23" t="s">
        <v>147</v>
      </c>
      <c r="AU251" s="23" t="s">
        <v>84</v>
      </c>
    </row>
    <row r="252" spans="2:51" s="12" customFormat="1" ht="13.5">
      <c r="B252" s="218"/>
      <c r="C252" s="219"/>
      <c r="D252" s="204" t="s">
        <v>149</v>
      </c>
      <c r="E252" s="220" t="s">
        <v>21</v>
      </c>
      <c r="F252" s="221" t="s">
        <v>548</v>
      </c>
      <c r="G252" s="219"/>
      <c r="H252" s="222">
        <v>46</v>
      </c>
      <c r="I252" s="223"/>
      <c r="J252" s="219"/>
      <c r="K252" s="219"/>
      <c r="L252" s="224"/>
      <c r="M252" s="225"/>
      <c r="N252" s="226"/>
      <c r="O252" s="226"/>
      <c r="P252" s="226"/>
      <c r="Q252" s="226"/>
      <c r="R252" s="226"/>
      <c r="S252" s="226"/>
      <c r="T252" s="227"/>
      <c r="AT252" s="228" t="s">
        <v>149</v>
      </c>
      <c r="AU252" s="228" t="s">
        <v>84</v>
      </c>
      <c r="AV252" s="12" t="s">
        <v>84</v>
      </c>
      <c r="AW252" s="12" t="s">
        <v>36</v>
      </c>
      <c r="AX252" s="12" t="s">
        <v>73</v>
      </c>
      <c r="AY252" s="228" t="s">
        <v>138</v>
      </c>
    </row>
    <row r="253" spans="2:51" s="13" customFormat="1" ht="13.5">
      <c r="B253" s="229"/>
      <c r="C253" s="230"/>
      <c r="D253" s="231" t="s">
        <v>149</v>
      </c>
      <c r="E253" s="232" t="s">
        <v>21</v>
      </c>
      <c r="F253" s="233" t="s">
        <v>152</v>
      </c>
      <c r="G253" s="230"/>
      <c r="H253" s="234">
        <v>46</v>
      </c>
      <c r="I253" s="235"/>
      <c r="J253" s="230"/>
      <c r="K253" s="230"/>
      <c r="L253" s="236"/>
      <c r="M253" s="237"/>
      <c r="N253" s="238"/>
      <c r="O253" s="238"/>
      <c r="P253" s="238"/>
      <c r="Q253" s="238"/>
      <c r="R253" s="238"/>
      <c r="S253" s="238"/>
      <c r="T253" s="239"/>
      <c r="AT253" s="240" t="s">
        <v>149</v>
      </c>
      <c r="AU253" s="240" t="s">
        <v>84</v>
      </c>
      <c r="AV253" s="13" t="s">
        <v>145</v>
      </c>
      <c r="AW253" s="13" t="s">
        <v>36</v>
      </c>
      <c r="AX253" s="13" t="s">
        <v>81</v>
      </c>
      <c r="AY253" s="240" t="s">
        <v>138</v>
      </c>
    </row>
    <row r="254" spans="2:65" s="1" customFormat="1" ht="22.5" customHeight="1">
      <c r="B254" s="40"/>
      <c r="C254" s="244" t="s">
        <v>348</v>
      </c>
      <c r="D254" s="244" t="s">
        <v>324</v>
      </c>
      <c r="E254" s="245" t="s">
        <v>349</v>
      </c>
      <c r="F254" s="246" t="s">
        <v>350</v>
      </c>
      <c r="G254" s="247" t="s">
        <v>327</v>
      </c>
      <c r="H254" s="248">
        <v>16</v>
      </c>
      <c r="I254" s="249"/>
      <c r="J254" s="250">
        <f>ROUND(I254*H254,2)</f>
        <v>0</v>
      </c>
      <c r="K254" s="246" t="s">
        <v>21</v>
      </c>
      <c r="L254" s="251"/>
      <c r="M254" s="252" t="s">
        <v>21</v>
      </c>
      <c r="N254" s="253" t="s">
        <v>44</v>
      </c>
      <c r="O254" s="41"/>
      <c r="P254" s="201">
        <f>O254*H254</f>
        <v>0</v>
      </c>
      <c r="Q254" s="201">
        <v>0.0022</v>
      </c>
      <c r="R254" s="201">
        <f>Q254*H254</f>
        <v>0.0352</v>
      </c>
      <c r="S254" s="201">
        <v>0</v>
      </c>
      <c r="T254" s="202">
        <f>S254*H254</f>
        <v>0</v>
      </c>
      <c r="AR254" s="23" t="s">
        <v>184</v>
      </c>
      <c r="AT254" s="23" t="s">
        <v>324</v>
      </c>
      <c r="AU254" s="23" t="s">
        <v>84</v>
      </c>
      <c r="AY254" s="23" t="s">
        <v>138</v>
      </c>
      <c r="BE254" s="203">
        <f>IF(N254="základní",J254,0)</f>
        <v>0</v>
      </c>
      <c r="BF254" s="203">
        <f>IF(N254="snížená",J254,0)</f>
        <v>0</v>
      </c>
      <c r="BG254" s="203">
        <f>IF(N254="zákl. přenesená",J254,0)</f>
        <v>0</v>
      </c>
      <c r="BH254" s="203">
        <f>IF(N254="sníž. přenesená",J254,0)</f>
        <v>0</v>
      </c>
      <c r="BI254" s="203">
        <f>IF(N254="nulová",J254,0)</f>
        <v>0</v>
      </c>
      <c r="BJ254" s="23" t="s">
        <v>81</v>
      </c>
      <c r="BK254" s="203">
        <f>ROUND(I254*H254,2)</f>
        <v>0</v>
      </c>
      <c r="BL254" s="23" t="s">
        <v>145</v>
      </c>
      <c r="BM254" s="23" t="s">
        <v>549</v>
      </c>
    </row>
    <row r="255" spans="2:51" s="12" customFormat="1" ht="13.5">
      <c r="B255" s="218"/>
      <c r="C255" s="219"/>
      <c r="D255" s="204" t="s">
        <v>149</v>
      </c>
      <c r="E255" s="220" t="s">
        <v>21</v>
      </c>
      <c r="F255" s="221" t="s">
        <v>550</v>
      </c>
      <c r="G255" s="219"/>
      <c r="H255" s="222">
        <v>16</v>
      </c>
      <c r="I255" s="223"/>
      <c r="J255" s="219"/>
      <c r="K255" s="219"/>
      <c r="L255" s="224"/>
      <c r="M255" s="225"/>
      <c r="N255" s="226"/>
      <c r="O255" s="226"/>
      <c r="P255" s="226"/>
      <c r="Q255" s="226"/>
      <c r="R255" s="226"/>
      <c r="S255" s="226"/>
      <c r="T255" s="227"/>
      <c r="AT255" s="228" t="s">
        <v>149</v>
      </c>
      <c r="AU255" s="228" t="s">
        <v>84</v>
      </c>
      <c r="AV255" s="12" t="s">
        <v>84</v>
      </c>
      <c r="AW255" s="12" t="s">
        <v>36</v>
      </c>
      <c r="AX255" s="12" t="s">
        <v>73</v>
      </c>
      <c r="AY255" s="228" t="s">
        <v>138</v>
      </c>
    </row>
    <row r="256" spans="2:51" s="13" customFormat="1" ht="13.5">
      <c r="B256" s="229"/>
      <c r="C256" s="230"/>
      <c r="D256" s="231" t="s">
        <v>149</v>
      </c>
      <c r="E256" s="232" t="s">
        <v>21</v>
      </c>
      <c r="F256" s="233" t="s">
        <v>152</v>
      </c>
      <c r="G256" s="230"/>
      <c r="H256" s="234">
        <v>16</v>
      </c>
      <c r="I256" s="235"/>
      <c r="J256" s="230"/>
      <c r="K256" s="230"/>
      <c r="L256" s="236"/>
      <c r="M256" s="237"/>
      <c r="N256" s="238"/>
      <c r="O256" s="238"/>
      <c r="P256" s="238"/>
      <c r="Q256" s="238"/>
      <c r="R256" s="238"/>
      <c r="S256" s="238"/>
      <c r="T256" s="239"/>
      <c r="AT256" s="240" t="s">
        <v>149</v>
      </c>
      <c r="AU256" s="240" t="s">
        <v>84</v>
      </c>
      <c r="AV256" s="13" t="s">
        <v>145</v>
      </c>
      <c r="AW256" s="13" t="s">
        <v>36</v>
      </c>
      <c r="AX256" s="13" t="s">
        <v>81</v>
      </c>
      <c r="AY256" s="240" t="s">
        <v>138</v>
      </c>
    </row>
    <row r="257" spans="2:65" s="1" customFormat="1" ht="22.5" customHeight="1">
      <c r="B257" s="40"/>
      <c r="C257" s="244" t="s">
        <v>353</v>
      </c>
      <c r="D257" s="244" t="s">
        <v>324</v>
      </c>
      <c r="E257" s="245" t="s">
        <v>354</v>
      </c>
      <c r="F257" s="246" t="s">
        <v>355</v>
      </c>
      <c r="G257" s="247" t="s">
        <v>327</v>
      </c>
      <c r="H257" s="248">
        <v>30</v>
      </c>
      <c r="I257" s="249"/>
      <c r="J257" s="250">
        <f>ROUND(I257*H257,2)</f>
        <v>0</v>
      </c>
      <c r="K257" s="246" t="s">
        <v>21</v>
      </c>
      <c r="L257" s="251"/>
      <c r="M257" s="252" t="s">
        <v>21</v>
      </c>
      <c r="N257" s="253" t="s">
        <v>44</v>
      </c>
      <c r="O257" s="41"/>
      <c r="P257" s="201">
        <f>O257*H257</f>
        <v>0</v>
      </c>
      <c r="Q257" s="201">
        <v>0.0022</v>
      </c>
      <c r="R257" s="201">
        <f>Q257*H257</f>
        <v>0.066</v>
      </c>
      <c r="S257" s="201">
        <v>0</v>
      </c>
      <c r="T257" s="202">
        <f>S257*H257</f>
        <v>0</v>
      </c>
      <c r="AR257" s="23" t="s">
        <v>184</v>
      </c>
      <c r="AT257" s="23" t="s">
        <v>324</v>
      </c>
      <c r="AU257" s="23" t="s">
        <v>84</v>
      </c>
      <c r="AY257" s="23" t="s">
        <v>138</v>
      </c>
      <c r="BE257" s="203">
        <f>IF(N257="základní",J257,0)</f>
        <v>0</v>
      </c>
      <c r="BF257" s="203">
        <f>IF(N257="snížená",J257,0)</f>
        <v>0</v>
      </c>
      <c r="BG257" s="203">
        <f>IF(N257="zákl. přenesená",J257,0)</f>
        <v>0</v>
      </c>
      <c r="BH257" s="203">
        <f>IF(N257="sníž. přenesená",J257,0)</f>
        <v>0</v>
      </c>
      <c r="BI257" s="203">
        <f>IF(N257="nulová",J257,0)</f>
        <v>0</v>
      </c>
      <c r="BJ257" s="23" t="s">
        <v>81</v>
      </c>
      <c r="BK257" s="203">
        <f>ROUND(I257*H257,2)</f>
        <v>0</v>
      </c>
      <c r="BL257" s="23" t="s">
        <v>145</v>
      </c>
      <c r="BM257" s="23" t="s">
        <v>551</v>
      </c>
    </row>
    <row r="258" spans="2:51" s="12" customFormat="1" ht="13.5">
      <c r="B258" s="218"/>
      <c r="C258" s="219"/>
      <c r="D258" s="204" t="s">
        <v>149</v>
      </c>
      <c r="E258" s="220" t="s">
        <v>21</v>
      </c>
      <c r="F258" s="221" t="s">
        <v>552</v>
      </c>
      <c r="G258" s="219"/>
      <c r="H258" s="222">
        <v>30</v>
      </c>
      <c r="I258" s="223"/>
      <c r="J258" s="219"/>
      <c r="K258" s="219"/>
      <c r="L258" s="224"/>
      <c r="M258" s="225"/>
      <c r="N258" s="226"/>
      <c r="O258" s="226"/>
      <c r="P258" s="226"/>
      <c r="Q258" s="226"/>
      <c r="R258" s="226"/>
      <c r="S258" s="226"/>
      <c r="T258" s="227"/>
      <c r="AT258" s="228" t="s">
        <v>149</v>
      </c>
      <c r="AU258" s="228" t="s">
        <v>84</v>
      </c>
      <c r="AV258" s="12" t="s">
        <v>84</v>
      </c>
      <c r="AW258" s="12" t="s">
        <v>36</v>
      </c>
      <c r="AX258" s="12" t="s">
        <v>73</v>
      </c>
      <c r="AY258" s="228" t="s">
        <v>138</v>
      </c>
    </row>
    <row r="259" spans="2:51" s="13" customFormat="1" ht="13.5">
      <c r="B259" s="229"/>
      <c r="C259" s="230"/>
      <c r="D259" s="231" t="s">
        <v>149</v>
      </c>
      <c r="E259" s="232" t="s">
        <v>21</v>
      </c>
      <c r="F259" s="233" t="s">
        <v>152</v>
      </c>
      <c r="G259" s="230"/>
      <c r="H259" s="234">
        <v>30</v>
      </c>
      <c r="I259" s="235"/>
      <c r="J259" s="230"/>
      <c r="K259" s="230"/>
      <c r="L259" s="236"/>
      <c r="M259" s="237"/>
      <c r="N259" s="238"/>
      <c r="O259" s="238"/>
      <c r="P259" s="238"/>
      <c r="Q259" s="238"/>
      <c r="R259" s="238"/>
      <c r="S259" s="238"/>
      <c r="T259" s="239"/>
      <c r="AT259" s="240" t="s">
        <v>149</v>
      </c>
      <c r="AU259" s="240" t="s">
        <v>84</v>
      </c>
      <c r="AV259" s="13" t="s">
        <v>145</v>
      </c>
      <c r="AW259" s="13" t="s">
        <v>36</v>
      </c>
      <c r="AX259" s="13" t="s">
        <v>81</v>
      </c>
      <c r="AY259" s="240" t="s">
        <v>138</v>
      </c>
    </row>
    <row r="260" spans="2:65" s="1" customFormat="1" ht="22.5" customHeight="1">
      <c r="B260" s="40"/>
      <c r="C260" s="192" t="s">
        <v>358</v>
      </c>
      <c r="D260" s="192" t="s">
        <v>140</v>
      </c>
      <c r="E260" s="193" t="s">
        <v>359</v>
      </c>
      <c r="F260" s="194" t="s">
        <v>360</v>
      </c>
      <c r="G260" s="195" t="s">
        <v>217</v>
      </c>
      <c r="H260" s="196">
        <v>1193.6</v>
      </c>
      <c r="I260" s="197"/>
      <c r="J260" s="198">
        <f>ROUND(I260*H260,2)</f>
        <v>0</v>
      </c>
      <c r="K260" s="194" t="s">
        <v>144</v>
      </c>
      <c r="L260" s="60"/>
      <c r="M260" s="199" t="s">
        <v>21</v>
      </c>
      <c r="N260" s="200" t="s">
        <v>44</v>
      </c>
      <c r="O260" s="41"/>
      <c r="P260" s="201">
        <f>O260*H260</f>
        <v>0</v>
      </c>
      <c r="Q260" s="201">
        <v>0</v>
      </c>
      <c r="R260" s="201">
        <f>Q260*H260</f>
        <v>0</v>
      </c>
      <c r="S260" s="201">
        <v>0</v>
      </c>
      <c r="T260" s="202">
        <f>S260*H260</f>
        <v>0</v>
      </c>
      <c r="AR260" s="23" t="s">
        <v>145</v>
      </c>
      <c r="AT260" s="23" t="s">
        <v>140</v>
      </c>
      <c r="AU260" s="23" t="s">
        <v>84</v>
      </c>
      <c r="AY260" s="23" t="s">
        <v>138</v>
      </c>
      <c r="BE260" s="203">
        <f>IF(N260="základní",J260,0)</f>
        <v>0</v>
      </c>
      <c r="BF260" s="203">
        <f>IF(N260="snížená",J260,0)</f>
        <v>0</v>
      </c>
      <c r="BG260" s="203">
        <f>IF(N260="zákl. přenesená",J260,0)</f>
        <v>0</v>
      </c>
      <c r="BH260" s="203">
        <f>IF(N260="sníž. přenesená",J260,0)</f>
        <v>0</v>
      </c>
      <c r="BI260" s="203">
        <f>IF(N260="nulová",J260,0)</f>
        <v>0</v>
      </c>
      <c r="BJ260" s="23" t="s">
        <v>81</v>
      </c>
      <c r="BK260" s="203">
        <f>ROUND(I260*H260,2)</f>
        <v>0</v>
      </c>
      <c r="BL260" s="23" t="s">
        <v>145</v>
      </c>
      <c r="BM260" s="23" t="s">
        <v>553</v>
      </c>
    </row>
    <row r="261" spans="2:47" s="1" customFormat="1" ht="81">
      <c r="B261" s="40"/>
      <c r="C261" s="62"/>
      <c r="D261" s="204" t="s">
        <v>147</v>
      </c>
      <c r="E261" s="62"/>
      <c r="F261" s="205" t="s">
        <v>362</v>
      </c>
      <c r="G261" s="62"/>
      <c r="H261" s="62"/>
      <c r="I261" s="162"/>
      <c r="J261" s="62"/>
      <c r="K261" s="62"/>
      <c r="L261" s="60"/>
      <c r="M261" s="206"/>
      <c r="N261" s="41"/>
      <c r="O261" s="41"/>
      <c r="P261" s="41"/>
      <c r="Q261" s="41"/>
      <c r="R261" s="41"/>
      <c r="S261" s="41"/>
      <c r="T261" s="77"/>
      <c r="AT261" s="23" t="s">
        <v>147</v>
      </c>
      <c r="AU261" s="23" t="s">
        <v>84</v>
      </c>
    </row>
    <row r="262" spans="2:51" s="12" customFormat="1" ht="13.5">
      <c r="B262" s="218"/>
      <c r="C262" s="219"/>
      <c r="D262" s="204" t="s">
        <v>149</v>
      </c>
      <c r="E262" s="220" t="s">
        <v>21</v>
      </c>
      <c r="F262" s="221" t="s">
        <v>554</v>
      </c>
      <c r="G262" s="219"/>
      <c r="H262" s="222">
        <v>1193.6</v>
      </c>
      <c r="I262" s="223"/>
      <c r="J262" s="219"/>
      <c r="K262" s="219"/>
      <c r="L262" s="224"/>
      <c r="M262" s="225"/>
      <c r="N262" s="226"/>
      <c r="O262" s="226"/>
      <c r="P262" s="226"/>
      <c r="Q262" s="226"/>
      <c r="R262" s="226"/>
      <c r="S262" s="226"/>
      <c r="T262" s="227"/>
      <c r="AT262" s="228" t="s">
        <v>149</v>
      </c>
      <c r="AU262" s="228" t="s">
        <v>84</v>
      </c>
      <c r="AV262" s="12" t="s">
        <v>84</v>
      </c>
      <c r="AW262" s="12" t="s">
        <v>36</v>
      </c>
      <c r="AX262" s="12" t="s">
        <v>73</v>
      </c>
      <c r="AY262" s="228" t="s">
        <v>138</v>
      </c>
    </row>
    <row r="263" spans="2:51" s="13" customFormat="1" ht="13.5">
      <c r="B263" s="229"/>
      <c r="C263" s="230"/>
      <c r="D263" s="231" t="s">
        <v>149</v>
      </c>
      <c r="E263" s="232" t="s">
        <v>21</v>
      </c>
      <c r="F263" s="233" t="s">
        <v>152</v>
      </c>
      <c r="G263" s="230"/>
      <c r="H263" s="234">
        <v>1193.6</v>
      </c>
      <c r="I263" s="235"/>
      <c r="J263" s="230"/>
      <c r="K263" s="230"/>
      <c r="L263" s="236"/>
      <c r="M263" s="237"/>
      <c r="N263" s="238"/>
      <c r="O263" s="238"/>
      <c r="P263" s="238"/>
      <c r="Q263" s="238"/>
      <c r="R263" s="238"/>
      <c r="S263" s="238"/>
      <c r="T263" s="239"/>
      <c r="AT263" s="240" t="s">
        <v>149</v>
      </c>
      <c r="AU263" s="240" t="s">
        <v>84</v>
      </c>
      <c r="AV263" s="13" t="s">
        <v>145</v>
      </c>
      <c r="AW263" s="13" t="s">
        <v>36</v>
      </c>
      <c r="AX263" s="13" t="s">
        <v>81</v>
      </c>
      <c r="AY263" s="240" t="s">
        <v>138</v>
      </c>
    </row>
    <row r="264" spans="2:65" s="1" customFormat="1" ht="22.5" customHeight="1">
      <c r="B264" s="40"/>
      <c r="C264" s="192" t="s">
        <v>364</v>
      </c>
      <c r="D264" s="192" t="s">
        <v>140</v>
      </c>
      <c r="E264" s="193" t="s">
        <v>365</v>
      </c>
      <c r="F264" s="194" t="s">
        <v>366</v>
      </c>
      <c r="G264" s="195" t="s">
        <v>187</v>
      </c>
      <c r="H264" s="196">
        <v>3617.5</v>
      </c>
      <c r="I264" s="197"/>
      <c r="J264" s="198">
        <f>ROUND(I264*H264,2)</f>
        <v>0</v>
      </c>
      <c r="K264" s="194" t="s">
        <v>144</v>
      </c>
      <c r="L264" s="60"/>
      <c r="M264" s="199" t="s">
        <v>21</v>
      </c>
      <c r="N264" s="200" t="s">
        <v>44</v>
      </c>
      <c r="O264" s="41"/>
      <c r="P264" s="201">
        <f>O264*H264</f>
        <v>0</v>
      </c>
      <c r="Q264" s="201">
        <v>0</v>
      </c>
      <c r="R264" s="201">
        <f>Q264*H264</f>
        <v>0</v>
      </c>
      <c r="S264" s="201">
        <v>0</v>
      </c>
      <c r="T264" s="202">
        <f>S264*H264</f>
        <v>0</v>
      </c>
      <c r="AR264" s="23" t="s">
        <v>145</v>
      </c>
      <c r="AT264" s="23" t="s">
        <v>140</v>
      </c>
      <c r="AU264" s="23" t="s">
        <v>84</v>
      </c>
      <c r="AY264" s="23" t="s">
        <v>138</v>
      </c>
      <c r="BE264" s="203">
        <f>IF(N264="základní",J264,0)</f>
        <v>0</v>
      </c>
      <c r="BF264" s="203">
        <f>IF(N264="snížená",J264,0)</f>
        <v>0</v>
      </c>
      <c r="BG264" s="203">
        <f>IF(N264="zákl. přenesená",J264,0)</f>
        <v>0</v>
      </c>
      <c r="BH264" s="203">
        <f>IF(N264="sníž. přenesená",J264,0)</f>
        <v>0</v>
      </c>
      <c r="BI264" s="203">
        <f>IF(N264="nulová",J264,0)</f>
        <v>0</v>
      </c>
      <c r="BJ264" s="23" t="s">
        <v>81</v>
      </c>
      <c r="BK264" s="203">
        <f>ROUND(I264*H264,2)</f>
        <v>0</v>
      </c>
      <c r="BL264" s="23" t="s">
        <v>145</v>
      </c>
      <c r="BM264" s="23" t="s">
        <v>555</v>
      </c>
    </row>
    <row r="265" spans="2:47" s="1" customFormat="1" ht="67.5">
      <c r="B265" s="40"/>
      <c r="C265" s="62"/>
      <c r="D265" s="204" t="s">
        <v>147</v>
      </c>
      <c r="E265" s="62"/>
      <c r="F265" s="205" t="s">
        <v>368</v>
      </c>
      <c r="G265" s="62"/>
      <c r="H265" s="62"/>
      <c r="I265" s="162"/>
      <c r="J265" s="62"/>
      <c r="K265" s="62"/>
      <c r="L265" s="60"/>
      <c r="M265" s="206"/>
      <c r="N265" s="41"/>
      <c r="O265" s="41"/>
      <c r="P265" s="41"/>
      <c r="Q265" s="41"/>
      <c r="R265" s="41"/>
      <c r="S265" s="41"/>
      <c r="T265" s="77"/>
      <c r="AT265" s="23" t="s">
        <v>147</v>
      </c>
      <c r="AU265" s="23" t="s">
        <v>84</v>
      </c>
    </row>
    <row r="266" spans="2:51" s="12" customFormat="1" ht="13.5">
      <c r="B266" s="218"/>
      <c r="C266" s="219"/>
      <c r="D266" s="204" t="s">
        <v>149</v>
      </c>
      <c r="E266" s="220" t="s">
        <v>21</v>
      </c>
      <c r="F266" s="221" t="s">
        <v>556</v>
      </c>
      <c r="G266" s="219"/>
      <c r="H266" s="222">
        <v>3617.5</v>
      </c>
      <c r="I266" s="223"/>
      <c r="J266" s="219"/>
      <c r="K266" s="219"/>
      <c r="L266" s="224"/>
      <c r="M266" s="225"/>
      <c r="N266" s="226"/>
      <c r="O266" s="226"/>
      <c r="P266" s="226"/>
      <c r="Q266" s="226"/>
      <c r="R266" s="226"/>
      <c r="S266" s="226"/>
      <c r="T266" s="227"/>
      <c r="AT266" s="228" t="s">
        <v>149</v>
      </c>
      <c r="AU266" s="228" t="s">
        <v>84</v>
      </c>
      <c r="AV266" s="12" t="s">
        <v>84</v>
      </c>
      <c r="AW266" s="12" t="s">
        <v>36</v>
      </c>
      <c r="AX266" s="12" t="s">
        <v>73</v>
      </c>
      <c r="AY266" s="228" t="s">
        <v>138</v>
      </c>
    </row>
    <row r="267" spans="2:51" s="13" customFormat="1" ht="13.5">
      <c r="B267" s="229"/>
      <c r="C267" s="230"/>
      <c r="D267" s="231" t="s">
        <v>149</v>
      </c>
      <c r="E267" s="232" t="s">
        <v>21</v>
      </c>
      <c r="F267" s="233" t="s">
        <v>152</v>
      </c>
      <c r="G267" s="230"/>
      <c r="H267" s="234">
        <v>3617.5</v>
      </c>
      <c r="I267" s="235"/>
      <c r="J267" s="230"/>
      <c r="K267" s="230"/>
      <c r="L267" s="236"/>
      <c r="M267" s="237"/>
      <c r="N267" s="238"/>
      <c r="O267" s="238"/>
      <c r="P267" s="238"/>
      <c r="Q267" s="238"/>
      <c r="R267" s="238"/>
      <c r="S267" s="238"/>
      <c r="T267" s="239"/>
      <c r="AT267" s="240" t="s">
        <v>149</v>
      </c>
      <c r="AU267" s="240" t="s">
        <v>84</v>
      </c>
      <c r="AV267" s="13" t="s">
        <v>145</v>
      </c>
      <c r="AW267" s="13" t="s">
        <v>36</v>
      </c>
      <c r="AX267" s="13" t="s">
        <v>81</v>
      </c>
      <c r="AY267" s="240" t="s">
        <v>138</v>
      </c>
    </row>
    <row r="268" spans="2:65" s="1" customFormat="1" ht="22.5" customHeight="1">
      <c r="B268" s="40"/>
      <c r="C268" s="192" t="s">
        <v>370</v>
      </c>
      <c r="D268" s="192" t="s">
        <v>140</v>
      </c>
      <c r="E268" s="193" t="s">
        <v>371</v>
      </c>
      <c r="F268" s="194" t="s">
        <v>372</v>
      </c>
      <c r="G268" s="195" t="s">
        <v>187</v>
      </c>
      <c r="H268" s="196">
        <v>3617.5</v>
      </c>
      <c r="I268" s="197"/>
      <c r="J268" s="198">
        <f>ROUND(I268*H268,2)</f>
        <v>0</v>
      </c>
      <c r="K268" s="194" t="s">
        <v>144</v>
      </c>
      <c r="L268" s="60"/>
      <c r="M268" s="199" t="s">
        <v>21</v>
      </c>
      <c r="N268" s="200" t="s">
        <v>44</v>
      </c>
      <c r="O268" s="41"/>
      <c r="P268" s="201">
        <f>O268*H268</f>
        <v>0</v>
      </c>
      <c r="Q268" s="201">
        <v>0</v>
      </c>
      <c r="R268" s="201">
        <f>Q268*H268</f>
        <v>0</v>
      </c>
      <c r="S268" s="201">
        <v>0</v>
      </c>
      <c r="T268" s="202">
        <f>S268*H268</f>
        <v>0</v>
      </c>
      <c r="AR268" s="23" t="s">
        <v>145</v>
      </c>
      <c r="AT268" s="23" t="s">
        <v>140</v>
      </c>
      <c r="AU268" s="23" t="s">
        <v>84</v>
      </c>
      <c r="AY268" s="23" t="s">
        <v>138</v>
      </c>
      <c r="BE268" s="203">
        <f>IF(N268="základní",J268,0)</f>
        <v>0</v>
      </c>
      <c r="BF268" s="203">
        <f>IF(N268="snížená",J268,0)</f>
        <v>0</v>
      </c>
      <c r="BG268" s="203">
        <f>IF(N268="zákl. přenesená",J268,0)</f>
        <v>0</v>
      </c>
      <c r="BH268" s="203">
        <f>IF(N268="sníž. přenesená",J268,0)</f>
        <v>0</v>
      </c>
      <c r="BI268" s="203">
        <f>IF(N268="nulová",J268,0)</f>
        <v>0</v>
      </c>
      <c r="BJ268" s="23" t="s">
        <v>81</v>
      </c>
      <c r="BK268" s="203">
        <f>ROUND(I268*H268,2)</f>
        <v>0</v>
      </c>
      <c r="BL268" s="23" t="s">
        <v>145</v>
      </c>
      <c r="BM268" s="23" t="s">
        <v>557</v>
      </c>
    </row>
    <row r="269" spans="2:47" s="1" customFormat="1" ht="67.5">
      <c r="B269" s="40"/>
      <c r="C269" s="62"/>
      <c r="D269" s="204" t="s">
        <v>147</v>
      </c>
      <c r="E269" s="62"/>
      <c r="F269" s="205" t="s">
        <v>368</v>
      </c>
      <c r="G269" s="62"/>
      <c r="H269" s="62"/>
      <c r="I269" s="162"/>
      <c r="J269" s="62"/>
      <c r="K269" s="62"/>
      <c r="L269" s="60"/>
      <c r="M269" s="206"/>
      <c r="N269" s="41"/>
      <c r="O269" s="41"/>
      <c r="P269" s="41"/>
      <c r="Q269" s="41"/>
      <c r="R269" s="41"/>
      <c r="S269" s="41"/>
      <c r="T269" s="77"/>
      <c r="AT269" s="23" t="s">
        <v>147</v>
      </c>
      <c r="AU269" s="23" t="s">
        <v>84</v>
      </c>
    </row>
    <row r="270" spans="2:51" s="12" customFormat="1" ht="13.5">
      <c r="B270" s="218"/>
      <c r="C270" s="219"/>
      <c r="D270" s="204" t="s">
        <v>149</v>
      </c>
      <c r="E270" s="220" t="s">
        <v>21</v>
      </c>
      <c r="F270" s="221" t="s">
        <v>558</v>
      </c>
      <c r="G270" s="219"/>
      <c r="H270" s="222">
        <v>3617.5</v>
      </c>
      <c r="I270" s="223"/>
      <c r="J270" s="219"/>
      <c r="K270" s="219"/>
      <c r="L270" s="224"/>
      <c r="M270" s="225"/>
      <c r="N270" s="226"/>
      <c r="O270" s="226"/>
      <c r="P270" s="226"/>
      <c r="Q270" s="226"/>
      <c r="R270" s="226"/>
      <c r="S270" s="226"/>
      <c r="T270" s="227"/>
      <c r="AT270" s="228" t="s">
        <v>149</v>
      </c>
      <c r="AU270" s="228" t="s">
        <v>84</v>
      </c>
      <c r="AV270" s="12" t="s">
        <v>84</v>
      </c>
      <c r="AW270" s="12" t="s">
        <v>36</v>
      </c>
      <c r="AX270" s="12" t="s">
        <v>73</v>
      </c>
      <c r="AY270" s="228" t="s">
        <v>138</v>
      </c>
    </row>
    <row r="271" spans="2:51" s="13" customFormat="1" ht="13.5">
      <c r="B271" s="229"/>
      <c r="C271" s="230"/>
      <c r="D271" s="231" t="s">
        <v>149</v>
      </c>
      <c r="E271" s="232" t="s">
        <v>21</v>
      </c>
      <c r="F271" s="233" t="s">
        <v>152</v>
      </c>
      <c r="G271" s="230"/>
      <c r="H271" s="234">
        <v>3617.5</v>
      </c>
      <c r="I271" s="235"/>
      <c r="J271" s="230"/>
      <c r="K271" s="230"/>
      <c r="L271" s="236"/>
      <c r="M271" s="237"/>
      <c r="N271" s="238"/>
      <c r="O271" s="238"/>
      <c r="P271" s="238"/>
      <c r="Q271" s="238"/>
      <c r="R271" s="238"/>
      <c r="S271" s="238"/>
      <c r="T271" s="239"/>
      <c r="AT271" s="240" t="s">
        <v>149</v>
      </c>
      <c r="AU271" s="240" t="s">
        <v>84</v>
      </c>
      <c r="AV271" s="13" t="s">
        <v>145</v>
      </c>
      <c r="AW271" s="13" t="s">
        <v>36</v>
      </c>
      <c r="AX271" s="13" t="s">
        <v>81</v>
      </c>
      <c r="AY271" s="240" t="s">
        <v>138</v>
      </c>
    </row>
    <row r="272" spans="2:65" s="1" customFormat="1" ht="22.5" customHeight="1">
      <c r="B272" s="40"/>
      <c r="C272" s="192" t="s">
        <v>375</v>
      </c>
      <c r="D272" s="192" t="s">
        <v>140</v>
      </c>
      <c r="E272" s="193" t="s">
        <v>376</v>
      </c>
      <c r="F272" s="194" t="s">
        <v>377</v>
      </c>
      <c r="G272" s="195" t="s">
        <v>187</v>
      </c>
      <c r="H272" s="196">
        <v>746</v>
      </c>
      <c r="I272" s="197"/>
      <c r="J272" s="198">
        <f>ROUND(I272*H272,2)</f>
        <v>0</v>
      </c>
      <c r="K272" s="194" t="s">
        <v>144</v>
      </c>
      <c r="L272" s="60"/>
      <c r="M272" s="199" t="s">
        <v>21</v>
      </c>
      <c r="N272" s="200" t="s">
        <v>44</v>
      </c>
      <c r="O272" s="41"/>
      <c r="P272" s="201">
        <f>O272*H272</f>
        <v>0</v>
      </c>
      <c r="Q272" s="201">
        <v>0</v>
      </c>
      <c r="R272" s="201">
        <f>Q272*H272</f>
        <v>0</v>
      </c>
      <c r="S272" s="201">
        <v>0</v>
      </c>
      <c r="T272" s="202">
        <f>S272*H272</f>
        <v>0</v>
      </c>
      <c r="AR272" s="23" t="s">
        <v>145</v>
      </c>
      <c r="AT272" s="23" t="s">
        <v>140</v>
      </c>
      <c r="AU272" s="23" t="s">
        <v>84</v>
      </c>
      <c r="AY272" s="23" t="s">
        <v>138</v>
      </c>
      <c r="BE272" s="203">
        <f>IF(N272="základní",J272,0)</f>
        <v>0</v>
      </c>
      <c r="BF272" s="203">
        <f>IF(N272="snížená",J272,0)</f>
        <v>0</v>
      </c>
      <c r="BG272" s="203">
        <f>IF(N272="zákl. přenesená",J272,0)</f>
        <v>0</v>
      </c>
      <c r="BH272" s="203">
        <f>IF(N272="sníž. přenesená",J272,0)</f>
        <v>0</v>
      </c>
      <c r="BI272" s="203">
        <f>IF(N272="nulová",J272,0)</f>
        <v>0</v>
      </c>
      <c r="BJ272" s="23" t="s">
        <v>81</v>
      </c>
      <c r="BK272" s="203">
        <f>ROUND(I272*H272,2)</f>
        <v>0</v>
      </c>
      <c r="BL272" s="23" t="s">
        <v>145</v>
      </c>
      <c r="BM272" s="23" t="s">
        <v>559</v>
      </c>
    </row>
    <row r="273" spans="2:47" s="1" customFormat="1" ht="40.5">
      <c r="B273" s="40"/>
      <c r="C273" s="62"/>
      <c r="D273" s="204" t="s">
        <v>147</v>
      </c>
      <c r="E273" s="62"/>
      <c r="F273" s="205" t="s">
        <v>379</v>
      </c>
      <c r="G273" s="62"/>
      <c r="H273" s="62"/>
      <c r="I273" s="162"/>
      <c r="J273" s="62"/>
      <c r="K273" s="62"/>
      <c r="L273" s="60"/>
      <c r="M273" s="206"/>
      <c r="N273" s="41"/>
      <c r="O273" s="41"/>
      <c r="P273" s="41"/>
      <c r="Q273" s="41"/>
      <c r="R273" s="41"/>
      <c r="S273" s="41"/>
      <c r="T273" s="77"/>
      <c r="AT273" s="23" t="s">
        <v>147</v>
      </c>
      <c r="AU273" s="23" t="s">
        <v>84</v>
      </c>
    </row>
    <row r="274" spans="2:51" s="12" customFormat="1" ht="13.5">
      <c r="B274" s="218"/>
      <c r="C274" s="219"/>
      <c r="D274" s="204" t="s">
        <v>149</v>
      </c>
      <c r="E274" s="220" t="s">
        <v>21</v>
      </c>
      <c r="F274" s="221" t="s">
        <v>516</v>
      </c>
      <c r="G274" s="219"/>
      <c r="H274" s="222">
        <v>746</v>
      </c>
      <c r="I274" s="223"/>
      <c r="J274" s="219"/>
      <c r="K274" s="219"/>
      <c r="L274" s="224"/>
      <c r="M274" s="225"/>
      <c r="N274" s="226"/>
      <c r="O274" s="226"/>
      <c r="P274" s="226"/>
      <c r="Q274" s="226"/>
      <c r="R274" s="226"/>
      <c r="S274" s="226"/>
      <c r="T274" s="227"/>
      <c r="AT274" s="228" t="s">
        <v>149</v>
      </c>
      <c r="AU274" s="228" t="s">
        <v>84</v>
      </c>
      <c r="AV274" s="12" t="s">
        <v>84</v>
      </c>
      <c r="AW274" s="12" t="s">
        <v>36</v>
      </c>
      <c r="AX274" s="12" t="s">
        <v>73</v>
      </c>
      <c r="AY274" s="228" t="s">
        <v>138</v>
      </c>
    </row>
    <row r="275" spans="2:51" s="13" customFormat="1" ht="13.5">
      <c r="B275" s="229"/>
      <c r="C275" s="230"/>
      <c r="D275" s="204" t="s">
        <v>149</v>
      </c>
      <c r="E275" s="241" t="s">
        <v>21</v>
      </c>
      <c r="F275" s="242" t="s">
        <v>152</v>
      </c>
      <c r="G275" s="230"/>
      <c r="H275" s="243">
        <v>746</v>
      </c>
      <c r="I275" s="235"/>
      <c r="J275" s="230"/>
      <c r="K275" s="230"/>
      <c r="L275" s="236"/>
      <c r="M275" s="237"/>
      <c r="N275" s="238"/>
      <c r="O275" s="238"/>
      <c r="P275" s="238"/>
      <c r="Q275" s="238"/>
      <c r="R275" s="238"/>
      <c r="S275" s="238"/>
      <c r="T275" s="239"/>
      <c r="AT275" s="240" t="s">
        <v>149</v>
      </c>
      <c r="AU275" s="240" t="s">
        <v>84</v>
      </c>
      <c r="AV275" s="13" t="s">
        <v>145</v>
      </c>
      <c r="AW275" s="13" t="s">
        <v>36</v>
      </c>
      <c r="AX275" s="13" t="s">
        <v>81</v>
      </c>
      <c r="AY275" s="240" t="s">
        <v>138</v>
      </c>
    </row>
    <row r="276" spans="2:63" s="10" customFormat="1" ht="29.85" customHeight="1">
      <c r="B276" s="175"/>
      <c r="C276" s="176"/>
      <c r="D276" s="189" t="s">
        <v>72</v>
      </c>
      <c r="E276" s="190" t="s">
        <v>192</v>
      </c>
      <c r="F276" s="190" t="s">
        <v>393</v>
      </c>
      <c r="G276" s="176"/>
      <c r="H276" s="176"/>
      <c r="I276" s="179"/>
      <c r="J276" s="191">
        <f>BK276</f>
        <v>0</v>
      </c>
      <c r="K276" s="176"/>
      <c r="L276" s="181"/>
      <c r="M276" s="182"/>
      <c r="N276" s="183"/>
      <c r="O276" s="183"/>
      <c r="P276" s="184">
        <f>SUM(P277:P301)</f>
        <v>0</v>
      </c>
      <c r="Q276" s="183"/>
      <c r="R276" s="184">
        <f>SUM(R277:R301)</f>
        <v>34.07151704</v>
      </c>
      <c r="S276" s="183"/>
      <c r="T276" s="185">
        <f>SUM(T277:T301)</f>
        <v>0</v>
      </c>
      <c r="AR276" s="186" t="s">
        <v>81</v>
      </c>
      <c r="AT276" s="187" t="s">
        <v>72</v>
      </c>
      <c r="AU276" s="187" t="s">
        <v>81</v>
      </c>
      <c r="AY276" s="186" t="s">
        <v>138</v>
      </c>
      <c r="BK276" s="188">
        <f>SUM(BK277:BK301)</f>
        <v>0</v>
      </c>
    </row>
    <row r="277" spans="2:65" s="1" customFormat="1" ht="22.5" customHeight="1">
      <c r="B277" s="40"/>
      <c r="C277" s="192" t="s">
        <v>380</v>
      </c>
      <c r="D277" s="192" t="s">
        <v>140</v>
      </c>
      <c r="E277" s="193" t="s">
        <v>395</v>
      </c>
      <c r="F277" s="194" t="s">
        <v>396</v>
      </c>
      <c r="G277" s="195" t="s">
        <v>181</v>
      </c>
      <c r="H277" s="196">
        <v>55.318</v>
      </c>
      <c r="I277" s="197"/>
      <c r="J277" s="198">
        <f>ROUND(I277*H277,2)</f>
        <v>0</v>
      </c>
      <c r="K277" s="194" t="s">
        <v>21</v>
      </c>
      <c r="L277" s="60"/>
      <c r="M277" s="199" t="s">
        <v>21</v>
      </c>
      <c r="N277" s="200" t="s">
        <v>44</v>
      </c>
      <c r="O277" s="41"/>
      <c r="P277" s="201">
        <f>O277*H277</f>
        <v>0</v>
      </c>
      <c r="Q277" s="201">
        <v>0.13188</v>
      </c>
      <c r="R277" s="201">
        <f>Q277*H277</f>
        <v>7.295337839999999</v>
      </c>
      <c r="S277" s="201">
        <v>0</v>
      </c>
      <c r="T277" s="202">
        <f>S277*H277</f>
        <v>0</v>
      </c>
      <c r="AR277" s="23" t="s">
        <v>145</v>
      </c>
      <c r="AT277" s="23" t="s">
        <v>140</v>
      </c>
      <c r="AU277" s="23" t="s">
        <v>84</v>
      </c>
      <c r="AY277" s="23" t="s">
        <v>138</v>
      </c>
      <c r="BE277" s="203">
        <f>IF(N277="základní",J277,0)</f>
        <v>0</v>
      </c>
      <c r="BF277" s="203">
        <f>IF(N277="snížená",J277,0)</f>
        <v>0</v>
      </c>
      <c r="BG277" s="203">
        <f>IF(N277="zákl. přenesená",J277,0)</f>
        <v>0</v>
      </c>
      <c r="BH277" s="203">
        <f>IF(N277="sníž. přenesená",J277,0)</f>
        <v>0</v>
      </c>
      <c r="BI277" s="203">
        <f>IF(N277="nulová",J277,0)</f>
        <v>0</v>
      </c>
      <c r="BJ277" s="23" t="s">
        <v>81</v>
      </c>
      <c r="BK277" s="203">
        <f>ROUND(I277*H277,2)</f>
        <v>0</v>
      </c>
      <c r="BL277" s="23" t="s">
        <v>145</v>
      </c>
      <c r="BM277" s="23" t="s">
        <v>560</v>
      </c>
    </row>
    <row r="278" spans="2:51" s="11" customFormat="1" ht="13.5">
      <c r="B278" s="207"/>
      <c r="C278" s="208"/>
      <c r="D278" s="204" t="s">
        <v>149</v>
      </c>
      <c r="E278" s="209" t="s">
        <v>21</v>
      </c>
      <c r="F278" s="210" t="s">
        <v>476</v>
      </c>
      <c r="G278" s="208"/>
      <c r="H278" s="211" t="s">
        <v>21</v>
      </c>
      <c r="I278" s="212"/>
      <c r="J278" s="208"/>
      <c r="K278" s="208"/>
      <c r="L278" s="213"/>
      <c r="M278" s="214"/>
      <c r="N278" s="215"/>
      <c r="O278" s="215"/>
      <c r="P278" s="215"/>
      <c r="Q278" s="215"/>
      <c r="R278" s="215"/>
      <c r="S278" s="215"/>
      <c r="T278" s="216"/>
      <c r="AT278" s="217" t="s">
        <v>149</v>
      </c>
      <c r="AU278" s="217" t="s">
        <v>84</v>
      </c>
      <c r="AV278" s="11" t="s">
        <v>81</v>
      </c>
      <c r="AW278" s="11" t="s">
        <v>36</v>
      </c>
      <c r="AX278" s="11" t="s">
        <v>73</v>
      </c>
      <c r="AY278" s="217" t="s">
        <v>138</v>
      </c>
    </row>
    <row r="279" spans="2:51" s="12" customFormat="1" ht="13.5">
      <c r="B279" s="218"/>
      <c r="C279" s="219"/>
      <c r="D279" s="204" t="s">
        <v>149</v>
      </c>
      <c r="E279" s="220" t="s">
        <v>21</v>
      </c>
      <c r="F279" s="221" t="s">
        <v>561</v>
      </c>
      <c r="G279" s="219"/>
      <c r="H279" s="222">
        <v>55.318</v>
      </c>
      <c r="I279" s="223"/>
      <c r="J279" s="219"/>
      <c r="K279" s="219"/>
      <c r="L279" s="224"/>
      <c r="M279" s="225"/>
      <c r="N279" s="226"/>
      <c r="O279" s="226"/>
      <c r="P279" s="226"/>
      <c r="Q279" s="226"/>
      <c r="R279" s="226"/>
      <c r="S279" s="226"/>
      <c r="T279" s="227"/>
      <c r="AT279" s="228" t="s">
        <v>149</v>
      </c>
      <c r="AU279" s="228" t="s">
        <v>84</v>
      </c>
      <c r="AV279" s="12" t="s">
        <v>84</v>
      </c>
      <c r="AW279" s="12" t="s">
        <v>36</v>
      </c>
      <c r="AX279" s="12" t="s">
        <v>73</v>
      </c>
      <c r="AY279" s="228" t="s">
        <v>138</v>
      </c>
    </row>
    <row r="280" spans="2:51" s="13" customFormat="1" ht="13.5">
      <c r="B280" s="229"/>
      <c r="C280" s="230"/>
      <c r="D280" s="231" t="s">
        <v>149</v>
      </c>
      <c r="E280" s="232" t="s">
        <v>21</v>
      </c>
      <c r="F280" s="233" t="s">
        <v>152</v>
      </c>
      <c r="G280" s="230"/>
      <c r="H280" s="234">
        <v>55.318</v>
      </c>
      <c r="I280" s="235"/>
      <c r="J280" s="230"/>
      <c r="K280" s="230"/>
      <c r="L280" s="236"/>
      <c r="M280" s="237"/>
      <c r="N280" s="238"/>
      <c r="O280" s="238"/>
      <c r="P280" s="238"/>
      <c r="Q280" s="238"/>
      <c r="R280" s="238"/>
      <c r="S280" s="238"/>
      <c r="T280" s="239"/>
      <c r="AT280" s="240" t="s">
        <v>149</v>
      </c>
      <c r="AU280" s="240" t="s">
        <v>84</v>
      </c>
      <c r="AV280" s="13" t="s">
        <v>145</v>
      </c>
      <c r="AW280" s="13" t="s">
        <v>36</v>
      </c>
      <c r="AX280" s="13" t="s">
        <v>81</v>
      </c>
      <c r="AY280" s="240" t="s">
        <v>138</v>
      </c>
    </row>
    <row r="281" spans="2:65" s="1" customFormat="1" ht="22.5" customHeight="1">
      <c r="B281" s="40"/>
      <c r="C281" s="192" t="s">
        <v>388</v>
      </c>
      <c r="D281" s="192" t="s">
        <v>140</v>
      </c>
      <c r="E281" s="193" t="s">
        <v>400</v>
      </c>
      <c r="F281" s="194" t="s">
        <v>401</v>
      </c>
      <c r="G281" s="195" t="s">
        <v>217</v>
      </c>
      <c r="H281" s="196">
        <v>524.325</v>
      </c>
      <c r="I281" s="197"/>
      <c r="J281" s="198">
        <f>ROUND(I281*H281,2)</f>
        <v>0</v>
      </c>
      <c r="K281" s="194" t="s">
        <v>144</v>
      </c>
      <c r="L281" s="60"/>
      <c r="M281" s="199" t="s">
        <v>21</v>
      </c>
      <c r="N281" s="200" t="s">
        <v>44</v>
      </c>
      <c r="O281" s="41"/>
      <c r="P281" s="201">
        <f>O281*H281</f>
        <v>0</v>
      </c>
      <c r="Q281" s="201">
        <v>0</v>
      </c>
      <c r="R281" s="201">
        <f>Q281*H281</f>
        <v>0</v>
      </c>
      <c r="S281" s="201">
        <v>0</v>
      </c>
      <c r="T281" s="202">
        <f>S281*H281</f>
        <v>0</v>
      </c>
      <c r="AR281" s="23" t="s">
        <v>145</v>
      </c>
      <c r="AT281" s="23" t="s">
        <v>140</v>
      </c>
      <c r="AU281" s="23" t="s">
        <v>84</v>
      </c>
      <c r="AY281" s="23" t="s">
        <v>138</v>
      </c>
      <c r="BE281" s="203">
        <f>IF(N281="základní",J281,0)</f>
        <v>0</v>
      </c>
      <c r="BF281" s="203">
        <f>IF(N281="snížená",J281,0)</f>
        <v>0</v>
      </c>
      <c r="BG281" s="203">
        <f>IF(N281="zákl. přenesená",J281,0)</f>
        <v>0</v>
      </c>
      <c r="BH281" s="203">
        <f>IF(N281="sníž. přenesená",J281,0)</f>
        <v>0</v>
      </c>
      <c r="BI281" s="203">
        <f>IF(N281="nulová",J281,0)</f>
        <v>0</v>
      </c>
      <c r="BJ281" s="23" t="s">
        <v>81</v>
      </c>
      <c r="BK281" s="203">
        <f>ROUND(I281*H281,2)</f>
        <v>0</v>
      </c>
      <c r="BL281" s="23" t="s">
        <v>145</v>
      </c>
      <c r="BM281" s="23" t="s">
        <v>562</v>
      </c>
    </row>
    <row r="282" spans="2:47" s="1" customFormat="1" ht="27">
      <c r="B282" s="40"/>
      <c r="C282" s="62"/>
      <c r="D282" s="204" t="s">
        <v>147</v>
      </c>
      <c r="E282" s="62"/>
      <c r="F282" s="205" t="s">
        <v>403</v>
      </c>
      <c r="G282" s="62"/>
      <c r="H282" s="62"/>
      <c r="I282" s="162"/>
      <c r="J282" s="62"/>
      <c r="K282" s="62"/>
      <c r="L282" s="60"/>
      <c r="M282" s="206"/>
      <c r="N282" s="41"/>
      <c r="O282" s="41"/>
      <c r="P282" s="41"/>
      <c r="Q282" s="41"/>
      <c r="R282" s="41"/>
      <c r="S282" s="41"/>
      <c r="T282" s="77"/>
      <c r="AT282" s="23" t="s">
        <v>147</v>
      </c>
      <c r="AU282" s="23" t="s">
        <v>84</v>
      </c>
    </row>
    <row r="283" spans="2:51" s="11" customFormat="1" ht="13.5">
      <c r="B283" s="207"/>
      <c r="C283" s="208"/>
      <c r="D283" s="204" t="s">
        <v>149</v>
      </c>
      <c r="E283" s="209" t="s">
        <v>21</v>
      </c>
      <c r="F283" s="210" t="s">
        <v>476</v>
      </c>
      <c r="G283" s="208"/>
      <c r="H283" s="211" t="s">
        <v>21</v>
      </c>
      <c r="I283" s="212"/>
      <c r="J283" s="208"/>
      <c r="K283" s="208"/>
      <c r="L283" s="213"/>
      <c r="M283" s="214"/>
      <c r="N283" s="215"/>
      <c r="O283" s="215"/>
      <c r="P283" s="215"/>
      <c r="Q283" s="215"/>
      <c r="R283" s="215"/>
      <c r="S283" s="215"/>
      <c r="T283" s="216"/>
      <c r="AT283" s="217" t="s">
        <v>149</v>
      </c>
      <c r="AU283" s="217" t="s">
        <v>84</v>
      </c>
      <c r="AV283" s="11" t="s">
        <v>81</v>
      </c>
      <c r="AW283" s="11" t="s">
        <v>36</v>
      </c>
      <c r="AX283" s="11" t="s">
        <v>73</v>
      </c>
      <c r="AY283" s="217" t="s">
        <v>138</v>
      </c>
    </row>
    <row r="284" spans="2:51" s="12" customFormat="1" ht="13.5">
      <c r="B284" s="218"/>
      <c r="C284" s="219"/>
      <c r="D284" s="204" t="s">
        <v>149</v>
      </c>
      <c r="E284" s="220" t="s">
        <v>21</v>
      </c>
      <c r="F284" s="221" t="s">
        <v>563</v>
      </c>
      <c r="G284" s="219"/>
      <c r="H284" s="222">
        <v>524.325</v>
      </c>
      <c r="I284" s="223"/>
      <c r="J284" s="219"/>
      <c r="K284" s="219"/>
      <c r="L284" s="224"/>
      <c r="M284" s="225"/>
      <c r="N284" s="226"/>
      <c r="O284" s="226"/>
      <c r="P284" s="226"/>
      <c r="Q284" s="226"/>
      <c r="R284" s="226"/>
      <c r="S284" s="226"/>
      <c r="T284" s="227"/>
      <c r="AT284" s="228" t="s">
        <v>149</v>
      </c>
      <c r="AU284" s="228" t="s">
        <v>84</v>
      </c>
      <c r="AV284" s="12" t="s">
        <v>84</v>
      </c>
      <c r="AW284" s="12" t="s">
        <v>36</v>
      </c>
      <c r="AX284" s="12" t="s">
        <v>73</v>
      </c>
      <c r="AY284" s="228" t="s">
        <v>138</v>
      </c>
    </row>
    <row r="285" spans="2:51" s="13" customFormat="1" ht="13.5">
      <c r="B285" s="229"/>
      <c r="C285" s="230"/>
      <c r="D285" s="231" t="s">
        <v>149</v>
      </c>
      <c r="E285" s="232" t="s">
        <v>21</v>
      </c>
      <c r="F285" s="233" t="s">
        <v>152</v>
      </c>
      <c r="G285" s="230"/>
      <c r="H285" s="234">
        <v>524.325</v>
      </c>
      <c r="I285" s="235"/>
      <c r="J285" s="230"/>
      <c r="K285" s="230"/>
      <c r="L285" s="236"/>
      <c r="M285" s="237"/>
      <c r="N285" s="238"/>
      <c r="O285" s="238"/>
      <c r="P285" s="238"/>
      <c r="Q285" s="238"/>
      <c r="R285" s="238"/>
      <c r="S285" s="238"/>
      <c r="T285" s="239"/>
      <c r="AT285" s="240" t="s">
        <v>149</v>
      </c>
      <c r="AU285" s="240" t="s">
        <v>84</v>
      </c>
      <c r="AV285" s="13" t="s">
        <v>145</v>
      </c>
      <c r="AW285" s="13" t="s">
        <v>36</v>
      </c>
      <c r="AX285" s="13" t="s">
        <v>81</v>
      </c>
      <c r="AY285" s="240" t="s">
        <v>138</v>
      </c>
    </row>
    <row r="286" spans="2:65" s="1" customFormat="1" ht="22.5" customHeight="1">
      <c r="B286" s="40"/>
      <c r="C286" s="192" t="s">
        <v>394</v>
      </c>
      <c r="D286" s="192" t="s">
        <v>140</v>
      </c>
      <c r="E286" s="193" t="s">
        <v>406</v>
      </c>
      <c r="F286" s="194" t="s">
        <v>407</v>
      </c>
      <c r="G286" s="195" t="s">
        <v>217</v>
      </c>
      <c r="H286" s="196">
        <v>524.325</v>
      </c>
      <c r="I286" s="197"/>
      <c r="J286" s="198">
        <f>ROUND(I286*H286,2)</f>
        <v>0</v>
      </c>
      <c r="K286" s="194" t="s">
        <v>144</v>
      </c>
      <c r="L286" s="60"/>
      <c r="M286" s="199" t="s">
        <v>21</v>
      </c>
      <c r="N286" s="200" t="s">
        <v>44</v>
      </c>
      <c r="O286" s="41"/>
      <c r="P286" s="201">
        <f>O286*H286</f>
        <v>0</v>
      </c>
      <c r="Q286" s="201">
        <v>0.00282</v>
      </c>
      <c r="R286" s="201">
        <f>Q286*H286</f>
        <v>1.4785965</v>
      </c>
      <c r="S286" s="201">
        <v>0</v>
      </c>
      <c r="T286" s="202">
        <f>S286*H286</f>
        <v>0</v>
      </c>
      <c r="AR286" s="23" t="s">
        <v>145</v>
      </c>
      <c r="AT286" s="23" t="s">
        <v>140</v>
      </c>
      <c r="AU286" s="23" t="s">
        <v>84</v>
      </c>
      <c r="AY286" s="23" t="s">
        <v>138</v>
      </c>
      <c r="BE286" s="203">
        <f>IF(N286="základní",J286,0)</f>
        <v>0</v>
      </c>
      <c r="BF286" s="203">
        <f>IF(N286="snížená",J286,0)</f>
        <v>0</v>
      </c>
      <c r="BG286" s="203">
        <f>IF(N286="zákl. přenesená",J286,0)</f>
        <v>0</v>
      </c>
      <c r="BH286" s="203">
        <f>IF(N286="sníž. přenesená",J286,0)</f>
        <v>0</v>
      </c>
      <c r="BI286" s="203">
        <f>IF(N286="nulová",J286,0)</f>
        <v>0</v>
      </c>
      <c r="BJ286" s="23" t="s">
        <v>81</v>
      </c>
      <c r="BK286" s="203">
        <f>ROUND(I286*H286,2)</f>
        <v>0</v>
      </c>
      <c r="BL286" s="23" t="s">
        <v>145</v>
      </c>
      <c r="BM286" s="23" t="s">
        <v>564</v>
      </c>
    </row>
    <row r="287" spans="2:47" s="1" customFormat="1" ht="81">
      <c r="B287" s="40"/>
      <c r="C287" s="62"/>
      <c r="D287" s="204" t="s">
        <v>147</v>
      </c>
      <c r="E287" s="62"/>
      <c r="F287" s="205" t="s">
        <v>409</v>
      </c>
      <c r="G287" s="62"/>
      <c r="H287" s="62"/>
      <c r="I287" s="162"/>
      <c r="J287" s="62"/>
      <c r="K287" s="62"/>
      <c r="L287" s="60"/>
      <c r="M287" s="206"/>
      <c r="N287" s="41"/>
      <c r="O287" s="41"/>
      <c r="P287" s="41"/>
      <c r="Q287" s="41"/>
      <c r="R287" s="41"/>
      <c r="S287" s="41"/>
      <c r="T287" s="77"/>
      <c r="AT287" s="23" t="s">
        <v>147</v>
      </c>
      <c r="AU287" s="23" t="s">
        <v>84</v>
      </c>
    </row>
    <row r="288" spans="2:51" s="12" customFormat="1" ht="13.5">
      <c r="B288" s="218"/>
      <c r="C288" s="219"/>
      <c r="D288" s="204" t="s">
        <v>149</v>
      </c>
      <c r="E288" s="220" t="s">
        <v>21</v>
      </c>
      <c r="F288" s="221" t="s">
        <v>565</v>
      </c>
      <c r="G288" s="219"/>
      <c r="H288" s="222">
        <v>524.325</v>
      </c>
      <c r="I288" s="223"/>
      <c r="J288" s="219"/>
      <c r="K288" s="219"/>
      <c r="L288" s="224"/>
      <c r="M288" s="225"/>
      <c r="N288" s="226"/>
      <c r="O288" s="226"/>
      <c r="P288" s="226"/>
      <c r="Q288" s="226"/>
      <c r="R288" s="226"/>
      <c r="S288" s="226"/>
      <c r="T288" s="227"/>
      <c r="AT288" s="228" t="s">
        <v>149</v>
      </c>
      <c r="AU288" s="228" t="s">
        <v>84</v>
      </c>
      <c r="AV288" s="12" t="s">
        <v>84</v>
      </c>
      <c r="AW288" s="12" t="s">
        <v>36</v>
      </c>
      <c r="AX288" s="12" t="s">
        <v>73</v>
      </c>
      <c r="AY288" s="228" t="s">
        <v>138</v>
      </c>
    </row>
    <row r="289" spans="2:51" s="13" customFormat="1" ht="13.5">
      <c r="B289" s="229"/>
      <c r="C289" s="230"/>
      <c r="D289" s="231" t="s">
        <v>149</v>
      </c>
      <c r="E289" s="232" t="s">
        <v>21</v>
      </c>
      <c r="F289" s="233" t="s">
        <v>152</v>
      </c>
      <c r="G289" s="230"/>
      <c r="H289" s="234">
        <v>524.325</v>
      </c>
      <c r="I289" s="235"/>
      <c r="J289" s="230"/>
      <c r="K289" s="230"/>
      <c r="L289" s="236"/>
      <c r="M289" s="237"/>
      <c r="N289" s="238"/>
      <c r="O289" s="238"/>
      <c r="P289" s="238"/>
      <c r="Q289" s="238"/>
      <c r="R289" s="238"/>
      <c r="S289" s="238"/>
      <c r="T289" s="239"/>
      <c r="AT289" s="240" t="s">
        <v>149</v>
      </c>
      <c r="AU289" s="240" t="s">
        <v>84</v>
      </c>
      <c r="AV289" s="13" t="s">
        <v>145</v>
      </c>
      <c r="AW289" s="13" t="s">
        <v>36</v>
      </c>
      <c r="AX289" s="13" t="s">
        <v>81</v>
      </c>
      <c r="AY289" s="240" t="s">
        <v>138</v>
      </c>
    </row>
    <row r="290" spans="2:65" s="1" customFormat="1" ht="31.5" customHeight="1">
      <c r="B290" s="40"/>
      <c r="C290" s="192" t="s">
        <v>399</v>
      </c>
      <c r="D290" s="192" t="s">
        <v>140</v>
      </c>
      <c r="E290" s="193" t="s">
        <v>412</v>
      </c>
      <c r="F290" s="194" t="s">
        <v>413</v>
      </c>
      <c r="G290" s="195" t="s">
        <v>187</v>
      </c>
      <c r="H290" s="196">
        <v>1822.75</v>
      </c>
      <c r="I290" s="197"/>
      <c r="J290" s="198">
        <f>ROUND(I290*H290,2)</f>
        <v>0</v>
      </c>
      <c r="K290" s="194" t="s">
        <v>144</v>
      </c>
      <c r="L290" s="60"/>
      <c r="M290" s="199" t="s">
        <v>21</v>
      </c>
      <c r="N290" s="200" t="s">
        <v>44</v>
      </c>
      <c r="O290" s="41"/>
      <c r="P290" s="201">
        <f>O290*H290</f>
        <v>0</v>
      </c>
      <c r="Q290" s="201">
        <v>0.01386</v>
      </c>
      <c r="R290" s="201">
        <f>Q290*H290</f>
        <v>25.263315000000002</v>
      </c>
      <c r="S290" s="201">
        <v>0</v>
      </c>
      <c r="T290" s="202">
        <f>S290*H290</f>
        <v>0</v>
      </c>
      <c r="AR290" s="23" t="s">
        <v>145</v>
      </c>
      <c r="AT290" s="23" t="s">
        <v>140</v>
      </c>
      <c r="AU290" s="23" t="s">
        <v>84</v>
      </c>
      <c r="AY290" s="23" t="s">
        <v>138</v>
      </c>
      <c r="BE290" s="203">
        <f>IF(N290="základní",J290,0)</f>
        <v>0</v>
      </c>
      <c r="BF290" s="203">
        <f>IF(N290="snížená",J290,0)</f>
        <v>0</v>
      </c>
      <c r="BG290" s="203">
        <f>IF(N290="zákl. přenesená",J290,0)</f>
        <v>0</v>
      </c>
      <c r="BH290" s="203">
        <f>IF(N290="sníž. přenesená",J290,0)</f>
        <v>0</v>
      </c>
      <c r="BI290" s="203">
        <f>IF(N290="nulová",J290,0)</f>
        <v>0</v>
      </c>
      <c r="BJ290" s="23" t="s">
        <v>81</v>
      </c>
      <c r="BK290" s="203">
        <f>ROUND(I290*H290,2)</f>
        <v>0</v>
      </c>
      <c r="BL290" s="23" t="s">
        <v>145</v>
      </c>
      <c r="BM290" s="23" t="s">
        <v>566</v>
      </c>
    </row>
    <row r="291" spans="2:47" s="1" customFormat="1" ht="94.5">
      <c r="B291" s="40"/>
      <c r="C291" s="62"/>
      <c r="D291" s="204" t="s">
        <v>147</v>
      </c>
      <c r="E291" s="62"/>
      <c r="F291" s="205" t="s">
        <v>415</v>
      </c>
      <c r="G291" s="62"/>
      <c r="H291" s="62"/>
      <c r="I291" s="162"/>
      <c r="J291" s="62"/>
      <c r="K291" s="62"/>
      <c r="L291" s="60"/>
      <c r="M291" s="206"/>
      <c r="N291" s="41"/>
      <c r="O291" s="41"/>
      <c r="P291" s="41"/>
      <c r="Q291" s="41"/>
      <c r="R291" s="41"/>
      <c r="S291" s="41"/>
      <c r="T291" s="77"/>
      <c r="AT291" s="23" t="s">
        <v>147</v>
      </c>
      <c r="AU291" s="23" t="s">
        <v>84</v>
      </c>
    </row>
    <row r="292" spans="2:51" s="11" customFormat="1" ht="13.5">
      <c r="B292" s="207"/>
      <c r="C292" s="208"/>
      <c r="D292" s="204" t="s">
        <v>149</v>
      </c>
      <c r="E292" s="209" t="s">
        <v>21</v>
      </c>
      <c r="F292" s="210" t="s">
        <v>476</v>
      </c>
      <c r="G292" s="208"/>
      <c r="H292" s="211" t="s">
        <v>21</v>
      </c>
      <c r="I292" s="212"/>
      <c r="J292" s="208"/>
      <c r="K292" s="208"/>
      <c r="L292" s="213"/>
      <c r="M292" s="214"/>
      <c r="N292" s="215"/>
      <c r="O292" s="215"/>
      <c r="P292" s="215"/>
      <c r="Q292" s="215"/>
      <c r="R292" s="215"/>
      <c r="S292" s="215"/>
      <c r="T292" s="216"/>
      <c r="AT292" s="217" t="s">
        <v>149</v>
      </c>
      <c r="AU292" s="217" t="s">
        <v>84</v>
      </c>
      <c r="AV292" s="11" t="s">
        <v>81</v>
      </c>
      <c r="AW292" s="11" t="s">
        <v>36</v>
      </c>
      <c r="AX292" s="11" t="s">
        <v>73</v>
      </c>
      <c r="AY292" s="217" t="s">
        <v>138</v>
      </c>
    </row>
    <row r="293" spans="2:51" s="12" customFormat="1" ht="27">
      <c r="B293" s="218"/>
      <c r="C293" s="219"/>
      <c r="D293" s="204" t="s">
        <v>149</v>
      </c>
      <c r="E293" s="220" t="s">
        <v>21</v>
      </c>
      <c r="F293" s="221" t="s">
        <v>567</v>
      </c>
      <c r="G293" s="219"/>
      <c r="H293" s="222">
        <v>1822.75</v>
      </c>
      <c r="I293" s="223"/>
      <c r="J293" s="219"/>
      <c r="K293" s="219"/>
      <c r="L293" s="224"/>
      <c r="M293" s="225"/>
      <c r="N293" s="226"/>
      <c r="O293" s="226"/>
      <c r="P293" s="226"/>
      <c r="Q293" s="226"/>
      <c r="R293" s="226"/>
      <c r="S293" s="226"/>
      <c r="T293" s="227"/>
      <c r="AT293" s="228" t="s">
        <v>149</v>
      </c>
      <c r="AU293" s="228" t="s">
        <v>84</v>
      </c>
      <c r="AV293" s="12" t="s">
        <v>84</v>
      </c>
      <c r="AW293" s="12" t="s">
        <v>36</v>
      </c>
      <c r="AX293" s="12" t="s">
        <v>73</v>
      </c>
      <c r="AY293" s="228" t="s">
        <v>138</v>
      </c>
    </row>
    <row r="294" spans="2:51" s="13" customFormat="1" ht="13.5">
      <c r="B294" s="229"/>
      <c r="C294" s="230"/>
      <c r="D294" s="231" t="s">
        <v>149</v>
      </c>
      <c r="E294" s="232" t="s">
        <v>21</v>
      </c>
      <c r="F294" s="233" t="s">
        <v>152</v>
      </c>
      <c r="G294" s="230"/>
      <c r="H294" s="234">
        <v>1822.75</v>
      </c>
      <c r="I294" s="235"/>
      <c r="J294" s="230"/>
      <c r="K294" s="230"/>
      <c r="L294" s="236"/>
      <c r="M294" s="237"/>
      <c r="N294" s="238"/>
      <c r="O294" s="238"/>
      <c r="P294" s="238"/>
      <c r="Q294" s="238"/>
      <c r="R294" s="238"/>
      <c r="S294" s="238"/>
      <c r="T294" s="239"/>
      <c r="AT294" s="240" t="s">
        <v>149</v>
      </c>
      <c r="AU294" s="240" t="s">
        <v>84</v>
      </c>
      <c r="AV294" s="13" t="s">
        <v>145</v>
      </c>
      <c r="AW294" s="13" t="s">
        <v>36</v>
      </c>
      <c r="AX294" s="13" t="s">
        <v>81</v>
      </c>
      <c r="AY294" s="240" t="s">
        <v>138</v>
      </c>
    </row>
    <row r="295" spans="2:65" s="1" customFormat="1" ht="22.5" customHeight="1">
      <c r="B295" s="40"/>
      <c r="C295" s="192" t="s">
        <v>405</v>
      </c>
      <c r="D295" s="192" t="s">
        <v>140</v>
      </c>
      <c r="E295" s="193" t="s">
        <v>418</v>
      </c>
      <c r="F295" s="194" t="s">
        <v>419</v>
      </c>
      <c r="G295" s="195" t="s">
        <v>187</v>
      </c>
      <c r="H295" s="196">
        <v>72.91</v>
      </c>
      <c r="I295" s="197"/>
      <c r="J295" s="198">
        <f>ROUND(I295*H295,2)</f>
        <v>0</v>
      </c>
      <c r="K295" s="194" t="s">
        <v>144</v>
      </c>
      <c r="L295" s="60"/>
      <c r="M295" s="199" t="s">
        <v>21</v>
      </c>
      <c r="N295" s="200" t="s">
        <v>44</v>
      </c>
      <c r="O295" s="41"/>
      <c r="P295" s="201">
        <f>O295*H295</f>
        <v>0</v>
      </c>
      <c r="Q295" s="201">
        <v>0.00047</v>
      </c>
      <c r="R295" s="201">
        <f>Q295*H295</f>
        <v>0.0342677</v>
      </c>
      <c r="S295" s="201">
        <v>0</v>
      </c>
      <c r="T295" s="202">
        <f>S295*H295</f>
        <v>0</v>
      </c>
      <c r="AR295" s="23" t="s">
        <v>145</v>
      </c>
      <c r="AT295" s="23" t="s">
        <v>140</v>
      </c>
      <c r="AU295" s="23" t="s">
        <v>84</v>
      </c>
      <c r="AY295" s="23" t="s">
        <v>138</v>
      </c>
      <c r="BE295" s="203">
        <f>IF(N295="základní",J295,0)</f>
        <v>0</v>
      </c>
      <c r="BF295" s="203">
        <f>IF(N295="snížená",J295,0)</f>
        <v>0</v>
      </c>
      <c r="BG295" s="203">
        <f>IF(N295="zákl. přenesená",J295,0)</f>
        <v>0</v>
      </c>
      <c r="BH295" s="203">
        <f>IF(N295="sníž. přenesená",J295,0)</f>
        <v>0</v>
      </c>
      <c r="BI295" s="203">
        <f>IF(N295="nulová",J295,0)</f>
        <v>0</v>
      </c>
      <c r="BJ295" s="23" t="s">
        <v>81</v>
      </c>
      <c r="BK295" s="203">
        <f>ROUND(I295*H295,2)</f>
        <v>0</v>
      </c>
      <c r="BL295" s="23" t="s">
        <v>145</v>
      </c>
      <c r="BM295" s="23" t="s">
        <v>568</v>
      </c>
    </row>
    <row r="296" spans="2:47" s="1" customFormat="1" ht="27">
      <c r="B296" s="40"/>
      <c r="C296" s="62"/>
      <c r="D296" s="204" t="s">
        <v>147</v>
      </c>
      <c r="E296" s="62"/>
      <c r="F296" s="205" t="s">
        <v>421</v>
      </c>
      <c r="G296" s="62"/>
      <c r="H296" s="62"/>
      <c r="I296" s="162"/>
      <c r="J296" s="62"/>
      <c r="K296" s="62"/>
      <c r="L296" s="60"/>
      <c r="M296" s="206"/>
      <c r="N296" s="41"/>
      <c r="O296" s="41"/>
      <c r="P296" s="41"/>
      <c r="Q296" s="41"/>
      <c r="R296" s="41"/>
      <c r="S296" s="41"/>
      <c r="T296" s="77"/>
      <c r="AT296" s="23" t="s">
        <v>147</v>
      </c>
      <c r="AU296" s="23" t="s">
        <v>84</v>
      </c>
    </row>
    <row r="297" spans="2:51" s="11" customFormat="1" ht="13.5">
      <c r="B297" s="207"/>
      <c r="C297" s="208"/>
      <c r="D297" s="204" t="s">
        <v>149</v>
      </c>
      <c r="E297" s="209" t="s">
        <v>21</v>
      </c>
      <c r="F297" s="210" t="s">
        <v>476</v>
      </c>
      <c r="G297" s="208"/>
      <c r="H297" s="211" t="s">
        <v>21</v>
      </c>
      <c r="I297" s="212"/>
      <c r="J297" s="208"/>
      <c r="K297" s="208"/>
      <c r="L297" s="213"/>
      <c r="M297" s="214"/>
      <c r="N297" s="215"/>
      <c r="O297" s="215"/>
      <c r="P297" s="215"/>
      <c r="Q297" s="215"/>
      <c r="R297" s="215"/>
      <c r="S297" s="215"/>
      <c r="T297" s="216"/>
      <c r="AT297" s="217" t="s">
        <v>149</v>
      </c>
      <c r="AU297" s="217" t="s">
        <v>84</v>
      </c>
      <c r="AV297" s="11" t="s">
        <v>81</v>
      </c>
      <c r="AW297" s="11" t="s">
        <v>36</v>
      </c>
      <c r="AX297" s="11" t="s">
        <v>73</v>
      </c>
      <c r="AY297" s="217" t="s">
        <v>138</v>
      </c>
    </row>
    <row r="298" spans="2:51" s="12" customFormat="1" ht="27">
      <c r="B298" s="218"/>
      <c r="C298" s="219"/>
      <c r="D298" s="204" t="s">
        <v>149</v>
      </c>
      <c r="E298" s="220" t="s">
        <v>21</v>
      </c>
      <c r="F298" s="221" t="s">
        <v>569</v>
      </c>
      <c r="G298" s="219"/>
      <c r="H298" s="222">
        <v>72.91</v>
      </c>
      <c r="I298" s="223"/>
      <c r="J298" s="219"/>
      <c r="K298" s="219"/>
      <c r="L298" s="224"/>
      <c r="M298" s="225"/>
      <c r="N298" s="226"/>
      <c r="O298" s="226"/>
      <c r="P298" s="226"/>
      <c r="Q298" s="226"/>
      <c r="R298" s="226"/>
      <c r="S298" s="226"/>
      <c r="T298" s="227"/>
      <c r="AT298" s="228" t="s">
        <v>149</v>
      </c>
      <c r="AU298" s="228" t="s">
        <v>84</v>
      </c>
      <c r="AV298" s="12" t="s">
        <v>84</v>
      </c>
      <c r="AW298" s="12" t="s">
        <v>36</v>
      </c>
      <c r="AX298" s="12" t="s">
        <v>73</v>
      </c>
      <c r="AY298" s="228" t="s">
        <v>138</v>
      </c>
    </row>
    <row r="299" spans="2:51" s="13" customFormat="1" ht="13.5">
      <c r="B299" s="229"/>
      <c r="C299" s="230"/>
      <c r="D299" s="231" t="s">
        <v>149</v>
      </c>
      <c r="E299" s="232" t="s">
        <v>21</v>
      </c>
      <c r="F299" s="233" t="s">
        <v>152</v>
      </c>
      <c r="G299" s="230"/>
      <c r="H299" s="234">
        <v>72.91</v>
      </c>
      <c r="I299" s="235"/>
      <c r="J299" s="230"/>
      <c r="K299" s="230"/>
      <c r="L299" s="236"/>
      <c r="M299" s="237"/>
      <c r="N299" s="238"/>
      <c r="O299" s="238"/>
      <c r="P299" s="238"/>
      <c r="Q299" s="238"/>
      <c r="R299" s="238"/>
      <c r="S299" s="238"/>
      <c r="T299" s="239"/>
      <c r="AT299" s="240" t="s">
        <v>149</v>
      </c>
      <c r="AU299" s="240" t="s">
        <v>84</v>
      </c>
      <c r="AV299" s="13" t="s">
        <v>145</v>
      </c>
      <c r="AW299" s="13" t="s">
        <v>36</v>
      </c>
      <c r="AX299" s="13" t="s">
        <v>81</v>
      </c>
      <c r="AY299" s="240" t="s">
        <v>138</v>
      </c>
    </row>
    <row r="300" spans="2:65" s="1" customFormat="1" ht="31.5" customHeight="1">
      <c r="B300" s="40"/>
      <c r="C300" s="192" t="s">
        <v>411</v>
      </c>
      <c r="D300" s="192" t="s">
        <v>140</v>
      </c>
      <c r="E300" s="193" t="s">
        <v>257</v>
      </c>
      <c r="F300" s="194" t="s">
        <v>258</v>
      </c>
      <c r="G300" s="195" t="s">
        <v>181</v>
      </c>
      <c r="H300" s="196">
        <v>82.095</v>
      </c>
      <c r="I300" s="197"/>
      <c r="J300" s="198">
        <f>ROUND(I300*H300,2)</f>
        <v>0</v>
      </c>
      <c r="K300" s="194" t="s">
        <v>144</v>
      </c>
      <c r="L300" s="60"/>
      <c r="M300" s="199" t="s">
        <v>21</v>
      </c>
      <c r="N300" s="200" t="s">
        <v>44</v>
      </c>
      <c r="O300" s="41"/>
      <c r="P300" s="201">
        <f>O300*H300</f>
        <v>0</v>
      </c>
      <c r="Q300" s="201">
        <v>0</v>
      </c>
      <c r="R300" s="201">
        <f>Q300*H300</f>
        <v>0</v>
      </c>
      <c r="S300" s="201">
        <v>0</v>
      </c>
      <c r="T300" s="202">
        <f>S300*H300</f>
        <v>0</v>
      </c>
      <c r="AR300" s="23" t="s">
        <v>145</v>
      </c>
      <c r="AT300" s="23" t="s">
        <v>140</v>
      </c>
      <c r="AU300" s="23" t="s">
        <v>84</v>
      </c>
      <c r="AY300" s="23" t="s">
        <v>138</v>
      </c>
      <c r="BE300" s="203">
        <f>IF(N300="základní",J300,0)</f>
        <v>0</v>
      </c>
      <c r="BF300" s="203">
        <f>IF(N300="snížená",J300,0)</f>
        <v>0</v>
      </c>
      <c r="BG300" s="203">
        <f>IF(N300="zákl. přenesená",J300,0)</f>
        <v>0</v>
      </c>
      <c r="BH300" s="203">
        <f>IF(N300="sníž. přenesená",J300,0)</f>
        <v>0</v>
      </c>
      <c r="BI300" s="203">
        <f>IF(N300="nulová",J300,0)</f>
        <v>0</v>
      </c>
      <c r="BJ300" s="23" t="s">
        <v>81</v>
      </c>
      <c r="BK300" s="203">
        <f>ROUND(I300*H300,2)</f>
        <v>0</v>
      </c>
      <c r="BL300" s="23" t="s">
        <v>145</v>
      </c>
      <c r="BM300" s="23" t="s">
        <v>570</v>
      </c>
    </row>
    <row r="301" spans="2:47" s="1" customFormat="1" ht="27">
      <c r="B301" s="40"/>
      <c r="C301" s="62"/>
      <c r="D301" s="204" t="s">
        <v>147</v>
      </c>
      <c r="E301" s="62"/>
      <c r="F301" s="205" t="s">
        <v>260</v>
      </c>
      <c r="G301" s="62"/>
      <c r="H301" s="62"/>
      <c r="I301" s="162"/>
      <c r="J301" s="62"/>
      <c r="K301" s="62"/>
      <c r="L301" s="60"/>
      <c r="M301" s="206"/>
      <c r="N301" s="41"/>
      <c r="O301" s="41"/>
      <c r="P301" s="41"/>
      <c r="Q301" s="41"/>
      <c r="R301" s="41"/>
      <c r="S301" s="41"/>
      <c r="T301" s="77"/>
      <c r="AT301" s="23" t="s">
        <v>147</v>
      </c>
      <c r="AU301" s="23" t="s">
        <v>84</v>
      </c>
    </row>
    <row r="302" spans="2:63" s="10" customFormat="1" ht="29.85" customHeight="1">
      <c r="B302" s="175"/>
      <c r="C302" s="176"/>
      <c r="D302" s="189" t="s">
        <v>72</v>
      </c>
      <c r="E302" s="190" t="s">
        <v>426</v>
      </c>
      <c r="F302" s="190" t="s">
        <v>427</v>
      </c>
      <c r="G302" s="176"/>
      <c r="H302" s="176"/>
      <c r="I302" s="179"/>
      <c r="J302" s="191">
        <f>BK302</f>
        <v>0</v>
      </c>
      <c r="K302" s="176"/>
      <c r="L302" s="181"/>
      <c r="M302" s="182"/>
      <c r="N302" s="183"/>
      <c r="O302" s="183"/>
      <c r="P302" s="184">
        <f>SUM(P303:P331)</f>
        <v>0</v>
      </c>
      <c r="Q302" s="183"/>
      <c r="R302" s="184">
        <f>SUM(R303:R331)</f>
        <v>0.004</v>
      </c>
      <c r="S302" s="183"/>
      <c r="T302" s="185">
        <f>SUM(T303:T331)</f>
        <v>17.83</v>
      </c>
      <c r="AR302" s="186" t="s">
        <v>81</v>
      </c>
      <c r="AT302" s="187" t="s">
        <v>72</v>
      </c>
      <c r="AU302" s="187" t="s">
        <v>81</v>
      </c>
      <c r="AY302" s="186" t="s">
        <v>138</v>
      </c>
      <c r="BK302" s="188">
        <f>SUM(BK303:BK331)</f>
        <v>0</v>
      </c>
    </row>
    <row r="303" spans="2:65" s="1" customFormat="1" ht="22.5" customHeight="1">
      <c r="B303" s="40"/>
      <c r="C303" s="192" t="s">
        <v>417</v>
      </c>
      <c r="D303" s="192" t="s">
        <v>140</v>
      </c>
      <c r="E303" s="193" t="s">
        <v>400</v>
      </c>
      <c r="F303" s="194" t="s">
        <v>401</v>
      </c>
      <c r="G303" s="195" t="s">
        <v>217</v>
      </c>
      <c r="H303" s="196">
        <v>10</v>
      </c>
      <c r="I303" s="197"/>
      <c r="J303" s="198">
        <f>ROUND(I303*H303,2)</f>
        <v>0</v>
      </c>
      <c r="K303" s="194" t="s">
        <v>144</v>
      </c>
      <c r="L303" s="60"/>
      <c r="M303" s="199" t="s">
        <v>21</v>
      </c>
      <c r="N303" s="200" t="s">
        <v>44</v>
      </c>
      <c r="O303" s="41"/>
      <c r="P303" s="201">
        <f>O303*H303</f>
        <v>0</v>
      </c>
      <c r="Q303" s="201">
        <v>0</v>
      </c>
      <c r="R303" s="201">
        <f>Q303*H303</f>
        <v>0</v>
      </c>
      <c r="S303" s="201">
        <v>0</v>
      </c>
      <c r="T303" s="202">
        <f>S303*H303</f>
        <v>0</v>
      </c>
      <c r="AR303" s="23" t="s">
        <v>145</v>
      </c>
      <c r="AT303" s="23" t="s">
        <v>140</v>
      </c>
      <c r="AU303" s="23" t="s">
        <v>84</v>
      </c>
      <c r="AY303" s="23" t="s">
        <v>138</v>
      </c>
      <c r="BE303" s="203">
        <f>IF(N303="základní",J303,0)</f>
        <v>0</v>
      </c>
      <c r="BF303" s="203">
        <f>IF(N303="snížená",J303,0)</f>
        <v>0</v>
      </c>
      <c r="BG303" s="203">
        <f>IF(N303="zákl. přenesená",J303,0)</f>
        <v>0</v>
      </c>
      <c r="BH303" s="203">
        <f>IF(N303="sníž. přenesená",J303,0)</f>
        <v>0</v>
      </c>
      <c r="BI303" s="203">
        <f>IF(N303="nulová",J303,0)</f>
        <v>0</v>
      </c>
      <c r="BJ303" s="23" t="s">
        <v>81</v>
      </c>
      <c r="BK303" s="203">
        <f>ROUND(I303*H303,2)</f>
        <v>0</v>
      </c>
      <c r="BL303" s="23" t="s">
        <v>145</v>
      </c>
      <c r="BM303" s="23" t="s">
        <v>571</v>
      </c>
    </row>
    <row r="304" spans="2:47" s="1" customFormat="1" ht="27">
      <c r="B304" s="40"/>
      <c r="C304" s="62"/>
      <c r="D304" s="204" t="s">
        <v>147</v>
      </c>
      <c r="E304" s="62"/>
      <c r="F304" s="205" t="s">
        <v>403</v>
      </c>
      <c r="G304" s="62"/>
      <c r="H304" s="62"/>
      <c r="I304" s="162"/>
      <c r="J304" s="62"/>
      <c r="K304" s="62"/>
      <c r="L304" s="60"/>
      <c r="M304" s="206"/>
      <c r="N304" s="41"/>
      <c r="O304" s="41"/>
      <c r="P304" s="41"/>
      <c r="Q304" s="41"/>
      <c r="R304" s="41"/>
      <c r="S304" s="41"/>
      <c r="T304" s="77"/>
      <c r="AT304" s="23" t="s">
        <v>147</v>
      </c>
      <c r="AU304" s="23" t="s">
        <v>84</v>
      </c>
    </row>
    <row r="305" spans="2:51" s="12" customFormat="1" ht="13.5">
      <c r="B305" s="218"/>
      <c r="C305" s="219"/>
      <c r="D305" s="204" t="s">
        <v>149</v>
      </c>
      <c r="E305" s="220" t="s">
        <v>21</v>
      </c>
      <c r="F305" s="221" t="s">
        <v>502</v>
      </c>
      <c r="G305" s="219"/>
      <c r="H305" s="222">
        <v>10</v>
      </c>
      <c r="I305" s="223"/>
      <c r="J305" s="219"/>
      <c r="K305" s="219"/>
      <c r="L305" s="224"/>
      <c r="M305" s="225"/>
      <c r="N305" s="226"/>
      <c r="O305" s="226"/>
      <c r="P305" s="226"/>
      <c r="Q305" s="226"/>
      <c r="R305" s="226"/>
      <c r="S305" s="226"/>
      <c r="T305" s="227"/>
      <c r="AT305" s="228" t="s">
        <v>149</v>
      </c>
      <c r="AU305" s="228" t="s">
        <v>84</v>
      </c>
      <c r="AV305" s="12" t="s">
        <v>84</v>
      </c>
      <c r="AW305" s="12" t="s">
        <v>36</v>
      </c>
      <c r="AX305" s="12" t="s">
        <v>73</v>
      </c>
      <c r="AY305" s="228" t="s">
        <v>138</v>
      </c>
    </row>
    <row r="306" spans="2:51" s="13" customFormat="1" ht="13.5">
      <c r="B306" s="229"/>
      <c r="C306" s="230"/>
      <c r="D306" s="231" t="s">
        <v>149</v>
      </c>
      <c r="E306" s="232" t="s">
        <v>21</v>
      </c>
      <c r="F306" s="233" t="s">
        <v>152</v>
      </c>
      <c r="G306" s="230"/>
      <c r="H306" s="234">
        <v>10</v>
      </c>
      <c r="I306" s="235"/>
      <c r="J306" s="230"/>
      <c r="K306" s="230"/>
      <c r="L306" s="236"/>
      <c r="M306" s="237"/>
      <c r="N306" s="238"/>
      <c r="O306" s="238"/>
      <c r="P306" s="238"/>
      <c r="Q306" s="238"/>
      <c r="R306" s="238"/>
      <c r="S306" s="238"/>
      <c r="T306" s="239"/>
      <c r="AT306" s="240" t="s">
        <v>149</v>
      </c>
      <c r="AU306" s="240" t="s">
        <v>84</v>
      </c>
      <c r="AV306" s="13" t="s">
        <v>145</v>
      </c>
      <c r="AW306" s="13" t="s">
        <v>36</v>
      </c>
      <c r="AX306" s="13" t="s">
        <v>81</v>
      </c>
      <c r="AY306" s="240" t="s">
        <v>138</v>
      </c>
    </row>
    <row r="307" spans="2:65" s="1" customFormat="1" ht="31.5" customHeight="1">
      <c r="B307" s="40"/>
      <c r="C307" s="192" t="s">
        <v>457</v>
      </c>
      <c r="D307" s="192" t="s">
        <v>140</v>
      </c>
      <c r="E307" s="193" t="s">
        <v>431</v>
      </c>
      <c r="F307" s="194" t="s">
        <v>572</v>
      </c>
      <c r="G307" s="195" t="s">
        <v>187</v>
      </c>
      <c r="H307" s="196">
        <v>100</v>
      </c>
      <c r="I307" s="197"/>
      <c r="J307" s="198">
        <f>ROUND(I307*H307,2)</f>
        <v>0</v>
      </c>
      <c r="K307" s="194" t="s">
        <v>144</v>
      </c>
      <c r="L307" s="60"/>
      <c r="M307" s="199" t="s">
        <v>21</v>
      </c>
      <c r="N307" s="200" t="s">
        <v>44</v>
      </c>
      <c r="O307" s="41"/>
      <c r="P307" s="201">
        <f>O307*H307</f>
        <v>0</v>
      </c>
      <c r="Q307" s="201">
        <v>4E-05</v>
      </c>
      <c r="R307" s="201">
        <f>Q307*H307</f>
        <v>0.004</v>
      </c>
      <c r="S307" s="201">
        <v>0.103</v>
      </c>
      <c r="T307" s="202">
        <f>S307*H307</f>
        <v>10.299999999999999</v>
      </c>
      <c r="AR307" s="23" t="s">
        <v>145</v>
      </c>
      <c r="AT307" s="23" t="s">
        <v>140</v>
      </c>
      <c r="AU307" s="23" t="s">
        <v>84</v>
      </c>
      <c r="AY307" s="23" t="s">
        <v>138</v>
      </c>
      <c r="BE307" s="203">
        <f>IF(N307="základní",J307,0)</f>
        <v>0</v>
      </c>
      <c r="BF307" s="203">
        <f>IF(N307="snížená",J307,0)</f>
        <v>0</v>
      </c>
      <c r="BG307" s="203">
        <f>IF(N307="zákl. přenesená",J307,0)</f>
        <v>0</v>
      </c>
      <c r="BH307" s="203">
        <f>IF(N307="sníž. přenesená",J307,0)</f>
        <v>0</v>
      </c>
      <c r="BI307" s="203">
        <f>IF(N307="nulová",J307,0)</f>
        <v>0</v>
      </c>
      <c r="BJ307" s="23" t="s">
        <v>81</v>
      </c>
      <c r="BK307" s="203">
        <f>ROUND(I307*H307,2)</f>
        <v>0</v>
      </c>
      <c r="BL307" s="23" t="s">
        <v>145</v>
      </c>
      <c r="BM307" s="23" t="s">
        <v>573</v>
      </c>
    </row>
    <row r="308" spans="2:47" s="1" customFormat="1" ht="216">
      <c r="B308" s="40"/>
      <c r="C308" s="62"/>
      <c r="D308" s="204" t="s">
        <v>147</v>
      </c>
      <c r="E308" s="62"/>
      <c r="F308" s="205" t="s">
        <v>434</v>
      </c>
      <c r="G308" s="62"/>
      <c r="H308" s="62"/>
      <c r="I308" s="162"/>
      <c r="J308" s="62"/>
      <c r="K308" s="62"/>
      <c r="L308" s="60"/>
      <c r="M308" s="206"/>
      <c r="N308" s="41"/>
      <c r="O308" s="41"/>
      <c r="P308" s="41"/>
      <c r="Q308" s="41"/>
      <c r="R308" s="41"/>
      <c r="S308" s="41"/>
      <c r="T308" s="77"/>
      <c r="AT308" s="23" t="s">
        <v>147</v>
      </c>
      <c r="AU308" s="23" t="s">
        <v>84</v>
      </c>
    </row>
    <row r="309" spans="2:51" s="12" customFormat="1" ht="13.5">
      <c r="B309" s="218"/>
      <c r="C309" s="219"/>
      <c r="D309" s="204" t="s">
        <v>149</v>
      </c>
      <c r="E309" s="220" t="s">
        <v>21</v>
      </c>
      <c r="F309" s="221" t="s">
        <v>574</v>
      </c>
      <c r="G309" s="219"/>
      <c r="H309" s="222">
        <v>100</v>
      </c>
      <c r="I309" s="223"/>
      <c r="J309" s="219"/>
      <c r="K309" s="219"/>
      <c r="L309" s="224"/>
      <c r="M309" s="225"/>
      <c r="N309" s="226"/>
      <c r="O309" s="226"/>
      <c r="P309" s="226"/>
      <c r="Q309" s="226"/>
      <c r="R309" s="226"/>
      <c r="S309" s="226"/>
      <c r="T309" s="227"/>
      <c r="AT309" s="228" t="s">
        <v>149</v>
      </c>
      <c r="AU309" s="228" t="s">
        <v>84</v>
      </c>
      <c r="AV309" s="12" t="s">
        <v>84</v>
      </c>
      <c r="AW309" s="12" t="s">
        <v>36</v>
      </c>
      <c r="AX309" s="12" t="s">
        <v>73</v>
      </c>
      <c r="AY309" s="228" t="s">
        <v>138</v>
      </c>
    </row>
    <row r="310" spans="2:51" s="13" customFormat="1" ht="13.5">
      <c r="B310" s="229"/>
      <c r="C310" s="230"/>
      <c r="D310" s="231" t="s">
        <v>149</v>
      </c>
      <c r="E310" s="232" t="s">
        <v>21</v>
      </c>
      <c r="F310" s="233" t="s">
        <v>152</v>
      </c>
      <c r="G310" s="230"/>
      <c r="H310" s="234">
        <v>100</v>
      </c>
      <c r="I310" s="235"/>
      <c r="J310" s="230"/>
      <c r="K310" s="230"/>
      <c r="L310" s="236"/>
      <c r="M310" s="237"/>
      <c r="N310" s="238"/>
      <c r="O310" s="238"/>
      <c r="P310" s="238"/>
      <c r="Q310" s="238"/>
      <c r="R310" s="238"/>
      <c r="S310" s="238"/>
      <c r="T310" s="239"/>
      <c r="AT310" s="240" t="s">
        <v>149</v>
      </c>
      <c r="AU310" s="240" t="s">
        <v>84</v>
      </c>
      <c r="AV310" s="13" t="s">
        <v>145</v>
      </c>
      <c r="AW310" s="13" t="s">
        <v>36</v>
      </c>
      <c r="AX310" s="13" t="s">
        <v>81</v>
      </c>
      <c r="AY310" s="240" t="s">
        <v>138</v>
      </c>
    </row>
    <row r="311" spans="2:65" s="1" customFormat="1" ht="22.5" customHeight="1">
      <c r="B311" s="40"/>
      <c r="C311" s="192" t="s">
        <v>428</v>
      </c>
      <c r="D311" s="192" t="s">
        <v>140</v>
      </c>
      <c r="E311" s="193" t="s">
        <v>442</v>
      </c>
      <c r="F311" s="194" t="s">
        <v>443</v>
      </c>
      <c r="G311" s="195" t="s">
        <v>217</v>
      </c>
      <c r="H311" s="196">
        <v>10</v>
      </c>
      <c r="I311" s="197"/>
      <c r="J311" s="198">
        <f>ROUND(I311*H311,2)</f>
        <v>0</v>
      </c>
      <c r="K311" s="194" t="s">
        <v>144</v>
      </c>
      <c r="L311" s="60"/>
      <c r="M311" s="199" t="s">
        <v>21</v>
      </c>
      <c r="N311" s="200" t="s">
        <v>44</v>
      </c>
      <c r="O311" s="41"/>
      <c r="P311" s="201">
        <f>O311*H311</f>
        <v>0</v>
      </c>
      <c r="Q311" s="201">
        <v>0</v>
      </c>
      <c r="R311" s="201">
        <f>Q311*H311</f>
        <v>0</v>
      </c>
      <c r="S311" s="201">
        <v>0.753</v>
      </c>
      <c r="T311" s="202">
        <f>S311*H311</f>
        <v>7.53</v>
      </c>
      <c r="AR311" s="23" t="s">
        <v>145</v>
      </c>
      <c r="AT311" s="23" t="s">
        <v>140</v>
      </c>
      <c r="AU311" s="23" t="s">
        <v>84</v>
      </c>
      <c r="AY311" s="23" t="s">
        <v>138</v>
      </c>
      <c r="BE311" s="203">
        <f>IF(N311="základní",J311,0)</f>
        <v>0</v>
      </c>
      <c r="BF311" s="203">
        <f>IF(N311="snížená",J311,0)</f>
        <v>0</v>
      </c>
      <c r="BG311" s="203">
        <f>IF(N311="zákl. přenesená",J311,0)</f>
        <v>0</v>
      </c>
      <c r="BH311" s="203">
        <f>IF(N311="sníž. přenesená",J311,0)</f>
        <v>0</v>
      </c>
      <c r="BI311" s="203">
        <f>IF(N311="nulová",J311,0)</f>
        <v>0</v>
      </c>
      <c r="BJ311" s="23" t="s">
        <v>81</v>
      </c>
      <c r="BK311" s="203">
        <f>ROUND(I311*H311,2)</f>
        <v>0</v>
      </c>
      <c r="BL311" s="23" t="s">
        <v>145</v>
      </c>
      <c r="BM311" s="23" t="s">
        <v>575</v>
      </c>
    </row>
    <row r="312" spans="2:47" s="1" customFormat="1" ht="121.5">
      <c r="B312" s="40"/>
      <c r="C312" s="62"/>
      <c r="D312" s="204" t="s">
        <v>147</v>
      </c>
      <c r="E312" s="62"/>
      <c r="F312" s="205" t="s">
        <v>445</v>
      </c>
      <c r="G312" s="62"/>
      <c r="H312" s="62"/>
      <c r="I312" s="162"/>
      <c r="J312" s="62"/>
      <c r="K312" s="62"/>
      <c r="L312" s="60"/>
      <c r="M312" s="206"/>
      <c r="N312" s="41"/>
      <c r="O312" s="41"/>
      <c r="P312" s="41"/>
      <c r="Q312" s="41"/>
      <c r="R312" s="41"/>
      <c r="S312" s="41"/>
      <c r="T312" s="77"/>
      <c r="AT312" s="23" t="s">
        <v>147</v>
      </c>
      <c r="AU312" s="23" t="s">
        <v>84</v>
      </c>
    </row>
    <row r="313" spans="2:51" s="12" customFormat="1" ht="13.5">
      <c r="B313" s="218"/>
      <c r="C313" s="219"/>
      <c r="D313" s="204" t="s">
        <v>149</v>
      </c>
      <c r="E313" s="220" t="s">
        <v>21</v>
      </c>
      <c r="F313" s="221" t="s">
        <v>576</v>
      </c>
      <c r="G313" s="219"/>
      <c r="H313" s="222">
        <v>10</v>
      </c>
      <c r="I313" s="223"/>
      <c r="J313" s="219"/>
      <c r="K313" s="219"/>
      <c r="L313" s="224"/>
      <c r="M313" s="225"/>
      <c r="N313" s="226"/>
      <c r="O313" s="226"/>
      <c r="P313" s="226"/>
      <c r="Q313" s="226"/>
      <c r="R313" s="226"/>
      <c r="S313" s="226"/>
      <c r="T313" s="227"/>
      <c r="AT313" s="228" t="s">
        <v>149</v>
      </c>
      <c r="AU313" s="228" t="s">
        <v>84</v>
      </c>
      <c r="AV313" s="12" t="s">
        <v>84</v>
      </c>
      <c r="AW313" s="12" t="s">
        <v>36</v>
      </c>
      <c r="AX313" s="12" t="s">
        <v>73</v>
      </c>
      <c r="AY313" s="228" t="s">
        <v>138</v>
      </c>
    </row>
    <row r="314" spans="2:51" s="13" customFormat="1" ht="13.5">
      <c r="B314" s="229"/>
      <c r="C314" s="230"/>
      <c r="D314" s="231" t="s">
        <v>149</v>
      </c>
      <c r="E314" s="232" t="s">
        <v>21</v>
      </c>
      <c r="F314" s="233" t="s">
        <v>152</v>
      </c>
      <c r="G314" s="230"/>
      <c r="H314" s="234">
        <v>10</v>
      </c>
      <c r="I314" s="235"/>
      <c r="J314" s="230"/>
      <c r="K314" s="230"/>
      <c r="L314" s="236"/>
      <c r="M314" s="237"/>
      <c r="N314" s="238"/>
      <c r="O314" s="238"/>
      <c r="P314" s="238"/>
      <c r="Q314" s="238"/>
      <c r="R314" s="238"/>
      <c r="S314" s="238"/>
      <c r="T314" s="239"/>
      <c r="AT314" s="240" t="s">
        <v>149</v>
      </c>
      <c r="AU314" s="240" t="s">
        <v>84</v>
      </c>
      <c r="AV314" s="13" t="s">
        <v>145</v>
      </c>
      <c r="AW314" s="13" t="s">
        <v>36</v>
      </c>
      <c r="AX314" s="13" t="s">
        <v>81</v>
      </c>
      <c r="AY314" s="240" t="s">
        <v>138</v>
      </c>
    </row>
    <row r="315" spans="2:65" s="1" customFormat="1" ht="31.5" customHeight="1">
      <c r="B315" s="40"/>
      <c r="C315" s="192" t="s">
        <v>430</v>
      </c>
      <c r="D315" s="192" t="s">
        <v>140</v>
      </c>
      <c r="E315" s="193" t="s">
        <v>448</v>
      </c>
      <c r="F315" s="194" t="s">
        <v>449</v>
      </c>
      <c r="G315" s="195" t="s">
        <v>181</v>
      </c>
      <c r="H315" s="196">
        <v>7.53</v>
      </c>
      <c r="I315" s="197"/>
      <c r="J315" s="198">
        <f>ROUND(I315*H315,2)</f>
        <v>0</v>
      </c>
      <c r="K315" s="194" t="s">
        <v>21</v>
      </c>
      <c r="L315" s="60"/>
      <c r="M315" s="199" t="s">
        <v>21</v>
      </c>
      <c r="N315" s="200" t="s">
        <v>44</v>
      </c>
      <c r="O315" s="41"/>
      <c r="P315" s="201">
        <f>O315*H315</f>
        <v>0</v>
      </c>
      <c r="Q315" s="201">
        <v>0</v>
      </c>
      <c r="R315" s="201">
        <f>Q315*H315</f>
        <v>0</v>
      </c>
      <c r="S315" s="201">
        <v>0</v>
      </c>
      <c r="T315" s="202">
        <f>S315*H315</f>
        <v>0</v>
      </c>
      <c r="AR315" s="23" t="s">
        <v>145</v>
      </c>
      <c r="AT315" s="23" t="s">
        <v>140</v>
      </c>
      <c r="AU315" s="23" t="s">
        <v>84</v>
      </c>
      <c r="AY315" s="23" t="s">
        <v>138</v>
      </c>
      <c r="BE315" s="203">
        <f>IF(N315="základní",J315,0)</f>
        <v>0</v>
      </c>
      <c r="BF315" s="203">
        <f>IF(N315="snížená",J315,0)</f>
        <v>0</v>
      </c>
      <c r="BG315" s="203">
        <f>IF(N315="zákl. přenesená",J315,0)</f>
        <v>0</v>
      </c>
      <c r="BH315" s="203">
        <f>IF(N315="sníž. přenesená",J315,0)</f>
        <v>0</v>
      </c>
      <c r="BI315" s="203">
        <f>IF(N315="nulová",J315,0)</f>
        <v>0</v>
      </c>
      <c r="BJ315" s="23" t="s">
        <v>81</v>
      </c>
      <c r="BK315" s="203">
        <f>ROUND(I315*H315,2)</f>
        <v>0</v>
      </c>
      <c r="BL315" s="23" t="s">
        <v>145</v>
      </c>
      <c r="BM315" s="23" t="s">
        <v>577</v>
      </c>
    </row>
    <row r="316" spans="2:51" s="12" customFormat="1" ht="13.5">
      <c r="B316" s="218"/>
      <c r="C316" s="219"/>
      <c r="D316" s="204" t="s">
        <v>149</v>
      </c>
      <c r="E316" s="220" t="s">
        <v>21</v>
      </c>
      <c r="F316" s="221" t="s">
        <v>578</v>
      </c>
      <c r="G316" s="219"/>
      <c r="H316" s="222">
        <v>7.53</v>
      </c>
      <c r="I316" s="223"/>
      <c r="J316" s="219"/>
      <c r="K316" s="219"/>
      <c r="L316" s="224"/>
      <c r="M316" s="225"/>
      <c r="N316" s="226"/>
      <c r="O316" s="226"/>
      <c r="P316" s="226"/>
      <c r="Q316" s="226"/>
      <c r="R316" s="226"/>
      <c r="S316" s="226"/>
      <c r="T316" s="227"/>
      <c r="AT316" s="228" t="s">
        <v>149</v>
      </c>
      <c r="AU316" s="228" t="s">
        <v>84</v>
      </c>
      <c r="AV316" s="12" t="s">
        <v>84</v>
      </c>
      <c r="AW316" s="12" t="s">
        <v>36</v>
      </c>
      <c r="AX316" s="12" t="s">
        <v>73</v>
      </c>
      <c r="AY316" s="228" t="s">
        <v>138</v>
      </c>
    </row>
    <row r="317" spans="2:51" s="13" customFormat="1" ht="13.5">
      <c r="B317" s="229"/>
      <c r="C317" s="230"/>
      <c r="D317" s="231" t="s">
        <v>149</v>
      </c>
      <c r="E317" s="232" t="s">
        <v>21</v>
      </c>
      <c r="F317" s="233" t="s">
        <v>152</v>
      </c>
      <c r="G317" s="230"/>
      <c r="H317" s="234">
        <v>7.53</v>
      </c>
      <c r="I317" s="235"/>
      <c r="J317" s="230"/>
      <c r="K317" s="230"/>
      <c r="L317" s="236"/>
      <c r="M317" s="237"/>
      <c r="N317" s="238"/>
      <c r="O317" s="238"/>
      <c r="P317" s="238"/>
      <c r="Q317" s="238"/>
      <c r="R317" s="238"/>
      <c r="S317" s="238"/>
      <c r="T317" s="239"/>
      <c r="AT317" s="240" t="s">
        <v>149</v>
      </c>
      <c r="AU317" s="240" t="s">
        <v>84</v>
      </c>
      <c r="AV317" s="13" t="s">
        <v>145</v>
      </c>
      <c r="AW317" s="13" t="s">
        <v>36</v>
      </c>
      <c r="AX317" s="13" t="s">
        <v>81</v>
      </c>
      <c r="AY317" s="240" t="s">
        <v>138</v>
      </c>
    </row>
    <row r="318" spans="2:65" s="1" customFormat="1" ht="22.5" customHeight="1">
      <c r="B318" s="40"/>
      <c r="C318" s="192" t="s">
        <v>436</v>
      </c>
      <c r="D318" s="192" t="s">
        <v>140</v>
      </c>
      <c r="E318" s="193" t="s">
        <v>453</v>
      </c>
      <c r="F318" s="194" t="s">
        <v>454</v>
      </c>
      <c r="G318" s="195" t="s">
        <v>181</v>
      </c>
      <c r="H318" s="196">
        <v>10.3</v>
      </c>
      <c r="I318" s="197"/>
      <c r="J318" s="198">
        <f>ROUND(I318*H318,2)</f>
        <v>0</v>
      </c>
      <c r="K318" s="194" t="s">
        <v>21</v>
      </c>
      <c r="L318" s="60"/>
      <c r="M318" s="199" t="s">
        <v>21</v>
      </c>
      <c r="N318" s="200" t="s">
        <v>44</v>
      </c>
      <c r="O318" s="41"/>
      <c r="P318" s="201">
        <f>O318*H318</f>
        <v>0</v>
      </c>
      <c r="Q318" s="201">
        <v>0</v>
      </c>
      <c r="R318" s="201">
        <f>Q318*H318</f>
        <v>0</v>
      </c>
      <c r="S318" s="201">
        <v>0</v>
      </c>
      <c r="T318" s="202">
        <f>S318*H318</f>
        <v>0</v>
      </c>
      <c r="AR318" s="23" t="s">
        <v>145</v>
      </c>
      <c r="AT318" s="23" t="s">
        <v>140</v>
      </c>
      <c r="AU318" s="23" t="s">
        <v>84</v>
      </c>
      <c r="AY318" s="23" t="s">
        <v>138</v>
      </c>
      <c r="BE318" s="203">
        <f>IF(N318="základní",J318,0)</f>
        <v>0</v>
      </c>
      <c r="BF318" s="203">
        <f>IF(N318="snížená",J318,0)</f>
        <v>0</v>
      </c>
      <c r="BG318" s="203">
        <f>IF(N318="zákl. přenesená",J318,0)</f>
        <v>0</v>
      </c>
      <c r="BH318" s="203">
        <f>IF(N318="sníž. přenesená",J318,0)</f>
        <v>0</v>
      </c>
      <c r="BI318" s="203">
        <f>IF(N318="nulová",J318,0)</f>
        <v>0</v>
      </c>
      <c r="BJ318" s="23" t="s">
        <v>81</v>
      </c>
      <c r="BK318" s="203">
        <f>ROUND(I318*H318,2)</f>
        <v>0</v>
      </c>
      <c r="BL318" s="23" t="s">
        <v>145</v>
      </c>
      <c r="BM318" s="23" t="s">
        <v>579</v>
      </c>
    </row>
    <row r="319" spans="2:51" s="12" customFormat="1" ht="13.5">
      <c r="B319" s="218"/>
      <c r="C319" s="219"/>
      <c r="D319" s="204" t="s">
        <v>149</v>
      </c>
      <c r="E319" s="220" t="s">
        <v>21</v>
      </c>
      <c r="F319" s="221" t="s">
        <v>580</v>
      </c>
      <c r="G319" s="219"/>
      <c r="H319" s="222">
        <v>10.3</v>
      </c>
      <c r="I319" s="223"/>
      <c r="J319" s="219"/>
      <c r="K319" s="219"/>
      <c r="L319" s="224"/>
      <c r="M319" s="225"/>
      <c r="N319" s="226"/>
      <c r="O319" s="226"/>
      <c r="P319" s="226"/>
      <c r="Q319" s="226"/>
      <c r="R319" s="226"/>
      <c r="S319" s="226"/>
      <c r="T319" s="227"/>
      <c r="AT319" s="228" t="s">
        <v>149</v>
      </c>
      <c r="AU319" s="228" t="s">
        <v>84</v>
      </c>
      <c r="AV319" s="12" t="s">
        <v>84</v>
      </c>
      <c r="AW319" s="12" t="s">
        <v>36</v>
      </c>
      <c r="AX319" s="12" t="s">
        <v>73</v>
      </c>
      <c r="AY319" s="228" t="s">
        <v>138</v>
      </c>
    </row>
    <row r="320" spans="2:51" s="13" customFormat="1" ht="13.5">
      <c r="B320" s="229"/>
      <c r="C320" s="230"/>
      <c r="D320" s="231" t="s">
        <v>149</v>
      </c>
      <c r="E320" s="232" t="s">
        <v>21</v>
      </c>
      <c r="F320" s="233" t="s">
        <v>152</v>
      </c>
      <c r="G320" s="230"/>
      <c r="H320" s="234">
        <v>10.3</v>
      </c>
      <c r="I320" s="235"/>
      <c r="J320" s="230"/>
      <c r="K320" s="230"/>
      <c r="L320" s="236"/>
      <c r="M320" s="237"/>
      <c r="N320" s="238"/>
      <c r="O320" s="238"/>
      <c r="P320" s="238"/>
      <c r="Q320" s="238"/>
      <c r="R320" s="238"/>
      <c r="S320" s="238"/>
      <c r="T320" s="239"/>
      <c r="AT320" s="240" t="s">
        <v>149</v>
      </c>
      <c r="AU320" s="240" t="s">
        <v>84</v>
      </c>
      <c r="AV320" s="13" t="s">
        <v>145</v>
      </c>
      <c r="AW320" s="13" t="s">
        <v>36</v>
      </c>
      <c r="AX320" s="13" t="s">
        <v>81</v>
      </c>
      <c r="AY320" s="240" t="s">
        <v>138</v>
      </c>
    </row>
    <row r="321" spans="2:65" s="1" customFormat="1" ht="31.5" customHeight="1">
      <c r="B321" s="40"/>
      <c r="C321" s="192" t="s">
        <v>441</v>
      </c>
      <c r="D321" s="192" t="s">
        <v>140</v>
      </c>
      <c r="E321" s="193" t="s">
        <v>458</v>
      </c>
      <c r="F321" s="194" t="s">
        <v>459</v>
      </c>
      <c r="G321" s="195" t="s">
        <v>181</v>
      </c>
      <c r="H321" s="196">
        <v>10.3</v>
      </c>
      <c r="I321" s="197"/>
      <c r="J321" s="198">
        <f>ROUND(I321*H321,2)</f>
        <v>0</v>
      </c>
      <c r="K321" s="194" t="s">
        <v>21</v>
      </c>
      <c r="L321" s="60"/>
      <c r="M321" s="199" t="s">
        <v>21</v>
      </c>
      <c r="N321" s="200" t="s">
        <v>44</v>
      </c>
      <c r="O321" s="41"/>
      <c r="P321" s="201">
        <f>O321*H321</f>
        <v>0</v>
      </c>
      <c r="Q321" s="201">
        <v>0</v>
      </c>
      <c r="R321" s="201">
        <f>Q321*H321</f>
        <v>0</v>
      </c>
      <c r="S321" s="201">
        <v>0</v>
      </c>
      <c r="T321" s="202">
        <f>S321*H321</f>
        <v>0</v>
      </c>
      <c r="AR321" s="23" t="s">
        <v>145</v>
      </c>
      <c r="AT321" s="23" t="s">
        <v>140</v>
      </c>
      <c r="AU321" s="23" t="s">
        <v>84</v>
      </c>
      <c r="AY321" s="23" t="s">
        <v>138</v>
      </c>
      <c r="BE321" s="203">
        <f>IF(N321="základní",J321,0)</f>
        <v>0</v>
      </c>
      <c r="BF321" s="203">
        <f>IF(N321="snížená",J321,0)</f>
        <v>0</v>
      </c>
      <c r="BG321" s="203">
        <f>IF(N321="zákl. přenesená",J321,0)</f>
        <v>0</v>
      </c>
      <c r="BH321" s="203">
        <f>IF(N321="sníž. přenesená",J321,0)</f>
        <v>0</v>
      </c>
      <c r="BI321" s="203">
        <f>IF(N321="nulová",J321,0)</f>
        <v>0</v>
      </c>
      <c r="BJ321" s="23" t="s">
        <v>81</v>
      </c>
      <c r="BK321" s="203">
        <f>ROUND(I321*H321,2)</f>
        <v>0</v>
      </c>
      <c r="BL321" s="23" t="s">
        <v>145</v>
      </c>
      <c r="BM321" s="23" t="s">
        <v>581</v>
      </c>
    </row>
    <row r="322" spans="2:51" s="12" customFormat="1" ht="13.5">
      <c r="B322" s="218"/>
      <c r="C322" s="219"/>
      <c r="D322" s="204" t="s">
        <v>149</v>
      </c>
      <c r="E322" s="220" t="s">
        <v>21</v>
      </c>
      <c r="F322" s="221" t="s">
        <v>582</v>
      </c>
      <c r="G322" s="219"/>
      <c r="H322" s="222">
        <v>10.3</v>
      </c>
      <c r="I322" s="223"/>
      <c r="J322" s="219"/>
      <c r="K322" s="219"/>
      <c r="L322" s="224"/>
      <c r="M322" s="225"/>
      <c r="N322" s="226"/>
      <c r="O322" s="226"/>
      <c r="P322" s="226"/>
      <c r="Q322" s="226"/>
      <c r="R322" s="226"/>
      <c r="S322" s="226"/>
      <c r="T322" s="227"/>
      <c r="AT322" s="228" t="s">
        <v>149</v>
      </c>
      <c r="AU322" s="228" t="s">
        <v>84</v>
      </c>
      <c r="AV322" s="12" t="s">
        <v>84</v>
      </c>
      <c r="AW322" s="12" t="s">
        <v>36</v>
      </c>
      <c r="AX322" s="12" t="s">
        <v>73</v>
      </c>
      <c r="AY322" s="228" t="s">
        <v>138</v>
      </c>
    </row>
    <row r="323" spans="2:51" s="13" customFormat="1" ht="13.5">
      <c r="B323" s="229"/>
      <c r="C323" s="230"/>
      <c r="D323" s="231" t="s">
        <v>149</v>
      </c>
      <c r="E323" s="232" t="s">
        <v>21</v>
      </c>
      <c r="F323" s="233" t="s">
        <v>152</v>
      </c>
      <c r="G323" s="230"/>
      <c r="H323" s="234">
        <v>10.3</v>
      </c>
      <c r="I323" s="235"/>
      <c r="J323" s="230"/>
      <c r="K323" s="230"/>
      <c r="L323" s="236"/>
      <c r="M323" s="237"/>
      <c r="N323" s="238"/>
      <c r="O323" s="238"/>
      <c r="P323" s="238"/>
      <c r="Q323" s="238"/>
      <c r="R323" s="238"/>
      <c r="S323" s="238"/>
      <c r="T323" s="239"/>
      <c r="AT323" s="240" t="s">
        <v>149</v>
      </c>
      <c r="AU323" s="240" t="s">
        <v>84</v>
      </c>
      <c r="AV323" s="13" t="s">
        <v>145</v>
      </c>
      <c r="AW323" s="13" t="s">
        <v>36</v>
      </c>
      <c r="AX323" s="13" t="s">
        <v>81</v>
      </c>
      <c r="AY323" s="240" t="s">
        <v>138</v>
      </c>
    </row>
    <row r="324" spans="2:65" s="1" customFormat="1" ht="31.5" customHeight="1">
      <c r="B324" s="40"/>
      <c r="C324" s="192" t="s">
        <v>447</v>
      </c>
      <c r="D324" s="192" t="s">
        <v>140</v>
      </c>
      <c r="E324" s="193" t="s">
        <v>463</v>
      </c>
      <c r="F324" s="194" t="s">
        <v>464</v>
      </c>
      <c r="G324" s="195" t="s">
        <v>181</v>
      </c>
      <c r="H324" s="196">
        <v>263.804</v>
      </c>
      <c r="I324" s="197"/>
      <c r="J324" s="198">
        <f>ROUND(I324*H324,2)</f>
        <v>0</v>
      </c>
      <c r="K324" s="194" t="s">
        <v>21</v>
      </c>
      <c r="L324" s="60"/>
      <c r="M324" s="199" t="s">
        <v>21</v>
      </c>
      <c r="N324" s="200" t="s">
        <v>44</v>
      </c>
      <c r="O324" s="41"/>
      <c r="P324" s="201">
        <f>O324*H324</f>
        <v>0</v>
      </c>
      <c r="Q324" s="201">
        <v>0</v>
      </c>
      <c r="R324" s="201">
        <f>Q324*H324</f>
        <v>0</v>
      </c>
      <c r="S324" s="201">
        <v>0</v>
      </c>
      <c r="T324" s="202">
        <f>S324*H324</f>
        <v>0</v>
      </c>
      <c r="AR324" s="23" t="s">
        <v>145</v>
      </c>
      <c r="AT324" s="23" t="s">
        <v>140</v>
      </c>
      <c r="AU324" s="23" t="s">
        <v>84</v>
      </c>
      <c r="AY324" s="23" t="s">
        <v>138</v>
      </c>
      <c r="BE324" s="203">
        <f>IF(N324="základní",J324,0)</f>
        <v>0</v>
      </c>
      <c r="BF324" s="203">
        <f>IF(N324="snížená",J324,0)</f>
        <v>0</v>
      </c>
      <c r="BG324" s="203">
        <f>IF(N324="zákl. přenesená",J324,0)</f>
        <v>0</v>
      </c>
      <c r="BH324" s="203">
        <f>IF(N324="sníž. přenesená",J324,0)</f>
        <v>0</v>
      </c>
      <c r="BI324" s="203">
        <f>IF(N324="nulová",J324,0)</f>
        <v>0</v>
      </c>
      <c r="BJ324" s="23" t="s">
        <v>81</v>
      </c>
      <c r="BK324" s="203">
        <f>ROUND(I324*H324,2)</f>
        <v>0</v>
      </c>
      <c r="BL324" s="23" t="s">
        <v>145</v>
      </c>
      <c r="BM324" s="23" t="s">
        <v>583</v>
      </c>
    </row>
    <row r="325" spans="2:51" s="12" customFormat="1" ht="13.5">
      <c r="B325" s="218"/>
      <c r="C325" s="219"/>
      <c r="D325" s="204" t="s">
        <v>149</v>
      </c>
      <c r="E325" s="220" t="s">
        <v>21</v>
      </c>
      <c r="F325" s="221" t="s">
        <v>584</v>
      </c>
      <c r="G325" s="219"/>
      <c r="H325" s="222">
        <v>274.104</v>
      </c>
      <c r="I325" s="223"/>
      <c r="J325" s="219"/>
      <c r="K325" s="219"/>
      <c r="L325" s="224"/>
      <c r="M325" s="225"/>
      <c r="N325" s="226"/>
      <c r="O325" s="226"/>
      <c r="P325" s="226"/>
      <c r="Q325" s="226"/>
      <c r="R325" s="226"/>
      <c r="S325" s="226"/>
      <c r="T325" s="227"/>
      <c r="AT325" s="228" t="s">
        <v>149</v>
      </c>
      <c r="AU325" s="228" t="s">
        <v>84</v>
      </c>
      <c r="AV325" s="12" t="s">
        <v>84</v>
      </c>
      <c r="AW325" s="12" t="s">
        <v>36</v>
      </c>
      <c r="AX325" s="12" t="s">
        <v>73</v>
      </c>
      <c r="AY325" s="228" t="s">
        <v>138</v>
      </c>
    </row>
    <row r="326" spans="2:51" s="12" customFormat="1" ht="13.5">
      <c r="B326" s="218"/>
      <c r="C326" s="219"/>
      <c r="D326" s="204" t="s">
        <v>149</v>
      </c>
      <c r="E326" s="220" t="s">
        <v>21</v>
      </c>
      <c r="F326" s="221" t="s">
        <v>585</v>
      </c>
      <c r="G326" s="219"/>
      <c r="H326" s="222">
        <v>-10.3</v>
      </c>
      <c r="I326" s="223"/>
      <c r="J326" s="219"/>
      <c r="K326" s="219"/>
      <c r="L326" s="224"/>
      <c r="M326" s="225"/>
      <c r="N326" s="226"/>
      <c r="O326" s="226"/>
      <c r="P326" s="226"/>
      <c r="Q326" s="226"/>
      <c r="R326" s="226"/>
      <c r="S326" s="226"/>
      <c r="T326" s="227"/>
      <c r="AT326" s="228" t="s">
        <v>149</v>
      </c>
      <c r="AU326" s="228" t="s">
        <v>84</v>
      </c>
      <c r="AV326" s="12" t="s">
        <v>84</v>
      </c>
      <c r="AW326" s="12" t="s">
        <v>36</v>
      </c>
      <c r="AX326" s="12" t="s">
        <v>73</v>
      </c>
      <c r="AY326" s="228" t="s">
        <v>138</v>
      </c>
    </row>
    <row r="327" spans="2:51" s="13" customFormat="1" ht="13.5">
      <c r="B327" s="229"/>
      <c r="C327" s="230"/>
      <c r="D327" s="231" t="s">
        <v>149</v>
      </c>
      <c r="E327" s="232" t="s">
        <v>21</v>
      </c>
      <c r="F327" s="233" t="s">
        <v>152</v>
      </c>
      <c r="G327" s="230"/>
      <c r="H327" s="234">
        <v>263.804</v>
      </c>
      <c r="I327" s="235"/>
      <c r="J327" s="230"/>
      <c r="K327" s="230"/>
      <c r="L327" s="236"/>
      <c r="M327" s="237"/>
      <c r="N327" s="238"/>
      <c r="O327" s="238"/>
      <c r="P327" s="238"/>
      <c r="Q327" s="238"/>
      <c r="R327" s="238"/>
      <c r="S327" s="238"/>
      <c r="T327" s="239"/>
      <c r="AT327" s="240" t="s">
        <v>149</v>
      </c>
      <c r="AU327" s="240" t="s">
        <v>84</v>
      </c>
      <c r="AV327" s="13" t="s">
        <v>145</v>
      </c>
      <c r="AW327" s="13" t="s">
        <v>36</v>
      </c>
      <c r="AX327" s="13" t="s">
        <v>81</v>
      </c>
      <c r="AY327" s="240" t="s">
        <v>138</v>
      </c>
    </row>
    <row r="328" spans="2:65" s="1" customFormat="1" ht="22.5" customHeight="1">
      <c r="B328" s="40"/>
      <c r="C328" s="192" t="s">
        <v>452</v>
      </c>
      <c r="D328" s="192" t="s">
        <v>140</v>
      </c>
      <c r="E328" s="193" t="s">
        <v>469</v>
      </c>
      <c r="F328" s="194" t="s">
        <v>470</v>
      </c>
      <c r="G328" s="195" t="s">
        <v>181</v>
      </c>
      <c r="H328" s="196">
        <v>7.53</v>
      </c>
      <c r="I328" s="197"/>
      <c r="J328" s="198">
        <f>ROUND(I328*H328,2)</f>
        <v>0</v>
      </c>
      <c r="K328" s="194" t="s">
        <v>144</v>
      </c>
      <c r="L328" s="60"/>
      <c r="M328" s="199" t="s">
        <v>21</v>
      </c>
      <c r="N328" s="200" t="s">
        <v>44</v>
      </c>
      <c r="O328" s="41"/>
      <c r="P328" s="201">
        <f>O328*H328</f>
        <v>0</v>
      </c>
      <c r="Q328" s="201">
        <v>0</v>
      </c>
      <c r="R328" s="201">
        <f>Q328*H328</f>
        <v>0</v>
      </c>
      <c r="S328" s="201">
        <v>0</v>
      </c>
      <c r="T328" s="202">
        <f>S328*H328</f>
        <v>0</v>
      </c>
      <c r="AR328" s="23" t="s">
        <v>145</v>
      </c>
      <c r="AT328" s="23" t="s">
        <v>140</v>
      </c>
      <c r="AU328" s="23" t="s">
        <v>84</v>
      </c>
      <c r="AY328" s="23" t="s">
        <v>138</v>
      </c>
      <c r="BE328" s="203">
        <f>IF(N328="základní",J328,0)</f>
        <v>0</v>
      </c>
      <c r="BF328" s="203">
        <f>IF(N328="snížená",J328,0)</f>
        <v>0</v>
      </c>
      <c r="BG328" s="203">
        <f>IF(N328="zákl. přenesená",J328,0)</f>
        <v>0</v>
      </c>
      <c r="BH328" s="203">
        <f>IF(N328="sníž. přenesená",J328,0)</f>
        <v>0</v>
      </c>
      <c r="BI328" s="203">
        <f>IF(N328="nulová",J328,0)</f>
        <v>0</v>
      </c>
      <c r="BJ328" s="23" t="s">
        <v>81</v>
      </c>
      <c r="BK328" s="203">
        <f>ROUND(I328*H328,2)</f>
        <v>0</v>
      </c>
      <c r="BL328" s="23" t="s">
        <v>145</v>
      </c>
      <c r="BM328" s="23" t="s">
        <v>586</v>
      </c>
    </row>
    <row r="329" spans="2:47" s="1" customFormat="1" ht="67.5">
      <c r="B329" s="40"/>
      <c r="C329" s="62"/>
      <c r="D329" s="204" t="s">
        <v>147</v>
      </c>
      <c r="E329" s="62"/>
      <c r="F329" s="205" t="s">
        <v>472</v>
      </c>
      <c r="G329" s="62"/>
      <c r="H329" s="62"/>
      <c r="I329" s="162"/>
      <c r="J329" s="62"/>
      <c r="K329" s="62"/>
      <c r="L329" s="60"/>
      <c r="M329" s="206"/>
      <c r="N329" s="41"/>
      <c r="O329" s="41"/>
      <c r="P329" s="41"/>
      <c r="Q329" s="41"/>
      <c r="R329" s="41"/>
      <c r="S329" s="41"/>
      <c r="T329" s="77"/>
      <c r="AT329" s="23" t="s">
        <v>147</v>
      </c>
      <c r="AU329" s="23" t="s">
        <v>84</v>
      </c>
    </row>
    <row r="330" spans="2:51" s="12" customFormat="1" ht="13.5">
      <c r="B330" s="218"/>
      <c r="C330" s="219"/>
      <c r="D330" s="204" t="s">
        <v>149</v>
      </c>
      <c r="E330" s="220" t="s">
        <v>21</v>
      </c>
      <c r="F330" s="221" t="s">
        <v>587</v>
      </c>
      <c r="G330" s="219"/>
      <c r="H330" s="222">
        <v>7.53</v>
      </c>
      <c r="I330" s="223"/>
      <c r="J330" s="219"/>
      <c r="K330" s="219"/>
      <c r="L330" s="224"/>
      <c r="M330" s="225"/>
      <c r="N330" s="226"/>
      <c r="O330" s="226"/>
      <c r="P330" s="226"/>
      <c r="Q330" s="226"/>
      <c r="R330" s="226"/>
      <c r="S330" s="226"/>
      <c r="T330" s="227"/>
      <c r="AT330" s="228" t="s">
        <v>149</v>
      </c>
      <c r="AU330" s="228" t="s">
        <v>84</v>
      </c>
      <c r="AV330" s="12" t="s">
        <v>84</v>
      </c>
      <c r="AW330" s="12" t="s">
        <v>36</v>
      </c>
      <c r="AX330" s="12" t="s">
        <v>73</v>
      </c>
      <c r="AY330" s="228" t="s">
        <v>138</v>
      </c>
    </row>
    <row r="331" spans="2:51" s="13" customFormat="1" ht="13.5">
      <c r="B331" s="229"/>
      <c r="C331" s="230"/>
      <c r="D331" s="204" t="s">
        <v>149</v>
      </c>
      <c r="E331" s="241" t="s">
        <v>21</v>
      </c>
      <c r="F331" s="242" t="s">
        <v>152</v>
      </c>
      <c r="G331" s="230"/>
      <c r="H331" s="243">
        <v>7.53</v>
      </c>
      <c r="I331" s="235"/>
      <c r="J331" s="230"/>
      <c r="K331" s="230"/>
      <c r="L331" s="236"/>
      <c r="M331" s="254"/>
      <c r="N331" s="255"/>
      <c r="O331" s="255"/>
      <c r="P331" s="255"/>
      <c r="Q331" s="255"/>
      <c r="R331" s="255"/>
      <c r="S331" s="255"/>
      <c r="T331" s="256"/>
      <c r="AT331" s="240" t="s">
        <v>149</v>
      </c>
      <c r="AU331" s="240" t="s">
        <v>84</v>
      </c>
      <c r="AV331" s="13" t="s">
        <v>145</v>
      </c>
      <c r="AW331" s="13" t="s">
        <v>36</v>
      </c>
      <c r="AX331" s="13" t="s">
        <v>81</v>
      </c>
      <c r="AY331" s="240" t="s">
        <v>138</v>
      </c>
    </row>
    <row r="332" spans="2:12" s="1" customFormat="1" ht="6.95" customHeight="1">
      <c r="B332" s="55"/>
      <c r="C332" s="56"/>
      <c r="D332" s="56"/>
      <c r="E332" s="56"/>
      <c r="F332" s="56"/>
      <c r="G332" s="56"/>
      <c r="H332" s="56"/>
      <c r="I332" s="138"/>
      <c r="J332" s="56"/>
      <c r="K332" s="56"/>
      <c r="L332" s="60"/>
    </row>
  </sheetData>
  <sheetProtection password="CC35" sheet="1" objects="1" scenarios="1" formatCells="0" formatColumns="0" formatRows="0" sort="0" autoFilter="0"/>
  <autoFilter ref="C86:K331"/>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3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97</v>
      </c>
      <c r="G1" s="380" t="s">
        <v>98</v>
      </c>
      <c r="H1" s="380"/>
      <c r="I1" s="114"/>
      <c r="J1" s="113" t="s">
        <v>99</v>
      </c>
      <c r="K1" s="112" t="s">
        <v>100</v>
      </c>
      <c r="L1" s="113" t="s">
        <v>101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90</v>
      </c>
    </row>
    <row r="3" spans="2:46" ht="6.95" customHeight="1">
      <c r="B3" s="24"/>
      <c r="C3" s="25"/>
      <c r="D3" s="25"/>
      <c r="E3" s="25"/>
      <c r="F3" s="25"/>
      <c r="G3" s="25"/>
      <c r="H3" s="25"/>
      <c r="I3" s="115"/>
      <c r="J3" s="25"/>
      <c r="K3" s="26"/>
      <c r="AT3" s="23" t="s">
        <v>84</v>
      </c>
    </row>
    <row r="4" spans="2:46" ht="36.95" customHeight="1">
      <c r="B4" s="27"/>
      <c r="C4" s="28"/>
      <c r="D4" s="29" t="s">
        <v>102</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22.5" customHeight="1">
      <c r="B7" s="27"/>
      <c r="C7" s="28"/>
      <c r="D7" s="28"/>
      <c r="E7" s="381" t="str">
        <f>'Rekapitulace stavby'!K6</f>
        <v>II/201 na úseku od x I/20-hranice okr.PS/TC</v>
      </c>
      <c r="F7" s="382"/>
      <c r="G7" s="382"/>
      <c r="H7" s="382"/>
      <c r="I7" s="116"/>
      <c r="J7" s="28"/>
      <c r="K7" s="30"/>
    </row>
    <row r="8" spans="2:11" s="1" customFormat="1" ht="15">
      <c r="B8" s="40"/>
      <c r="C8" s="41"/>
      <c r="D8" s="36" t="s">
        <v>103</v>
      </c>
      <c r="E8" s="41"/>
      <c r="F8" s="41"/>
      <c r="G8" s="41"/>
      <c r="H8" s="41"/>
      <c r="I8" s="117"/>
      <c r="J8" s="41"/>
      <c r="K8" s="44"/>
    </row>
    <row r="9" spans="2:11" s="1" customFormat="1" ht="36.95" customHeight="1">
      <c r="B9" s="40"/>
      <c r="C9" s="41"/>
      <c r="D9" s="41"/>
      <c r="E9" s="383" t="s">
        <v>588</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83</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30. 11. 2017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
        <v>33</v>
      </c>
      <c r="K20" s="44"/>
    </row>
    <row r="21" spans="2:11" s="1" customFormat="1" ht="18" customHeight="1">
      <c r="B21" s="40"/>
      <c r="C21" s="41"/>
      <c r="D21" s="41"/>
      <c r="E21" s="34" t="s">
        <v>105</v>
      </c>
      <c r="F21" s="41"/>
      <c r="G21" s="41"/>
      <c r="H21" s="41"/>
      <c r="I21" s="118" t="s">
        <v>29</v>
      </c>
      <c r="J21" s="34" t="s">
        <v>35</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73" t="s">
        <v>21</v>
      </c>
      <c r="F24" s="373"/>
      <c r="G24" s="373"/>
      <c r="H24" s="373"/>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ROUND(SUM(BE87:BE335),2)</f>
        <v>0</v>
      </c>
      <c r="G30" s="41"/>
      <c r="H30" s="41"/>
      <c r="I30" s="130">
        <v>0.21</v>
      </c>
      <c r="J30" s="129">
        <f>ROUND(ROUND((SUM(BE87:BE335)),2)*I30,2)</f>
        <v>0</v>
      </c>
      <c r="K30" s="44"/>
    </row>
    <row r="31" spans="2:11" s="1" customFormat="1" ht="14.45" customHeight="1">
      <c r="B31" s="40"/>
      <c r="C31" s="41"/>
      <c r="D31" s="41"/>
      <c r="E31" s="48" t="s">
        <v>45</v>
      </c>
      <c r="F31" s="129">
        <f>ROUND(SUM(BF87:BF335),2)</f>
        <v>0</v>
      </c>
      <c r="G31" s="41"/>
      <c r="H31" s="41"/>
      <c r="I31" s="130">
        <v>0.15</v>
      </c>
      <c r="J31" s="129">
        <f>ROUND(ROUND((SUM(BF87:BF335)),2)*I31,2)</f>
        <v>0</v>
      </c>
      <c r="K31" s="44"/>
    </row>
    <row r="32" spans="2:11" s="1" customFormat="1" ht="14.45" customHeight="1" hidden="1">
      <c r="B32" s="40"/>
      <c r="C32" s="41"/>
      <c r="D32" s="41"/>
      <c r="E32" s="48" t="s">
        <v>46</v>
      </c>
      <c r="F32" s="129">
        <f>ROUND(SUM(BG87:BG335),2)</f>
        <v>0</v>
      </c>
      <c r="G32" s="41"/>
      <c r="H32" s="41"/>
      <c r="I32" s="130">
        <v>0.21</v>
      </c>
      <c r="J32" s="129">
        <v>0</v>
      </c>
      <c r="K32" s="44"/>
    </row>
    <row r="33" spans="2:11" s="1" customFormat="1" ht="14.45" customHeight="1" hidden="1">
      <c r="B33" s="40"/>
      <c r="C33" s="41"/>
      <c r="D33" s="41"/>
      <c r="E33" s="48" t="s">
        <v>47</v>
      </c>
      <c r="F33" s="129">
        <f>ROUND(SUM(BH87:BH335),2)</f>
        <v>0</v>
      </c>
      <c r="G33" s="41"/>
      <c r="H33" s="41"/>
      <c r="I33" s="130">
        <v>0.15</v>
      </c>
      <c r="J33" s="129">
        <v>0</v>
      </c>
      <c r="K33" s="44"/>
    </row>
    <row r="34" spans="2:11" s="1" customFormat="1" ht="14.45" customHeight="1" hidden="1">
      <c r="B34" s="40"/>
      <c r="C34" s="41"/>
      <c r="D34" s="41"/>
      <c r="E34" s="48" t="s">
        <v>48</v>
      </c>
      <c r="F34" s="129">
        <f>ROUND(SUM(BI87:BI335),2)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II/201 na úseku od x I/20-hranice okr.PS/TC</v>
      </c>
      <c r="F45" s="382"/>
      <c r="G45" s="382"/>
      <c r="H45" s="382"/>
      <c r="I45" s="117"/>
      <c r="J45" s="41"/>
      <c r="K45" s="44"/>
    </row>
    <row r="46" spans="2:11" s="1" customFormat="1" ht="14.45" customHeight="1">
      <c r="B46" s="40"/>
      <c r="C46" s="36" t="s">
        <v>103</v>
      </c>
      <c r="D46" s="41"/>
      <c r="E46" s="41"/>
      <c r="F46" s="41"/>
      <c r="G46" s="41"/>
      <c r="H46" s="41"/>
      <c r="I46" s="117"/>
      <c r="J46" s="41"/>
      <c r="K46" s="44"/>
    </row>
    <row r="47" spans="2:11" s="1" customFormat="1" ht="23.25" customHeight="1">
      <c r="B47" s="40"/>
      <c r="C47" s="41"/>
      <c r="D47" s="41"/>
      <c r="E47" s="383" t="str">
        <f>E9</f>
        <v>0903 - Etapa IC</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30. 11. 2017</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 xml:space="preserve"> </v>
      </c>
      <c r="G51" s="41"/>
      <c r="H51" s="41"/>
      <c r="I51" s="118" t="s">
        <v>32</v>
      </c>
      <c r="J51" s="34" t="str">
        <f>E21</f>
        <v>Ing.Bohumil Frohlich,Záhumenní 808,337 01 Rokycany</v>
      </c>
      <c r="K51" s="44"/>
    </row>
    <row r="52" spans="2:11" s="1" customFormat="1" ht="14.45" customHeight="1">
      <c r="B52" s="40"/>
      <c r="C52" s="36" t="s">
        <v>30</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J87</f>
        <v>0</v>
      </c>
      <c r="K56" s="44"/>
      <c r="AU56" s="23" t="s">
        <v>110</v>
      </c>
    </row>
    <row r="57" spans="2:11" s="7" customFormat="1" ht="24.95" customHeight="1">
      <c r="B57" s="148"/>
      <c r="C57" s="149"/>
      <c r="D57" s="150" t="s">
        <v>111</v>
      </c>
      <c r="E57" s="151"/>
      <c r="F57" s="151"/>
      <c r="G57" s="151"/>
      <c r="H57" s="151"/>
      <c r="I57" s="152"/>
      <c r="J57" s="153">
        <f>J88</f>
        <v>0</v>
      </c>
      <c r="K57" s="154"/>
    </row>
    <row r="58" spans="2:11" s="8" customFormat="1" ht="19.9" customHeight="1">
      <c r="B58" s="155"/>
      <c r="C58" s="156"/>
      <c r="D58" s="157" t="s">
        <v>112</v>
      </c>
      <c r="E58" s="158"/>
      <c r="F58" s="158"/>
      <c r="G58" s="158"/>
      <c r="H58" s="158"/>
      <c r="I58" s="159"/>
      <c r="J58" s="160">
        <f>J89</f>
        <v>0</v>
      </c>
      <c r="K58" s="161"/>
    </row>
    <row r="59" spans="2:11" s="8" customFormat="1" ht="19.9" customHeight="1">
      <c r="B59" s="155"/>
      <c r="C59" s="156"/>
      <c r="D59" s="157" t="s">
        <v>113</v>
      </c>
      <c r="E59" s="158"/>
      <c r="F59" s="158"/>
      <c r="G59" s="158"/>
      <c r="H59" s="158"/>
      <c r="I59" s="159"/>
      <c r="J59" s="160">
        <f>J123</f>
        <v>0</v>
      </c>
      <c r="K59" s="161"/>
    </row>
    <row r="60" spans="2:11" s="8" customFormat="1" ht="19.9" customHeight="1">
      <c r="B60" s="155"/>
      <c r="C60" s="156"/>
      <c r="D60" s="157" t="s">
        <v>114</v>
      </c>
      <c r="E60" s="158"/>
      <c r="F60" s="158"/>
      <c r="G60" s="158"/>
      <c r="H60" s="158"/>
      <c r="I60" s="159"/>
      <c r="J60" s="160">
        <f>J144</f>
        <v>0</v>
      </c>
      <c r="K60" s="161"/>
    </row>
    <row r="61" spans="2:11" s="8" customFormat="1" ht="19.9" customHeight="1">
      <c r="B61" s="155"/>
      <c r="C61" s="156"/>
      <c r="D61" s="157" t="s">
        <v>115</v>
      </c>
      <c r="E61" s="158"/>
      <c r="F61" s="158"/>
      <c r="G61" s="158"/>
      <c r="H61" s="158"/>
      <c r="I61" s="159"/>
      <c r="J61" s="160">
        <f>J169</f>
        <v>0</v>
      </c>
      <c r="K61" s="161"/>
    </row>
    <row r="62" spans="2:11" s="8" customFormat="1" ht="19.9" customHeight="1">
      <c r="B62" s="155"/>
      <c r="C62" s="156"/>
      <c r="D62" s="157" t="s">
        <v>116</v>
      </c>
      <c r="E62" s="158"/>
      <c r="F62" s="158"/>
      <c r="G62" s="158"/>
      <c r="H62" s="158"/>
      <c r="I62" s="159"/>
      <c r="J62" s="160">
        <f>J180</f>
        <v>0</v>
      </c>
      <c r="K62" s="161"/>
    </row>
    <row r="63" spans="2:11" s="8" customFormat="1" ht="19.9" customHeight="1">
      <c r="B63" s="155"/>
      <c r="C63" s="156"/>
      <c r="D63" s="157" t="s">
        <v>117</v>
      </c>
      <c r="E63" s="158"/>
      <c r="F63" s="158"/>
      <c r="G63" s="158"/>
      <c r="H63" s="158"/>
      <c r="I63" s="159"/>
      <c r="J63" s="160">
        <f>J197</f>
        <v>0</v>
      </c>
      <c r="K63" s="161"/>
    </row>
    <row r="64" spans="2:11" s="8" customFormat="1" ht="19.9" customHeight="1">
      <c r="B64" s="155"/>
      <c r="C64" s="156"/>
      <c r="D64" s="157" t="s">
        <v>118</v>
      </c>
      <c r="E64" s="158"/>
      <c r="F64" s="158"/>
      <c r="G64" s="158"/>
      <c r="H64" s="158"/>
      <c r="I64" s="159"/>
      <c r="J64" s="160">
        <f>J214</f>
        <v>0</v>
      </c>
      <c r="K64" s="161"/>
    </row>
    <row r="65" spans="2:11" s="8" customFormat="1" ht="19.9" customHeight="1">
      <c r="B65" s="155"/>
      <c r="C65" s="156"/>
      <c r="D65" s="157" t="s">
        <v>119</v>
      </c>
      <c r="E65" s="158"/>
      <c r="F65" s="158"/>
      <c r="G65" s="158"/>
      <c r="H65" s="158"/>
      <c r="I65" s="159"/>
      <c r="J65" s="160">
        <f>J245</f>
        <v>0</v>
      </c>
      <c r="K65" s="161"/>
    </row>
    <row r="66" spans="2:11" s="8" customFormat="1" ht="19.9" customHeight="1">
      <c r="B66" s="155"/>
      <c r="C66" s="156"/>
      <c r="D66" s="157" t="s">
        <v>120</v>
      </c>
      <c r="E66" s="158"/>
      <c r="F66" s="158"/>
      <c r="G66" s="158"/>
      <c r="H66" s="158"/>
      <c r="I66" s="159"/>
      <c r="J66" s="160">
        <f>J280</f>
        <v>0</v>
      </c>
      <c r="K66" s="161"/>
    </row>
    <row r="67" spans="2:11" s="8" customFormat="1" ht="19.9" customHeight="1">
      <c r="B67" s="155"/>
      <c r="C67" s="156"/>
      <c r="D67" s="157" t="s">
        <v>121</v>
      </c>
      <c r="E67" s="158"/>
      <c r="F67" s="158"/>
      <c r="G67" s="158"/>
      <c r="H67" s="158"/>
      <c r="I67" s="159"/>
      <c r="J67" s="160">
        <f>J306</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122</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377" t="str">
        <f>E7</f>
        <v>II/201 na úseku od x I/20-hranice okr.PS/TC</v>
      </c>
      <c r="F77" s="378"/>
      <c r="G77" s="378"/>
      <c r="H77" s="378"/>
      <c r="I77" s="162"/>
      <c r="J77" s="62"/>
      <c r="K77" s="62"/>
      <c r="L77" s="60"/>
    </row>
    <row r="78" spans="2:12" s="1" customFormat="1" ht="14.45" customHeight="1">
      <c r="B78" s="40"/>
      <c r="C78" s="64" t="s">
        <v>103</v>
      </c>
      <c r="D78" s="62"/>
      <c r="E78" s="62"/>
      <c r="F78" s="62"/>
      <c r="G78" s="62"/>
      <c r="H78" s="62"/>
      <c r="I78" s="162"/>
      <c r="J78" s="62"/>
      <c r="K78" s="62"/>
      <c r="L78" s="60"/>
    </row>
    <row r="79" spans="2:12" s="1" customFormat="1" ht="23.25" customHeight="1">
      <c r="B79" s="40"/>
      <c r="C79" s="62"/>
      <c r="D79" s="62"/>
      <c r="E79" s="345" t="str">
        <f>E9</f>
        <v>0903 - Etapa IC</v>
      </c>
      <c r="F79" s="379"/>
      <c r="G79" s="379"/>
      <c r="H79" s="379"/>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 xml:space="preserve"> </v>
      </c>
      <c r="G81" s="62"/>
      <c r="H81" s="62"/>
      <c r="I81" s="164" t="s">
        <v>25</v>
      </c>
      <c r="J81" s="72" t="str">
        <f>IF(J12="","",J12)</f>
        <v>30. 11. 2017</v>
      </c>
      <c r="K81" s="62"/>
      <c r="L81" s="60"/>
    </row>
    <row r="82" spans="2:12" s="1" customFormat="1" ht="6.95" customHeight="1">
      <c r="B82" s="40"/>
      <c r="C82" s="62"/>
      <c r="D82" s="62"/>
      <c r="E82" s="62"/>
      <c r="F82" s="62"/>
      <c r="G82" s="62"/>
      <c r="H82" s="62"/>
      <c r="I82" s="162"/>
      <c r="J82" s="62"/>
      <c r="K82" s="62"/>
      <c r="L82" s="60"/>
    </row>
    <row r="83" spans="2:12" s="1" customFormat="1" ht="15">
      <c r="B83" s="40"/>
      <c r="C83" s="64" t="s">
        <v>27</v>
      </c>
      <c r="D83" s="62"/>
      <c r="E83" s="62"/>
      <c r="F83" s="163" t="str">
        <f>E15</f>
        <v xml:space="preserve"> </v>
      </c>
      <c r="G83" s="62"/>
      <c r="H83" s="62"/>
      <c r="I83" s="164" t="s">
        <v>32</v>
      </c>
      <c r="J83" s="163" t="str">
        <f>E21</f>
        <v>Ing.Bohumil Frohlich,Záhumenní 808,337 01 Rokycany</v>
      </c>
      <c r="K83" s="62"/>
      <c r="L83" s="60"/>
    </row>
    <row r="84" spans="2:12" s="1" customFormat="1" ht="14.45" customHeight="1">
      <c r="B84" s="40"/>
      <c r="C84" s="64" t="s">
        <v>30</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123</v>
      </c>
      <c r="D86" s="167" t="s">
        <v>58</v>
      </c>
      <c r="E86" s="167" t="s">
        <v>54</v>
      </c>
      <c r="F86" s="167" t="s">
        <v>124</v>
      </c>
      <c r="G86" s="167" t="s">
        <v>125</v>
      </c>
      <c r="H86" s="167" t="s">
        <v>126</v>
      </c>
      <c r="I86" s="168" t="s">
        <v>127</v>
      </c>
      <c r="J86" s="167" t="s">
        <v>108</v>
      </c>
      <c r="K86" s="169" t="s">
        <v>128</v>
      </c>
      <c r="L86" s="170"/>
      <c r="M86" s="80" t="s">
        <v>129</v>
      </c>
      <c r="N86" s="81" t="s">
        <v>43</v>
      </c>
      <c r="O86" s="81" t="s">
        <v>130</v>
      </c>
      <c r="P86" s="81" t="s">
        <v>131</v>
      </c>
      <c r="Q86" s="81" t="s">
        <v>132</v>
      </c>
      <c r="R86" s="81" t="s">
        <v>133</v>
      </c>
      <c r="S86" s="81" t="s">
        <v>134</v>
      </c>
      <c r="T86" s="82" t="s">
        <v>135</v>
      </c>
    </row>
    <row r="87" spans="2:63" s="1" customFormat="1" ht="29.25" customHeight="1">
      <c r="B87" s="40"/>
      <c r="C87" s="86" t="s">
        <v>109</v>
      </c>
      <c r="D87" s="62"/>
      <c r="E87" s="62"/>
      <c r="F87" s="62"/>
      <c r="G87" s="62"/>
      <c r="H87" s="62"/>
      <c r="I87" s="162"/>
      <c r="J87" s="171">
        <f>BK87</f>
        <v>0</v>
      </c>
      <c r="K87" s="62"/>
      <c r="L87" s="60"/>
      <c r="M87" s="83"/>
      <c r="N87" s="84"/>
      <c r="O87" s="84"/>
      <c r="P87" s="172">
        <f>P88</f>
        <v>0</v>
      </c>
      <c r="Q87" s="84"/>
      <c r="R87" s="172">
        <f>R88</f>
        <v>1126.64485107</v>
      </c>
      <c r="S87" s="84"/>
      <c r="T87" s="173">
        <f>T88</f>
        <v>22.468999999999998</v>
      </c>
      <c r="AT87" s="23" t="s">
        <v>72</v>
      </c>
      <c r="AU87" s="23" t="s">
        <v>110</v>
      </c>
      <c r="BK87" s="174">
        <f>BK88</f>
        <v>0</v>
      </c>
    </row>
    <row r="88" spans="2:63" s="10" customFormat="1" ht="37.35" customHeight="1">
      <c r="B88" s="175"/>
      <c r="C88" s="176"/>
      <c r="D88" s="177" t="s">
        <v>72</v>
      </c>
      <c r="E88" s="178" t="s">
        <v>136</v>
      </c>
      <c r="F88" s="178" t="s">
        <v>137</v>
      </c>
      <c r="G88" s="176"/>
      <c r="H88" s="176"/>
      <c r="I88" s="179"/>
      <c r="J88" s="180">
        <f>BK88</f>
        <v>0</v>
      </c>
      <c r="K88" s="176"/>
      <c r="L88" s="181"/>
      <c r="M88" s="182"/>
      <c r="N88" s="183"/>
      <c r="O88" s="183"/>
      <c r="P88" s="184">
        <f>P89+P123+P144+P169+P180+P197+P214+P245+P280+P306</f>
        <v>0</v>
      </c>
      <c r="Q88" s="183"/>
      <c r="R88" s="184">
        <f>R89+R123+R144+R169+R180+R197+R214+R245+R280+R306</f>
        <v>1126.64485107</v>
      </c>
      <c r="S88" s="183"/>
      <c r="T88" s="185">
        <f>T89+T123+T144+T169+T180+T197+T214+T245+T280+T306</f>
        <v>22.468999999999998</v>
      </c>
      <c r="AR88" s="186" t="s">
        <v>81</v>
      </c>
      <c r="AT88" s="187" t="s">
        <v>72</v>
      </c>
      <c r="AU88" s="187" t="s">
        <v>73</v>
      </c>
      <c r="AY88" s="186" t="s">
        <v>138</v>
      </c>
      <c r="BK88" s="188">
        <f>BK89+BK123+BK144+BK169+BK180+BK197+BK214+BK245+BK280+BK306</f>
        <v>0</v>
      </c>
    </row>
    <row r="89" spans="2:63" s="10" customFormat="1" ht="19.9" customHeight="1">
      <c r="B89" s="175"/>
      <c r="C89" s="176"/>
      <c r="D89" s="189" t="s">
        <v>72</v>
      </c>
      <c r="E89" s="190" t="s">
        <v>81</v>
      </c>
      <c r="F89" s="190" t="s">
        <v>139</v>
      </c>
      <c r="G89" s="176"/>
      <c r="H89" s="176"/>
      <c r="I89" s="179"/>
      <c r="J89" s="191">
        <f>BK89</f>
        <v>0</v>
      </c>
      <c r="K89" s="176"/>
      <c r="L89" s="181"/>
      <c r="M89" s="182"/>
      <c r="N89" s="183"/>
      <c r="O89" s="183"/>
      <c r="P89" s="184">
        <f>SUM(P90:P122)</f>
        <v>0</v>
      </c>
      <c r="Q89" s="183"/>
      <c r="R89" s="184">
        <f>SUM(R90:R122)</f>
        <v>0</v>
      </c>
      <c r="S89" s="183"/>
      <c r="T89" s="185">
        <f>SUM(T90:T122)</f>
        <v>0</v>
      </c>
      <c r="AR89" s="186" t="s">
        <v>81</v>
      </c>
      <c r="AT89" s="187" t="s">
        <v>72</v>
      </c>
      <c r="AU89" s="187" t="s">
        <v>81</v>
      </c>
      <c r="AY89" s="186" t="s">
        <v>138</v>
      </c>
      <c r="BK89" s="188">
        <f>SUM(BK90:BK122)</f>
        <v>0</v>
      </c>
    </row>
    <row r="90" spans="2:65" s="1" customFormat="1" ht="22.5" customHeight="1">
      <c r="B90" s="40"/>
      <c r="C90" s="192" t="s">
        <v>81</v>
      </c>
      <c r="D90" s="192" t="s">
        <v>140</v>
      </c>
      <c r="E90" s="193" t="s">
        <v>141</v>
      </c>
      <c r="F90" s="194" t="s">
        <v>142</v>
      </c>
      <c r="G90" s="195" t="s">
        <v>143</v>
      </c>
      <c r="H90" s="196">
        <v>460.44</v>
      </c>
      <c r="I90" s="197"/>
      <c r="J90" s="198">
        <f>ROUND(I90*H90,2)</f>
        <v>0</v>
      </c>
      <c r="K90" s="194" t="s">
        <v>144</v>
      </c>
      <c r="L90" s="60"/>
      <c r="M90" s="199" t="s">
        <v>21</v>
      </c>
      <c r="N90" s="200" t="s">
        <v>44</v>
      </c>
      <c r="O90" s="41"/>
      <c r="P90" s="201">
        <f>O90*H90</f>
        <v>0</v>
      </c>
      <c r="Q90" s="201">
        <v>0</v>
      </c>
      <c r="R90" s="201">
        <f>Q90*H90</f>
        <v>0</v>
      </c>
      <c r="S90" s="201">
        <v>0</v>
      </c>
      <c r="T90" s="202">
        <f>S90*H90</f>
        <v>0</v>
      </c>
      <c r="AR90" s="23" t="s">
        <v>145</v>
      </c>
      <c r="AT90" s="23" t="s">
        <v>140</v>
      </c>
      <c r="AU90" s="23" t="s">
        <v>84</v>
      </c>
      <c r="AY90" s="23" t="s">
        <v>138</v>
      </c>
      <c r="BE90" s="203">
        <f>IF(N90="základní",J90,0)</f>
        <v>0</v>
      </c>
      <c r="BF90" s="203">
        <f>IF(N90="snížená",J90,0)</f>
        <v>0</v>
      </c>
      <c r="BG90" s="203">
        <f>IF(N90="zákl. přenesená",J90,0)</f>
        <v>0</v>
      </c>
      <c r="BH90" s="203">
        <f>IF(N90="sníž. přenesená",J90,0)</f>
        <v>0</v>
      </c>
      <c r="BI90" s="203">
        <f>IF(N90="nulová",J90,0)</f>
        <v>0</v>
      </c>
      <c r="BJ90" s="23" t="s">
        <v>81</v>
      </c>
      <c r="BK90" s="203">
        <f>ROUND(I90*H90,2)</f>
        <v>0</v>
      </c>
      <c r="BL90" s="23" t="s">
        <v>145</v>
      </c>
      <c r="BM90" s="23" t="s">
        <v>589</v>
      </c>
    </row>
    <row r="91" spans="2:47" s="1" customFormat="1" ht="94.5">
      <c r="B91" s="40"/>
      <c r="C91" s="62"/>
      <c r="D91" s="204" t="s">
        <v>147</v>
      </c>
      <c r="E91" s="62"/>
      <c r="F91" s="205" t="s">
        <v>148</v>
      </c>
      <c r="G91" s="62"/>
      <c r="H91" s="62"/>
      <c r="I91" s="162"/>
      <c r="J91" s="62"/>
      <c r="K91" s="62"/>
      <c r="L91" s="60"/>
      <c r="M91" s="206"/>
      <c r="N91" s="41"/>
      <c r="O91" s="41"/>
      <c r="P91" s="41"/>
      <c r="Q91" s="41"/>
      <c r="R91" s="41"/>
      <c r="S91" s="41"/>
      <c r="T91" s="77"/>
      <c r="AT91" s="23" t="s">
        <v>147</v>
      </c>
      <c r="AU91" s="23" t="s">
        <v>84</v>
      </c>
    </row>
    <row r="92" spans="2:51" s="11" customFormat="1" ht="13.5">
      <c r="B92" s="207"/>
      <c r="C92" s="208"/>
      <c r="D92" s="204" t="s">
        <v>149</v>
      </c>
      <c r="E92" s="209" t="s">
        <v>21</v>
      </c>
      <c r="F92" s="210" t="s">
        <v>590</v>
      </c>
      <c r="G92" s="208"/>
      <c r="H92" s="211" t="s">
        <v>21</v>
      </c>
      <c r="I92" s="212"/>
      <c r="J92" s="208"/>
      <c r="K92" s="208"/>
      <c r="L92" s="213"/>
      <c r="M92" s="214"/>
      <c r="N92" s="215"/>
      <c r="O92" s="215"/>
      <c r="P92" s="215"/>
      <c r="Q92" s="215"/>
      <c r="R92" s="215"/>
      <c r="S92" s="215"/>
      <c r="T92" s="216"/>
      <c r="AT92" s="217" t="s">
        <v>149</v>
      </c>
      <c r="AU92" s="217" t="s">
        <v>84</v>
      </c>
      <c r="AV92" s="11" t="s">
        <v>81</v>
      </c>
      <c r="AW92" s="11" t="s">
        <v>36</v>
      </c>
      <c r="AX92" s="11" t="s">
        <v>73</v>
      </c>
      <c r="AY92" s="217" t="s">
        <v>138</v>
      </c>
    </row>
    <row r="93" spans="2:51" s="12" customFormat="1" ht="13.5">
      <c r="B93" s="218"/>
      <c r="C93" s="219"/>
      <c r="D93" s="204" t="s">
        <v>149</v>
      </c>
      <c r="E93" s="220" t="s">
        <v>21</v>
      </c>
      <c r="F93" s="221" t="s">
        <v>591</v>
      </c>
      <c r="G93" s="219"/>
      <c r="H93" s="222">
        <v>460.44</v>
      </c>
      <c r="I93" s="223"/>
      <c r="J93" s="219"/>
      <c r="K93" s="219"/>
      <c r="L93" s="224"/>
      <c r="M93" s="225"/>
      <c r="N93" s="226"/>
      <c r="O93" s="226"/>
      <c r="P93" s="226"/>
      <c r="Q93" s="226"/>
      <c r="R93" s="226"/>
      <c r="S93" s="226"/>
      <c r="T93" s="227"/>
      <c r="AT93" s="228" t="s">
        <v>149</v>
      </c>
      <c r="AU93" s="228" t="s">
        <v>84</v>
      </c>
      <c r="AV93" s="12" t="s">
        <v>84</v>
      </c>
      <c r="AW93" s="12" t="s">
        <v>36</v>
      </c>
      <c r="AX93" s="12" t="s">
        <v>73</v>
      </c>
      <c r="AY93" s="228" t="s">
        <v>138</v>
      </c>
    </row>
    <row r="94" spans="2:51" s="13" customFormat="1" ht="13.5">
      <c r="B94" s="229"/>
      <c r="C94" s="230"/>
      <c r="D94" s="231" t="s">
        <v>149</v>
      </c>
      <c r="E94" s="232" t="s">
        <v>21</v>
      </c>
      <c r="F94" s="233" t="s">
        <v>152</v>
      </c>
      <c r="G94" s="230"/>
      <c r="H94" s="234">
        <v>460.44</v>
      </c>
      <c r="I94" s="235"/>
      <c r="J94" s="230"/>
      <c r="K94" s="230"/>
      <c r="L94" s="236"/>
      <c r="M94" s="237"/>
      <c r="N94" s="238"/>
      <c r="O94" s="238"/>
      <c r="P94" s="238"/>
      <c r="Q94" s="238"/>
      <c r="R94" s="238"/>
      <c r="S94" s="238"/>
      <c r="T94" s="239"/>
      <c r="AT94" s="240" t="s">
        <v>149</v>
      </c>
      <c r="AU94" s="240" t="s">
        <v>84</v>
      </c>
      <c r="AV94" s="13" t="s">
        <v>145</v>
      </c>
      <c r="AW94" s="13" t="s">
        <v>36</v>
      </c>
      <c r="AX94" s="13" t="s">
        <v>81</v>
      </c>
      <c r="AY94" s="240" t="s">
        <v>138</v>
      </c>
    </row>
    <row r="95" spans="2:65" s="1" customFormat="1" ht="22.5" customHeight="1">
      <c r="B95" s="40"/>
      <c r="C95" s="192" t="s">
        <v>84</v>
      </c>
      <c r="D95" s="192" t="s">
        <v>140</v>
      </c>
      <c r="E95" s="193" t="s">
        <v>153</v>
      </c>
      <c r="F95" s="194" t="s">
        <v>154</v>
      </c>
      <c r="G95" s="195" t="s">
        <v>143</v>
      </c>
      <c r="H95" s="196">
        <v>153.48</v>
      </c>
      <c r="I95" s="197"/>
      <c r="J95" s="198">
        <f>ROUND(I95*H95,2)</f>
        <v>0</v>
      </c>
      <c r="K95" s="194" t="s">
        <v>144</v>
      </c>
      <c r="L95" s="60"/>
      <c r="M95" s="199" t="s">
        <v>21</v>
      </c>
      <c r="N95" s="200" t="s">
        <v>44</v>
      </c>
      <c r="O95" s="41"/>
      <c r="P95" s="201">
        <f>O95*H95</f>
        <v>0</v>
      </c>
      <c r="Q95" s="201">
        <v>0</v>
      </c>
      <c r="R95" s="201">
        <f>Q95*H95</f>
        <v>0</v>
      </c>
      <c r="S95" s="201">
        <v>0</v>
      </c>
      <c r="T95" s="202">
        <f>S95*H95</f>
        <v>0</v>
      </c>
      <c r="AR95" s="23" t="s">
        <v>145</v>
      </c>
      <c r="AT95" s="23" t="s">
        <v>140</v>
      </c>
      <c r="AU95" s="23" t="s">
        <v>84</v>
      </c>
      <c r="AY95" s="23" t="s">
        <v>138</v>
      </c>
      <c r="BE95" s="203">
        <f>IF(N95="základní",J95,0)</f>
        <v>0</v>
      </c>
      <c r="BF95" s="203">
        <f>IF(N95="snížená",J95,0)</f>
        <v>0</v>
      </c>
      <c r="BG95" s="203">
        <f>IF(N95="zákl. přenesená",J95,0)</f>
        <v>0</v>
      </c>
      <c r="BH95" s="203">
        <f>IF(N95="sníž. přenesená",J95,0)</f>
        <v>0</v>
      </c>
      <c r="BI95" s="203">
        <f>IF(N95="nulová",J95,0)</f>
        <v>0</v>
      </c>
      <c r="BJ95" s="23" t="s">
        <v>81</v>
      </c>
      <c r="BK95" s="203">
        <f>ROUND(I95*H95,2)</f>
        <v>0</v>
      </c>
      <c r="BL95" s="23" t="s">
        <v>145</v>
      </c>
      <c r="BM95" s="23" t="s">
        <v>155</v>
      </c>
    </row>
    <row r="96" spans="2:47" s="1" customFormat="1" ht="94.5">
      <c r="B96" s="40"/>
      <c r="C96" s="62"/>
      <c r="D96" s="204" t="s">
        <v>147</v>
      </c>
      <c r="E96" s="62"/>
      <c r="F96" s="205" t="s">
        <v>148</v>
      </c>
      <c r="G96" s="62"/>
      <c r="H96" s="62"/>
      <c r="I96" s="162"/>
      <c r="J96" s="62"/>
      <c r="K96" s="62"/>
      <c r="L96" s="60"/>
      <c r="M96" s="206"/>
      <c r="N96" s="41"/>
      <c r="O96" s="41"/>
      <c r="P96" s="41"/>
      <c r="Q96" s="41"/>
      <c r="R96" s="41"/>
      <c r="S96" s="41"/>
      <c r="T96" s="77"/>
      <c r="AT96" s="23" t="s">
        <v>147</v>
      </c>
      <c r="AU96" s="23" t="s">
        <v>84</v>
      </c>
    </row>
    <row r="97" spans="2:51" s="12" customFormat="1" ht="13.5">
      <c r="B97" s="218"/>
      <c r="C97" s="219"/>
      <c r="D97" s="204" t="s">
        <v>149</v>
      </c>
      <c r="E97" s="220" t="s">
        <v>21</v>
      </c>
      <c r="F97" s="221" t="s">
        <v>592</v>
      </c>
      <c r="G97" s="219"/>
      <c r="H97" s="222">
        <v>153.48</v>
      </c>
      <c r="I97" s="223"/>
      <c r="J97" s="219"/>
      <c r="K97" s="219"/>
      <c r="L97" s="224"/>
      <c r="M97" s="225"/>
      <c r="N97" s="226"/>
      <c r="O97" s="226"/>
      <c r="P97" s="226"/>
      <c r="Q97" s="226"/>
      <c r="R97" s="226"/>
      <c r="S97" s="226"/>
      <c r="T97" s="227"/>
      <c r="AT97" s="228" t="s">
        <v>149</v>
      </c>
      <c r="AU97" s="228" t="s">
        <v>84</v>
      </c>
      <c r="AV97" s="12" t="s">
        <v>84</v>
      </c>
      <c r="AW97" s="12" t="s">
        <v>36</v>
      </c>
      <c r="AX97" s="12" t="s">
        <v>73</v>
      </c>
      <c r="AY97" s="228" t="s">
        <v>138</v>
      </c>
    </row>
    <row r="98" spans="2:51" s="13" customFormat="1" ht="13.5">
      <c r="B98" s="229"/>
      <c r="C98" s="230"/>
      <c r="D98" s="231" t="s">
        <v>149</v>
      </c>
      <c r="E98" s="232" t="s">
        <v>21</v>
      </c>
      <c r="F98" s="233" t="s">
        <v>152</v>
      </c>
      <c r="G98" s="230"/>
      <c r="H98" s="234">
        <v>153.48</v>
      </c>
      <c r="I98" s="235"/>
      <c r="J98" s="230"/>
      <c r="K98" s="230"/>
      <c r="L98" s="236"/>
      <c r="M98" s="237"/>
      <c r="N98" s="238"/>
      <c r="O98" s="238"/>
      <c r="P98" s="238"/>
      <c r="Q98" s="238"/>
      <c r="R98" s="238"/>
      <c r="S98" s="238"/>
      <c r="T98" s="239"/>
      <c r="AT98" s="240" t="s">
        <v>149</v>
      </c>
      <c r="AU98" s="240" t="s">
        <v>84</v>
      </c>
      <c r="AV98" s="13" t="s">
        <v>145</v>
      </c>
      <c r="AW98" s="13" t="s">
        <v>36</v>
      </c>
      <c r="AX98" s="13" t="s">
        <v>81</v>
      </c>
      <c r="AY98" s="240" t="s">
        <v>138</v>
      </c>
    </row>
    <row r="99" spans="2:65" s="1" customFormat="1" ht="22.5" customHeight="1">
      <c r="B99" s="40"/>
      <c r="C99" s="192" t="s">
        <v>157</v>
      </c>
      <c r="D99" s="192" t="s">
        <v>140</v>
      </c>
      <c r="E99" s="193" t="s">
        <v>158</v>
      </c>
      <c r="F99" s="194" t="s">
        <v>159</v>
      </c>
      <c r="G99" s="195" t="s">
        <v>143</v>
      </c>
      <c r="H99" s="196">
        <v>63.72</v>
      </c>
      <c r="I99" s="197"/>
      <c r="J99" s="198">
        <f>ROUND(I99*H99,2)</f>
        <v>0</v>
      </c>
      <c r="K99" s="194" t="s">
        <v>144</v>
      </c>
      <c r="L99" s="60"/>
      <c r="M99" s="199" t="s">
        <v>21</v>
      </c>
      <c r="N99" s="200" t="s">
        <v>44</v>
      </c>
      <c r="O99" s="41"/>
      <c r="P99" s="201">
        <f>O99*H99</f>
        <v>0</v>
      </c>
      <c r="Q99" s="201">
        <v>0</v>
      </c>
      <c r="R99" s="201">
        <f>Q99*H99</f>
        <v>0</v>
      </c>
      <c r="S99" s="201">
        <v>0</v>
      </c>
      <c r="T99" s="202">
        <f>S99*H99</f>
        <v>0</v>
      </c>
      <c r="AR99" s="23" t="s">
        <v>145</v>
      </c>
      <c r="AT99" s="23" t="s">
        <v>140</v>
      </c>
      <c r="AU99" s="23" t="s">
        <v>84</v>
      </c>
      <c r="AY99" s="23" t="s">
        <v>138</v>
      </c>
      <c r="BE99" s="203">
        <f>IF(N99="základní",J99,0)</f>
        <v>0</v>
      </c>
      <c r="BF99" s="203">
        <f>IF(N99="snížená",J99,0)</f>
        <v>0</v>
      </c>
      <c r="BG99" s="203">
        <f>IF(N99="zákl. přenesená",J99,0)</f>
        <v>0</v>
      </c>
      <c r="BH99" s="203">
        <f>IF(N99="sníž. přenesená",J99,0)</f>
        <v>0</v>
      </c>
      <c r="BI99" s="203">
        <f>IF(N99="nulová",J99,0)</f>
        <v>0</v>
      </c>
      <c r="BJ99" s="23" t="s">
        <v>81</v>
      </c>
      <c r="BK99" s="203">
        <f>ROUND(I99*H99,2)</f>
        <v>0</v>
      </c>
      <c r="BL99" s="23" t="s">
        <v>145</v>
      </c>
      <c r="BM99" s="23" t="s">
        <v>593</v>
      </c>
    </row>
    <row r="100" spans="2:47" s="1" customFormat="1" ht="202.5">
      <c r="B100" s="40"/>
      <c r="C100" s="62"/>
      <c r="D100" s="204" t="s">
        <v>147</v>
      </c>
      <c r="E100" s="62"/>
      <c r="F100" s="205" t="s">
        <v>161</v>
      </c>
      <c r="G100" s="62"/>
      <c r="H100" s="62"/>
      <c r="I100" s="162"/>
      <c r="J100" s="62"/>
      <c r="K100" s="62"/>
      <c r="L100" s="60"/>
      <c r="M100" s="206"/>
      <c r="N100" s="41"/>
      <c r="O100" s="41"/>
      <c r="P100" s="41"/>
      <c r="Q100" s="41"/>
      <c r="R100" s="41"/>
      <c r="S100" s="41"/>
      <c r="T100" s="77"/>
      <c r="AT100" s="23" t="s">
        <v>147</v>
      </c>
      <c r="AU100" s="23" t="s">
        <v>84</v>
      </c>
    </row>
    <row r="101" spans="2:51" s="11" customFormat="1" ht="13.5">
      <c r="B101" s="207"/>
      <c r="C101" s="208"/>
      <c r="D101" s="204" t="s">
        <v>149</v>
      </c>
      <c r="E101" s="209" t="s">
        <v>21</v>
      </c>
      <c r="F101" s="210" t="s">
        <v>590</v>
      </c>
      <c r="G101" s="208"/>
      <c r="H101" s="211" t="s">
        <v>21</v>
      </c>
      <c r="I101" s="212"/>
      <c r="J101" s="208"/>
      <c r="K101" s="208"/>
      <c r="L101" s="213"/>
      <c r="M101" s="214"/>
      <c r="N101" s="215"/>
      <c r="O101" s="215"/>
      <c r="P101" s="215"/>
      <c r="Q101" s="215"/>
      <c r="R101" s="215"/>
      <c r="S101" s="215"/>
      <c r="T101" s="216"/>
      <c r="AT101" s="217" t="s">
        <v>149</v>
      </c>
      <c r="AU101" s="217" t="s">
        <v>84</v>
      </c>
      <c r="AV101" s="11" t="s">
        <v>81</v>
      </c>
      <c r="AW101" s="11" t="s">
        <v>36</v>
      </c>
      <c r="AX101" s="11" t="s">
        <v>73</v>
      </c>
      <c r="AY101" s="217" t="s">
        <v>138</v>
      </c>
    </row>
    <row r="102" spans="2:51" s="12" customFormat="1" ht="13.5">
      <c r="B102" s="218"/>
      <c r="C102" s="219"/>
      <c r="D102" s="204" t="s">
        <v>149</v>
      </c>
      <c r="E102" s="220" t="s">
        <v>21</v>
      </c>
      <c r="F102" s="221" t="s">
        <v>594</v>
      </c>
      <c r="G102" s="219"/>
      <c r="H102" s="222">
        <v>63.72</v>
      </c>
      <c r="I102" s="223"/>
      <c r="J102" s="219"/>
      <c r="K102" s="219"/>
      <c r="L102" s="224"/>
      <c r="M102" s="225"/>
      <c r="N102" s="226"/>
      <c r="O102" s="226"/>
      <c r="P102" s="226"/>
      <c r="Q102" s="226"/>
      <c r="R102" s="226"/>
      <c r="S102" s="226"/>
      <c r="T102" s="227"/>
      <c r="AT102" s="228" t="s">
        <v>149</v>
      </c>
      <c r="AU102" s="228" t="s">
        <v>84</v>
      </c>
      <c r="AV102" s="12" t="s">
        <v>84</v>
      </c>
      <c r="AW102" s="12" t="s">
        <v>36</v>
      </c>
      <c r="AX102" s="12" t="s">
        <v>73</v>
      </c>
      <c r="AY102" s="228" t="s">
        <v>138</v>
      </c>
    </row>
    <row r="103" spans="2:51" s="13" customFormat="1" ht="13.5">
      <c r="B103" s="229"/>
      <c r="C103" s="230"/>
      <c r="D103" s="231" t="s">
        <v>149</v>
      </c>
      <c r="E103" s="232" t="s">
        <v>21</v>
      </c>
      <c r="F103" s="233" t="s">
        <v>152</v>
      </c>
      <c r="G103" s="230"/>
      <c r="H103" s="234">
        <v>63.72</v>
      </c>
      <c r="I103" s="235"/>
      <c r="J103" s="230"/>
      <c r="K103" s="230"/>
      <c r="L103" s="236"/>
      <c r="M103" s="237"/>
      <c r="N103" s="238"/>
      <c r="O103" s="238"/>
      <c r="P103" s="238"/>
      <c r="Q103" s="238"/>
      <c r="R103" s="238"/>
      <c r="S103" s="238"/>
      <c r="T103" s="239"/>
      <c r="AT103" s="240" t="s">
        <v>149</v>
      </c>
      <c r="AU103" s="240" t="s">
        <v>84</v>
      </c>
      <c r="AV103" s="13" t="s">
        <v>145</v>
      </c>
      <c r="AW103" s="13" t="s">
        <v>36</v>
      </c>
      <c r="AX103" s="13" t="s">
        <v>81</v>
      </c>
      <c r="AY103" s="240" t="s">
        <v>138</v>
      </c>
    </row>
    <row r="104" spans="2:65" s="1" customFormat="1" ht="22.5" customHeight="1">
      <c r="B104" s="40"/>
      <c r="C104" s="192" t="s">
        <v>145</v>
      </c>
      <c r="D104" s="192" t="s">
        <v>140</v>
      </c>
      <c r="E104" s="193" t="s">
        <v>163</v>
      </c>
      <c r="F104" s="194" t="s">
        <v>164</v>
      </c>
      <c r="G104" s="195" t="s">
        <v>143</v>
      </c>
      <c r="H104" s="196">
        <v>21.24</v>
      </c>
      <c r="I104" s="197"/>
      <c r="J104" s="198">
        <f>ROUND(I104*H104,2)</f>
        <v>0</v>
      </c>
      <c r="K104" s="194" t="s">
        <v>144</v>
      </c>
      <c r="L104" s="60"/>
      <c r="M104" s="199" t="s">
        <v>21</v>
      </c>
      <c r="N104" s="200" t="s">
        <v>44</v>
      </c>
      <c r="O104" s="41"/>
      <c r="P104" s="201">
        <f>O104*H104</f>
        <v>0</v>
      </c>
      <c r="Q104" s="201">
        <v>0</v>
      </c>
      <c r="R104" s="201">
        <f>Q104*H104</f>
        <v>0</v>
      </c>
      <c r="S104" s="201">
        <v>0</v>
      </c>
      <c r="T104" s="202">
        <f>S104*H104</f>
        <v>0</v>
      </c>
      <c r="AR104" s="23" t="s">
        <v>145</v>
      </c>
      <c r="AT104" s="23" t="s">
        <v>140</v>
      </c>
      <c r="AU104" s="23" t="s">
        <v>84</v>
      </c>
      <c r="AY104" s="23" t="s">
        <v>138</v>
      </c>
      <c r="BE104" s="203">
        <f>IF(N104="základní",J104,0)</f>
        <v>0</v>
      </c>
      <c r="BF104" s="203">
        <f>IF(N104="snížená",J104,0)</f>
        <v>0</v>
      </c>
      <c r="BG104" s="203">
        <f>IF(N104="zákl. přenesená",J104,0)</f>
        <v>0</v>
      </c>
      <c r="BH104" s="203">
        <f>IF(N104="sníž. přenesená",J104,0)</f>
        <v>0</v>
      </c>
      <c r="BI104" s="203">
        <f>IF(N104="nulová",J104,0)</f>
        <v>0</v>
      </c>
      <c r="BJ104" s="23" t="s">
        <v>81</v>
      </c>
      <c r="BK104" s="203">
        <f>ROUND(I104*H104,2)</f>
        <v>0</v>
      </c>
      <c r="BL104" s="23" t="s">
        <v>145</v>
      </c>
      <c r="BM104" s="23" t="s">
        <v>595</v>
      </c>
    </row>
    <row r="105" spans="2:47" s="1" customFormat="1" ht="202.5">
      <c r="B105" s="40"/>
      <c r="C105" s="62"/>
      <c r="D105" s="204" t="s">
        <v>147</v>
      </c>
      <c r="E105" s="62"/>
      <c r="F105" s="205" t="s">
        <v>161</v>
      </c>
      <c r="G105" s="62"/>
      <c r="H105" s="62"/>
      <c r="I105" s="162"/>
      <c r="J105" s="62"/>
      <c r="K105" s="62"/>
      <c r="L105" s="60"/>
      <c r="M105" s="206"/>
      <c r="N105" s="41"/>
      <c r="O105" s="41"/>
      <c r="P105" s="41"/>
      <c r="Q105" s="41"/>
      <c r="R105" s="41"/>
      <c r="S105" s="41"/>
      <c r="T105" s="77"/>
      <c r="AT105" s="23" t="s">
        <v>147</v>
      </c>
      <c r="AU105" s="23" t="s">
        <v>84</v>
      </c>
    </row>
    <row r="106" spans="2:51" s="12" customFormat="1" ht="13.5">
      <c r="B106" s="218"/>
      <c r="C106" s="219"/>
      <c r="D106" s="204" t="s">
        <v>149</v>
      </c>
      <c r="E106" s="220" t="s">
        <v>21</v>
      </c>
      <c r="F106" s="221" t="s">
        <v>596</v>
      </c>
      <c r="G106" s="219"/>
      <c r="H106" s="222">
        <v>21.24</v>
      </c>
      <c r="I106" s="223"/>
      <c r="J106" s="219"/>
      <c r="K106" s="219"/>
      <c r="L106" s="224"/>
      <c r="M106" s="225"/>
      <c r="N106" s="226"/>
      <c r="O106" s="226"/>
      <c r="P106" s="226"/>
      <c r="Q106" s="226"/>
      <c r="R106" s="226"/>
      <c r="S106" s="226"/>
      <c r="T106" s="227"/>
      <c r="AT106" s="228" t="s">
        <v>149</v>
      </c>
      <c r="AU106" s="228" t="s">
        <v>84</v>
      </c>
      <c r="AV106" s="12" t="s">
        <v>84</v>
      </c>
      <c r="AW106" s="12" t="s">
        <v>36</v>
      </c>
      <c r="AX106" s="12" t="s">
        <v>73</v>
      </c>
      <c r="AY106" s="228" t="s">
        <v>138</v>
      </c>
    </row>
    <row r="107" spans="2:51" s="13" customFormat="1" ht="13.5">
      <c r="B107" s="229"/>
      <c r="C107" s="230"/>
      <c r="D107" s="231" t="s">
        <v>149</v>
      </c>
      <c r="E107" s="232" t="s">
        <v>21</v>
      </c>
      <c r="F107" s="233" t="s">
        <v>152</v>
      </c>
      <c r="G107" s="230"/>
      <c r="H107" s="234">
        <v>21.24</v>
      </c>
      <c r="I107" s="235"/>
      <c r="J107" s="230"/>
      <c r="K107" s="230"/>
      <c r="L107" s="236"/>
      <c r="M107" s="237"/>
      <c r="N107" s="238"/>
      <c r="O107" s="238"/>
      <c r="P107" s="238"/>
      <c r="Q107" s="238"/>
      <c r="R107" s="238"/>
      <c r="S107" s="238"/>
      <c r="T107" s="239"/>
      <c r="AT107" s="240" t="s">
        <v>149</v>
      </c>
      <c r="AU107" s="240" t="s">
        <v>84</v>
      </c>
      <c r="AV107" s="13" t="s">
        <v>145</v>
      </c>
      <c r="AW107" s="13" t="s">
        <v>36</v>
      </c>
      <c r="AX107" s="13" t="s">
        <v>81</v>
      </c>
      <c r="AY107" s="240" t="s">
        <v>138</v>
      </c>
    </row>
    <row r="108" spans="2:65" s="1" customFormat="1" ht="22.5" customHeight="1">
      <c r="B108" s="40"/>
      <c r="C108" s="192" t="s">
        <v>167</v>
      </c>
      <c r="D108" s="192" t="s">
        <v>140</v>
      </c>
      <c r="E108" s="193" t="s">
        <v>168</v>
      </c>
      <c r="F108" s="194" t="s">
        <v>169</v>
      </c>
      <c r="G108" s="195" t="s">
        <v>143</v>
      </c>
      <c r="H108" s="196">
        <v>524.16</v>
      </c>
      <c r="I108" s="197"/>
      <c r="J108" s="198">
        <f>ROUND(I108*H108,2)</f>
        <v>0</v>
      </c>
      <c r="K108" s="194" t="s">
        <v>21</v>
      </c>
      <c r="L108" s="60"/>
      <c r="M108" s="199" t="s">
        <v>21</v>
      </c>
      <c r="N108" s="200" t="s">
        <v>44</v>
      </c>
      <c r="O108" s="41"/>
      <c r="P108" s="201">
        <f>O108*H108</f>
        <v>0</v>
      </c>
      <c r="Q108" s="201">
        <v>0</v>
      </c>
      <c r="R108" s="201">
        <f>Q108*H108</f>
        <v>0</v>
      </c>
      <c r="S108" s="201">
        <v>0</v>
      </c>
      <c r="T108" s="202">
        <f>S108*H108</f>
        <v>0</v>
      </c>
      <c r="AR108" s="23" t="s">
        <v>145</v>
      </c>
      <c r="AT108" s="23" t="s">
        <v>140</v>
      </c>
      <c r="AU108" s="23" t="s">
        <v>84</v>
      </c>
      <c r="AY108" s="23" t="s">
        <v>138</v>
      </c>
      <c r="BE108" s="203">
        <f>IF(N108="základní",J108,0)</f>
        <v>0</v>
      </c>
      <c r="BF108" s="203">
        <f>IF(N108="snížená",J108,0)</f>
        <v>0</v>
      </c>
      <c r="BG108" s="203">
        <f>IF(N108="zákl. přenesená",J108,0)</f>
        <v>0</v>
      </c>
      <c r="BH108" s="203">
        <f>IF(N108="sníž. přenesená",J108,0)</f>
        <v>0</v>
      </c>
      <c r="BI108" s="203">
        <f>IF(N108="nulová",J108,0)</f>
        <v>0</v>
      </c>
      <c r="BJ108" s="23" t="s">
        <v>81</v>
      </c>
      <c r="BK108" s="203">
        <f>ROUND(I108*H108,2)</f>
        <v>0</v>
      </c>
      <c r="BL108" s="23" t="s">
        <v>145</v>
      </c>
      <c r="BM108" s="23" t="s">
        <v>597</v>
      </c>
    </row>
    <row r="109" spans="2:51" s="12" customFormat="1" ht="13.5">
      <c r="B109" s="218"/>
      <c r="C109" s="219"/>
      <c r="D109" s="204" t="s">
        <v>149</v>
      </c>
      <c r="E109" s="220" t="s">
        <v>21</v>
      </c>
      <c r="F109" s="221" t="s">
        <v>598</v>
      </c>
      <c r="G109" s="219"/>
      <c r="H109" s="222">
        <v>524.16</v>
      </c>
      <c r="I109" s="223"/>
      <c r="J109" s="219"/>
      <c r="K109" s="219"/>
      <c r="L109" s="224"/>
      <c r="M109" s="225"/>
      <c r="N109" s="226"/>
      <c r="O109" s="226"/>
      <c r="P109" s="226"/>
      <c r="Q109" s="226"/>
      <c r="R109" s="226"/>
      <c r="S109" s="226"/>
      <c r="T109" s="227"/>
      <c r="AT109" s="228" t="s">
        <v>149</v>
      </c>
      <c r="AU109" s="228" t="s">
        <v>84</v>
      </c>
      <c r="AV109" s="12" t="s">
        <v>84</v>
      </c>
      <c r="AW109" s="12" t="s">
        <v>36</v>
      </c>
      <c r="AX109" s="12" t="s">
        <v>73</v>
      </c>
      <c r="AY109" s="228" t="s">
        <v>138</v>
      </c>
    </row>
    <row r="110" spans="2:51" s="13" customFormat="1" ht="13.5">
      <c r="B110" s="229"/>
      <c r="C110" s="230"/>
      <c r="D110" s="231" t="s">
        <v>149</v>
      </c>
      <c r="E110" s="232" t="s">
        <v>21</v>
      </c>
      <c r="F110" s="233" t="s">
        <v>152</v>
      </c>
      <c r="G110" s="230"/>
      <c r="H110" s="234">
        <v>524.16</v>
      </c>
      <c r="I110" s="235"/>
      <c r="J110" s="230"/>
      <c r="K110" s="230"/>
      <c r="L110" s="236"/>
      <c r="M110" s="237"/>
      <c r="N110" s="238"/>
      <c r="O110" s="238"/>
      <c r="P110" s="238"/>
      <c r="Q110" s="238"/>
      <c r="R110" s="238"/>
      <c r="S110" s="238"/>
      <c r="T110" s="239"/>
      <c r="AT110" s="240" t="s">
        <v>149</v>
      </c>
      <c r="AU110" s="240" t="s">
        <v>84</v>
      </c>
      <c r="AV110" s="13" t="s">
        <v>145</v>
      </c>
      <c r="AW110" s="13" t="s">
        <v>36</v>
      </c>
      <c r="AX110" s="13" t="s">
        <v>81</v>
      </c>
      <c r="AY110" s="240" t="s">
        <v>138</v>
      </c>
    </row>
    <row r="111" spans="2:65" s="1" customFormat="1" ht="22.5" customHeight="1">
      <c r="B111" s="40"/>
      <c r="C111" s="192" t="s">
        <v>172</v>
      </c>
      <c r="D111" s="192" t="s">
        <v>140</v>
      </c>
      <c r="E111" s="193" t="s">
        <v>173</v>
      </c>
      <c r="F111" s="194" t="s">
        <v>174</v>
      </c>
      <c r="G111" s="195" t="s">
        <v>143</v>
      </c>
      <c r="H111" s="196">
        <v>524.16</v>
      </c>
      <c r="I111" s="197"/>
      <c r="J111" s="198">
        <f>ROUND(I111*H111,2)</f>
        <v>0</v>
      </c>
      <c r="K111" s="194" t="s">
        <v>144</v>
      </c>
      <c r="L111" s="60"/>
      <c r="M111" s="199" t="s">
        <v>21</v>
      </c>
      <c r="N111" s="200" t="s">
        <v>44</v>
      </c>
      <c r="O111" s="41"/>
      <c r="P111" s="201">
        <f>O111*H111</f>
        <v>0</v>
      </c>
      <c r="Q111" s="201">
        <v>0</v>
      </c>
      <c r="R111" s="201">
        <f>Q111*H111</f>
        <v>0</v>
      </c>
      <c r="S111" s="201">
        <v>0</v>
      </c>
      <c r="T111" s="202">
        <f>S111*H111</f>
        <v>0</v>
      </c>
      <c r="AR111" s="23" t="s">
        <v>145</v>
      </c>
      <c r="AT111" s="23" t="s">
        <v>140</v>
      </c>
      <c r="AU111" s="23" t="s">
        <v>84</v>
      </c>
      <c r="AY111" s="23" t="s">
        <v>138</v>
      </c>
      <c r="BE111" s="203">
        <f>IF(N111="základní",J111,0)</f>
        <v>0</v>
      </c>
      <c r="BF111" s="203">
        <f>IF(N111="snížená",J111,0)</f>
        <v>0</v>
      </c>
      <c r="BG111" s="203">
        <f>IF(N111="zákl. přenesená",J111,0)</f>
        <v>0</v>
      </c>
      <c r="BH111" s="203">
        <f>IF(N111="sníž. přenesená",J111,0)</f>
        <v>0</v>
      </c>
      <c r="BI111" s="203">
        <f>IF(N111="nulová",J111,0)</f>
        <v>0</v>
      </c>
      <c r="BJ111" s="23" t="s">
        <v>81</v>
      </c>
      <c r="BK111" s="203">
        <f>ROUND(I111*H111,2)</f>
        <v>0</v>
      </c>
      <c r="BL111" s="23" t="s">
        <v>145</v>
      </c>
      <c r="BM111" s="23" t="s">
        <v>599</v>
      </c>
    </row>
    <row r="112" spans="2:47" s="1" customFormat="1" ht="297">
      <c r="B112" s="40"/>
      <c r="C112" s="62"/>
      <c r="D112" s="204" t="s">
        <v>147</v>
      </c>
      <c r="E112" s="62"/>
      <c r="F112" s="205" t="s">
        <v>176</v>
      </c>
      <c r="G112" s="62"/>
      <c r="H112" s="62"/>
      <c r="I112" s="162"/>
      <c r="J112" s="62"/>
      <c r="K112" s="62"/>
      <c r="L112" s="60"/>
      <c r="M112" s="206"/>
      <c r="N112" s="41"/>
      <c r="O112" s="41"/>
      <c r="P112" s="41"/>
      <c r="Q112" s="41"/>
      <c r="R112" s="41"/>
      <c r="S112" s="41"/>
      <c r="T112" s="77"/>
      <c r="AT112" s="23" t="s">
        <v>147</v>
      </c>
      <c r="AU112" s="23" t="s">
        <v>84</v>
      </c>
    </row>
    <row r="113" spans="2:51" s="12" customFormat="1" ht="13.5">
      <c r="B113" s="218"/>
      <c r="C113" s="219"/>
      <c r="D113" s="204" t="s">
        <v>149</v>
      </c>
      <c r="E113" s="220" t="s">
        <v>21</v>
      </c>
      <c r="F113" s="221" t="s">
        <v>600</v>
      </c>
      <c r="G113" s="219"/>
      <c r="H113" s="222">
        <v>524.16</v>
      </c>
      <c r="I113" s="223"/>
      <c r="J113" s="219"/>
      <c r="K113" s="219"/>
      <c r="L113" s="224"/>
      <c r="M113" s="225"/>
      <c r="N113" s="226"/>
      <c r="O113" s="226"/>
      <c r="P113" s="226"/>
      <c r="Q113" s="226"/>
      <c r="R113" s="226"/>
      <c r="S113" s="226"/>
      <c r="T113" s="227"/>
      <c r="AT113" s="228" t="s">
        <v>149</v>
      </c>
      <c r="AU113" s="228" t="s">
        <v>84</v>
      </c>
      <c r="AV113" s="12" t="s">
        <v>84</v>
      </c>
      <c r="AW113" s="12" t="s">
        <v>36</v>
      </c>
      <c r="AX113" s="12" t="s">
        <v>73</v>
      </c>
      <c r="AY113" s="228" t="s">
        <v>138</v>
      </c>
    </row>
    <row r="114" spans="2:51" s="13" customFormat="1" ht="13.5">
      <c r="B114" s="229"/>
      <c r="C114" s="230"/>
      <c r="D114" s="231" t="s">
        <v>149</v>
      </c>
      <c r="E114" s="232" t="s">
        <v>21</v>
      </c>
      <c r="F114" s="233" t="s">
        <v>152</v>
      </c>
      <c r="G114" s="230"/>
      <c r="H114" s="234">
        <v>524.16</v>
      </c>
      <c r="I114" s="235"/>
      <c r="J114" s="230"/>
      <c r="K114" s="230"/>
      <c r="L114" s="236"/>
      <c r="M114" s="237"/>
      <c r="N114" s="238"/>
      <c r="O114" s="238"/>
      <c r="P114" s="238"/>
      <c r="Q114" s="238"/>
      <c r="R114" s="238"/>
      <c r="S114" s="238"/>
      <c r="T114" s="239"/>
      <c r="AT114" s="240" t="s">
        <v>149</v>
      </c>
      <c r="AU114" s="240" t="s">
        <v>84</v>
      </c>
      <c r="AV114" s="13" t="s">
        <v>145</v>
      </c>
      <c r="AW114" s="13" t="s">
        <v>36</v>
      </c>
      <c r="AX114" s="13" t="s">
        <v>81</v>
      </c>
      <c r="AY114" s="240" t="s">
        <v>138</v>
      </c>
    </row>
    <row r="115" spans="2:65" s="1" customFormat="1" ht="22.5" customHeight="1">
      <c r="B115" s="40"/>
      <c r="C115" s="192" t="s">
        <v>178</v>
      </c>
      <c r="D115" s="192" t="s">
        <v>140</v>
      </c>
      <c r="E115" s="193" t="s">
        <v>179</v>
      </c>
      <c r="F115" s="194" t="s">
        <v>180</v>
      </c>
      <c r="G115" s="195" t="s">
        <v>181</v>
      </c>
      <c r="H115" s="196">
        <v>943.488</v>
      </c>
      <c r="I115" s="197"/>
      <c r="J115" s="198">
        <f>ROUND(I115*H115,2)</f>
        <v>0</v>
      </c>
      <c r="K115" s="194" t="s">
        <v>144</v>
      </c>
      <c r="L115" s="60"/>
      <c r="M115" s="199" t="s">
        <v>21</v>
      </c>
      <c r="N115" s="200" t="s">
        <v>44</v>
      </c>
      <c r="O115" s="41"/>
      <c r="P115" s="201">
        <f>O115*H115</f>
        <v>0</v>
      </c>
      <c r="Q115" s="201">
        <v>0</v>
      </c>
      <c r="R115" s="201">
        <f>Q115*H115</f>
        <v>0</v>
      </c>
      <c r="S115" s="201">
        <v>0</v>
      </c>
      <c r="T115" s="202">
        <f>S115*H115</f>
        <v>0</v>
      </c>
      <c r="AR115" s="23" t="s">
        <v>145</v>
      </c>
      <c r="AT115" s="23" t="s">
        <v>140</v>
      </c>
      <c r="AU115" s="23" t="s">
        <v>84</v>
      </c>
      <c r="AY115" s="23" t="s">
        <v>138</v>
      </c>
      <c r="BE115" s="203">
        <f>IF(N115="základní",J115,0)</f>
        <v>0</v>
      </c>
      <c r="BF115" s="203">
        <f>IF(N115="snížená",J115,0)</f>
        <v>0</v>
      </c>
      <c r="BG115" s="203">
        <f>IF(N115="zákl. přenesená",J115,0)</f>
        <v>0</v>
      </c>
      <c r="BH115" s="203">
        <f>IF(N115="sníž. přenesená",J115,0)</f>
        <v>0</v>
      </c>
      <c r="BI115" s="203">
        <f>IF(N115="nulová",J115,0)</f>
        <v>0</v>
      </c>
      <c r="BJ115" s="23" t="s">
        <v>81</v>
      </c>
      <c r="BK115" s="203">
        <f>ROUND(I115*H115,2)</f>
        <v>0</v>
      </c>
      <c r="BL115" s="23" t="s">
        <v>145</v>
      </c>
      <c r="BM115" s="23" t="s">
        <v>601</v>
      </c>
    </row>
    <row r="116" spans="2:47" s="1" customFormat="1" ht="297">
      <c r="B116" s="40"/>
      <c r="C116" s="62"/>
      <c r="D116" s="204" t="s">
        <v>147</v>
      </c>
      <c r="E116" s="62"/>
      <c r="F116" s="205" t="s">
        <v>176</v>
      </c>
      <c r="G116" s="62"/>
      <c r="H116" s="62"/>
      <c r="I116" s="162"/>
      <c r="J116" s="62"/>
      <c r="K116" s="62"/>
      <c r="L116" s="60"/>
      <c r="M116" s="206"/>
      <c r="N116" s="41"/>
      <c r="O116" s="41"/>
      <c r="P116" s="41"/>
      <c r="Q116" s="41"/>
      <c r="R116" s="41"/>
      <c r="S116" s="41"/>
      <c r="T116" s="77"/>
      <c r="AT116" s="23" t="s">
        <v>147</v>
      </c>
      <c r="AU116" s="23" t="s">
        <v>84</v>
      </c>
    </row>
    <row r="117" spans="2:51" s="12" customFormat="1" ht="13.5">
      <c r="B117" s="218"/>
      <c r="C117" s="219"/>
      <c r="D117" s="204" t="s">
        <v>149</v>
      </c>
      <c r="E117" s="220" t="s">
        <v>21</v>
      </c>
      <c r="F117" s="221" t="s">
        <v>602</v>
      </c>
      <c r="G117" s="219"/>
      <c r="H117" s="222">
        <v>943.488</v>
      </c>
      <c r="I117" s="223"/>
      <c r="J117" s="219"/>
      <c r="K117" s="219"/>
      <c r="L117" s="224"/>
      <c r="M117" s="225"/>
      <c r="N117" s="226"/>
      <c r="O117" s="226"/>
      <c r="P117" s="226"/>
      <c r="Q117" s="226"/>
      <c r="R117" s="226"/>
      <c r="S117" s="226"/>
      <c r="T117" s="227"/>
      <c r="AT117" s="228" t="s">
        <v>149</v>
      </c>
      <c r="AU117" s="228" t="s">
        <v>84</v>
      </c>
      <c r="AV117" s="12" t="s">
        <v>84</v>
      </c>
      <c r="AW117" s="12" t="s">
        <v>36</v>
      </c>
      <c r="AX117" s="12" t="s">
        <v>73</v>
      </c>
      <c r="AY117" s="228" t="s">
        <v>138</v>
      </c>
    </row>
    <row r="118" spans="2:51" s="13" customFormat="1" ht="13.5">
      <c r="B118" s="229"/>
      <c r="C118" s="230"/>
      <c r="D118" s="231" t="s">
        <v>149</v>
      </c>
      <c r="E118" s="232" t="s">
        <v>21</v>
      </c>
      <c r="F118" s="233" t="s">
        <v>152</v>
      </c>
      <c r="G118" s="230"/>
      <c r="H118" s="234">
        <v>943.488</v>
      </c>
      <c r="I118" s="235"/>
      <c r="J118" s="230"/>
      <c r="K118" s="230"/>
      <c r="L118" s="236"/>
      <c r="M118" s="237"/>
      <c r="N118" s="238"/>
      <c r="O118" s="238"/>
      <c r="P118" s="238"/>
      <c r="Q118" s="238"/>
      <c r="R118" s="238"/>
      <c r="S118" s="238"/>
      <c r="T118" s="239"/>
      <c r="AT118" s="240" t="s">
        <v>149</v>
      </c>
      <c r="AU118" s="240" t="s">
        <v>84</v>
      </c>
      <c r="AV118" s="13" t="s">
        <v>145</v>
      </c>
      <c r="AW118" s="13" t="s">
        <v>36</v>
      </c>
      <c r="AX118" s="13" t="s">
        <v>81</v>
      </c>
      <c r="AY118" s="240" t="s">
        <v>138</v>
      </c>
    </row>
    <row r="119" spans="2:65" s="1" customFormat="1" ht="22.5" customHeight="1">
      <c r="B119" s="40"/>
      <c r="C119" s="192" t="s">
        <v>184</v>
      </c>
      <c r="D119" s="192" t="s">
        <v>140</v>
      </c>
      <c r="E119" s="193" t="s">
        <v>185</v>
      </c>
      <c r="F119" s="194" t="s">
        <v>186</v>
      </c>
      <c r="G119" s="195" t="s">
        <v>187</v>
      </c>
      <c r="H119" s="196">
        <v>1195.5</v>
      </c>
      <c r="I119" s="197"/>
      <c r="J119" s="198">
        <f>ROUND(I119*H119,2)</f>
        <v>0</v>
      </c>
      <c r="K119" s="194" t="s">
        <v>144</v>
      </c>
      <c r="L119" s="60"/>
      <c r="M119" s="199" t="s">
        <v>21</v>
      </c>
      <c r="N119" s="200" t="s">
        <v>44</v>
      </c>
      <c r="O119" s="41"/>
      <c r="P119" s="201">
        <f>O119*H119</f>
        <v>0</v>
      </c>
      <c r="Q119" s="201">
        <v>0</v>
      </c>
      <c r="R119" s="201">
        <f>Q119*H119</f>
        <v>0</v>
      </c>
      <c r="S119" s="201">
        <v>0</v>
      </c>
      <c r="T119" s="202">
        <f>S119*H119</f>
        <v>0</v>
      </c>
      <c r="AR119" s="23" t="s">
        <v>145</v>
      </c>
      <c r="AT119" s="23" t="s">
        <v>140</v>
      </c>
      <c r="AU119" s="23" t="s">
        <v>84</v>
      </c>
      <c r="AY119" s="23" t="s">
        <v>138</v>
      </c>
      <c r="BE119" s="203">
        <f>IF(N119="základní",J119,0)</f>
        <v>0</v>
      </c>
      <c r="BF119" s="203">
        <f>IF(N119="snížená",J119,0)</f>
        <v>0</v>
      </c>
      <c r="BG119" s="203">
        <f>IF(N119="zákl. přenesená",J119,0)</f>
        <v>0</v>
      </c>
      <c r="BH119" s="203">
        <f>IF(N119="sníž. přenesená",J119,0)</f>
        <v>0</v>
      </c>
      <c r="BI119" s="203">
        <f>IF(N119="nulová",J119,0)</f>
        <v>0</v>
      </c>
      <c r="BJ119" s="23" t="s">
        <v>81</v>
      </c>
      <c r="BK119" s="203">
        <f>ROUND(I119*H119,2)</f>
        <v>0</v>
      </c>
      <c r="BL119" s="23" t="s">
        <v>145</v>
      </c>
      <c r="BM119" s="23" t="s">
        <v>188</v>
      </c>
    </row>
    <row r="120" spans="2:47" s="1" customFormat="1" ht="162">
      <c r="B120" s="40"/>
      <c r="C120" s="62"/>
      <c r="D120" s="204" t="s">
        <v>147</v>
      </c>
      <c r="E120" s="62"/>
      <c r="F120" s="205" t="s">
        <v>189</v>
      </c>
      <c r="G120" s="62"/>
      <c r="H120" s="62"/>
      <c r="I120" s="162"/>
      <c r="J120" s="62"/>
      <c r="K120" s="62"/>
      <c r="L120" s="60"/>
      <c r="M120" s="206"/>
      <c r="N120" s="41"/>
      <c r="O120" s="41"/>
      <c r="P120" s="41"/>
      <c r="Q120" s="41"/>
      <c r="R120" s="41"/>
      <c r="S120" s="41"/>
      <c r="T120" s="77"/>
      <c r="AT120" s="23" t="s">
        <v>147</v>
      </c>
      <c r="AU120" s="23" t="s">
        <v>84</v>
      </c>
    </row>
    <row r="121" spans="2:51" s="12" customFormat="1" ht="13.5">
      <c r="B121" s="218"/>
      <c r="C121" s="219"/>
      <c r="D121" s="204" t="s">
        <v>149</v>
      </c>
      <c r="E121" s="220" t="s">
        <v>21</v>
      </c>
      <c r="F121" s="221" t="s">
        <v>603</v>
      </c>
      <c r="G121" s="219"/>
      <c r="H121" s="222">
        <v>1195.5</v>
      </c>
      <c r="I121" s="223"/>
      <c r="J121" s="219"/>
      <c r="K121" s="219"/>
      <c r="L121" s="224"/>
      <c r="M121" s="225"/>
      <c r="N121" s="226"/>
      <c r="O121" s="226"/>
      <c r="P121" s="226"/>
      <c r="Q121" s="226"/>
      <c r="R121" s="226"/>
      <c r="S121" s="226"/>
      <c r="T121" s="227"/>
      <c r="AT121" s="228" t="s">
        <v>149</v>
      </c>
      <c r="AU121" s="228" t="s">
        <v>84</v>
      </c>
      <c r="AV121" s="12" t="s">
        <v>84</v>
      </c>
      <c r="AW121" s="12" t="s">
        <v>36</v>
      </c>
      <c r="AX121" s="12" t="s">
        <v>73</v>
      </c>
      <c r="AY121" s="228" t="s">
        <v>138</v>
      </c>
    </row>
    <row r="122" spans="2:51" s="13" customFormat="1" ht="13.5">
      <c r="B122" s="229"/>
      <c r="C122" s="230"/>
      <c r="D122" s="204" t="s">
        <v>149</v>
      </c>
      <c r="E122" s="241" t="s">
        <v>21</v>
      </c>
      <c r="F122" s="242" t="s">
        <v>152</v>
      </c>
      <c r="G122" s="230"/>
      <c r="H122" s="243">
        <v>1195.5</v>
      </c>
      <c r="I122" s="235"/>
      <c r="J122" s="230"/>
      <c r="K122" s="230"/>
      <c r="L122" s="236"/>
      <c r="M122" s="237"/>
      <c r="N122" s="238"/>
      <c r="O122" s="238"/>
      <c r="P122" s="238"/>
      <c r="Q122" s="238"/>
      <c r="R122" s="238"/>
      <c r="S122" s="238"/>
      <c r="T122" s="239"/>
      <c r="AT122" s="240" t="s">
        <v>149</v>
      </c>
      <c r="AU122" s="240" t="s">
        <v>84</v>
      </c>
      <c r="AV122" s="13" t="s">
        <v>145</v>
      </c>
      <c r="AW122" s="13" t="s">
        <v>36</v>
      </c>
      <c r="AX122" s="13" t="s">
        <v>81</v>
      </c>
      <c r="AY122" s="240" t="s">
        <v>138</v>
      </c>
    </row>
    <row r="123" spans="2:63" s="10" customFormat="1" ht="29.85" customHeight="1">
      <c r="B123" s="175"/>
      <c r="C123" s="176"/>
      <c r="D123" s="189" t="s">
        <v>72</v>
      </c>
      <c r="E123" s="190" t="s">
        <v>84</v>
      </c>
      <c r="F123" s="190" t="s">
        <v>191</v>
      </c>
      <c r="G123" s="176"/>
      <c r="H123" s="176"/>
      <c r="I123" s="179"/>
      <c r="J123" s="191">
        <f>BK123</f>
        <v>0</v>
      </c>
      <c r="K123" s="176"/>
      <c r="L123" s="181"/>
      <c r="M123" s="182"/>
      <c r="N123" s="183"/>
      <c r="O123" s="183"/>
      <c r="P123" s="184">
        <f>SUM(P124:P143)</f>
        <v>0</v>
      </c>
      <c r="Q123" s="183"/>
      <c r="R123" s="184">
        <f>SUM(R124:R143)</f>
        <v>0.018</v>
      </c>
      <c r="S123" s="183"/>
      <c r="T123" s="185">
        <f>SUM(T124:T143)</f>
        <v>0</v>
      </c>
      <c r="AR123" s="186" t="s">
        <v>81</v>
      </c>
      <c r="AT123" s="187" t="s">
        <v>72</v>
      </c>
      <c r="AU123" s="187" t="s">
        <v>81</v>
      </c>
      <c r="AY123" s="186" t="s">
        <v>138</v>
      </c>
      <c r="BK123" s="188">
        <f>SUM(BK124:BK143)</f>
        <v>0</v>
      </c>
    </row>
    <row r="124" spans="2:65" s="1" customFormat="1" ht="22.5" customHeight="1">
      <c r="B124" s="40"/>
      <c r="C124" s="192" t="s">
        <v>192</v>
      </c>
      <c r="D124" s="192" t="s">
        <v>140</v>
      </c>
      <c r="E124" s="193" t="s">
        <v>193</v>
      </c>
      <c r="F124" s="194" t="s">
        <v>194</v>
      </c>
      <c r="G124" s="195" t="s">
        <v>187</v>
      </c>
      <c r="H124" s="196">
        <v>10150.25</v>
      </c>
      <c r="I124" s="197"/>
      <c r="J124" s="198">
        <f>ROUND(I124*H124,2)</f>
        <v>0</v>
      </c>
      <c r="K124" s="194" t="s">
        <v>144</v>
      </c>
      <c r="L124" s="60"/>
      <c r="M124" s="199" t="s">
        <v>21</v>
      </c>
      <c r="N124" s="200" t="s">
        <v>44</v>
      </c>
      <c r="O124" s="41"/>
      <c r="P124" s="201">
        <f>O124*H124</f>
        <v>0</v>
      </c>
      <c r="Q124" s="201">
        <v>0</v>
      </c>
      <c r="R124" s="201">
        <f>Q124*H124</f>
        <v>0</v>
      </c>
      <c r="S124" s="201">
        <v>0</v>
      </c>
      <c r="T124" s="202">
        <f>S124*H124</f>
        <v>0</v>
      </c>
      <c r="AR124" s="23" t="s">
        <v>145</v>
      </c>
      <c r="AT124" s="23" t="s">
        <v>140</v>
      </c>
      <c r="AU124" s="23" t="s">
        <v>84</v>
      </c>
      <c r="AY124" s="23" t="s">
        <v>138</v>
      </c>
      <c r="BE124" s="203">
        <f>IF(N124="základní",J124,0)</f>
        <v>0</v>
      </c>
      <c r="BF124" s="203">
        <f>IF(N124="snížená",J124,0)</f>
        <v>0</v>
      </c>
      <c r="BG124" s="203">
        <f>IF(N124="zákl. přenesená",J124,0)</f>
        <v>0</v>
      </c>
      <c r="BH124" s="203">
        <f>IF(N124="sníž. přenesená",J124,0)</f>
        <v>0</v>
      </c>
      <c r="BI124" s="203">
        <f>IF(N124="nulová",J124,0)</f>
        <v>0</v>
      </c>
      <c r="BJ124" s="23" t="s">
        <v>81</v>
      </c>
      <c r="BK124" s="203">
        <f>ROUND(I124*H124,2)</f>
        <v>0</v>
      </c>
      <c r="BL124" s="23" t="s">
        <v>145</v>
      </c>
      <c r="BM124" s="23" t="s">
        <v>195</v>
      </c>
    </row>
    <row r="125" spans="2:51" s="12" customFormat="1" ht="13.5">
      <c r="B125" s="218"/>
      <c r="C125" s="219"/>
      <c r="D125" s="204" t="s">
        <v>149</v>
      </c>
      <c r="E125" s="220" t="s">
        <v>21</v>
      </c>
      <c r="F125" s="221" t="s">
        <v>604</v>
      </c>
      <c r="G125" s="219"/>
      <c r="H125" s="222">
        <v>10416.75</v>
      </c>
      <c r="I125" s="223"/>
      <c r="J125" s="219"/>
      <c r="K125" s="219"/>
      <c r="L125" s="224"/>
      <c r="M125" s="225"/>
      <c r="N125" s="226"/>
      <c r="O125" s="226"/>
      <c r="P125" s="226"/>
      <c r="Q125" s="226"/>
      <c r="R125" s="226"/>
      <c r="S125" s="226"/>
      <c r="T125" s="227"/>
      <c r="AT125" s="228" t="s">
        <v>149</v>
      </c>
      <c r="AU125" s="228" t="s">
        <v>84</v>
      </c>
      <c r="AV125" s="12" t="s">
        <v>84</v>
      </c>
      <c r="AW125" s="12" t="s">
        <v>36</v>
      </c>
      <c r="AX125" s="12" t="s">
        <v>73</v>
      </c>
      <c r="AY125" s="228" t="s">
        <v>138</v>
      </c>
    </row>
    <row r="126" spans="2:51" s="12" customFormat="1" ht="13.5">
      <c r="B126" s="218"/>
      <c r="C126" s="219"/>
      <c r="D126" s="204" t="s">
        <v>149</v>
      </c>
      <c r="E126" s="220" t="s">
        <v>21</v>
      </c>
      <c r="F126" s="221" t="s">
        <v>605</v>
      </c>
      <c r="G126" s="219"/>
      <c r="H126" s="222">
        <v>-562.5</v>
      </c>
      <c r="I126" s="223"/>
      <c r="J126" s="219"/>
      <c r="K126" s="219"/>
      <c r="L126" s="224"/>
      <c r="M126" s="225"/>
      <c r="N126" s="226"/>
      <c r="O126" s="226"/>
      <c r="P126" s="226"/>
      <c r="Q126" s="226"/>
      <c r="R126" s="226"/>
      <c r="S126" s="226"/>
      <c r="T126" s="227"/>
      <c r="AT126" s="228" t="s">
        <v>149</v>
      </c>
      <c r="AU126" s="228" t="s">
        <v>84</v>
      </c>
      <c r="AV126" s="12" t="s">
        <v>84</v>
      </c>
      <c r="AW126" s="12" t="s">
        <v>36</v>
      </c>
      <c r="AX126" s="12" t="s">
        <v>73</v>
      </c>
      <c r="AY126" s="228" t="s">
        <v>138</v>
      </c>
    </row>
    <row r="127" spans="2:51" s="12" customFormat="1" ht="13.5">
      <c r="B127" s="218"/>
      <c r="C127" s="219"/>
      <c r="D127" s="204" t="s">
        <v>149</v>
      </c>
      <c r="E127" s="220" t="s">
        <v>21</v>
      </c>
      <c r="F127" s="221" t="s">
        <v>606</v>
      </c>
      <c r="G127" s="219"/>
      <c r="H127" s="222">
        <v>296</v>
      </c>
      <c r="I127" s="223"/>
      <c r="J127" s="219"/>
      <c r="K127" s="219"/>
      <c r="L127" s="224"/>
      <c r="M127" s="225"/>
      <c r="N127" s="226"/>
      <c r="O127" s="226"/>
      <c r="P127" s="226"/>
      <c r="Q127" s="226"/>
      <c r="R127" s="226"/>
      <c r="S127" s="226"/>
      <c r="T127" s="227"/>
      <c r="AT127" s="228" t="s">
        <v>149</v>
      </c>
      <c r="AU127" s="228" t="s">
        <v>84</v>
      </c>
      <c r="AV127" s="12" t="s">
        <v>84</v>
      </c>
      <c r="AW127" s="12" t="s">
        <v>36</v>
      </c>
      <c r="AX127" s="12" t="s">
        <v>73</v>
      </c>
      <c r="AY127" s="228" t="s">
        <v>138</v>
      </c>
    </row>
    <row r="128" spans="2:51" s="13" customFormat="1" ht="13.5">
      <c r="B128" s="229"/>
      <c r="C128" s="230"/>
      <c r="D128" s="231" t="s">
        <v>149</v>
      </c>
      <c r="E128" s="232" t="s">
        <v>21</v>
      </c>
      <c r="F128" s="233" t="s">
        <v>152</v>
      </c>
      <c r="G128" s="230"/>
      <c r="H128" s="234">
        <v>10150.25</v>
      </c>
      <c r="I128" s="235"/>
      <c r="J128" s="230"/>
      <c r="K128" s="230"/>
      <c r="L128" s="236"/>
      <c r="M128" s="237"/>
      <c r="N128" s="238"/>
      <c r="O128" s="238"/>
      <c r="P128" s="238"/>
      <c r="Q128" s="238"/>
      <c r="R128" s="238"/>
      <c r="S128" s="238"/>
      <c r="T128" s="239"/>
      <c r="AT128" s="240" t="s">
        <v>149</v>
      </c>
      <c r="AU128" s="240" t="s">
        <v>84</v>
      </c>
      <c r="AV128" s="13" t="s">
        <v>145</v>
      </c>
      <c r="AW128" s="13" t="s">
        <v>36</v>
      </c>
      <c r="AX128" s="13" t="s">
        <v>81</v>
      </c>
      <c r="AY128" s="240" t="s">
        <v>138</v>
      </c>
    </row>
    <row r="129" spans="2:65" s="1" customFormat="1" ht="31.5" customHeight="1">
      <c r="B129" s="40"/>
      <c r="C129" s="192" t="s">
        <v>199</v>
      </c>
      <c r="D129" s="192" t="s">
        <v>140</v>
      </c>
      <c r="E129" s="193" t="s">
        <v>200</v>
      </c>
      <c r="F129" s="194" t="s">
        <v>201</v>
      </c>
      <c r="G129" s="195" t="s">
        <v>187</v>
      </c>
      <c r="H129" s="196">
        <v>10150.25</v>
      </c>
      <c r="I129" s="197"/>
      <c r="J129" s="198">
        <f>ROUND(I129*H129,2)</f>
        <v>0</v>
      </c>
      <c r="K129" s="194" t="s">
        <v>144</v>
      </c>
      <c r="L129" s="60"/>
      <c r="M129" s="199" t="s">
        <v>21</v>
      </c>
      <c r="N129" s="200" t="s">
        <v>44</v>
      </c>
      <c r="O129" s="41"/>
      <c r="P129" s="201">
        <f>O129*H129</f>
        <v>0</v>
      </c>
      <c r="Q129" s="201">
        <v>0</v>
      </c>
      <c r="R129" s="201">
        <f>Q129*H129</f>
        <v>0</v>
      </c>
      <c r="S129" s="201">
        <v>0</v>
      </c>
      <c r="T129" s="202">
        <f>S129*H129</f>
        <v>0</v>
      </c>
      <c r="AR129" s="23" t="s">
        <v>145</v>
      </c>
      <c r="AT129" s="23" t="s">
        <v>140</v>
      </c>
      <c r="AU129" s="23" t="s">
        <v>84</v>
      </c>
      <c r="AY129" s="23" t="s">
        <v>138</v>
      </c>
      <c r="BE129" s="203">
        <f>IF(N129="základní",J129,0)</f>
        <v>0</v>
      </c>
      <c r="BF129" s="203">
        <f>IF(N129="snížená",J129,0)</f>
        <v>0</v>
      </c>
      <c r="BG129" s="203">
        <f>IF(N129="zákl. přenesená",J129,0)</f>
        <v>0</v>
      </c>
      <c r="BH129" s="203">
        <f>IF(N129="sníž. přenesená",J129,0)</f>
        <v>0</v>
      </c>
      <c r="BI129" s="203">
        <f>IF(N129="nulová",J129,0)</f>
        <v>0</v>
      </c>
      <c r="BJ129" s="23" t="s">
        <v>81</v>
      </c>
      <c r="BK129" s="203">
        <f>ROUND(I129*H129,2)</f>
        <v>0</v>
      </c>
      <c r="BL129" s="23" t="s">
        <v>145</v>
      </c>
      <c r="BM129" s="23" t="s">
        <v>202</v>
      </c>
    </row>
    <row r="130" spans="2:47" s="1" customFormat="1" ht="27">
      <c r="B130" s="40"/>
      <c r="C130" s="62"/>
      <c r="D130" s="204" t="s">
        <v>147</v>
      </c>
      <c r="E130" s="62"/>
      <c r="F130" s="205" t="s">
        <v>203</v>
      </c>
      <c r="G130" s="62"/>
      <c r="H130" s="62"/>
      <c r="I130" s="162"/>
      <c r="J130" s="62"/>
      <c r="K130" s="62"/>
      <c r="L130" s="60"/>
      <c r="M130" s="206"/>
      <c r="N130" s="41"/>
      <c r="O130" s="41"/>
      <c r="P130" s="41"/>
      <c r="Q130" s="41"/>
      <c r="R130" s="41"/>
      <c r="S130" s="41"/>
      <c r="T130" s="77"/>
      <c r="AT130" s="23" t="s">
        <v>147</v>
      </c>
      <c r="AU130" s="23" t="s">
        <v>84</v>
      </c>
    </row>
    <row r="131" spans="2:51" s="12" customFormat="1" ht="13.5">
      <c r="B131" s="218"/>
      <c r="C131" s="219"/>
      <c r="D131" s="204" t="s">
        <v>149</v>
      </c>
      <c r="E131" s="220" t="s">
        <v>21</v>
      </c>
      <c r="F131" s="221" t="s">
        <v>607</v>
      </c>
      <c r="G131" s="219"/>
      <c r="H131" s="222">
        <v>10150.25</v>
      </c>
      <c r="I131" s="223"/>
      <c r="J131" s="219"/>
      <c r="K131" s="219"/>
      <c r="L131" s="224"/>
      <c r="M131" s="225"/>
      <c r="N131" s="226"/>
      <c r="O131" s="226"/>
      <c r="P131" s="226"/>
      <c r="Q131" s="226"/>
      <c r="R131" s="226"/>
      <c r="S131" s="226"/>
      <c r="T131" s="227"/>
      <c r="AT131" s="228" t="s">
        <v>149</v>
      </c>
      <c r="AU131" s="228" t="s">
        <v>84</v>
      </c>
      <c r="AV131" s="12" t="s">
        <v>84</v>
      </c>
      <c r="AW131" s="12" t="s">
        <v>36</v>
      </c>
      <c r="AX131" s="12" t="s">
        <v>73</v>
      </c>
      <c r="AY131" s="228" t="s">
        <v>138</v>
      </c>
    </row>
    <row r="132" spans="2:51" s="13" customFormat="1" ht="13.5">
      <c r="B132" s="229"/>
      <c r="C132" s="230"/>
      <c r="D132" s="231" t="s">
        <v>149</v>
      </c>
      <c r="E132" s="232" t="s">
        <v>21</v>
      </c>
      <c r="F132" s="233" t="s">
        <v>152</v>
      </c>
      <c r="G132" s="230"/>
      <c r="H132" s="234">
        <v>10150.25</v>
      </c>
      <c r="I132" s="235"/>
      <c r="J132" s="230"/>
      <c r="K132" s="230"/>
      <c r="L132" s="236"/>
      <c r="M132" s="237"/>
      <c r="N132" s="238"/>
      <c r="O132" s="238"/>
      <c r="P132" s="238"/>
      <c r="Q132" s="238"/>
      <c r="R132" s="238"/>
      <c r="S132" s="238"/>
      <c r="T132" s="239"/>
      <c r="AT132" s="240" t="s">
        <v>149</v>
      </c>
      <c r="AU132" s="240" t="s">
        <v>84</v>
      </c>
      <c r="AV132" s="13" t="s">
        <v>145</v>
      </c>
      <c r="AW132" s="13" t="s">
        <v>36</v>
      </c>
      <c r="AX132" s="13" t="s">
        <v>81</v>
      </c>
      <c r="AY132" s="240" t="s">
        <v>138</v>
      </c>
    </row>
    <row r="133" spans="2:65" s="1" customFormat="1" ht="22.5" customHeight="1">
      <c r="B133" s="40"/>
      <c r="C133" s="192" t="s">
        <v>205</v>
      </c>
      <c r="D133" s="192" t="s">
        <v>140</v>
      </c>
      <c r="E133" s="193" t="s">
        <v>206</v>
      </c>
      <c r="F133" s="194" t="s">
        <v>207</v>
      </c>
      <c r="G133" s="195" t="s">
        <v>187</v>
      </c>
      <c r="H133" s="196">
        <v>10150.25</v>
      </c>
      <c r="I133" s="197"/>
      <c r="J133" s="198">
        <f>ROUND(I133*H133,2)</f>
        <v>0</v>
      </c>
      <c r="K133" s="194" t="s">
        <v>144</v>
      </c>
      <c r="L133" s="60"/>
      <c r="M133" s="199" t="s">
        <v>21</v>
      </c>
      <c r="N133" s="200" t="s">
        <v>44</v>
      </c>
      <c r="O133" s="41"/>
      <c r="P133" s="201">
        <f>O133*H133</f>
        <v>0</v>
      </c>
      <c r="Q133" s="201">
        <v>0</v>
      </c>
      <c r="R133" s="201">
        <f>Q133*H133</f>
        <v>0</v>
      </c>
      <c r="S133" s="201">
        <v>0</v>
      </c>
      <c r="T133" s="202">
        <f>S133*H133</f>
        <v>0</v>
      </c>
      <c r="AR133" s="23" t="s">
        <v>145</v>
      </c>
      <c r="AT133" s="23" t="s">
        <v>140</v>
      </c>
      <c r="AU133" s="23" t="s">
        <v>84</v>
      </c>
      <c r="AY133" s="23" t="s">
        <v>138</v>
      </c>
      <c r="BE133" s="203">
        <f>IF(N133="základní",J133,0)</f>
        <v>0</v>
      </c>
      <c r="BF133" s="203">
        <f>IF(N133="snížená",J133,0)</f>
        <v>0</v>
      </c>
      <c r="BG133" s="203">
        <f>IF(N133="zákl. přenesená",J133,0)</f>
        <v>0</v>
      </c>
      <c r="BH133" s="203">
        <f>IF(N133="sníž. přenesená",J133,0)</f>
        <v>0</v>
      </c>
      <c r="BI133" s="203">
        <f>IF(N133="nulová",J133,0)</f>
        <v>0</v>
      </c>
      <c r="BJ133" s="23" t="s">
        <v>81</v>
      </c>
      <c r="BK133" s="203">
        <f>ROUND(I133*H133,2)</f>
        <v>0</v>
      </c>
      <c r="BL133" s="23" t="s">
        <v>145</v>
      </c>
      <c r="BM133" s="23" t="s">
        <v>208</v>
      </c>
    </row>
    <row r="134" spans="2:51" s="12" customFormat="1" ht="13.5">
      <c r="B134" s="218"/>
      <c r="C134" s="219"/>
      <c r="D134" s="204" t="s">
        <v>149</v>
      </c>
      <c r="E134" s="220" t="s">
        <v>21</v>
      </c>
      <c r="F134" s="221" t="s">
        <v>607</v>
      </c>
      <c r="G134" s="219"/>
      <c r="H134" s="222">
        <v>10150.25</v>
      </c>
      <c r="I134" s="223"/>
      <c r="J134" s="219"/>
      <c r="K134" s="219"/>
      <c r="L134" s="224"/>
      <c r="M134" s="225"/>
      <c r="N134" s="226"/>
      <c r="O134" s="226"/>
      <c r="P134" s="226"/>
      <c r="Q134" s="226"/>
      <c r="R134" s="226"/>
      <c r="S134" s="226"/>
      <c r="T134" s="227"/>
      <c r="AT134" s="228" t="s">
        <v>149</v>
      </c>
      <c r="AU134" s="228" t="s">
        <v>84</v>
      </c>
      <c r="AV134" s="12" t="s">
        <v>84</v>
      </c>
      <c r="AW134" s="12" t="s">
        <v>36</v>
      </c>
      <c r="AX134" s="12" t="s">
        <v>73</v>
      </c>
      <c r="AY134" s="228" t="s">
        <v>138</v>
      </c>
    </row>
    <row r="135" spans="2:51" s="13" customFormat="1" ht="13.5">
      <c r="B135" s="229"/>
      <c r="C135" s="230"/>
      <c r="D135" s="231" t="s">
        <v>149</v>
      </c>
      <c r="E135" s="232" t="s">
        <v>21</v>
      </c>
      <c r="F135" s="233" t="s">
        <v>152</v>
      </c>
      <c r="G135" s="230"/>
      <c r="H135" s="234">
        <v>10150.25</v>
      </c>
      <c r="I135" s="235"/>
      <c r="J135" s="230"/>
      <c r="K135" s="230"/>
      <c r="L135" s="236"/>
      <c r="M135" s="237"/>
      <c r="N135" s="238"/>
      <c r="O135" s="238"/>
      <c r="P135" s="238"/>
      <c r="Q135" s="238"/>
      <c r="R135" s="238"/>
      <c r="S135" s="238"/>
      <c r="T135" s="239"/>
      <c r="AT135" s="240" t="s">
        <v>149</v>
      </c>
      <c r="AU135" s="240" t="s">
        <v>84</v>
      </c>
      <c r="AV135" s="13" t="s">
        <v>145</v>
      </c>
      <c r="AW135" s="13" t="s">
        <v>36</v>
      </c>
      <c r="AX135" s="13" t="s">
        <v>81</v>
      </c>
      <c r="AY135" s="240" t="s">
        <v>138</v>
      </c>
    </row>
    <row r="136" spans="2:65" s="1" customFormat="1" ht="31.5" customHeight="1">
      <c r="B136" s="40"/>
      <c r="C136" s="192" t="s">
        <v>209</v>
      </c>
      <c r="D136" s="192" t="s">
        <v>140</v>
      </c>
      <c r="E136" s="193" t="s">
        <v>210</v>
      </c>
      <c r="F136" s="194" t="s">
        <v>211</v>
      </c>
      <c r="G136" s="195" t="s">
        <v>187</v>
      </c>
      <c r="H136" s="196">
        <v>10150.25</v>
      </c>
      <c r="I136" s="197"/>
      <c r="J136" s="198">
        <f>ROUND(I136*H136,2)</f>
        <v>0</v>
      </c>
      <c r="K136" s="194" t="s">
        <v>144</v>
      </c>
      <c r="L136" s="60"/>
      <c r="M136" s="199" t="s">
        <v>21</v>
      </c>
      <c r="N136" s="200" t="s">
        <v>44</v>
      </c>
      <c r="O136" s="41"/>
      <c r="P136" s="201">
        <f>O136*H136</f>
        <v>0</v>
      </c>
      <c r="Q136" s="201">
        <v>0</v>
      </c>
      <c r="R136" s="201">
        <f>Q136*H136</f>
        <v>0</v>
      </c>
      <c r="S136" s="201">
        <v>0</v>
      </c>
      <c r="T136" s="202">
        <f>S136*H136</f>
        <v>0</v>
      </c>
      <c r="AR136" s="23" t="s">
        <v>145</v>
      </c>
      <c r="AT136" s="23" t="s">
        <v>140</v>
      </c>
      <c r="AU136" s="23" t="s">
        <v>84</v>
      </c>
      <c r="AY136" s="23" t="s">
        <v>138</v>
      </c>
      <c r="BE136" s="203">
        <f>IF(N136="základní",J136,0)</f>
        <v>0</v>
      </c>
      <c r="BF136" s="203">
        <f>IF(N136="snížená",J136,0)</f>
        <v>0</v>
      </c>
      <c r="BG136" s="203">
        <f>IF(N136="zákl. přenesená",J136,0)</f>
        <v>0</v>
      </c>
      <c r="BH136" s="203">
        <f>IF(N136="sníž. přenesená",J136,0)</f>
        <v>0</v>
      </c>
      <c r="BI136" s="203">
        <f>IF(N136="nulová",J136,0)</f>
        <v>0</v>
      </c>
      <c r="BJ136" s="23" t="s">
        <v>81</v>
      </c>
      <c r="BK136" s="203">
        <f>ROUND(I136*H136,2)</f>
        <v>0</v>
      </c>
      <c r="BL136" s="23" t="s">
        <v>145</v>
      </c>
      <c r="BM136" s="23" t="s">
        <v>212</v>
      </c>
    </row>
    <row r="137" spans="2:47" s="1" customFormat="1" ht="27">
      <c r="B137" s="40"/>
      <c r="C137" s="62"/>
      <c r="D137" s="204" t="s">
        <v>147</v>
      </c>
      <c r="E137" s="62"/>
      <c r="F137" s="205" t="s">
        <v>213</v>
      </c>
      <c r="G137" s="62"/>
      <c r="H137" s="62"/>
      <c r="I137" s="162"/>
      <c r="J137" s="62"/>
      <c r="K137" s="62"/>
      <c r="L137" s="60"/>
      <c r="M137" s="206"/>
      <c r="N137" s="41"/>
      <c r="O137" s="41"/>
      <c r="P137" s="41"/>
      <c r="Q137" s="41"/>
      <c r="R137" s="41"/>
      <c r="S137" s="41"/>
      <c r="T137" s="77"/>
      <c r="AT137" s="23" t="s">
        <v>147</v>
      </c>
      <c r="AU137" s="23" t="s">
        <v>84</v>
      </c>
    </row>
    <row r="138" spans="2:51" s="12" customFormat="1" ht="13.5">
      <c r="B138" s="218"/>
      <c r="C138" s="219"/>
      <c r="D138" s="204" t="s">
        <v>149</v>
      </c>
      <c r="E138" s="220" t="s">
        <v>21</v>
      </c>
      <c r="F138" s="221" t="s">
        <v>607</v>
      </c>
      <c r="G138" s="219"/>
      <c r="H138" s="222">
        <v>10150.25</v>
      </c>
      <c r="I138" s="223"/>
      <c r="J138" s="219"/>
      <c r="K138" s="219"/>
      <c r="L138" s="224"/>
      <c r="M138" s="225"/>
      <c r="N138" s="226"/>
      <c r="O138" s="226"/>
      <c r="P138" s="226"/>
      <c r="Q138" s="226"/>
      <c r="R138" s="226"/>
      <c r="S138" s="226"/>
      <c r="T138" s="227"/>
      <c r="AT138" s="228" t="s">
        <v>149</v>
      </c>
      <c r="AU138" s="228" t="s">
        <v>84</v>
      </c>
      <c r="AV138" s="12" t="s">
        <v>84</v>
      </c>
      <c r="AW138" s="12" t="s">
        <v>36</v>
      </c>
      <c r="AX138" s="12" t="s">
        <v>73</v>
      </c>
      <c r="AY138" s="228" t="s">
        <v>138</v>
      </c>
    </row>
    <row r="139" spans="2:51" s="13" customFormat="1" ht="13.5">
      <c r="B139" s="229"/>
      <c r="C139" s="230"/>
      <c r="D139" s="231" t="s">
        <v>149</v>
      </c>
      <c r="E139" s="232" t="s">
        <v>21</v>
      </c>
      <c r="F139" s="233" t="s">
        <v>152</v>
      </c>
      <c r="G139" s="230"/>
      <c r="H139" s="234">
        <v>10150.25</v>
      </c>
      <c r="I139" s="235"/>
      <c r="J139" s="230"/>
      <c r="K139" s="230"/>
      <c r="L139" s="236"/>
      <c r="M139" s="237"/>
      <c r="N139" s="238"/>
      <c r="O139" s="238"/>
      <c r="P139" s="238"/>
      <c r="Q139" s="238"/>
      <c r="R139" s="238"/>
      <c r="S139" s="238"/>
      <c r="T139" s="239"/>
      <c r="AT139" s="240" t="s">
        <v>149</v>
      </c>
      <c r="AU139" s="240" t="s">
        <v>84</v>
      </c>
      <c r="AV139" s="13" t="s">
        <v>145</v>
      </c>
      <c r="AW139" s="13" t="s">
        <v>36</v>
      </c>
      <c r="AX139" s="13" t="s">
        <v>81</v>
      </c>
      <c r="AY139" s="240" t="s">
        <v>138</v>
      </c>
    </row>
    <row r="140" spans="2:65" s="1" customFormat="1" ht="22.5" customHeight="1">
      <c r="B140" s="40"/>
      <c r="C140" s="192" t="s">
        <v>214</v>
      </c>
      <c r="D140" s="192" t="s">
        <v>140</v>
      </c>
      <c r="E140" s="193" t="s">
        <v>215</v>
      </c>
      <c r="F140" s="194" t="s">
        <v>216</v>
      </c>
      <c r="G140" s="195" t="s">
        <v>217</v>
      </c>
      <c r="H140" s="196">
        <v>5</v>
      </c>
      <c r="I140" s="197"/>
      <c r="J140" s="198">
        <f>ROUND(I140*H140,2)</f>
        <v>0</v>
      </c>
      <c r="K140" s="194" t="s">
        <v>144</v>
      </c>
      <c r="L140" s="60"/>
      <c r="M140" s="199" t="s">
        <v>21</v>
      </c>
      <c r="N140" s="200" t="s">
        <v>44</v>
      </c>
      <c r="O140" s="41"/>
      <c r="P140" s="201">
        <f>O140*H140</f>
        <v>0</v>
      </c>
      <c r="Q140" s="201">
        <v>0.0036</v>
      </c>
      <c r="R140" s="201">
        <f>Q140*H140</f>
        <v>0.018</v>
      </c>
      <c r="S140" s="201">
        <v>0</v>
      </c>
      <c r="T140" s="202">
        <f>S140*H140</f>
        <v>0</v>
      </c>
      <c r="AR140" s="23" t="s">
        <v>145</v>
      </c>
      <c r="AT140" s="23" t="s">
        <v>140</v>
      </c>
      <c r="AU140" s="23" t="s">
        <v>84</v>
      </c>
      <c r="AY140" s="23" t="s">
        <v>138</v>
      </c>
      <c r="BE140" s="203">
        <f>IF(N140="základní",J140,0)</f>
        <v>0</v>
      </c>
      <c r="BF140" s="203">
        <f>IF(N140="snížená",J140,0)</f>
        <v>0</v>
      </c>
      <c r="BG140" s="203">
        <f>IF(N140="zákl. přenesená",J140,0)</f>
        <v>0</v>
      </c>
      <c r="BH140" s="203">
        <f>IF(N140="sníž. přenesená",J140,0)</f>
        <v>0</v>
      </c>
      <c r="BI140" s="203">
        <f>IF(N140="nulová",J140,0)</f>
        <v>0</v>
      </c>
      <c r="BJ140" s="23" t="s">
        <v>81</v>
      </c>
      <c r="BK140" s="203">
        <f>ROUND(I140*H140,2)</f>
        <v>0</v>
      </c>
      <c r="BL140" s="23" t="s">
        <v>145</v>
      </c>
      <c r="BM140" s="23" t="s">
        <v>218</v>
      </c>
    </row>
    <row r="141" spans="2:47" s="1" customFormat="1" ht="54">
      <c r="B141" s="40"/>
      <c r="C141" s="62"/>
      <c r="D141" s="204" t="s">
        <v>147</v>
      </c>
      <c r="E141" s="62"/>
      <c r="F141" s="205" t="s">
        <v>219</v>
      </c>
      <c r="G141" s="62"/>
      <c r="H141" s="62"/>
      <c r="I141" s="162"/>
      <c r="J141" s="62"/>
      <c r="K141" s="62"/>
      <c r="L141" s="60"/>
      <c r="M141" s="206"/>
      <c r="N141" s="41"/>
      <c r="O141" s="41"/>
      <c r="P141" s="41"/>
      <c r="Q141" s="41"/>
      <c r="R141" s="41"/>
      <c r="S141" s="41"/>
      <c r="T141" s="77"/>
      <c r="AT141" s="23" t="s">
        <v>147</v>
      </c>
      <c r="AU141" s="23" t="s">
        <v>84</v>
      </c>
    </row>
    <row r="142" spans="2:51" s="12" customFormat="1" ht="13.5">
      <c r="B142" s="218"/>
      <c r="C142" s="219"/>
      <c r="D142" s="204" t="s">
        <v>149</v>
      </c>
      <c r="E142" s="220" t="s">
        <v>21</v>
      </c>
      <c r="F142" s="221" t="s">
        <v>608</v>
      </c>
      <c r="G142" s="219"/>
      <c r="H142" s="222">
        <v>5</v>
      </c>
      <c r="I142" s="223"/>
      <c r="J142" s="219"/>
      <c r="K142" s="219"/>
      <c r="L142" s="224"/>
      <c r="M142" s="225"/>
      <c r="N142" s="226"/>
      <c r="O142" s="226"/>
      <c r="P142" s="226"/>
      <c r="Q142" s="226"/>
      <c r="R142" s="226"/>
      <c r="S142" s="226"/>
      <c r="T142" s="227"/>
      <c r="AT142" s="228" t="s">
        <v>149</v>
      </c>
      <c r="AU142" s="228" t="s">
        <v>84</v>
      </c>
      <c r="AV142" s="12" t="s">
        <v>84</v>
      </c>
      <c r="AW142" s="12" t="s">
        <v>36</v>
      </c>
      <c r="AX142" s="12" t="s">
        <v>73</v>
      </c>
      <c r="AY142" s="228" t="s">
        <v>138</v>
      </c>
    </row>
    <row r="143" spans="2:51" s="13" customFormat="1" ht="13.5">
      <c r="B143" s="229"/>
      <c r="C143" s="230"/>
      <c r="D143" s="204" t="s">
        <v>149</v>
      </c>
      <c r="E143" s="241" t="s">
        <v>21</v>
      </c>
      <c r="F143" s="242" t="s">
        <v>152</v>
      </c>
      <c r="G143" s="230"/>
      <c r="H143" s="243">
        <v>5</v>
      </c>
      <c r="I143" s="235"/>
      <c r="J143" s="230"/>
      <c r="K143" s="230"/>
      <c r="L143" s="236"/>
      <c r="M143" s="237"/>
      <c r="N143" s="238"/>
      <c r="O143" s="238"/>
      <c r="P143" s="238"/>
      <c r="Q143" s="238"/>
      <c r="R143" s="238"/>
      <c r="S143" s="238"/>
      <c r="T143" s="239"/>
      <c r="AT143" s="240" t="s">
        <v>149</v>
      </c>
      <c r="AU143" s="240" t="s">
        <v>84</v>
      </c>
      <c r="AV143" s="13" t="s">
        <v>145</v>
      </c>
      <c r="AW143" s="13" t="s">
        <v>36</v>
      </c>
      <c r="AX143" s="13" t="s">
        <v>81</v>
      </c>
      <c r="AY143" s="240" t="s">
        <v>138</v>
      </c>
    </row>
    <row r="144" spans="2:63" s="10" customFormat="1" ht="29.85" customHeight="1">
      <c r="B144" s="175"/>
      <c r="C144" s="176"/>
      <c r="D144" s="189" t="s">
        <v>72</v>
      </c>
      <c r="E144" s="190" t="s">
        <v>157</v>
      </c>
      <c r="F144" s="190" t="s">
        <v>221</v>
      </c>
      <c r="G144" s="176"/>
      <c r="H144" s="176"/>
      <c r="I144" s="179"/>
      <c r="J144" s="191">
        <f>BK144</f>
        <v>0</v>
      </c>
      <c r="K144" s="176"/>
      <c r="L144" s="181"/>
      <c r="M144" s="182"/>
      <c r="N144" s="183"/>
      <c r="O144" s="183"/>
      <c r="P144" s="184">
        <f>SUM(P145:P168)</f>
        <v>0</v>
      </c>
      <c r="Q144" s="183"/>
      <c r="R144" s="184">
        <f>SUM(R145:R168)</f>
        <v>0</v>
      </c>
      <c r="S144" s="183"/>
      <c r="T144" s="185">
        <f>SUM(T145:T168)</f>
        <v>0</v>
      </c>
      <c r="AR144" s="186" t="s">
        <v>81</v>
      </c>
      <c r="AT144" s="187" t="s">
        <v>72</v>
      </c>
      <c r="AU144" s="187" t="s">
        <v>81</v>
      </c>
      <c r="AY144" s="186" t="s">
        <v>138</v>
      </c>
      <c r="BK144" s="188">
        <f>SUM(BK145:BK168)</f>
        <v>0</v>
      </c>
    </row>
    <row r="145" spans="2:65" s="1" customFormat="1" ht="22.5" customHeight="1">
      <c r="B145" s="40"/>
      <c r="C145" s="192" t="s">
        <v>222</v>
      </c>
      <c r="D145" s="192" t="s">
        <v>140</v>
      </c>
      <c r="E145" s="193" t="s">
        <v>223</v>
      </c>
      <c r="F145" s="194" t="s">
        <v>224</v>
      </c>
      <c r="G145" s="195" t="s">
        <v>187</v>
      </c>
      <c r="H145" s="196">
        <v>562.5</v>
      </c>
      <c r="I145" s="197"/>
      <c r="J145" s="198">
        <f>ROUND(I145*H145,2)</f>
        <v>0</v>
      </c>
      <c r="K145" s="194" t="s">
        <v>144</v>
      </c>
      <c r="L145" s="60"/>
      <c r="M145" s="199" t="s">
        <v>21</v>
      </c>
      <c r="N145" s="200" t="s">
        <v>44</v>
      </c>
      <c r="O145" s="41"/>
      <c r="P145" s="201">
        <f>O145*H145</f>
        <v>0</v>
      </c>
      <c r="Q145" s="201">
        <v>0</v>
      </c>
      <c r="R145" s="201">
        <f>Q145*H145</f>
        <v>0</v>
      </c>
      <c r="S145" s="201">
        <v>0</v>
      </c>
      <c r="T145" s="202">
        <f>S145*H145</f>
        <v>0</v>
      </c>
      <c r="AR145" s="23" t="s">
        <v>145</v>
      </c>
      <c r="AT145" s="23" t="s">
        <v>140</v>
      </c>
      <c r="AU145" s="23" t="s">
        <v>84</v>
      </c>
      <c r="AY145" s="23" t="s">
        <v>138</v>
      </c>
      <c r="BE145" s="203">
        <f>IF(N145="základní",J145,0)</f>
        <v>0</v>
      </c>
      <c r="BF145" s="203">
        <f>IF(N145="snížená",J145,0)</f>
        <v>0</v>
      </c>
      <c r="BG145" s="203">
        <f>IF(N145="zákl. přenesená",J145,0)</f>
        <v>0</v>
      </c>
      <c r="BH145" s="203">
        <f>IF(N145="sníž. přenesená",J145,0)</f>
        <v>0</v>
      </c>
      <c r="BI145" s="203">
        <f>IF(N145="nulová",J145,0)</f>
        <v>0</v>
      </c>
      <c r="BJ145" s="23" t="s">
        <v>81</v>
      </c>
      <c r="BK145" s="203">
        <f>ROUND(I145*H145,2)</f>
        <v>0</v>
      </c>
      <c r="BL145" s="23" t="s">
        <v>145</v>
      </c>
      <c r="BM145" s="23" t="s">
        <v>225</v>
      </c>
    </row>
    <row r="146" spans="2:51" s="12" customFormat="1" ht="13.5">
      <c r="B146" s="218"/>
      <c r="C146" s="219"/>
      <c r="D146" s="204" t="s">
        <v>149</v>
      </c>
      <c r="E146" s="220" t="s">
        <v>21</v>
      </c>
      <c r="F146" s="221" t="s">
        <v>609</v>
      </c>
      <c r="G146" s="219"/>
      <c r="H146" s="222">
        <v>562.5</v>
      </c>
      <c r="I146" s="223"/>
      <c r="J146" s="219"/>
      <c r="K146" s="219"/>
      <c r="L146" s="224"/>
      <c r="M146" s="225"/>
      <c r="N146" s="226"/>
      <c r="O146" s="226"/>
      <c r="P146" s="226"/>
      <c r="Q146" s="226"/>
      <c r="R146" s="226"/>
      <c r="S146" s="226"/>
      <c r="T146" s="227"/>
      <c r="AT146" s="228" t="s">
        <v>149</v>
      </c>
      <c r="AU146" s="228" t="s">
        <v>84</v>
      </c>
      <c r="AV146" s="12" t="s">
        <v>84</v>
      </c>
      <c r="AW146" s="12" t="s">
        <v>36</v>
      </c>
      <c r="AX146" s="12" t="s">
        <v>73</v>
      </c>
      <c r="AY146" s="228" t="s">
        <v>138</v>
      </c>
    </row>
    <row r="147" spans="2:51" s="13" customFormat="1" ht="13.5">
      <c r="B147" s="229"/>
      <c r="C147" s="230"/>
      <c r="D147" s="231" t="s">
        <v>149</v>
      </c>
      <c r="E147" s="232" t="s">
        <v>21</v>
      </c>
      <c r="F147" s="233" t="s">
        <v>152</v>
      </c>
      <c r="G147" s="230"/>
      <c r="H147" s="234">
        <v>562.5</v>
      </c>
      <c r="I147" s="235"/>
      <c r="J147" s="230"/>
      <c r="K147" s="230"/>
      <c r="L147" s="236"/>
      <c r="M147" s="237"/>
      <c r="N147" s="238"/>
      <c r="O147" s="238"/>
      <c r="P147" s="238"/>
      <c r="Q147" s="238"/>
      <c r="R147" s="238"/>
      <c r="S147" s="238"/>
      <c r="T147" s="239"/>
      <c r="AT147" s="240" t="s">
        <v>149</v>
      </c>
      <c r="AU147" s="240" t="s">
        <v>84</v>
      </c>
      <c r="AV147" s="13" t="s">
        <v>145</v>
      </c>
      <c r="AW147" s="13" t="s">
        <v>36</v>
      </c>
      <c r="AX147" s="13" t="s">
        <v>81</v>
      </c>
      <c r="AY147" s="240" t="s">
        <v>138</v>
      </c>
    </row>
    <row r="148" spans="2:65" s="1" customFormat="1" ht="22.5" customHeight="1">
      <c r="B148" s="40"/>
      <c r="C148" s="192" t="s">
        <v>10</v>
      </c>
      <c r="D148" s="192" t="s">
        <v>140</v>
      </c>
      <c r="E148" s="193" t="s">
        <v>193</v>
      </c>
      <c r="F148" s="194" t="s">
        <v>194</v>
      </c>
      <c r="G148" s="195" t="s">
        <v>187</v>
      </c>
      <c r="H148" s="196">
        <v>562.5</v>
      </c>
      <c r="I148" s="197"/>
      <c r="J148" s="198">
        <f>ROUND(I148*H148,2)</f>
        <v>0</v>
      </c>
      <c r="K148" s="194" t="s">
        <v>144</v>
      </c>
      <c r="L148" s="60"/>
      <c r="M148" s="199" t="s">
        <v>21</v>
      </c>
      <c r="N148" s="200" t="s">
        <v>44</v>
      </c>
      <c r="O148" s="41"/>
      <c r="P148" s="201">
        <f>O148*H148</f>
        <v>0</v>
      </c>
      <c r="Q148" s="201">
        <v>0</v>
      </c>
      <c r="R148" s="201">
        <f>Q148*H148</f>
        <v>0</v>
      </c>
      <c r="S148" s="201">
        <v>0</v>
      </c>
      <c r="T148" s="202">
        <f>S148*H148</f>
        <v>0</v>
      </c>
      <c r="AR148" s="23" t="s">
        <v>145</v>
      </c>
      <c r="AT148" s="23" t="s">
        <v>140</v>
      </c>
      <c r="AU148" s="23" t="s">
        <v>84</v>
      </c>
      <c r="AY148" s="23" t="s">
        <v>138</v>
      </c>
      <c r="BE148" s="203">
        <f>IF(N148="základní",J148,0)</f>
        <v>0</v>
      </c>
      <c r="BF148" s="203">
        <f>IF(N148="snížená",J148,0)</f>
        <v>0</v>
      </c>
      <c r="BG148" s="203">
        <f>IF(N148="zákl. přenesená",J148,0)</f>
        <v>0</v>
      </c>
      <c r="BH148" s="203">
        <f>IF(N148="sníž. přenesená",J148,0)</f>
        <v>0</v>
      </c>
      <c r="BI148" s="203">
        <f>IF(N148="nulová",J148,0)</f>
        <v>0</v>
      </c>
      <c r="BJ148" s="23" t="s">
        <v>81</v>
      </c>
      <c r="BK148" s="203">
        <f>ROUND(I148*H148,2)</f>
        <v>0</v>
      </c>
      <c r="BL148" s="23" t="s">
        <v>145</v>
      </c>
      <c r="BM148" s="23" t="s">
        <v>227</v>
      </c>
    </row>
    <row r="149" spans="2:51" s="12" customFormat="1" ht="13.5">
      <c r="B149" s="218"/>
      <c r="C149" s="219"/>
      <c r="D149" s="204" t="s">
        <v>149</v>
      </c>
      <c r="E149" s="220" t="s">
        <v>21</v>
      </c>
      <c r="F149" s="221" t="s">
        <v>610</v>
      </c>
      <c r="G149" s="219"/>
      <c r="H149" s="222">
        <v>562.5</v>
      </c>
      <c r="I149" s="223"/>
      <c r="J149" s="219"/>
      <c r="K149" s="219"/>
      <c r="L149" s="224"/>
      <c r="M149" s="225"/>
      <c r="N149" s="226"/>
      <c r="O149" s="226"/>
      <c r="P149" s="226"/>
      <c r="Q149" s="226"/>
      <c r="R149" s="226"/>
      <c r="S149" s="226"/>
      <c r="T149" s="227"/>
      <c r="AT149" s="228" t="s">
        <v>149</v>
      </c>
      <c r="AU149" s="228" t="s">
        <v>84</v>
      </c>
      <c r="AV149" s="12" t="s">
        <v>84</v>
      </c>
      <c r="AW149" s="12" t="s">
        <v>36</v>
      </c>
      <c r="AX149" s="12" t="s">
        <v>73</v>
      </c>
      <c r="AY149" s="228" t="s">
        <v>138</v>
      </c>
    </row>
    <row r="150" spans="2:51" s="13" customFormat="1" ht="13.5">
      <c r="B150" s="229"/>
      <c r="C150" s="230"/>
      <c r="D150" s="231" t="s">
        <v>149</v>
      </c>
      <c r="E150" s="232" t="s">
        <v>21</v>
      </c>
      <c r="F150" s="233" t="s">
        <v>152</v>
      </c>
      <c r="G150" s="230"/>
      <c r="H150" s="234">
        <v>562.5</v>
      </c>
      <c r="I150" s="235"/>
      <c r="J150" s="230"/>
      <c r="K150" s="230"/>
      <c r="L150" s="236"/>
      <c r="M150" s="237"/>
      <c r="N150" s="238"/>
      <c r="O150" s="238"/>
      <c r="P150" s="238"/>
      <c r="Q150" s="238"/>
      <c r="R150" s="238"/>
      <c r="S150" s="238"/>
      <c r="T150" s="239"/>
      <c r="AT150" s="240" t="s">
        <v>149</v>
      </c>
      <c r="AU150" s="240" t="s">
        <v>84</v>
      </c>
      <c r="AV150" s="13" t="s">
        <v>145</v>
      </c>
      <c r="AW150" s="13" t="s">
        <v>36</v>
      </c>
      <c r="AX150" s="13" t="s">
        <v>81</v>
      </c>
      <c r="AY150" s="240" t="s">
        <v>138</v>
      </c>
    </row>
    <row r="151" spans="2:65" s="1" customFormat="1" ht="22.5" customHeight="1">
      <c r="B151" s="40"/>
      <c r="C151" s="192" t="s">
        <v>229</v>
      </c>
      <c r="D151" s="192" t="s">
        <v>140</v>
      </c>
      <c r="E151" s="193" t="s">
        <v>230</v>
      </c>
      <c r="F151" s="194" t="s">
        <v>231</v>
      </c>
      <c r="G151" s="195" t="s">
        <v>187</v>
      </c>
      <c r="H151" s="196">
        <v>562.5</v>
      </c>
      <c r="I151" s="197"/>
      <c r="J151" s="198">
        <f>ROUND(I151*H151,2)</f>
        <v>0</v>
      </c>
      <c r="K151" s="194" t="s">
        <v>144</v>
      </c>
      <c r="L151" s="60"/>
      <c r="M151" s="199" t="s">
        <v>21</v>
      </c>
      <c r="N151" s="200" t="s">
        <v>44</v>
      </c>
      <c r="O151" s="41"/>
      <c r="P151" s="201">
        <f>O151*H151</f>
        <v>0</v>
      </c>
      <c r="Q151" s="201">
        <v>0</v>
      </c>
      <c r="R151" s="201">
        <f>Q151*H151</f>
        <v>0</v>
      </c>
      <c r="S151" s="201">
        <v>0</v>
      </c>
      <c r="T151" s="202">
        <f>S151*H151</f>
        <v>0</v>
      </c>
      <c r="AR151" s="23" t="s">
        <v>145</v>
      </c>
      <c r="AT151" s="23" t="s">
        <v>140</v>
      </c>
      <c r="AU151" s="23" t="s">
        <v>84</v>
      </c>
      <c r="AY151" s="23" t="s">
        <v>138</v>
      </c>
      <c r="BE151" s="203">
        <f>IF(N151="základní",J151,0)</f>
        <v>0</v>
      </c>
      <c r="BF151" s="203">
        <f>IF(N151="snížená",J151,0)</f>
        <v>0</v>
      </c>
      <c r="BG151" s="203">
        <f>IF(N151="zákl. přenesená",J151,0)</f>
        <v>0</v>
      </c>
      <c r="BH151" s="203">
        <f>IF(N151="sníž. přenesená",J151,0)</f>
        <v>0</v>
      </c>
      <c r="BI151" s="203">
        <f>IF(N151="nulová",J151,0)</f>
        <v>0</v>
      </c>
      <c r="BJ151" s="23" t="s">
        <v>81</v>
      </c>
      <c r="BK151" s="203">
        <f>ROUND(I151*H151,2)</f>
        <v>0</v>
      </c>
      <c r="BL151" s="23" t="s">
        <v>145</v>
      </c>
      <c r="BM151" s="23" t="s">
        <v>232</v>
      </c>
    </row>
    <row r="152" spans="2:47" s="1" customFormat="1" ht="27">
      <c r="B152" s="40"/>
      <c r="C152" s="62"/>
      <c r="D152" s="204" t="s">
        <v>147</v>
      </c>
      <c r="E152" s="62"/>
      <c r="F152" s="205" t="s">
        <v>233</v>
      </c>
      <c r="G152" s="62"/>
      <c r="H152" s="62"/>
      <c r="I152" s="162"/>
      <c r="J152" s="62"/>
      <c r="K152" s="62"/>
      <c r="L152" s="60"/>
      <c r="M152" s="206"/>
      <c r="N152" s="41"/>
      <c r="O152" s="41"/>
      <c r="P152" s="41"/>
      <c r="Q152" s="41"/>
      <c r="R152" s="41"/>
      <c r="S152" s="41"/>
      <c r="T152" s="77"/>
      <c r="AT152" s="23" t="s">
        <v>147</v>
      </c>
      <c r="AU152" s="23" t="s">
        <v>84</v>
      </c>
    </row>
    <row r="153" spans="2:51" s="12" customFormat="1" ht="13.5">
      <c r="B153" s="218"/>
      <c r="C153" s="219"/>
      <c r="D153" s="204" t="s">
        <v>149</v>
      </c>
      <c r="E153" s="220" t="s">
        <v>21</v>
      </c>
      <c r="F153" s="221" t="s">
        <v>610</v>
      </c>
      <c r="G153" s="219"/>
      <c r="H153" s="222">
        <v>562.5</v>
      </c>
      <c r="I153" s="223"/>
      <c r="J153" s="219"/>
      <c r="K153" s="219"/>
      <c r="L153" s="224"/>
      <c r="M153" s="225"/>
      <c r="N153" s="226"/>
      <c r="O153" s="226"/>
      <c r="P153" s="226"/>
      <c r="Q153" s="226"/>
      <c r="R153" s="226"/>
      <c r="S153" s="226"/>
      <c r="T153" s="227"/>
      <c r="AT153" s="228" t="s">
        <v>149</v>
      </c>
      <c r="AU153" s="228" t="s">
        <v>84</v>
      </c>
      <c r="AV153" s="12" t="s">
        <v>84</v>
      </c>
      <c r="AW153" s="12" t="s">
        <v>36</v>
      </c>
      <c r="AX153" s="12" t="s">
        <v>73</v>
      </c>
      <c r="AY153" s="228" t="s">
        <v>138</v>
      </c>
    </row>
    <row r="154" spans="2:51" s="13" customFormat="1" ht="13.5">
      <c r="B154" s="229"/>
      <c r="C154" s="230"/>
      <c r="D154" s="231" t="s">
        <v>149</v>
      </c>
      <c r="E154" s="232" t="s">
        <v>21</v>
      </c>
      <c r="F154" s="233" t="s">
        <v>152</v>
      </c>
      <c r="G154" s="230"/>
      <c r="H154" s="234">
        <v>562.5</v>
      </c>
      <c r="I154" s="235"/>
      <c r="J154" s="230"/>
      <c r="K154" s="230"/>
      <c r="L154" s="236"/>
      <c r="M154" s="237"/>
      <c r="N154" s="238"/>
      <c r="O154" s="238"/>
      <c r="P154" s="238"/>
      <c r="Q154" s="238"/>
      <c r="R154" s="238"/>
      <c r="S154" s="238"/>
      <c r="T154" s="239"/>
      <c r="AT154" s="240" t="s">
        <v>149</v>
      </c>
      <c r="AU154" s="240" t="s">
        <v>84</v>
      </c>
      <c r="AV154" s="13" t="s">
        <v>145</v>
      </c>
      <c r="AW154" s="13" t="s">
        <v>36</v>
      </c>
      <c r="AX154" s="13" t="s">
        <v>81</v>
      </c>
      <c r="AY154" s="240" t="s">
        <v>138</v>
      </c>
    </row>
    <row r="155" spans="2:65" s="1" customFormat="1" ht="22.5" customHeight="1">
      <c r="B155" s="40"/>
      <c r="C155" s="192" t="s">
        <v>234</v>
      </c>
      <c r="D155" s="192" t="s">
        <v>140</v>
      </c>
      <c r="E155" s="193" t="s">
        <v>206</v>
      </c>
      <c r="F155" s="194" t="s">
        <v>207</v>
      </c>
      <c r="G155" s="195" t="s">
        <v>187</v>
      </c>
      <c r="H155" s="196">
        <v>562.5</v>
      </c>
      <c r="I155" s="197"/>
      <c r="J155" s="198">
        <f>ROUND(I155*H155,2)</f>
        <v>0</v>
      </c>
      <c r="K155" s="194" t="s">
        <v>144</v>
      </c>
      <c r="L155" s="60"/>
      <c r="M155" s="199" t="s">
        <v>21</v>
      </c>
      <c r="N155" s="200" t="s">
        <v>44</v>
      </c>
      <c r="O155" s="41"/>
      <c r="P155" s="201">
        <f>O155*H155</f>
        <v>0</v>
      </c>
      <c r="Q155" s="201">
        <v>0</v>
      </c>
      <c r="R155" s="201">
        <f>Q155*H155</f>
        <v>0</v>
      </c>
      <c r="S155" s="201">
        <v>0</v>
      </c>
      <c r="T155" s="202">
        <f>S155*H155</f>
        <v>0</v>
      </c>
      <c r="AR155" s="23" t="s">
        <v>145</v>
      </c>
      <c r="AT155" s="23" t="s">
        <v>140</v>
      </c>
      <c r="AU155" s="23" t="s">
        <v>84</v>
      </c>
      <c r="AY155" s="23" t="s">
        <v>138</v>
      </c>
      <c r="BE155" s="203">
        <f>IF(N155="základní",J155,0)</f>
        <v>0</v>
      </c>
      <c r="BF155" s="203">
        <f>IF(N155="snížená",J155,0)</f>
        <v>0</v>
      </c>
      <c r="BG155" s="203">
        <f>IF(N155="zákl. přenesená",J155,0)</f>
        <v>0</v>
      </c>
      <c r="BH155" s="203">
        <f>IF(N155="sníž. přenesená",J155,0)</f>
        <v>0</v>
      </c>
      <c r="BI155" s="203">
        <f>IF(N155="nulová",J155,0)</f>
        <v>0</v>
      </c>
      <c r="BJ155" s="23" t="s">
        <v>81</v>
      </c>
      <c r="BK155" s="203">
        <f>ROUND(I155*H155,2)</f>
        <v>0</v>
      </c>
      <c r="BL155" s="23" t="s">
        <v>145</v>
      </c>
      <c r="BM155" s="23" t="s">
        <v>235</v>
      </c>
    </row>
    <row r="156" spans="2:51" s="12" customFormat="1" ht="13.5">
      <c r="B156" s="218"/>
      <c r="C156" s="219"/>
      <c r="D156" s="204" t="s">
        <v>149</v>
      </c>
      <c r="E156" s="220" t="s">
        <v>21</v>
      </c>
      <c r="F156" s="221" t="s">
        <v>610</v>
      </c>
      <c r="G156" s="219"/>
      <c r="H156" s="222">
        <v>562.5</v>
      </c>
      <c r="I156" s="223"/>
      <c r="J156" s="219"/>
      <c r="K156" s="219"/>
      <c r="L156" s="224"/>
      <c r="M156" s="225"/>
      <c r="N156" s="226"/>
      <c r="O156" s="226"/>
      <c r="P156" s="226"/>
      <c r="Q156" s="226"/>
      <c r="R156" s="226"/>
      <c r="S156" s="226"/>
      <c r="T156" s="227"/>
      <c r="AT156" s="228" t="s">
        <v>149</v>
      </c>
      <c r="AU156" s="228" t="s">
        <v>84</v>
      </c>
      <c r="AV156" s="12" t="s">
        <v>84</v>
      </c>
      <c r="AW156" s="12" t="s">
        <v>36</v>
      </c>
      <c r="AX156" s="12" t="s">
        <v>73</v>
      </c>
      <c r="AY156" s="228" t="s">
        <v>138</v>
      </c>
    </row>
    <row r="157" spans="2:51" s="13" customFormat="1" ht="13.5">
      <c r="B157" s="229"/>
      <c r="C157" s="230"/>
      <c r="D157" s="231" t="s">
        <v>149</v>
      </c>
      <c r="E157" s="232" t="s">
        <v>21</v>
      </c>
      <c r="F157" s="233" t="s">
        <v>152</v>
      </c>
      <c r="G157" s="230"/>
      <c r="H157" s="234">
        <v>562.5</v>
      </c>
      <c r="I157" s="235"/>
      <c r="J157" s="230"/>
      <c r="K157" s="230"/>
      <c r="L157" s="236"/>
      <c r="M157" s="237"/>
      <c r="N157" s="238"/>
      <c r="O157" s="238"/>
      <c r="P157" s="238"/>
      <c r="Q157" s="238"/>
      <c r="R157" s="238"/>
      <c r="S157" s="238"/>
      <c r="T157" s="239"/>
      <c r="AT157" s="240" t="s">
        <v>149</v>
      </c>
      <c r="AU157" s="240" t="s">
        <v>84</v>
      </c>
      <c r="AV157" s="13" t="s">
        <v>145</v>
      </c>
      <c r="AW157" s="13" t="s">
        <v>36</v>
      </c>
      <c r="AX157" s="13" t="s">
        <v>81</v>
      </c>
      <c r="AY157" s="240" t="s">
        <v>138</v>
      </c>
    </row>
    <row r="158" spans="2:65" s="1" customFormat="1" ht="22.5" customHeight="1">
      <c r="B158" s="40"/>
      <c r="C158" s="192" t="s">
        <v>236</v>
      </c>
      <c r="D158" s="192" t="s">
        <v>140</v>
      </c>
      <c r="E158" s="193" t="s">
        <v>237</v>
      </c>
      <c r="F158" s="194" t="s">
        <v>238</v>
      </c>
      <c r="G158" s="195" t="s">
        <v>187</v>
      </c>
      <c r="H158" s="196">
        <v>562.5</v>
      </c>
      <c r="I158" s="197"/>
      <c r="J158" s="198">
        <f>ROUND(I158*H158,2)</f>
        <v>0</v>
      </c>
      <c r="K158" s="194" t="s">
        <v>144</v>
      </c>
      <c r="L158" s="60"/>
      <c r="M158" s="199" t="s">
        <v>21</v>
      </c>
      <c r="N158" s="200" t="s">
        <v>44</v>
      </c>
      <c r="O158" s="41"/>
      <c r="P158" s="201">
        <f>O158*H158</f>
        <v>0</v>
      </c>
      <c r="Q158" s="201">
        <v>0</v>
      </c>
      <c r="R158" s="201">
        <f>Q158*H158</f>
        <v>0</v>
      </c>
      <c r="S158" s="201">
        <v>0</v>
      </c>
      <c r="T158" s="202">
        <f>S158*H158</f>
        <v>0</v>
      </c>
      <c r="AR158" s="23" t="s">
        <v>145</v>
      </c>
      <c r="AT158" s="23" t="s">
        <v>140</v>
      </c>
      <c r="AU158" s="23" t="s">
        <v>84</v>
      </c>
      <c r="AY158" s="23" t="s">
        <v>138</v>
      </c>
      <c r="BE158" s="203">
        <f>IF(N158="základní",J158,0)</f>
        <v>0</v>
      </c>
      <c r="BF158" s="203">
        <f>IF(N158="snížená",J158,0)</f>
        <v>0</v>
      </c>
      <c r="BG158" s="203">
        <f>IF(N158="zákl. přenesená",J158,0)</f>
        <v>0</v>
      </c>
      <c r="BH158" s="203">
        <f>IF(N158="sníž. přenesená",J158,0)</f>
        <v>0</v>
      </c>
      <c r="BI158" s="203">
        <f>IF(N158="nulová",J158,0)</f>
        <v>0</v>
      </c>
      <c r="BJ158" s="23" t="s">
        <v>81</v>
      </c>
      <c r="BK158" s="203">
        <f>ROUND(I158*H158,2)</f>
        <v>0</v>
      </c>
      <c r="BL158" s="23" t="s">
        <v>145</v>
      </c>
      <c r="BM158" s="23" t="s">
        <v>239</v>
      </c>
    </row>
    <row r="159" spans="2:47" s="1" customFormat="1" ht="27">
      <c r="B159" s="40"/>
      <c r="C159" s="62"/>
      <c r="D159" s="204" t="s">
        <v>147</v>
      </c>
      <c r="E159" s="62"/>
      <c r="F159" s="205" t="s">
        <v>203</v>
      </c>
      <c r="G159" s="62"/>
      <c r="H159" s="62"/>
      <c r="I159" s="162"/>
      <c r="J159" s="62"/>
      <c r="K159" s="62"/>
      <c r="L159" s="60"/>
      <c r="M159" s="206"/>
      <c r="N159" s="41"/>
      <c r="O159" s="41"/>
      <c r="P159" s="41"/>
      <c r="Q159" s="41"/>
      <c r="R159" s="41"/>
      <c r="S159" s="41"/>
      <c r="T159" s="77"/>
      <c r="AT159" s="23" t="s">
        <v>147</v>
      </c>
      <c r="AU159" s="23" t="s">
        <v>84</v>
      </c>
    </row>
    <row r="160" spans="2:51" s="12" customFormat="1" ht="13.5">
      <c r="B160" s="218"/>
      <c r="C160" s="219"/>
      <c r="D160" s="204" t="s">
        <v>149</v>
      </c>
      <c r="E160" s="220" t="s">
        <v>21</v>
      </c>
      <c r="F160" s="221" t="s">
        <v>610</v>
      </c>
      <c r="G160" s="219"/>
      <c r="H160" s="222">
        <v>562.5</v>
      </c>
      <c r="I160" s="223"/>
      <c r="J160" s="219"/>
      <c r="K160" s="219"/>
      <c r="L160" s="224"/>
      <c r="M160" s="225"/>
      <c r="N160" s="226"/>
      <c r="O160" s="226"/>
      <c r="P160" s="226"/>
      <c r="Q160" s="226"/>
      <c r="R160" s="226"/>
      <c r="S160" s="226"/>
      <c r="T160" s="227"/>
      <c r="AT160" s="228" t="s">
        <v>149</v>
      </c>
      <c r="AU160" s="228" t="s">
        <v>84</v>
      </c>
      <c r="AV160" s="12" t="s">
        <v>84</v>
      </c>
      <c r="AW160" s="12" t="s">
        <v>36</v>
      </c>
      <c r="AX160" s="12" t="s">
        <v>73</v>
      </c>
      <c r="AY160" s="228" t="s">
        <v>138</v>
      </c>
    </row>
    <row r="161" spans="2:51" s="13" customFormat="1" ht="13.5">
      <c r="B161" s="229"/>
      <c r="C161" s="230"/>
      <c r="D161" s="231" t="s">
        <v>149</v>
      </c>
      <c r="E161" s="232" t="s">
        <v>21</v>
      </c>
      <c r="F161" s="233" t="s">
        <v>152</v>
      </c>
      <c r="G161" s="230"/>
      <c r="H161" s="234">
        <v>562.5</v>
      </c>
      <c r="I161" s="235"/>
      <c r="J161" s="230"/>
      <c r="K161" s="230"/>
      <c r="L161" s="236"/>
      <c r="M161" s="237"/>
      <c r="N161" s="238"/>
      <c r="O161" s="238"/>
      <c r="P161" s="238"/>
      <c r="Q161" s="238"/>
      <c r="R161" s="238"/>
      <c r="S161" s="238"/>
      <c r="T161" s="239"/>
      <c r="AT161" s="240" t="s">
        <v>149</v>
      </c>
      <c r="AU161" s="240" t="s">
        <v>84</v>
      </c>
      <c r="AV161" s="13" t="s">
        <v>145</v>
      </c>
      <c r="AW161" s="13" t="s">
        <v>36</v>
      </c>
      <c r="AX161" s="13" t="s">
        <v>81</v>
      </c>
      <c r="AY161" s="240" t="s">
        <v>138</v>
      </c>
    </row>
    <row r="162" spans="2:65" s="1" customFormat="1" ht="22.5" customHeight="1">
      <c r="B162" s="40"/>
      <c r="C162" s="192" t="s">
        <v>240</v>
      </c>
      <c r="D162" s="192" t="s">
        <v>140</v>
      </c>
      <c r="E162" s="193" t="s">
        <v>206</v>
      </c>
      <c r="F162" s="194" t="s">
        <v>207</v>
      </c>
      <c r="G162" s="195" t="s">
        <v>187</v>
      </c>
      <c r="H162" s="196">
        <v>562.5</v>
      </c>
      <c r="I162" s="197"/>
      <c r="J162" s="198">
        <f>ROUND(I162*H162,2)</f>
        <v>0</v>
      </c>
      <c r="K162" s="194" t="s">
        <v>144</v>
      </c>
      <c r="L162" s="60"/>
      <c r="M162" s="199" t="s">
        <v>21</v>
      </c>
      <c r="N162" s="200" t="s">
        <v>44</v>
      </c>
      <c r="O162" s="41"/>
      <c r="P162" s="201">
        <f>O162*H162</f>
        <v>0</v>
      </c>
      <c r="Q162" s="201">
        <v>0</v>
      </c>
      <c r="R162" s="201">
        <f>Q162*H162</f>
        <v>0</v>
      </c>
      <c r="S162" s="201">
        <v>0</v>
      </c>
      <c r="T162" s="202">
        <f>S162*H162</f>
        <v>0</v>
      </c>
      <c r="AR162" s="23" t="s">
        <v>145</v>
      </c>
      <c r="AT162" s="23" t="s">
        <v>140</v>
      </c>
      <c r="AU162" s="23" t="s">
        <v>84</v>
      </c>
      <c r="AY162" s="23" t="s">
        <v>138</v>
      </c>
      <c r="BE162" s="203">
        <f>IF(N162="základní",J162,0)</f>
        <v>0</v>
      </c>
      <c r="BF162" s="203">
        <f>IF(N162="snížená",J162,0)</f>
        <v>0</v>
      </c>
      <c r="BG162" s="203">
        <f>IF(N162="zákl. přenesená",J162,0)</f>
        <v>0</v>
      </c>
      <c r="BH162" s="203">
        <f>IF(N162="sníž. přenesená",J162,0)</f>
        <v>0</v>
      </c>
      <c r="BI162" s="203">
        <f>IF(N162="nulová",J162,0)</f>
        <v>0</v>
      </c>
      <c r="BJ162" s="23" t="s">
        <v>81</v>
      </c>
      <c r="BK162" s="203">
        <f>ROUND(I162*H162,2)</f>
        <v>0</v>
      </c>
      <c r="BL162" s="23" t="s">
        <v>145</v>
      </c>
      <c r="BM162" s="23" t="s">
        <v>241</v>
      </c>
    </row>
    <row r="163" spans="2:51" s="12" customFormat="1" ht="13.5">
      <c r="B163" s="218"/>
      <c r="C163" s="219"/>
      <c r="D163" s="204" t="s">
        <v>149</v>
      </c>
      <c r="E163" s="220" t="s">
        <v>21</v>
      </c>
      <c r="F163" s="221" t="s">
        <v>610</v>
      </c>
      <c r="G163" s="219"/>
      <c r="H163" s="222">
        <v>562.5</v>
      </c>
      <c r="I163" s="223"/>
      <c r="J163" s="219"/>
      <c r="K163" s="219"/>
      <c r="L163" s="224"/>
      <c r="M163" s="225"/>
      <c r="N163" s="226"/>
      <c r="O163" s="226"/>
      <c r="P163" s="226"/>
      <c r="Q163" s="226"/>
      <c r="R163" s="226"/>
      <c r="S163" s="226"/>
      <c r="T163" s="227"/>
      <c r="AT163" s="228" t="s">
        <v>149</v>
      </c>
      <c r="AU163" s="228" t="s">
        <v>84</v>
      </c>
      <c r="AV163" s="12" t="s">
        <v>84</v>
      </c>
      <c r="AW163" s="12" t="s">
        <v>36</v>
      </c>
      <c r="AX163" s="12" t="s">
        <v>73</v>
      </c>
      <c r="AY163" s="228" t="s">
        <v>138</v>
      </c>
    </row>
    <row r="164" spans="2:51" s="13" customFormat="1" ht="13.5">
      <c r="B164" s="229"/>
      <c r="C164" s="230"/>
      <c r="D164" s="231" t="s">
        <v>149</v>
      </c>
      <c r="E164" s="232" t="s">
        <v>21</v>
      </c>
      <c r="F164" s="233" t="s">
        <v>152</v>
      </c>
      <c r="G164" s="230"/>
      <c r="H164" s="234">
        <v>562.5</v>
      </c>
      <c r="I164" s="235"/>
      <c r="J164" s="230"/>
      <c r="K164" s="230"/>
      <c r="L164" s="236"/>
      <c r="M164" s="237"/>
      <c r="N164" s="238"/>
      <c r="O164" s="238"/>
      <c r="P164" s="238"/>
      <c r="Q164" s="238"/>
      <c r="R164" s="238"/>
      <c r="S164" s="238"/>
      <c r="T164" s="239"/>
      <c r="AT164" s="240" t="s">
        <v>149</v>
      </c>
      <c r="AU164" s="240" t="s">
        <v>84</v>
      </c>
      <c r="AV164" s="13" t="s">
        <v>145</v>
      </c>
      <c r="AW164" s="13" t="s">
        <v>36</v>
      </c>
      <c r="AX164" s="13" t="s">
        <v>81</v>
      </c>
      <c r="AY164" s="240" t="s">
        <v>138</v>
      </c>
    </row>
    <row r="165" spans="2:65" s="1" customFormat="1" ht="31.5" customHeight="1">
      <c r="B165" s="40"/>
      <c r="C165" s="192" t="s">
        <v>242</v>
      </c>
      <c r="D165" s="192" t="s">
        <v>140</v>
      </c>
      <c r="E165" s="193" t="s">
        <v>210</v>
      </c>
      <c r="F165" s="194" t="s">
        <v>211</v>
      </c>
      <c r="G165" s="195" t="s">
        <v>187</v>
      </c>
      <c r="H165" s="196">
        <v>562.5</v>
      </c>
      <c r="I165" s="197"/>
      <c r="J165" s="198">
        <f>ROUND(I165*H165,2)</f>
        <v>0</v>
      </c>
      <c r="K165" s="194" t="s">
        <v>144</v>
      </c>
      <c r="L165" s="60"/>
      <c r="M165" s="199" t="s">
        <v>21</v>
      </c>
      <c r="N165" s="200" t="s">
        <v>44</v>
      </c>
      <c r="O165" s="41"/>
      <c r="P165" s="201">
        <f>O165*H165</f>
        <v>0</v>
      </c>
      <c r="Q165" s="201">
        <v>0</v>
      </c>
      <c r="R165" s="201">
        <f>Q165*H165</f>
        <v>0</v>
      </c>
      <c r="S165" s="201">
        <v>0</v>
      </c>
      <c r="T165" s="202">
        <f>S165*H165</f>
        <v>0</v>
      </c>
      <c r="AR165" s="23" t="s">
        <v>145</v>
      </c>
      <c r="AT165" s="23" t="s">
        <v>140</v>
      </c>
      <c r="AU165" s="23" t="s">
        <v>84</v>
      </c>
      <c r="AY165" s="23" t="s">
        <v>138</v>
      </c>
      <c r="BE165" s="203">
        <f>IF(N165="základní",J165,0)</f>
        <v>0</v>
      </c>
      <c r="BF165" s="203">
        <f>IF(N165="snížená",J165,0)</f>
        <v>0</v>
      </c>
      <c r="BG165" s="203">
        <f>IF(N165="zákl. přenesená",J165,0)</f>
        <v>0</v>
      </c>
      <c r="BH165" s="203">
        <f>IF(N165="sníž. přenesená",J165,0)</f>
        <v>0</v>
      </c>
      <c r="BI165" s="203">
        <f>IF(N165="nulová",J165,0)</f>
        <v>0</v>
      </c>
      <c r="BJ165" s="23" t="s">
        <v>81</v>
      </c>
      <c r="BK165" s="203">
        <f>ROUND(I165*H165,2)</f>
        <v>0</v>
      </c>
      <c r="BL165" s="23" t="s">
        <v>145</v>
      </c>
      <c r="BM165" s="23" t="s">
        <v>243</v>
      </c>
    </row>
    <row r="166" spans="2:47" s="1" customFormat="1" ht="27">
      <c r="B166" s="40"/>
      <c r="C166" s="62"/>
      <c r="D166" s="204" t="s">
        <v>147</v>
      </c>
      <c r="E166" s="62"/>
      <c r="F166" s="205" t="s">
        <v>213</v>
      </c>
      <c r="G166" s="62"/>
      <c r="H166" s="62"/>
      <c r="I166" s="162"/>
      <c r="J166" s="62"/>
      <c r="K166" s="62"/>
      <c r="L166" s="60"/>
      <c r="M166" s="206"/>
      <c r="N166" s="41"/>
      <c r="O166" s="41"/>
      <c r="P166" s="41"/>
      <c r="Q166" s="41"/>
      <c r="R166" s="41"/>
      <c r="S166" s="41"/>
      <c r="T166" s="77"/>
      <c r="AT166" s="23" t="s">
        <v>147</v>
      </c>
      <c r="AU166" s="23" t="s">
        <v>84</v>
      </c>
    </row>
    <row r="167" spans="2:51" s="12" customFormat="1" ht="13.5">
      <c r="B167" s="218"/>
      <c r="C167" s="219"/>
      <c r="D167" s="204" t="s">
        <v>149</v>
      </c>
      <c r="E167" s="220" t="s">
        <v>21</v>
      </c>
      <c r="F167" s="221" t="s">
        <v>610</v>
      </c>
      <c r="G167" s="219"/>
      <c r="H167" s="222">
        <v>562.5</v>
      </c>
      <c r="I167" s="223"/>
      <c r="J167" s="219"/>
      <c r="K167" s="219"/>
      <c r="L167" s="224"/>
      <c r="M167" s="225"/>
      <c r="N167" s="226"/>
      <c r="O167" s="226"/>
      <c r="P167" s="226"/>
      <c r="Q167" s="226"/>
      <c r="R167" s="226"/>
      <c r="S167" s="226"/>
      <c r="T167" s="227"/>
      <c r="AT167" s="228" t="s">
        <v>149</v>
      </c>
      <c r="AU167" s="228" t="s">
        <v>84</v>
      </c>
      <c r="AV167" s="12" t="s">
        <v>84</v>
      </c>
      <c r="AW167" s="12" t="s">
        <v>36</v>
      </c>
      <c r="AX167" s="12" t="s">
        <v>73</v>
      </c>
      <c r="AY167" s="228" t="s">
        <v>138</v>
      </c>
    </row>
    <row r="168" spans="2:51" s="13" customFormat="1" ht="13.5">
      <c r="B168" s="229"/>
      <c r="C168" s="230"/>
      <c r="D168" s="204" t="s">
        <v>149</v>
      </c>
      <c r="E168" s="241" t="s">
        <v>21</v>
      </c>
      <c r="F168" s="242" t="s">
        <v>152</v>
      </c>
      <c r="G168" s="230"/>
      <c r="H168" s="243">
        <v>562.5</v>
      </c>
      <c r="I168" s="235"/>
      <c r="J168" s="230"/>
      <c r="K168" s="230"/>
      <c r="L168" s="236"/>
      <c r="M168" s="237"/>
      <c r="N168" s="238"/>
      <c r="O168" s="238"/>
      <c r="P168" s="238"/>
      <c r="Q168" s="238"/>
      <c r="R168" s="238"/>
      <c r="S168" s="238"/>
      <c r="T168" s="239"/>
      <c r="AT168" s="240" t="s">
        <v>149</v>
      </c>
      <c r="AU168" s="240" t="s">
        <v>84</v>
      </c>
      <c r="AV168" s="13" t="s">
        <v>145</v>
      </c>
      <c r="AW168" s="13" t="s">
        <v>36</v>
      </c>
      <c r="AX168" s="13" t="s">
        <v>81</v>
      </c>
      <c r="AY168" s="240" t="s">
        <v>138</v>
      </c>
    </row>
    <row r="169" spans="2:63" s="10" customFormat="1" ht="29.85" customHeight="1">
      <c r="B169" s="175"/>
      <c r="C169" s="176"/>
      <c r="D169" s="189" t="s">
        <v>72</v>
      </c>
      <c r="E169" s="190" t="s">
        <v>145</v>
      </c>
      <c r="F169" s="190" t="s">
        <v>244</v>
      </c>
      <c r="G169" s="176"/>
      <c r="H169" s="176"/>
      <c r="I169" s="179"/>
      <c r="J169" s="191">
        <f>BK169</f>
        <v>0</v>
      </c>
      <c r="K169" s="176"/>
      <c r="L169" s="181"/>
      <c r="M169" s="182"/>
      <c r="N169" s="183"/>
      <c r="O169" s="183"/>
      <c r="P169" s="184">
        <f>SUM(P170:P179)</f>
        <v>0</v>
      </c>
      <c r="Q169" s="183"/>
      <c r="R169" s="184">
        <f>SUM(R170:R179)</f>
        <v>710.532</v>
      </c>
      <c r="S169" s="183"/>
      <c r="T169" s="185">
        <f>SUM(T170:T179)</f>
        <v>0</v>
      </c>
      <c r="AR169" s="186" t="s">
        <v>81</v>
      </c>
      <c r="AT169" s="187" t="s">
        <v>72</v>
      </c>
      <c r="AU169" s="187" t="s">
        <v>81</v>
      </c>
      <c r="AY169" s="186" t="s">
        <v>138</v>
      </c>
      <c r="BK169" s="188">
        <f>SUM(BK170:BK179)</f>
        <v>0</v>
      </c>
    </row>
    <row r="170" spans="2:65" s="1" customFormat="1" ht="22.5" customHeight="1">
      <c r="B170" s="40"/>
      <c r="C170" s="192" t="s">
        <v>9</v>
      </c>
      <c r="D170" s="192" t="s">
        <v>140</v>
      </c>
      <c r="E170" s="193" t="s">
        <v>245</v>
      </c>
      <c r="F170" s="194" t="s">
        <v>246</v>
      </c>
      <c r="G170" s="195" t="s">
        <v>187</v>
      </c>
      <c r="H170" s="196">
        <v>2193</v>
      </c>
      <c r="I170" s="197"/>
      <c r="J170" s="198">
        <f>ROUND(I170*H170,2)</f>
        <v>0</v>
      </c>
      <c r="K170" s="194" t="s">
        <v>144</v>
      </c>
      <c r="L170" s="60"/>
      <c r="M170" s="199" t="s">
        <v>21</v>
      </c>
      <c r="N170" s="200" t="s">
        <v>44</v>
      </c>
      <c r="O170" s="41"/>
      <c r="P170" s="201">
        <f>O170*H170</f>
        <v>0</v>
      </c>
      <c r="Q170" s="201">
        <v>0.324</v>
      </c>
      <c r="R170" s="201">
        <f>Q170*H170</f>
        <v>710.532</v>
      </c>
      <c r="S170" s="201">
        <v>0</v>
      </c>
      <c r="T170" s="202">
        <f>S170*H170</f>
        <v>0</v>
      </c>
      <c r="AR170" s="23" t="s">
        <v>145</v>
      </c>
      <c r="AT170" s="23" t="s">
        <v>140</v>
      </c>
      <c r="AU170" s="23" t="s">
        <v>84</v>
      </c>
      <c r="AY170" s="23" t="s">
        <v>138</v>
      </c>
      <c r="BE170" s="203">
        <f>IF(N170="základní",J170,0)</f>
        <v>0</v>
      </c>
      <c r="BF170" s="203">
        <f>IF(N170="snížená",J170,0)</f>
        <v>0</v>
      </c>
      <c r="BG170" s="203">
        <f>IF(N170="zákl. přenesená",J170,0)</f>
        <v>0</v>
      </c>
      <c r="BH170" s="203">
        <f>IF(N170="sníž. přenesená",J170,0)</f>
        <v>0</v>
      </c>
      <c r="BI170" s="203">
        <f>IF(N170="nulová",J170,0)</f>
        <v>0</v>
      </c>
      <c r="BJ170" s="23" t="s">
        <v>81</v>
      </c>
      <c r="BK170" s="203">
        <f>ROUND(I170*H170,2)</f>
        <v>0</v>
      </c>
      <c r="BL170" s="23" t="s">
        <v>145</v>
      </c>
      <c r="BM170" s="23" t="s">
        <v>247</v>
      </c>
    </row>
    <row r="171" spans="2:47" s="1" customFormat="1" ht="67.5">
      <c r="B171" s="40"/>
      <c r="C171" s="62"/>
      <c r="D171" s="204" t="s">
        <v>147</v>
      </c>
      <c r="E171" s="62"/>
      <c r="F171" s="205" t="s">
        <v>248</v>
      </c>
      <c r="G171" s="62"/>
      <c r="H171" s="62"/>
      <c r="I171" s="162"/>
      <c r="J171" s="62"/>
      <c r="K171" s="62"/>
      <c r="L171" s="60"/>
      <c r="M171" s="206"/>
      <c r="N171" s="41"/>
      <c r="O171" s="41"/>
      <c r="P171" s="41"/>
      <c r="Q171" s="41"/>
      <c r="R171" s="41"/>
      <c r="S171" s="41"/>
      <c r="T171" s="77"/>
      <c r="AT171" s="23" t="s">
        <v>147</v>
      </c>
      <c r="AU171" s="23" t="s">
        <v>84</v>
      </c>
    </row>
    <row r="172" spans="2:51" s="12" customFormat="1" ht="13.5">
      <c r="B172" s="218"/>
      <c r="C172" s="219"/>
      <c r="D172" s="204" t="s">
        <v>149</v>
      </c>
      <c r="E172" s="220" t="s">
        <v>21</v>
      </c>
      <c r="F172" s="221" t="s">
        <v>611</v>
      </c>
      <c r="G172" s="219"/>
      <c r="H172" s="222">
        <v>2193</v>
      </c>
      <c r="I172" s="223"/>
      <c r="J172" s="219"/>
      <c r="K172" s="219"/>
      <c r="L172" s="224"/>
      <c r="M172" s="225"/>
      <c r="N172" s="226"/>
      <c r="O172" s="226"/>
      <c r="P172" s="226"/>
      <c r="Q172" s="226"/>
      <c r="R172" s="226"/>
      <c r="S172" s="226"/>
      <c r="T172" s="227"/>
      <c r="AT172" s="228" t="s">
        <v>149</v>
      </c>
      <c r="AU172" s="228" t="s">
        <v>84</v>
      </c>
      <c r="AV172" s="12" t="s">
        <v>84</v>
      </c>
      <c r="AW172" s="12" t="s">
        <v>36</v>
      </c>
      <c r="AX172" s="12" t="s">
        <v>73</v>
      </c>
      <c r="AY172" s="228" t="s">
        <v>138</v>
      </c>
    </row>
    <row r="173" spans="2:51" s="13" customFormat="1" ht="13.5">
      <c r="B173" s="229"/>
      <c r="C173" s="230"/>
      <c r="D173" s="231" t="s">
        <v>149</v>
      </c>
      <c r="E173" s="232" t="s">
        <v>21</v>
      </c>
      <c r="F173" s="233" t="s">
        <v>152</v>
      </c>
      <c r="G173" s="230"/>
      <c r="H173" s="234">
        <v>2193</v>
      </c>
      <c r="I173" s="235"/>
      <c r="J173" s="230"/>
      <c r="K173" s="230"/>
      <c r="L173" s="236"/>
      <c r="M173" s="237"/>
      <c r="N173" s="238"/>
      <c r="O173" s="238"/>
      <c r="P173" s="238"/>
      <c r="Q173" s="238"/>
      <c r="R173" s="238"/>
      <c r="S173" s="238"/>
      <c r="T173" s="239"/>
      <c r="AT173" s="240" t="s">
        <v>149</v>
      </c>
      <c r="AU173" s="240" t="s">
        <v>84</v>
      </c>
      <c r="AV173" s="13" t="s">
        <v>145</v>
      </c>
      <c r="AW173" s="13" t="s">
        <v>36</v>
      </c>
      <c r="AX173" s="13" t="s">
        <v>81</v>
      </c>
      <c r="AY173" s="240" t="s">
        <v>138</v>
      </c>
    </row>
    <row r="174" spans="2:65" s="1" customFormat="1" ht="22.5" customHeight="1">
      <c r="B174" s="40"/>
      <c r="C174" s="192" t="s">
        <v>250</v>
      </c>
      <c r="D174" s="192" t="s">
        <v>140</v>
      </c>
      <c r="E174" s="193" t="s">
        <v>251</v>
      </c>
      <c r="F174" s="194" t="s">
        <v>514</v>
      </c>
      <c r="G174" s="195" t="s">
        <v>187</v>
      </c>
      <c r="H174" s="196">
        <v>2193</v>
      </c>
      <c r="I174" s="197"/>
      <c r="J174" s="198">
        <f>ROUND(I174*H174,2)</f>
        <v>0</v>
      </c>
      <c r="K174" s="194" t="s">
        <v>144</v>
      </c>
      <c r="L174" s="60"/>
      <c r="M174" s="199" t="s">
        <v>21</v>
      </c>
      <c r="N174" s="200" t="s">
        <v>44</v>
      </c>
      <c r="O174" s="41"/>
      <c r="P174" s="201">
        <f>O174*H174</f>
        <v>0</v>
      </c>
      <c r="Q174" s="201">
        <v>0</v>
      </c>
      <c r="R174" s="201">
        <f>Q174*H174</f>
        <v>0</v>
      </c>
      <c r="S174" s="201">
        <v>0</v>
      </c>
      <c r="T174" s="202">
        <f>S174*H174</f>
        <v>0</v>
      </c>
      <c r="AR174" s="23" t="s">
        <v>145</v>
      </c>
      <c r="AT174" s="23" t="s">
        <v>140</v>
      </c>
      <c r="AU174" s="23" t="s">
        <v>84</v>
      </c>
      <c r="AY174" s="23" t="s">
        <v>138</v>
      </c>
      <c r="BE174" s="203">
        <f>IF(N174="základní",J174,0)</f>
        <v>0</v>
      </c>
      <c r="BF174" s="203">
        <f>IF(N174="snížená",J174,0)</f>
        <v>0</v>
      </c>
      <c r="BG174" s="203">
        <f>IF(N174="zákl. přenesená",J174,0)</f>
        <v>0</v>
      </c>
      <c r="BH174" s="203">
        <f>IF(N174="sníž. přenesená",J174,0)</f>
        <v>0</v>
      </c>
      <c r="BI174" s="203">
        <f>IF(N174="nulová",J174,0)</f>
        <v>0</v>
      </c>
      <c r="BJ174" s="23" t="s">
        <v>81</v>
      </c>
      <c r="BK174" s="203">
        <f>ROUND(I174*H174,2)</f>
        <v>0</v>
      </c>
      <c r="BL174" s="23" t="s">
        <v>145</v>
      </c>
      <c r="BM174" s="23" t="s">
        <v>253</v>
      </c>
    </row>
    <row r="175" spans="2:47" s="1" customFormat="1" ht="67.5">
      <c r="B175" s="40"/>
      <c r="C175" s="62"/>
      <c r="D175" s="204" t="s">
        <v>147</v>
      </c>
      <c r="E175" s="62"/>
      <c r="F175" s="205" t="s">
        <v>254</v>
      </c>
      <c r="G175" s="62"/>
      <c r="H175" s="62"/>
      <c r="I175" s="162"/>
      <c r="J175" s="62"/>
      <c r="K175" s="62"/>
      <c r="L175" s="60"/>
      <c r="M175" s="206"/>
      <c r="N175" s="41"/>
      <c r="O175" s="41"/>
      <c r="P175" s="41"/>
      <c r="Q175" s="41"/>
      <c r="R175" s="41"/>
      <c r="S175" s="41"/>
      <c r="T175" s="77"/>
      <c r="AT175" s="23" t="s">
        <v>147</v>
      </c>
      <c r="AU175" s="23" t="s">
        <v>84</v>
      </c>
    </row>
    <row r="176" spans="2:51" s="12" customFormat="1" ht="13.5">
      <c r="B176" s="218"/>
      <c r="C176" s="219"/>
      <c r="D176" s="204" t="s">
        <v>149</v>
      </c>
      <c r="E176" s="220" t="s">
        <v>21</v>
      </c>
      <c r="F176" s="221" t="s">
        <v>612</v>
      </c>
      <c r="G176" s="219"/>
      <c r="H176" s="222">
        <v>2193</v>
      </c>
      <c r="I176" s="223"/>
      <c r="J176" s="219"/>
      <c r="K176" s="219"/>
      <c r="L176" s="224"/>
      <c r="M176" s="225"/>
      <c r="N176" s="226"/>
      <c r="O176" s="226"/>
      <c r="P176" s="226"/>
      <c r="Q176" s="226"/>
      <c r="R176" s="226"/>
      <c r="S176" s="226"/>
      <c r="T176" s="227"/>
      <c r="AT176" s="228" t="s">
        <v>149</v>
      </c>
      <c r="AU176" s="228" t="s">
        <v>84</v>
      </c>
      <c r="AV176" s="12" t="s">
        <v>84</v>
      </c>
      <c r="AW176" s="12" t="s">
        <v>36</v>
      </c>
      <c r="AX176" s="12" t="s">
        <v>73</v>
      </c>
      <c r="AY176" s="228" t="s">
        <v>138</v>
      </c>
    </row>
    <row r="177" spans="2:51" s="13" customFormat="1" ht="13.5">
      <c r="B177" s="229"/>
      <c r="C177" s="230"/>
      <c r="D177" s="231" t="s">
        <v>149</v>
      </c>
      <c r="E177" s="232" t="s">
        <v>21</v>
      </c>
      <c r="F177" s="233" t="s">
        <v>152</v>
      </c>
      <c r="G177" s="230"/>
      <c r="H177" s="234">
        <v>2193</v>
      </c>
      <c r="I177" s="235"/>
      <c r="J177" s="230"/>
      <c r="K177" s="230"/>
      <c r="L177" s="236"/>
      <c r="M177" s="237"/>
      <c r="N177" s="238"/>
      <c r="O177" s="238"/>
      <c r="P177" s="238"/>
      <c r="Q177" s="238"/>
      <c r="R177" s="238"/>
      <c r="S177" s="238"/>
      <c r="T177" s="239"/>
      <c r="AT177" s="240" t="s">
        <v>149</v>
      </c>
      <c r="AU177" s="240" t="s">
        <v>84</v>
      </c>
      <c r="AV177" s="13" t="s">
        <v>145</v>
      </c>
      <c r="AW177" s="13" t="s">
        <v>36</v>
      </c>
      <c r="AX177" s="13" t="s">
        <v>81</v>
      </c>
      <c r="AY177" s="240" t="s">
        <v>138</v>
      </c>
    </row>
    <row r="178" spans="2:65" s="1" customFormat="1" ht="31.5" customHeight="1">
      <c r="B178" s="40"/>
      <c r="C178" s="192" t="s">
        <v>256</v>
      </c>
      <c r="D178" s="192" t="s">
        <v>140</v>
      </c>
      <c r="E178" s="193" t="s">
        <v>257</v>
      </c>
      <c r="F178" s="194" t="s">
        <v>258</v>
      </c>
      <c r="G178" s="195" t="s">
        <v>181</v>
      </c>
      <c r="H178" s="196">
        <v>710.532</v>
      </c>
      <c r="I178" s="197"/>
      <c r="J178" s="198">
        <f>ROUND(I178*H178,2)</f>
        <v>0</v>
      </c>
      <c r="K178" s="194" t="s">
        <v>144</v>
      </c>
      <c r="L178" s="60"/>
      <c r="M178" s="199" t="s">
        <v>21</v>
      </c>
      <c r="N178" s="200" t="s">
        <v>44</v>
      </c>
      <c r="O178" s="41"/>
      <c r="P178" s="201">
        <f>O178*H178</f>
        <v>0</v>
      </c>
      <c r="Q178" s="201">
        <v>0</v>
      </c>
      <c r="R178" s="201">
        <f>Q178*H178</f>
        <v>0</v>
      </c>
      <c r="S178" s="201">
        <v>0</v>
      </c>
      <c r="T178" s="202">
        <f>S178*H178</f>
        <v>0</v>
      </c>
      <c r="AR178" s="23" t="s">
        <v>145</v>
      </c>
      <c r="AT178" s="23" t="s">
        <v>140</v>
      </c>
      <c r="AU178" s="23" t="s">
        <v>84</v>
      </c>
      <c r="AY178" s="23" t="s">
        <v>138</v>
      </c>
      <c r="BE178" s="203">
        <f>IF(N178="základní",J178,0)</f>
        <v>0</v>
      </c>
      <c r="BF178" s="203">
        <f>IF(N178="snížená",J178,0)</f>
        <v>0</v>
      </c>
      <c r="BG178" s="203">
        <f>IF(N178="zákl. přenesená",J178,0)</f>
        <v>0</v>
      </c>
      <c r="BH178" s="203">
        <f>IF(N178="sníž. přenesená",J178,0)</f>
        <v>0</v>
      </c>
      <c r="BI178" s="203">
        <f>IF(N178="nulová",J178,0)</f>
        <v>0</v>
      </c>
      <c r="BJ178" s="23" t="s">
        <v>81</v>
      </c>
      <c r="BK178" s="203">
        <f>ROUND(I178*H178,2)</f>
        <v>0</v>
      </c>
      <c r="BL178" s="23" t="s">
        <v>145</v>
      </c>
      <c r="BM178" s="23" t="s">
        <v>259</v>
      </c>
    </row>
    <row r="179" spans="2:47" s="1" customFormat="1" ht="27">
      <c r="B179" s="40"/>
      <c r="C179" s="62"/>
      <c r="D179" s="204" t="s">
        <v>147</v>
      </c>
      <c r="E179" s="62"/>
      <c r="F179" s="205" t="s">
        <v>260</v>
      </c>
      <c r="G179" s="62"/>
      <c r="H179" s="62"/>
      <c r="I179" s="162"/>
      <c r="J179" s="62"/>
      <c r="K179" s="62"/>
      <c r="L179" s="60"/>
      <c r="M179" s="206"/>
      <c r="N179" s="41"/>
      <c r="O179" s="41"/>
      <c r="P179" s="41"/>
      <c r="Q179" s="41"/>
      <c r="R179" s="41"/>
      <c r="S179" s="41"/>
      <c r="T179" s="77"/>
      <c r="AT179" s="23" t="s">
        <v>147</v>
      </c>
      <c r="AU179" s="23" t="s">
        <v>84</v>
      </c>
    </row>
    <row r="180" spans="2:63" s="10" customFormat="1" ht="29.85" customHeight="1">
      <c r="B180" s="175"/>
      <c r="C180" s="176"/>
      <c r="D180" s="189" t="s">
        <v>72</v>
      </c>
      <c r="E180" s="190" t="s">
        <v>167</v>
      </c>
      <c r="F180" s="190" t="s">
        <v>261</v>
      </c>
      <c r="G180" s="176"/>
      <c r="H180" s="176"/>
      <c r="I180" s="179"/>
      <c r="J180" s="191">
        <f>BK180</f>
        <v>0</v>
      </c>
      <c r="K180" s="176"/>
      <c r="L180" s="181"/>
      <c r="M180" s="182"/>
      <c r="N180" s="183"/>
      <c r="O180" s="183"/>
      <c r="P180" s="184">
        <f>SUM(P181:P196)</f>
        <v>0</v>
      </c>
      <c r="Q180" s="183"/>
      <c r="R180" s="184">
        <f>SUM(R181:R196)</f>
        <v>121.5</v>
      </c>
      <c r="S180" s="183"/>
      <c r="T180" s="185">
        <f>SUM(T181:T196)</f>
        <v>0</v>
      </c>
      <c r="AR180" s="186" t="s">
        <v>81</v>
      </c>
      <c r="AT180" s="187" t="s">
        <v>72</v>
      </c>
      <c r="AU180" s="187" t="s">
        <v>81</v>
      </c>
      <c r="AY180" s="186" t="s">
        <v>138</v>
      </c>
      <c r="BK180" s="188">
        <f>SUM(BK181:BK196)</f>
        <v>0</v>
      </c>
    </row>
    <row r="181" spans="2:65" s="1" customFormat="1" ht="22.5" customHeight="1">
      <c r="B181" s="40"/>
      <c r="C181" s="192" t="s">
        <v>262</v>
      </c>
      <c r="D181" s="192" t="s">
        <v>140</v>
      </c>
      <c r="E181" s="193" t="s">
        <v>263</v>
      </c>
      <c r="F181" s="194" t="s">
        <v>264</v>
      </c>
      <c r="G181" s="195" t="s">
        <v>187</v>
      </c>
      <c r="H181" s="196">
        <v>375</v>
      </c>
      <c r="I181" s="197"/>
      <c r="J181" s="198">
        <f>ROUND(I181*H181,2)</f>
        <v>0</v>
      </c>
      <c r="K181" s="194" t="s">
        <v>144</v>
      </c>
      <c r="L181" s="60"/>
      <c r="M181" s="199" t="s">
        <v>21</v>
      </c>
      <c r="N181" s="200" t="s">
        <v>44</v>
      </c>
      <c r="O181" s="41"/>
      <c r="P181" s="201">
        <f>O181*H181</f>
        <v>0</v>
      </c>
      <c r="Q181" s="201">
        <v>0</v>
      </c>
      <c r="R181" s="201">
        <f>Q181*H181</f>
        <v>0</v>
      </c>
      <c r="S181" s="201">
        <v>0</v>
      </c>
      <c r="T181" s="202">
        <f>S181*H181</f>
        <v>0</v>
      </c>
      <c r="AR181" s="23" t="s">
        <v>145</v>
      </c>
      <c r="AT181" s="23" t="s">
        <v>140</v>
      </c>
      <c r="AU181" s="23" t="s">
        <v>84</v>
      </c>
      <c r="AY181" s="23" t="s">
        <v>138</v>
      </c>
      <c r="BE181" s="203">
        <f>IF(N181="základní",J181,0)</f>
        <v>0</v>
      </c>
      <c r="BF181" s="203">
        <f>IF(N181="snížená",J181,0)</f>
        <v>0</v>
      </c>
      <c r="BG181" s="203">
        <f>IF(N181="zákl. přenesená",J181,0)</f>
        <v>0</v>
      </c>
      <c r="BH181" s="203">
        <f>IF(N181="sníž. přenesená",J181,0)</f>
        <v>0</v>
      </c>
      <c r="BI181" s="203">
        <f>IF(N181="nulová",J181,0)</f>
        <v>0</v>
      </c>
      <c r="BJ181" s="23" t="s">
        <v>81</v>
      </c>
      <c r="BK181" s="203">
        <f>ROUND(I181*H181,2)</f>
        <v>0</v>
      </c>
      <c r="BL181" s="23" t="s">
        <v>145</v>
      </c>
      <c r="BM181" s="23" t="s">
        <v>265</v>
      </c>
    </row>
    <row r="182" spans="2:51" s="12" customFormat="1" ht="13.5">
      <c r="B182" s="218"/>
      <c r="C182" s="219"/>
      <c r="D182" s="204" t="s">
        <v>149</v>
      </c>
      <c r="E182" s="220" t="s">
        <v>21</v>
      </c>
      <c r="F182" s="221" t="s">
        <v>613</v>
      </c>
      <c r="G182" s="219"/>
      <c r="H182" s="222">
        <v>375</v>
      </c>
      <c r="I182" s="223"/>
      <c r="J182" s="219"/>
      <c r="K182" s="219"/>
      <c r="L182" s="224"/>
      <c r="M182" s="225"/>
      <c r="N182" s="226"/>
      <c r="O182" s="226"/>
      <c r="P182" s="226"/>
      <c r="Q182" s="226"/>
      <c r="R182" s="226"/>
      <c r="S182" s="226"/>
      <c r="T182" s="227"/>
      <c r="AT182" s="228" t="s">
        <v>149</v>
      </c>
      <c r="AU182" s="228" t="s">
        <v>84</v>
      </c>
      <c r="AV182" s="12" t="s">
        <v>84</v>
      </c>
      <c r="AW182" s="12" t="s">
        <v>36</v>
      </c>
      <c r="AX182" s="12" t="s">
        <v>73</v>
      </c>
      <c r="AY182" s="228" t="s">
        <v>138</v>
      </c>
    </row>
    <row r="183" spans="2:51" s="13" customFormat="1" ht="13.5">
      <c r="B183" s="229"/>
      <c r="C183" s="230"/>
      <c r="D183" s="231" t="s">
        <v>149</v>
      </c>
      <c r="E183" s="232" t="s">
        <v>21</v>
      </c>
      <c r="F183" s="233" t="s">
        <v>152</v>
      </c>
      <c r="G183" s="230"/>
      <c r="H183" s="234">
        <v>375</v>
      </c>
      <c r="I183" s="235"/>
      <c r="J183" s="230"/>
      <c r="K183" s="230"/>
      <c r="L183" s="236"/>
      <c r="M183" s="237"/>
      <c r="N183" s="238"/>
      <c r="O183" s="238"/>
      <c r="P183" s="238"/>
      <c r="Q183" s="238"/>
      <c r="R183" s="238"/>
      <c r="S183" s="238"/>
      <c r="T183" s="239"/>
      <c r="AT183" s="240" t="s">
        <v>149</v>
      </c>
      <c r="AU183" s="240" t="s">
        <v>84</v>
      </c>
      <c r="AV183" s="13" t="s">
        <v>145</v>
      </c>
      <c r="AW183" s="13" t="s">
        <v>36</v>
      </c>
      <c r="AX183" s="13" t="s">
        <v>81</v>
      </c>
      <c r="AY183" s="240" t="s">
        <v>138</v>
      </c>
    </row>
    <row r="184" spans="2:65" s="1" customFormat="1" ht="22.5" customHeight="1">
      <c r="B184" s="40"/>
      <c r="C184" s="192" t="s">
        <v>267</v>
      </c>
      <c r="D184" s="192" t="s">
        <v>140</v>
      </c>
      <c r="E184" s="193" t="s">
        <v>193</v>
      </c>
      <c r="F184" s="194" t="s">
        <v>194</v>
      </c>
      <c r="G184" s="195" t="s">
        <v>187</v>
      </c>
      <c r="H184" s="196">
        <v>375</v>
      </c>
      <c r="I184" s="197"/>
      <c r="J184" s="198">
        <f>ROUND(I184*H184,2)</f>
        <v>0</v>
      </c>
      <c r="K184" s="194" t="s">
        <v>144</v>
      </c>
      <c r="L184" s="60"/>
      <c r="M184" s="199" t="s">
        <v>21</v>
      </c>
      <c r="N184" s="200" t="s">
        <v>44</v>
      </c>
      <c r="O184" s="41"/>
      <c r="P184" s="201">
        <f>O184*H184</f>
        <v>0</v>
      </c>
      <c r="Q184" s="201">
        <v>0</v>
      </c>
      <c r="R184" s="201">
        <f>Q184*H184</f>
        <v>0</v>
      </c>
      <c r="S184" s="201">
        <v>0</v>
      </c>
      <c r="T184" s="202">
        <f>S184*H184</f>
        <v>0</v>
      </c>
      <c r="AR184" s="23" t="s">
        <v>145</v>
      </c>
      <c r="AT184" s="23" t="s">
        <v>140</v>
      </c>
      <c r="AU184" s="23" t="s">
        <v>84</v>
      </c>
      <c r="AY184" s="23" t="s">
        <v>138</v>
      </c>
      <c r="BE184" s="203">
        <f>IF(N184="základní",J184,0)</f>
        <v>0</v>
      </c>
      <c r="BF184" s="203">
        <f>IF(N184="snížená",J184,0)</f>
        <v>0</v>
      </c>
      <c r="BG184" s="203">
        <f>IF(N184="zákl. přenesená",J184,0)</f>
        <v>0</v>
      </c>
      <c r="BH184" s="203">
        <f>IF(N184="sníž. přenesená",J184,0)</f>
        <v>0</v>
      </c>
      <c r="BI184" s="203">
        <f>IF(N184="nulová",J184,0)</f>
        <v>0</v>
      </c>
      <c r="BJ184" s="23" t="s">
        <v>81</v>
      </c>
      <c r="BK184" s="203">
        <f>ROUND(I184*H184,2)</f>
        <v>0</v>
      </c>
      <c r="BL184" s="23" t="s">
        <v>145</v>
      </c>
      <c r="BM184" s="23" t="s">
        <v>268</v>
      </c>
    </row>
    <row r="185" spans="2:51" s="12" customFormat="1" ht="13.5">
      <c r="B185" s="218"/>
      <c r="C185" s="219"/>
      <c r="D185" s="204" t="s">
        <v>149</v>
      </c>
      <c r="E185" s="220" t="s">
        <v>21</v>
      </c>
      <c r="F185" s="221" t="s">
        <v>614</v>
      </c>
      <c r="G185" s="219"/>
      <c r="H185" s="222">
        <v>375</v>
      </c>
      <c r="I185" s="223"/>
      <c r="J185" s="219"/>
      <c r="K185" s="219"/>
      <c r="L185" s="224"/>
      <c r="M185" s="225"/>
      <c r="N185" s="226"/>
      <c r="O185" s="226"/>
      <c r="P185" s="226"/>
      <c r="Q185" s="226"/>
      <c r="R185" s="226"/>
      <c r="S185" s="226"/>
      <c r="T185" s="227"/>
      <c r="AT185" s="228" t="s">
        <v>149</v>
      </c>
      <c r="AU185" s="228" t="s">
        <v>84</v>
      </c>
      <c r="AV185" s="12" t="s">
        <v>84</v>
      </c>
      <c r="AW185" s="12" t="s">
        <v>36</v>
      </c>
      <c r="AX185" s="12" t="s">
        <v>73</v>
      </c>
      <c r="AY185" s="228" t="s">
        <v>138</v>
      </c>
    </row>
    <row r="186" spans="2:51" s="13" customFormat="1" ht="13.5">
      <c r="B186" s="229"/>
      <c r="C186" s="230"/>
      <c r="D186" s="231" t="s">
        <v>149</v>
      </c>
      <c r="E186" s="232" t="s">
        <v>21</v>
      </c>
      <c r="F186" s="233" t="s">
        <v>152</v>
      </c>
      <c r="G186" s="230"/>
      <c r="H186" s="234">
        <v>375</v>
      </c>
      <c r="I186" s="235"/>
      <c r="J186" s="230"/>
      <c r="K186" s="230"/>
      <c r="L186" s="236"/>
      <c r="M186" s="237"/>
      <c r="N186" s="238"/>
      <c r="O186" s="238"/>
      <c r="P186" s="238"/>
      <c r="Q186" s="238"/>
      <c r="R186" s="238"/>
      <c r="S186" s="238"/>
      <c r="T186" s="239"/>
      <c r="AT186" s="240" t="s">
        <v>149</v>
      </c>
      <c r="AU186" s="240" t="s">
        <v>84</v>
      </c>
      <c r="AV186" s="13" t="s">
        <v>145</v>
      </c>
      <c r="AW186" s="13" t="s">
        <v>36</v>
      </c>
      <c r="AX186" s="13" t="s">
        <v>81</v>
      </c>
      <c r="AY186" s="240" t="s">
        <v>138</v>
      </c>
    </row>
    <row r="187" spans="2:65" s="1" customFormat="1" ht="22.5" customHeight="1">
      <c r="B187" s="40"/>
      <c r="C187" s="192" t="s">
        <v>270</v>
      </c>
      <c r="D187" s="192" t="s">
        <v>140</v>
      </c>
      <c r="E187" s="193" t="s">
        <v>245</v>
      </c>
      <c r="F187" s="194" t="s">
        <v>246</v>
      </c>
      <c r="G187" s="195" t="s">
        <v>187</v>
      </c>
      <c r="H187" s="196">
        <v>375</v>
      </c>
      <c r="I187" s="197"/>
      <c r="J187" s="198">
        <f>ROUND(I187*H187,2)</f>
        <v>0</v>
      </c>
      <c r="K187" s="194" t="s">
        <v>144</v>
      </c>
      <c r="L187" s="60"/>
      <c r="M187" s="199" t="s">
        <v>21</v>
      </c>
      <c r="N187" s="200" t="s">
        <v>44</v>
      </c>
      <c r="O187" s="41"/>
      <c r="P187" s="201">
        <f>O187*H187</f>
        <v>0</v>
      </c>
      <c r="Q187" s="201">
        <v>0.324</v>
      </c>
      <c r="R187" s="201">
        <f>Q187*H187</f>
        <v>121.5</v>
      </c>
      <c r="S187" s="201">
        <v>0</v>
      </c>
      <c r="T187" s="202">
        <f>S187*H187</f>
        <v>0</v>
      </c>
      <c r="AR187" s="23" t="s">
        <v>145</v>
      </c>
      <c r="AT187" s="23" t="s">
        <v>140</v>
      </c>
      <c r="AU187" s="23" t="s">
        <v>84</v>
      </c>
      <c r="AY187" s="23" t="s">
        <v>138</v>
      </c>
      <c r="BE187" s="203">
        <f>IF(N187="základní",J187,0)</f>
        <v>0</v>
      </c>
      <c r="BF187" s="203">
        <f>IF(N187="snížená",J187,0)</f>
        <v>0</v>
      </c>
      <c r="BG187" s="203">
        <f>IF(N187="zákl. přenesená",J187,0)</f>
        <v>0</v>
      </c>
      <c r="BH187" s="203">
        <f>IF(N187="sníž. přenesená",J187,0)</f>
        <v>0</v>
      </c>
      <c r="BI187" s="203">
        <f>IF(N187="nulová",J187,0)</f>
        <v>0</v>
      </c>
      <c r="BJ187" s="23" t="s">
        <v>81</v>
      </c>
      <c r="BK187" s="203">
        <f>ROUND(I187*H187,2)</f>
        <v>0</v>
      </c>
      <c r="BL187" s="23" t="s">
        <v>145</v>
      </c>
      <c r="BM187" s="23" t="s">
        <v>271</v>
      </c>
    </row>
    <row r="188" spans="2:47" s="1" customFormat="1" ht="67.5">
      <c r="B188" s="40"/>
      <c r="C188" s="62"/>
      <c r="D188" s="204" t="s">
        <v>147</v>
      </c>
      <c r="E188" s="62"/>
      <c r="F188" s="205" t="s">
        <v>248</v>
      </c>
      <c r="G188" s="62"/>
      <c r="H188" s="62"/>
      <c r="I188" s="162"/>
      <c r="J188" s="62"/>
      <c r="K188" s="62"/>
      <c r="L188" s="60"/>
      <c r="M188" s="206"/>
      <c r="N188" s="41"/>
      <c r="O188" s="41"/>
      <c r="P188" s="41"/>
      <c r="Q188" s="41"/>
      <c r="R188" s="41"/>
      <c r="S188" s="41"/>
      <c r="T188" s="77"/>
      <c r="AT188" s="23" t="s">
        <v>147</v>
      </c>
      <c r="AU188" s="23" t="s">
        <v>84</v>
      </c>
    </row>
    <row r="189" spans="2:51" s="12" customFormat="1" ht="13.5">
      <c r="B189" s="218"/>
      <c r="C189" s="219"/>
      <c r="D189" s="204" t="s">
        <v>149</v>
      </c>
      <c r="E189" s="220" t="s">
        <v>21</v>
      </c>
      <c r="F189" s="221" t="s">
        <v>614</v>
      </c>
      <c r="G189" s="219"/>
      <c r="H189" s="222">
        <v>375</v>
      </c>
      <c r="I189" s="223"/>
      <c r="J189" s="219"/>
      <c r="K189" s="219"/>
      <c r="L189" s="224"/>
      <c r="M189" s="225"/>
      <c r="N189" s="226"/>
      <c r="O189" s="226"/>
      <c r="P189" s="226"/>
      <c r="Q189" s="226"/>
      <c r="R189" s="226"/>
      <c r="S189" s="226"/>
      <c r="T189" s="227"/>
      <c r="AT189" s="228" t="s">
        <v>149</v>
      </c>
      <c r="AU189" s="228" t="s">
        <v>84</v>
      </c>
      <c r="AV189" s="12" t="s">
        <v>84</v>
      </c>
      <c r="AW189" s="12" t="s">
        <v>36</v>
      </c>
      <c r="AX189" s="12" t="s">
        <v>73</v>
      </c>
      <c r="AY189" s="228" t="s">
        <v>138</v>
      </c>
    </row>
    <row r="190" spans="2:51" s="13" customFormat="1" ht="13.5">
      <c r="B190" s="229"/>
      <c r="C190" s="230"/>
      <c r="D190" s="231" t="s">
        <v>149</v>
      </c>
      <c r="E190" s="232" t="s">
        <v>21</v>
      </c>
      <c r="F190" s="233" t="s">
        <v>152</v>
      </c>
      <c r="G190" s="230"/>
      <c r="H190" s="234">
        <v>375</v>
      </c>
      <c r="I190" s="235"/>
      <c r="J190" s="230"/>
      <c r="K190" s="230"/>
      <c r="L190" s="236"/>
      <c r="M190" s="237"/>
      <c r="N190" s="238"/>
      <c r="O190" s="238"/>
      <c r="P190" s="238"/>
      <c r="Q190" s="238"/>
      <c r="R190" s="238"/>
      <c r="S190" s="238"/>
      <c r="T190" s="239"/>
      <c r="AT190" s="240" t="s">
        <v>149</v>
      </c>
      <c r="AU190" s="240" t="s">
        <v>84</v>
      </c>
      <c r="AV190" s="13" t="s">
        <v>145</v>
      </c>
      <c r="AW190" s="13" t="s">
        <v>36</v>
      </c>
      <c r="AX190" s="13" t="s">
        <v>81</v>
      </c>
      <c r="AY190" s="240" t="s">
        <v>138</v>
      </c>
    </row>
    <row r="191" spans="2:65" s="1" customFormat="1" ht="22.5" customHeight="1">
      <c r="B191" s="40"/>
      <c r="C191" s="192" t="s">
        <v>272</v>
      </c>
      <c r="D191" s="192" t="s">
        <v>140</v>
      </c>
      <c r="E191" s="193" t="s">
        <v>251</v>
      </c>
      <c r="F191" s="194" t="s">
        <v>514</v>
      </c>
      <c r="G191" s="195" t="s">
        <v>187</v>
      </c>
      <c r="H191" s="196">
        <v>375</v>
      </c>
      <c r="I191" s="197"/>
      <c r="J191" s="198">
        <f>ROUND(I191*H191,2)</f>
        <v>0</v>
      </c>
      <c r="K191" s="194" t="s">
        <v>144</v>
      </c>
      <c r="L191" s="60"/>
      <c r="M191" s="199" t="s">
        <v>21</v>
      </c>
      <c r="N191" s="200" t="s">
        <v>44</v>
      </c>
      <c r="O191" s="41"/>
      <c r="P191" s="201">
        <f>O191*H191</f>
        <v>0</v>
      </c>
      <c r="Q191" s="201">
        <v>0</v>
      </c>
      <c r="R191" s="201">
        <f>Q191*H191</f>
        <v>0</v>
      </c>
      <c r="S191" s="201">
        <v>0</v>
      </c>
      <c r="T191" s="202">
        <f>S191*H191</f>
        <v>0</v>
      </c>
      <c r="AR191" s="23" t="s">
        <v>145</v>
      </c>
      <c r="AT191" s="23" t="s">
        <v>140</v>
      </c>
      <c r="AU191" s="23" t="s">
        <v>84</v>
      </c>
      <c r="AY191" s="23" t="s">
        <v>138</v>
      </c>
      <c r="BE191" s="203">
        <f>IF(N191="základní",J191,0)</f>
        <v>0</v>
      </c>
      <c r="BF191" s="203">
        <f>IF(N191="snížená",J191,0)</f>
        <v>0</v>
      </c>
      <c r="BG191" s="203">
        <f>IF(N191="zákl. přenesená",J191,0)</f>
        <v>0</v>
      </c>
      <c r="BH191" s="203">
        <f>IF(N191="sníž. přenesená",J191,0)</f>
        <v>0</v>
      </c>
      <c r="BI191" s="203">
        <f>IF(N191="nulová",J191,0)</f>
        <v>0</v>
      </c>
      <c r="BJ191" s="23" t="s">
        <v>81</v>
      </c>
      <c r="BK191" s="203">
        <f>ROUND(I191*H191,2)</f>
        <v>0</v>
      </c>
      <c r="BL191" s="23" t="s">
        <v>145</v>
      </c>
      <c r="BM191" s="23" t="s">
        <v>273</v>
      </c>
    </row>
    <row r="192" spans="2:47" s="1" customFormat="1" ht="67.5">
      <c r="B192" s="40"/>
      <c r="C192" s="62"/>
      <c r="D192" s="204" t="s">
        <v>147</v>
      </c>
      <c r="E192" s="62"/>
      <c r="F192" s="205" t="s">
        <v>254</v>
      </c>
      <c r="G192" s="62"/>
      <c r="H192" s="62"/>
      <c r="I192" s="162"/>
      <c r="J192" s="62"/>
      <c r="K192" s="62"/>
      <c r="L192" s="60"/>
      <c r="M192" s="206"/>
      <c r="N192" s="41"/>
      <c r="O192" s="41"/>
      <c r="P192" s="41"/>
      <c r="Q192" s="41"/>
      <c r="R192" s="41"/>
      <c r="S192" s="41"/>
      <c r="T192" s="77"/>
      <c r="AT192" s="23" t="s">
        <v>147</v>
      </c>
      <c r="AU192" s="23" t="s">
        <v>84</v>
      </c>
    </row>
    <row r="193" spans="2:51" s="12" customFormat="1" ht="13.5">
      <c r="B193" s="218"/>
      <c r="C193" s="219"/>
      <c r="D193" s="204" t="s">
        <v>149</v>
      </c>
      <c r="E193" s="220" t="s">
        <v>21</v>
      </c>
      <c r="F193" s="221" t="s">
        <v>614</v>
      </c>
      <c r="G193" s="219"/>
      <c r="H193" s="222">
        <v>375</v>
      </c>
      <c r="I193" s="223"/>
      <c r="J193" s="219"/>
      <c r="K193" s="219"/>
      <c r="L193" s="224"/>
      <c r="M193" s="225"/>
      <c r="N193" s="226"/>
      <c r="O193" s="226"/>
      <c r="P193" s="226"/>
      <c r="Q193" s="226"/>
      <c r="R193" s="226"/>
      <c r="S193" s="226"/>
      <c r="T193" s="227"/>
      <c r="AT193" s="228" t="s">
        <v>149</v>
      </c>
      <c r="AU193" s="228" t="s">
        <v>84</v>
      </c>
      <c r="AV193" s="12" t="s">
        <v>84</v>
      </c>
      <c r="AW193" s="12" t="s">
        <v>36</v>
      </c>
      <c r="AX193" s="12" t="s">
        <v>73</v>
      </c>
      <c r="AY193" s="228" t="s">
        <v>138</v>
      </c>
    </row>
    <row r="194" spans="2:51" s="13" customFormat="1" ht="13.5">
      <c r="B194" s="229"/>
      <c r="C194" s="230"/>
      <c r="D194" s="231" t="s">
        <v>149</v>
      </c>
      <c r="E194" s="232" t="s">
        <v>21</v>
      </c>
      <c r="F194" s="233" t="s">
        <v>152</v>
      </c>
      <c r="G194" s="230"/>
      <c r="H194" s="234">
        <v>375</v>
      </c>
      <c r="I194" s="235"/>
      <c r="J194" s="230"/>
      <c r="K194" s="230"/>
      <c r="L194" s="236"/>
      <c r="M194" s="237"/>
      <c r="N194" s="238"/>
      <c r="O194" s="238"/>
      <c r="P194" s="238"/>
      <c r="Q194" s="238"/>
      <c r="R194" s="238"/>
      <c r="S194" s="238"/>
      <c r="T194" s="239"/>
      <c r="AT194" s="240" t="s">
        <v>149</v>
      </c>
      <c r="AU194" s="240" t="s">
        <v>84</v>
      </c>
      <c r="AV194" s="13" t="s">
        <v>145</v>
      </c>
      <c r="AW194" s="13" t="s">
        <v>36</v>
      </c>
      <c r="AX194" s="13" t="s">
        <v>81</v>
      </c>
      <c r="AY194" s="240" t="s">
        <v>138</v>
      </c>
    </row>
    <row r="195" spans="2:65" s="1" customFormat="1" ht="31.5" customHeight="1">
      <c r="B195" s="40"/>
      <c r="C195" s="192" t="s">
        <v>274</v>
      </c>
      <c r="D195" s="192" t="s">
        <v>140</v>
      </c>
      <c r="E195" s="193" t="s">
        <v>257</v>
      </c>
      <c r="F195" s="194" t="s">
        <v>258</v>
      </c>
      <c r="G195" s="195" t="s">
        <v>181</v>
      </c>
      <c r="H195" s="196">
        <v>121.5</v>
      </c>
      <c r="I195" s="197"/>
      <c r="J195" s="198">
        <f>ROUND(I195*H195,2)</f>
        <v>0</v>
      </c>
      <c r="K195" s="194" t="s">
        <v>144</v>
      </c>
      <c r="L195" s="60"/>
      <c r="M195" s="199" t="s">
        <v>21</v>
      </c>
      <c r="N195" s="200" t="s">
        <v>44</v>
      </c>
      <c r="O195" s="41"/>
      <c r="P195" s="201">
        <f>O195*H195</f>
        <v>0</v>
      </c>
      <c r="Q195" s="201">
        <v>0</v>
      </c>
      <c r="R195" s="201">
        <f>Q195*H195</f>
        <v>0</v>
      </c>
      <c r="S195" s="201">
        <v>0</v>
      </c>
      <c r="T195" s="202">
        <f>S195*H195</f>
        <v>0</v>
      </c>
      <c r="AR195" s="23" t="s">
        <v>145</v>
      </c>
      <c r="AT195" s="23" t="s">
        <v>140</v>
      </c>
      <c r="AU195" s="23" t="s">
        <v>84</v>
      </c>
      <c r="AY195" s="23" t="s">
        <v>138</v>
      </c>
      <c r="BE195" s="203">
        <f>IF(N195="základní",J195,0)</f>
        <v>0</v>
      </c>
      <c r="BF195" s="203">
        <f>IF(N195="snížená",J195,0)</f>
        <v>0</v>
      </c>
      <c r="BG195" s="203">
        <f>IF(N195="zákl. přenesená",J195,0)</f>
        <v>0</v>
      </c>
      <c r="BH195" s="203">
        <f>IF(N195="sníž. přenesená",J195,0)</f>
        <v>0</v>
      </c>
      <c r="BI195" s="203">
        <f>IF(N195="nulová",J195,0)</f>
        <v>0</v>
      </c>
      <c r="BJ195" s="23" t="s">
        <v>81</v>
      </c>
      <c r="BK195" s="203">
        <f>ROUND(I195*H195,2)</f>
        <v>0</v>
      </c>
      <c r="BL195" s="23" t="s">
        <v>145</v>
      </c>
      <c r="BM195" s="23" t="s">
        <v>275</v>
      </c>
    </row>
    <row r="196" spans="2:47" s="1" customFormat="1" ht="27">
      <c r="B196" s="40"/>
      <c r="C196" s="62"/>
      <c r="D196" s="204" t="s">
        <v>147</v>
      </c>
      <c r="E196" s="62"/>
      <c r="F196" s="205" t="s">
        <v>260</v>
      </c>
      <c r="G196" s="62"/>
      <c r="H196" s="62"/>
      <c r="I196" s="162"/>
      <c r="J196" s="62"/>
      <c r="K196" s="62"/>
      <c r="L196" s="60"/>
      <c r="M196" s="206"/>
      <c r="N196" s="41"/>
      <c r="O196" s="41"/>
      <c r="P196" s="41"/>
      <c r="Q196" s="41"/>
      <c r="R196" s="41"/>
      <c r="S196" s="41"/>
      <c r="T196" s="77"/>
      <c r="AT196" s="23" t="s">
        <v>147</v>
      </c>
      <c r="AU196" s="23" t="s">
        <v>84</v>
      </c>
    </row>
    <row r="197" spans="2:63" s="10" customFormat="1" ht="29.85" customHeight="1">
      <c r="B197" s="175"/>
      <c r="C197" s="176"/>
      <c r="D197" s="189" t="s">
        <v>72</v>
      </c>
      <c r="E197" s="190" t="s">
        <v>172</v>
      </c>
      <c r="F197" s="190" t="s">
        <v>276</v>
      </c>
      <c r="G197" s="176"/>
      <c r="H197" s="176"/>
      <c r="I197" s="179"/>
      <c r="J197" s="191">
        <f>BK197</f>
        <v>0</v>
      </c>
      <c r="K197" s="176"/>
      <c r="L197" s="181"/>
      <c r="M197" s="182"/>
      <c r="N197" s="183"/>
      <c r="O197" s="183"/>
      <c r="P197" s="184">
        <f>SUM(P198:P213)</f>
        <v>0</v>
      </c>
      <c r="Q197" s="183"/>
      <c r="R197" s="184">
        <f>SUM(R198:R213)</f>
        <v>0</v>
      </c>
      <c r="S197" s="183"/>
      <c r="T197" s="185">
        <f>SUM(T198:T213)</f>
        <v>0</v>
      </c>
      <c r="AR197" s="186" t="s">
        <v>81</v>
      </c>
      <c r="AT197" s="187" t="s">
        <v>72</v>
      </c>
      <c r="AU197" s="187" t="s">
        <v>81</v>
      </c>
      <c r="AY197" s="186" t="s">
        <v>138</v>
      </c>
      <c r="BK197" s="188">
        <f>SUM(BK198:BK213)</f>
        <v>0</v>
      </c>
    </row>
    <row r="198" spans="2:65" s="1" customFormat="1" ht="22.5" customHeight="1">
      <c r="B198" s="40"/>
      <c r="C198" s="192" t="s">
        <v>277</v>
      </c>
      <c r="D198" s="192" t="s">
        <v>140</v>
      </c>
      <c r="E198" s="193" t="s">
        <v>278</v>
      </c>
      <c r="F198" s="194" t="s">
        <v>279</v>
      </c>
      <c r="G198" s="195" t="s">
        <v>187</v>
      </c>
      <c r="H198" s="196">
        <v>258</v>
      </c>
      <c r="I198" s="197"/>
      <c r="J198" s="198">
        <f>ROUND(I198*H198,2)</f>
        <v>0</v>
      </c>
      <c r="K198" s="194" t="s">
        <v>21</v>
      </c>
      <c r="L198" s="60"/>
      <c r="M198" s="199" t="s">
        <v>21</v>
      </c>
      <c r="N198" s="200" t="s">
        <v>44</v>
      </c>
      <c r="O198" s="41"/>
      <c r="P198" s="201">
        <f>O198*H198</f>
        <v>0</v>
      </c>
      <c r="Q198" s="201">
        <v>0</v>
      </c>
      <c r="R198" s="201">
        <f>Q198*H198</f>
        <v>0</v>
      </c>
      <c r="S198" s="201">
        <v>0</v>
      </c>
      <c r="T198" s="202">
        <f>S198*H198</f>
        <v>0</v>
      </c>
      <c r="AR198" s="23" t="s">
        <v>145</v>
      </c>
      <c r="AT198" s="23" t="s">
        <v>140</v>
      </c>
      <c r="AU198" s="23" t="s">
        <v>84</v>
      </c>
      <c r="AY198" s="23" t="s">
        <v>138</v>
      </c>
      <c r="BE198" s="203">
        <f>IF(N198="základní",J198,0)</f>
        <v>0</v>
      </c>
      <c r="BF198" s="203">
        <f>IF(N198="snížená",J198,0)</f>
        <v>0</v>
      </c>
      <c r="BG198" s="203">
        <f>IF(N198="zákl. přenesená",J198,0)</f>
        <v>0</v>
      </c>
      <c r="BH198" s="203">
        <f>IF(N198="sníž. přenesená",J198,0)</f>
        <v>0</v>
      </c>
      <c r="BI198" s="203">
        <f>IF(N198="nulová",J198,0)</f>
        <v>0</v>
      </c>
      <c r="BJ198" s="23" t="s">
        <v>81</v>
      </c>
      <c r="BK198" s="203">
        <f>ROUND(I198*H198,2)</f>
        <v>0</v>
      </c>
      <c r="BL198" s="23" t="s">
        <v>145</v>
      </c>
      <c r="BM198" s="23" t="s">
        <v>280</v>
      </c>
    </row>
    <row r="199" spans="2:51" s="12" customFormat="1" ht="27">
      <c r="B199" s="218"/>
      <c r="C199" s="219"/>
      <c r="D199" s="204" t="s">
        <v>149</v>
      </c>
      <c r="E199" s="220" t="s">
        <v>21</v>
      </c>
      <c r="F199" s="221" t="s">
        <v>615</v>
      </c>
      <c r="G199" s="219"/>
      <c r="H199" s="222">
        <v>258</v>
      </c>
      <c r="I199" s="223"/>
      <c r="J199" s="219"/>
      <c r="K199" s="219"/>
      <c r="L199" s="224"/>
      <c r="M199" s="225"/>
      <c r="N199" s="226"/>
      <c r="O199" s="226"/>
      <c r="P199" s="226"/>
      <c r="Q199" s="226"/>
      <c r="R199" s="226"/>
      <c r="S199" s="226"/>
      <c r="T199" s="227"/>
      <c r="AT199" s="228" t="s">
        <v>149</v>
      </c>
      <c r="AU199" s="228" t="s">
        <v>84</v>
      </c>
      <c r="AV199" s="12" t="s">
        <v>84</v>
      </c>
      <c r="AW199" s="12" t="s">
        <v>36</v>
      </c>
      <c r="AX199" s="12" t="s">
        <v>73</v>
      </c>
      <c r="AY199" s="228" t="s">
        <v>138</v>
      </c>
    </row>
    <row r="200" spans="2:51" s="13" customFormat="1" ht="13.5">
      <c r="B200" s="229"/>
      <c r="C200" s="230"/>
      <c r="D200" s="231" t="s">
        <v>149</v>
      </c>
      <c r="E200" s="232" t="s">
        <v>21</v>
      </c>
      <c r="F200" s="233" t="s">
        <v>152</v>
      </c>
      <c r="G200" s="230"/>
      <c r="H200" s="234">
        <v>258</v>
      </c>
      <c r="I200" s="235"/>
      <c r="J200" s="230"/>
      <c r="K200" s="230"/>
      <c r="L200" s="236"/>
      <c r="M200" s="237"/>
      <c r="N200" s="238"/>
      <c r="O200" s="238"/>
      <c r="P200" s="238"/>
      <c r="Q200" s="238"/>
      <c r="R200" s="238"/>
      <c r="S200" s="238"/>
      <c r="T200" s="239"/>
      <c r="AT200" s="240" t="s">
        <v>149</v>
      </c>
      <c r="AU200" s="240" t="s">
        <v>84</v>
      </c>
      <c r="AV200" s="13" t="s">
        <v>145</v>
      </c>
      <c r="AW200" s="13" t="s">
        <v>36</v>
      </c>
      <c r="AX200" s="13" t="s">
        <v>81</v>
      </c>
      <c r="AY200" s="240" t="s">
        <v>138</v>
      </c>
    </row>
    <row r="201" spans="2:65" s="1" customFormat="1" ht="22.5" customHeight="1">
      <c r="B201" s="40"/>
      <c r="C201" s="192" t="s">
        <v>282</v>
      </c>
      <c r="D201" s="192" t="s">
        <v>140</v>
      </c>
      <c r="E201" s="193" t="s">
        <v>193</v>
      </c>
      <c r="F201" s="194" t="s">
        <v>194</v>
      </c>
      <c r="G201" s="195" t="s">
        <v>187</v>
      </c>
      <c r="H201" s="196">
        <v>258</v>
      </c>
      <c r="I201" s="197"/>
      <c r="J201" s="198">
        <f>ROUND(I201*H201,2)</f>
        <v>0</v>
      </c>
      <c r="K201" s="194" t="s">
        <v>144</v>
      </c>
      <c r="L201" s="60"/>
      <c r="M201" s="199" t="s">
        <v>21</v>
      </c>
      <c r="N201" s="200" t="s">
        <v>44</v>
      </c>
      <c r="O201" s="41"/>
      <c r="P201" s="201">
        <f>O201*H201</f>
        <v>0</v>
      </c>
      <c r="Q201" s="201">
        <v>0</v>
      </c>
      <c r="R201" s="201">
        <f>Q201*H201</f>
        <v>0</v>
      </c>
      <c r="S201" s="201">
        <v>0</v>
      </c>
      <c r="T201" s="202">
        <f>S201*H201</f>
        <v>0</v>
      </c>
      <c r="AR201" s="23" t="s">
        <v>145</v>
      </c>
      <c r="AT201" s="23" t="s">
        <v>140</v>
      </c>
      <c r="AU201" s="23" t="s">
        <v>84</v>
      </c>
      <c r="AY201" s="23" t="s">
        <v>138</v>
      </c>
      <c r="BE201" s="203">
        <f>IF(N201="základní",J201,0)</f>
        <v>0</v>
      </c>
      <c r="BF201" s="203">
        <f>IF(N201="snížená",J201,0)</f>
        <v>0</v>
      </c>
      <c r="BG201" s="203">
        <f>IF(N201="zákl. přenesená",J201,0)</f>
        <v>0</v>
      </c>
      <c r="BH201" s="203">
        <f>IF(N201="sníž. přenesená",J201,0)</f>
        <v>0</v>
      </c>
      <c r="BI201" s="203">
        <f>IF(N201="nulová",J201,0)</f>
        <v>0</v>
      </c>
      <c r="BJ201" s="23" t="s">
        <v>81</v>
      </c>
      <c r="BK201" s="203">
        <f>ROUND(I201*H201,2)</f>
        <v>0</v>
      </c>
      <c r="BL201" s="23" t="s">
        <v>145</v>
      </c>
      <c r="BM201" s="23" t="s">
        <v>283</v>
      </c>
    </row>
    <row r="202" spans="2:51" s="12" customFormat="1" ht="13.5">
      <c r="B202" s="218"/>
      <c r="C202" s="219"/>
      <c r="D202" s="204" t="s">
        <v>149</v>
      </c>
      <c r="E202" s="220" t="s">
        <v>21</v>
      </c>
      <c r="F202" s="221" t="s">
        <v>616</v>
      </c>
      <c r="G202" s="219"/>
      <c r="H202" s="222">
        <v>258</v>
      </c>
      <c r="I202" s="223"/>
      <c r="J202" s="219"/>
      <c r="K202" s="219"/>
      <c r="L202" s="224"/>
      <c r="M202" s="225"/>
      <c r="N202" s="226"/>
      <c r="O202" s="226"/>
      <c r="P202" s="226"/>
      <c r="Q202" s="226"/>
      <c r="R202" s="226"/>
      <c r="S202" s="226"/>
      <c r="T202" s="227"/>
      <c r="AT202" s="228" t="s">
        <v>149</v>
      </c>
      <c r="AU202" s="228" t="s">
        <v>84</v>
      </c>
      <c r="AV202" s="12" t="s">
        <v>84</v>
      </c>
      <c r="AW202" s="12" t="s">
        <v>36</v>
      </c>
      <c r="AX202" s="12" t="s">
        <v>73</v>
      </c>
      <c r="AY202" s="228" t="s">
        <v>138</v>
      </c>
    </row>
    <row r="203" spans="2:51" s="13" customFormat="1" ht="13.5">
      <c r="B203" s="229"/>
      <c r="C203" s="230"/>
      <c r="D203" s="231" t="s">
        <v>149</v>
      </c>
      <c r="E203" s="232" t="s">
        <v>21</v>
      </c>
      <c r="F203" s="233" t="s">
        <v>152</v>
      </c>
      <c r="G203" s="230"/>
      <c r="H203" s="234">
        <v>258</v>
      </c>
      <c r="I203" s="235"/>
      <c r="J203" s="230"/>
      <c r="K203" s="230"/>
      <c r="L203" s="236"/>
      <c r="M203" s="237"/>
      <c r="N203" s="238"/>
      <c r="O203" s="238"/>
      <c r="P203" s="238"/>
      <c r="Q203" s="238"/>
      <c r="R203" s="238"/>
      <c r="S203" s="238"/>
      <c r="T203" s="239"/>
      <c r="AT203" s="240" t="s">
        <v>149</v>
      </c>
      <c r="AU203" s="240" t="s">
        <v>84</v>
      </c>
      <c r="AV203" s="13" t="s">
        <v>145</v>
      </c>
      <c r="AW203" s="13" t="s">
        <v>36</v>
      </c>
      <c r="AX203" s="13" t="s">
        <v>81</v>
      </c>
      <c r="AY203" s="240" t="s">
        <v>138</v>
      </c>
    </row>
    <row r="204" spans="2:65" s="1" customFormat="1" ht="22.5" customHeight="1">
      <c r="B204" s="40"/>
      <c r="C204" s="192" t="s">
        <v>285</v>
      </c>
      <c r="D204" s="192" t="s">
        <v>140</v>
      </c>
      <c r="E204" s="193" t="s">
        <v>286</v>
      </c>
      <c r="F204" s="194" t="s">
        <v>287</v>
      </c>
      <c r="G204" s="195" t="s">
        <v>187</v>
      </c>
      <c r="H204" s="196">
        <v>258</v>
      </c>
      <c r="I204" s="197"/>
      <c r="J204" s="198">
        <f>ROUND(I204*H204,2)</f>
        <v>0</v>
      </c>
      <c r="K204" s="194" t="s">
        <v>21</v>
      </c>
      <c r="L204" s="60"/>
      <c r="M204" s="199" t="s">
        <v>21</v>
      </c>
      <c r="N204" s="200" t="s">
        <v>44</v>
      </c>
      <c r="O204" s="41"/>
      <c r="P204" s="201">
        <f>O204*H204</f>
        <v>0</v>
      </c>
      <c r="Q204" s="201">
        <v>0</v>
      </c>
      <c r="R204" s="201">
        <f>Q204*H204</f>
        <v>0</v>
      </c>
      <c r="S204" s="201">
        <v>0</v>
      </c>
      <c r="T204" s="202">
        <f>S204*H204</f>
        <v>0</v>
      </c>
      <c r="AR204" s="23" t="s">
        <v>145</v>
      </c>
      <c r="AT204" s="23" t="s">
        <v>140</v>
      </c>
      <c r="AU204" s="23" t="s">
        <v>84</v>
      </c>
      <c r="AY204" s="23" t="s">
        <v>138</v>
      </c>
      <c r="BE204" s="203">
        <f>IF(N204="základní",J204,0)</f>
        <v>0</v>
      </c>
      <c r="BF204" s="203">
        <f>IF(N204="snížená",J204,0)</f>
        <v>0</v>
      </c>
      <c r="BG204" s="203">
        <f>IF(N204="zákl. přenesená",J204,0)</f>
        <v>0</v>
      </c>
      <c r="BH204" s="203">
        <f>IF(N204="sníž. přenesená",J204,0)</f>
        <v>0</v>
      </c>
      <c r="BI204" s="203">
        <f>IF(N204="nulová",J204,0)</f>
        <v>0</v>
      </c>
      <c r="BJ204" s="23" t="s">
        <v>81</v>
      </c>
      <c r="BK204" s="203">
        <f>ROUND(I204*H204,2)</f>
        <v>0</v>
      </c>
      <c r="BL204" s="23" t="s">
        <v>145</v>
      </c>
      <c r="BM204" s="23" t="s">
        <v>288</v>
      </c>
    </row>
    <row r="205" spans="2:51" s="12" customFormat="1" ht="13.5">
      <c r="B205" s="218"/>
      <c r="C205" s="219"/>
      <c r="D205" s="204" t="s">
        <v>149</v>
      </c>
      <c r="E205" s="220" t="s">
        <v>21</v>
      </c>
      <c r="F205" s="221" t="s">
        <v>616</v>
      </c>
      <c r="G205" s="219"/>
      <c r="H205" s="222">
        <v>258</v>
      </c>
      <c r="I205" s="223"/>
      <c r="J205" s="219"/>
      <c r="K205" s="219"/>
      <c r="L205" s="224"/>
      <c r="M205" s="225"/>
      <c r="N205" s="226"/>
      <c r="O205" s="226"/>
      <c r="P205" s="226"/>
      <c r="Q205" s="226"/>
      <c r="R205" s="226"/>
      <c r="S205" s="226"/>
      <c r="T205" s="227"/>
      <c r="AT205" s="228" t="s">
        <v>149</v>
      </c>
      <c r="AU205" s="228" t="s">
        <v>84</v>
      </c>
      <c r="AV205" s="12" t="s">
        <v>84</v>
      </c>
      <c r="AW205" s="12" t="s">
        <v>36</v>
      </c>
      <c r="AX205" s="12" t="s">
        <v>73</v>
      </c>
      <c r="AY205" s="228" t="s">
        <v>138</v>
      </c>
    </row>
    <row r="206" spans="2:51" s="13" customFormat="1" ht="13.5">
      <c r="B206" s="229"/>
      <c r="C206" s="230"/>
      <c r="D206" s="231" t="s">
        <v>149</v>
      </c>
      <c r="E206" s="232" t="s">
        <v>21</v>
      </c>
      <c r="F206" s="233" t="s">
        <v>152</v>
      </c>
      <c r="G206" s="230"/>
      <c r="H206" s="234">
        <v>258</v>
      </c>
      <c r="I206" s="235"/>
      <c r="J206" s="230"/>
      <c r="K206" s="230"/>
      <c r="L206" s="236"/>
      <c r="M206" s="237"/>
      <c r="N206" s="238"/>
      <c r="O206" s="238"/>
      <c r="P206" s="238"/>
      <c r="Q206" s="238"/>
      <c r="R206" s="238"/>
      <c r="S206" s="238"/>
      <c r="T206" s="239"/>
      <c r="AT206" s="240" t="s">
        <v>149</v>
      </c>
      <c r="AU206" s="240" t="s">
        <v>84</v>
      </c>
      <c r="AV206" s="13" t="s">
        <v>145</v>
      </c>
      <c r="AW206" s="13" t="s">
        <v>36</v>
      </c>
      <c r="AX206" s="13" t="s">
        <v>81</v>
      </c>
      <c r="AY206" s="240" t="s">
        <v>138</v>
      </c>
    </row>
    <row r="207" spans="2:65" s="1" customFormat="1" ht="22.5" customHeight="1">
      <c r="B207" s="40"/>
      <c r="C207" s="192" t="s">
        <v>289</v>
      </c>
      <c r="D207" s="192" t="s">
        <v>140</v>
      </c>
      <c r="E207" s="193" t="s">
        <v>206</v>
      </c>
      <c r="F207" s="194" t="s">
        <v>207</v>
      </c>
      <c r="G207" s="195" t="s">
        <v>187</v>
      </c>
      <c r="H207" s="196">
        <v>258</v>
      </c>
      <c r="I207" s="197"/>
      <c r="J207" s="198">
        <f>ROUND(I207*H207,2)</f>
        <v>0</v>
      </c>
      <c r="K207" s="194" t="s">
        <v>144</v>
      </c>
      <c r="L207" s="60"/>
      <c r="M207" s="199" t="s">
        <v>21</v>
      </c>
      <c r="N207" s="200" t="s">
        <v>44</v>
      </c>
      <c r="O207" s="41"/>
      <c r="P207" s="201">
        <f>O207*H207</f>
        <v>0</v>
      </c>
      <c r="Q207" s="201">
        <v>0</v>
      </c>
      <c r="R207" s="201">
        <f>Q207*H207</f>
        <v>0</v>
      </c>
      <c r="S207" s="201">
        <v>0</v>
      </c>
      <c r="T207" s="202">
        <f>S207*H207</f>
        <v>0</v>
      </c>
      <c r="AR207" s="23" t="s">
        <v>145</v>
      </c>
      <c r="AT207" s="23" t="s">
        <v>140</v>
      </c>
      <c r="AU207" s="23" t="s">
        <v>84</v>
      </c>
      <c r="AY207" s="23" t="s">
        <v>138</v>
      </c>
      <c r="BE207" s="203">
        <f>IF(N207="základní",J207,0)</f>
        <v>0</v>
      </c>
      <c r="BF207" s="203">
        <f>IF(N207="snížená",J207,0)</f>
        <v>0</v>
      </c>
      <c r="BG207" s="203">
        <f>IF(N207="zákl. přenesená",J207,0)</f>
        <v>0</v>
      </c>
      <c r="BH207" s="203">
        <f>IF(N207="sníž. přenesená",J207,0)</f>
        <v>0</v>
      </c>
      <c r="BI207" s="203">
        <f>IF(N207="nulová",J207,0)</f>
        <v>0</v>
      </c>
      <c r="BJ207" s="23" t="s">
        <v>81</v>
      </c>
      <c r="BK207" s="203">
        <f>ROUND(I207*H207,2)</f>
        <v>0</v>
      </c>
      <c r="BL207" s="23" t="s">
        <v>145</v>
      </c>
      <c r="BM207" s="23" t="s">
        <v>290</v>
      </c>
    </row>
    <row r="208" spans="2:51" s="12" customFormat="1" ht="13.5">
      <c r="B208" s="218"/>
      <c r="C208" s="219"/>
      <c r="D208" s="204" t="s">
        <v>149</v>
      </c>
      <c r="E208" s="220" t="s">
        <v>21</v>
      </c>
      <c r="F208" s="221" t="s">
        <v>616</v>
      </c>
      <c r="G208" s="219"/>
      <c r="H208" s="222">
        <v>258</v>
      </c>
      <c r="I208" s="223"/>
      <c r="J208" s="219"/>
      <c r="K208" s="219"/>
      <c r="L208" s="224"/>
      <c r="M208" s="225"/>
      <c r="N208" s="226"/>
      <c r="O208" s="226"/>
      <c r="P208" s="226"/>
      <c r="Q208" s="226"/>
      <c r="R208" s="226"/>
      <c r="S208" s="226"/>
      <c r="T208" s="227"/>
      <c r="AT208" s="228" t="s">
        <v>149</v>
      </c>
      <c r="AU208" s="228" t="s">
        <v>84</v>
      </c>
      <c r="AV208" s="12" t="s">
        <v>84</v>
      </c>
      <c r="AW208" s="12" t="s">
        <v>36</v>
      </c>
      <c r="AX208" s="12" t="s">
        <v>73</v>
      </c>
      <c r="AY208" s="228" t="s">
        <v>138</v>
      </c>
    </row>
    <row r="209" spans="2:51" s="13" customFormat="1" ht="13.5">
      <c r="B209" s="229"/>
      <c r="C209" s="230"/>
      <c r="D209" s="231" t="s">
        <v>149</v>
      </c>
      <c r="E209" s="232" t="s">
        <v>21</v>
      </c>
      <c r="F209" s="233" t="s">
        <v>152</v>
      </c>
      <c r="G209" s="230"/>
      <c r="H209" s="234">
        <v>258</v>
      </c>
      <c r="I209" s="235"/>
      <c r="J209" s="230"/>
      <c r="K209" s="230"/>
      <c r="L209" s="236"/>
      <c r="M209" s="237"/>
      <c r="N209" s="238"/>
      <c r="O209" s="238"/>
      <c r="P209" s="238"/>
      <c r="Q209" s="238"/>
      <c r="R209" s="238"/>
      <c r="S209" s="238"/>
      <c r="T209" s="239"/>
      <c r="AT209" s="240" t="s">
        <v>149</v>
      </c>
      <c r="AU209" s="240" t="s">
        <v>84</v>
      </c>
      <c r="AV209" s="13" t="s">
        <v>145</v>
      </c>
      <c r="AW209" s="13" t="s">
        <v>36</v>
      </c>
      <c r="AX209" s="13" t="s">
        <v>81</v>
      </c>
      <c r="AY209" s="240" t="s">
        <v>138</v>
      </c>
    </row>
    <row r="210" spans="2:65" s="1" customFormat="1" ht="31.5" customHeight="1">
      <c r="B210" s="40"/>
      <c r="C210" s="192" t="s">
        <v>291</v>
      </c>
      <c r="D210" s="192" t="s">
        <v>140</v>
      </c>
      <c r="E210" s="193" t="s">
        <v>210</v>
      </c>
      <c r="F210" s="194" t="s">
        <v>211</v>
      </c>
      <c r="G210" s="195" t="s">
        <v>187</v>
      </c>
      <c r="H210" s="196">
        <v>258</v>
      </c>
      <c r="I210" s="197"/>
      <c r="J210" s="198">
        <f>ROUND(I210*H210,2)</f>
        <v>0</v>
      </c>
      <c r="K210" s="194" t="s">
        <v>144</v>
      </c>
      <c r="L210" s="60"/>
      <c r="M210" s="199" t="s">
        <v>21</v>
      </c>
      <c r="N210" s="200" t="s">
        <v>44</v>
      </c>
      <c r="O210" s="41"/>
      <c r="P210" s="201">
        <f>O210*H210</f>
        <v>0</v>
      </c>
      <c r="Q210" s="201">
        <v>0</v>
      </c>
      <c r="R210" s="201">
        <f>Q210*H210</f>
        <v>0</v>
      </c>
      <c r="S210" s="201">
        <v>0</v>
      </c>
      <c r="T210" s="202">
        <f>S210*H210</f>
        <v>0</v>
      </c>
      <c r="AR210" s="23" t="s">
        <v>145</v>
      </c>
      <c r="AT210" s="23" t="s">
        <v>140</v>
      </c>
      <c r="AU210" s="23" t="s">
        <v>84</v>
      </c>
      <c r="AY210" s="23" t="s">
        <v>138</v>
      </c>
      <c r="BE210" s="203">
        <f>IF(N210="základní",J210,0)</f>
        <v>0</v>
      </c>
      <c r="BF210" s="203">
        <f>IF(N210="snížená",J210,0)</f>
        <v>0</v>
      </c>
      <c r="BG210" s="203">
        <f>IF(N210="zákl. přenesená",J210,0)</f>
        <v>0</v>
      </c>
      <c r="BH210" s="203">
        <f>IF(N210="sníž. přenesená",J210,0)</f>
        <v>0</v>
      </c>
      <c r="BI210" s="203">
        <f>IF(N210="nulová",J210,0)</f>
        <v>0</v>
      </c>
      <c r="BJ210" s="23" t="s">
        <v>81</v>
      </c>
      <c r="BK210" s="203">
        <f>ROUND(I210*H210,2)</f>
        <v>0</v>
      </c>
      <c r="BL210" s="23" t="s">
        <v>145</v>
      </c>
      <c r="BM210" s="23" t="s">
        <v>292</v>
      </c>
    </row>
    <row r="211" spans="2:47" s="1" customFormat="1" ht="27">
      <c r="B211" s="40"/>
      <c r="C211" s="62"/>
      <c r="D211" s="204" t="s">
        <v>147</v>
      </c>
      <c r="E211" s="62"/>
      <c r="F211" s="205" t="s">
        <v>213</v>
      </c>
      <c r="G211" s="62"/>
      <c r="H211" s="62"/>
      <c r="I211" s="162"/>
      <c r="J211" s="62"/>
      <c r="K211" s="62"/>
      <c r="L211" s="60"/>
      <c r="M211" s="206"/>
      <c r="N211" s="41"/>
      <c r="O211" s="41"/>
      <c r="P211" s="41"/>
      <c r="Q211" s="41"/>
      <c r="R211" s="41"/>
      <c r="S211" s="41"/>
      <c r="T211" s="77"/>
      <c r="AT211" s="23" t="s">
        <v>147</v>
      </c>
      <c r="AU211" s="23" t="s">
        <v>84</v>
      </c>
    </row>
    <row r="212" spans="2:51" s="12" customFormat="1" ht="13.5">
      <c r="B212" s="218"/>
      <c r="C212" s="219"/>
      <c r="D212" s="204" t="s">
        <v>149</v>
      </c>
      <c r="E212" s="220" t="s">
        <v>21</v>
      </c>
      <c r="F212" s="221" t="s">
        <v>616</v>
      </c>
      <c r="G212" s="219"/>
      <c r="H212" s="222">
        <v>258</v>
      </c>
      <c r="I212" s="223"/>
      <c r="J212" s="219"/>
      <c r="K212" s="219"/>
      <c r="L212" s="224"/>
      <c r="M212" s="225"/>
      <c r="N212" s="226"/>
      <c r="O212" s="226"/>
      <c r="P212" s="226"/>
      <c r="Q212" s="226"/>
      <c r="R212" s="226"/>
      <c r="S212" s="226"/>
      <c r="T212" s="227"/>
      <c r="AT212" s="228" t="s">
        <v>149</v>
      </c>
      <c r="AU212" s="228" t="s">
        <v>84</v>
      </c>
      <c r="AV212" s="12" t="s">
        <v>84</v>
      </c>
      <c r="AW212" s="12" t="s">
        <v>36</v>
      </c>
      <c r="AX212" s="12" t="s">
        <v>73</v>
      </c>
      <c r="AY212" s="228" t="s">
        <v>138</v>
      </c>
    </row>
    <row r="213" spans="2:51" s="13" customFormat="1" ht="13.5">
      <c r="B213" s="229"/>
      <c r="C213" s="230"/>
      <c r="D213" s="204" t="s">
        <v>149</v>
      </c>
      <c r="E213" s="241" t="s">
        <v>21</v>
      </c>
      <c r="F213" s="242" t="s">
        <v>152</v>
      </c>
      <c r="G213" s="230"/>
      <c r="H213" s="243">
        <v>258</v>
      </c>
      <c r="I213" s="235"/>
      <c r="J213" s="230"/>
      <c r="K213" s="230"/>
      <c r="L213" s="236"/>
      <c r="M213" s="237"/>
      <c r="N213" s="238"/>
      <c r="O213" s="238"/>
      <c r="P213" s="238"/>
      <c r="Q213" s="238"/>
      <c r="R213" s="238"/>
      <c r="S213" s="238"/>
      <c r="T213" s="239"/>
      <c r="AT213" s="240" t="s">
        <v>149</v>
      </c>
      <c r="AU213" s="240" t="s">
        <v>84</v>
      </c>
      <c r="AV213" s="13" t="s">
        <v>145</v>
      </c>
      <c r="AW213" s="13" t="s">
        <v>36</v>
      </c>
      <c r="AX213" s="13" t="s">
        <v>81</v>
      </c>
      <c r="AY213" s="240" t="s">
        <v>138</v>
      </c>
    </row>
    <row r="214" spans="2:63" s="10" customFormat="1" ht="29.85" customHeight="1">
      <c r="B214" s="175"/>
      <c r="C214" s="176"/>
      <c r="D214" s="189" t="s">
        <v>72</v>
      </c>
      <c r="E214" s="190" t="s">
        <v>178</v>
      </c>
      <c r="F214" s="190" t="s">
        <v>293</v>
      </c>
      <c r="G214" s="176"/>
      <c r="H214" s="176"/>
      <c r="I214" s="179"/>
      <c r="J214" s="191">
        <f>BK214</f>
        <v>0</v>
      </c>
      <c r="K214" s="176"/>
      <c r="L214" s="181"/>
      <c r="M214" s="182"/>
      <c r="N214" s="183"/>
      <c r="O214" s="183"/>
      <c r="P214" s="184">
        <f>SUM(P215:P244)</f>
        <v>0</v>
      </c>
      <c r="Q214" s="183"/>
      <c r="R214" s="184">
        <f>SUM(R215:R244)</f>
        <v>193.08544464000002</v>
      </c>
      <c r="S214" s="183"/>
      <c r="T214" s="185">
        <f>SUM(T215:T244)</f>
        <v>0</v>
      </c>
      <c r="AR214" s="186" t="s">
        <v>81</v>
      </c>
      <c r="AT214" s="187" t="s">
        <v>72</v>
      </c>
      <c r="AU214" s="187" t="s">
        <v>81</v>
      </c>
      <c r="AY214" s="186" t="s">
        <v>138</v>
      </c>
      <c r="BK214" s="188">
        <f>SUM(BK215:BK244)</f>
        <v>0</v>
      </c>
    </row>
    <row r="215" spans="2:65" s="1" customFormat="1" ht="22.5" customHeight="1">
      <c r="B215" s="40"/>
      <c r="C215" s="192" t="s">
        <v>294</v>
      </c>
      <c r="D215" s="192" t="s">
        <v>140</v>
      </c>
      <c r="E215" s="193" t="s">
        <v>295</v>
      </c>
      <c r="F215" s="194" t="s">
        <v>296</v>
      </c>
      <c r="G215" s="195" t="s">
        <v>143</v>
      </c>
      <c r="H215" s="196">
        <v>3.024</v>
      </c>
      <c r="I215" s="197"/>
      <c r="J215" s="198">
        <f>ROUND(I215*H215,2)</f>
        <v>0</v>
      </c>
      <c r="K215" s="194" t="s">
        <v>144</v>
      </c>
      <c r="L215" s="60"/>
      <c r="M215" s="199" t="s">
        <v>21</v>
      </c>
      <c r="N215" s="200" t="s">
        <v>44</v>
      </c>
      <c r="O215" s="41"/>
      <c r="P215" s="201">
        <f>O215*H215</f>
        <v>0</v>
      </c>
      <c r="Q215" s="201">
        <v>2.16</v>
      </c>
      <c r="R215" s="201">
        <f>Q215*H215</f>
        <v>6.531840000000001</v>
      </c>
      <c r="S215" s="201">
        <v>0</v>
      </c>
      <c r="T215" s="202">
        <f>S215*H215</f>
        <v>0</v>
      </c>
      <c r="AR215" s="23" t="s">
        <v>145</v>
      </c>
      <c r="AT215" s="23" t="s">
        <v>140</v>
      </c>
      <c r="AU215" s="23" t="s">
        <v>84</v>
      </c>
      <c r="AY215" s="23" t="s">
        <v>138</v>
      </c>
      <c r="BE215" s="203">
        <f>IF(N215="základní",J215,0)</f>
        <v>0</v>
      </c>
      <c r="BF215" s="203">
        <f>IF(N215="snížená",J215,0)</f>
        <v>0</v>
      </c>
      <c r="BG215" s="203">
        <f>IF(N215="zákl. přenesená",J215,0)</f>
        <v>0</v>
      </c>
      <c r="BH215" s="203">
        <f>IF(N215="sníž. přenesená",J215,0)</f>
        <v>0</v>
      </c>
      <c r="BI215" s="203">
        <f>IF(N215="nulová",J215,0)</f>
        <v>0</v>
      </c>
      <c r="BJ215" s="23" t="s">
        <v>81</v>
      </c>
      <c r="BK215" s="203">
        <f>ROUND(I215*H215,2)</f>
        <v>0</v>
      </c>
      <c r="BL215" s="23" t="s">
        <v>145</v>
      </c>
      <c r="BM215" s="23" t="s">
        <v>297</v>
      </c>
    </row>
    <row r="216" spans="2:47" s="1" customFormat="1" ht="54">
      <c r="B216" s="40"/>
      <c r="C216" s="62"/>
      <c r="D216" s="204" t="s">
        <v>147</v>
      </c>
      <c r="E216" s="62"/>
      <c r="F216" s="205" t="s">
        <v>298</v>
      </c>
      <c r="G216" s="62"/>
      <c r="H216" s="62"/>
      <c r="I216" s="162"/>
      <c r="J216" s="62"/>
      <c r="K216" s="62"/>
      <c r="L216" s="60"/>
      <c r="M216" s="206"/>
      <c r="N216" s="41"/>
      <c r="O216" s="41"/>
      <c r="P216" s="41"/>
      <c r="Q216" s="41"/>
      <c r="R216" s="41"/>
      <c r="S216" s="41"/>
      <c r="T216" s="77"/>
      <c r="AT216" s="23" t="s">
        <v>147</v>
      </c>
      <c r="AU216" s="23" t="s">
        <v>84</v>
      </c>
    </row>
    <row r="217" spans="2:51" s="11" customFormat="1" ht="13.5">
      <c r="B217" s="207"/>
      <c r="C217" s="208"/>
      <c r="D217" s="204" t="s">
        <v>149</v>
      </c>
      <c r="E217" s="209" t="s">
        <v>21</v>
      </c>
      <c r="F217" s="210" t="s">
        <v>617</v>
      </c>
      <c r="G217" s="208"/>
      <c r="H217" s="211" t="s">
        <v>21</v>
      </c>
      <c r="I217" s="212"/>
      <c r="J217" s="208"/>
      <c r="K217" s="208"/>
      <c r="L217" s="213"/>
      <c r="M217" s="214"/>
      <c r="N217" s="215"/>
      <c r="O217" s="215"/>
      <c r="P217" s="215"/>
      <c r="Q217" s="215"/>
      <c r="R217" s="215"/>
      <c r="S217" s="215"/>
      <c r="T217" s="216"/>
      <c r="AT217" s="217" t="s">
        <v>149</v>
      </c>
      <c r="AU217" s="217" t="s">
        <v>84</v>
      </c>
      <c r="AV217" s="11" t="s">
        <v>81</v>
      </c>
      <c r="AW217" s="11" t="s">
        <v>36</v>
      </c>
      <c r="AX217" s="11" t="s">
        <v>73</v>
      </c>
      <c r="AY217" s="217" t="s">
        <v>138</v>
      </c>
    </row>
    <row r="218" spans="2:51" s="12" customFormat="1" ht="13.5">
      <c r="B218" s="218"/>
      <c r="C218" s="219"/>
      <c r="D218" s="204" t="s">
        <v>149</v>
      </c>
      <c r="E218" s="220" t="s">
        <v>21</v>
      </c>
      <c r="F218" s="221" t="s">
        <v>618</v>
      </c>
      <c r="G218" s="219"/>
      <c r="H218" s="222">
        <v>3.024</v>
      </c>
      <c r="I218" s="223"/>
      <c r="J218" s="219"/>
      <c r="K218" s="219"/>
      <c r="L218" s="224"/>
      <c r="M218" s="225"/>
      <c r="N218" s="226"/>
      <c r="O218" s="226"/>
      <c r="P218" s="226"/>
      <c r="Q218" s="226"/>
      <c r="R218" s="226"/>
      <c r="S218" s="226"/>
      <c r="T218" s="227"/>
      <c r="AT218" s="228" t="s">
        <v>149</v>
      </c>
      <c r="AU218" s="228" t="s">
        <v>84</v>
      </c>
      <c r="AV218" s="12" t="s">
        <v>84</v>
      </c>
      <c r="AW218" s="12" t="s">
        <v>36</v>
      </c>
      <c r="AX218" s="12" t="s">
        <v>73</v>
      </c>
      <c r="AY218" s="228" t="s">
        <v>138</v>
      </c>
    </row>
    <row r="219" spans="2:51" s="13" customFormat="1" ht="13.5">
      <c r="B219" s="229"/>
      <c r="C219" s="230"/>
      <c r="D219" s="231" t="s">
        <v>149</v>
      </c>
      <c r="E219" s="232" t="s">
        <v>21</v>
      </c>
      <c r="F219" s="233" t="s">
        <v>152</v>
      </c>
      <c r="G219" s="230"/>
      <c r="H219" s="234">
        <v>3.024</v>
      </c>
      <c r="I219" s="235"/>
      <c r="J219" s="230"/>
      <c r="K219" s="230"/>
      <c r="L219" s="236"/>
      <c r="M219" s="237"/>
      <c r="N219" s="238"/>
      <c r="O219" s="238"/>
      <c r="P219" s="238"/>
      <c r="Q219" s="238"/>
      <c r="R219" s="238"/>
      <c r="S219" s="238"/>
      <c r="T219" s="239"/>
      <c r="AT219" s="240" t="s">
        <v>149</v>
      </c>
      <c r="AU219" s="240" t="s">
        <v>84</v>
      </c>
      <c r="AV219" s="13" t="s">
        <v>145</v>
      </c>
      <c r="AW219" s="13" t="s">
        <v>36</v>
      </c>
      <c r="AX219" s="13" t="s">
        <v>81</v>
      </c>
      <c r="AY219" s="240" t="s">
        <v>138</v>
      </c>
    </row>
    <row r="220" spans="2:65" s="1" customFormat="1" ht="22.5" customHeight="1">
      <c r="B220" s="40"/>
      <c r="C220" s="192" t="s">
        <v>300</v>
      </c>
      <c r="D220" s="192" t="s">
        <v>140</v>
      </c>
      <c r="E220" s="193" t="s">
        <v>301</v>
      </c>
      <c r="F220" s="194" t="s">
        <v>302</v>
      </c>
      <c r="G220" s="195" t="s">
        <v>143</v>
      </c>
      <c r="H220" s="196">
        <v>12.096</v>
      </c>
      <c r="I220" s="197"/>
      <c r="J220" s="198">
        <f>ROUND(I220*H220,2)</f>
        <v>0</v>
      </c>
      <c r="K220" s="194" t="s">
        <v>144</v>
      </c>
      <c r="L220" s="60"/>
      <c r="M220" s="199" t="s">
        <v>21</v>
      </c>
      <c r="N220" s="200" t="s">
        <v>44</v>
      </c>
      <c r="O220" s="41"/>
      <c r="P220" s="201">
        <f>O220*H220</f>
        <v>0</v>
      </c>
      <c r="Q220" s="201">
        <v>2.25634</v>
      </c>
      <c r="R220" s="201">
        <f>Q220*H220</f>
        <v>27.292688639999998</v>
      </c>
      <c r="S220" s="201">
        <v>0</v>
      </c>
      <c r="T220" s="202">
        <f>S220*H220</f>
        <v>0</v>
      </c>
      <c r="AR220" s="23" t="s">
        <v>145</v>
      </c>
      <c r="AT220" s="23" t="s">
        <v>140</v>
      </c>
      <c r="AU220" s="23" t="s">
        <v>84</v>
      </c>
      <c r="AY220" s="23" t="s">
        <v>138</v>
      </c>
      <c r="BE220" s="203">
        <f>IF(N220="základní",J220,0)</f>
        <v>0</v>
      </c>
      <c r="BF220" s="203">
        <f>IF(N220="snížená",J220,0)</f>
        <v>0</v>
      </c>
      <c r="BG220" s="203">
        <f>IF(N220="zákl. přenesená",J220,0)</f>
        <v>0</v>
      </c>
      <c r="BH220" s="203">
        <f>IF(N220="sníž. přenesená",J220,0)</f>
        <v>0</v>
      </c>
      <c r="BI220" s="203">
        <f>IF(N220="nulová",J220,0)</f>
        <v>0</v>
      </c>
      <c r="BJ220" s="23" t="s">
        <v>81</v>
      </c>
      <c r="BK220" s="203">
        <f>ROUND(I220*H220,2)</f>
        <v>0</v>
      </c>
      <c r="BL220" s="23" t="s">
        <v>145</v>
      </c>
      <c r="BM220" s="23" t="s">
        <v>303</v>
      </c>
    </row>
    <row r="221" spans="2:47" s="1" customFormat="1" ht="81">
      <c r="B221" s="40"/>
      <c r="C221" s="62"/>
      <c r="D221" s="204" t="s">
        <v>147</v>
      </c>
      <c r="E221" s="62"/>
      <c r="F221" s="205" t="s">
        <v>304</v>
      </c>
      <c r="G221" s="62"/>
      <c r="H221" s="62"/>
      <c r="I221" s="162"/>
      <c r="J221" s="62"/>
      <c r="K221" s="62"/>
      <c r="L221" s="60"/>
      <c r="M221" s="206"/>
      <c r="N221" s="41"/>
      <c r="O221" s="41"/>
      <c r="P221" s="41"/>
      <c r="Q221" s="41"/>
      <c r="R221" s="41"/>
      <c r="S221" s="41"/>
      <c r="T221" s="77"/>
      <c r="AT221" s="23" t="s">
        <v>147</v>
      </c>
      <c r="AU221" s="23" t="s">
        <v>84</v>
      </c>
    </row>
    <row r="222" spans="2:51" s="11" customFormat="1" ht="13.5">
      <c r="B222" s="207"/>
      <c r="C222" s="208"/>
      <c r="D222" s="204" t="s">
        <v>149</v>
      </c>
      <c r="E222" s="209" t="s">
        <v>21</v>
      </c>
      <c r="F222" s="210" t="s">
        <v>617</v>
      </c>
      <c r="G222" s="208"/>
      <c r="H222" s="211" t="s">
        <v>21</v>
      </c>
      <c r="I222" s="212"/>
      <c r="J222" s="208"/>
      <c r="K222" s="208"/>
      <c r="L222" s="213"/>
      <c r="M222" s="214"/>
      <c r="N222" s="215"/>
      <c r="O222" s="215"/>
      <c r="P222" s="215"/>
      <c r="Q222" s="215"/>
      <c r="R222" s="215"/>
      <c r="S222" s="215"/>
      <c r="T222" s="216"/>
      <c r="AT222" s="217" t="s">
        <v>149</v>
      </c>
      <c r="AU222" s="217" t="s">
        <v>84</v>
      </c>
      <c r="AV222" s="11" t="s">
        <v>81</v>
      </c>
      <c r="AW222" s="11" t="s">
        <v>36</v>
      </c>
      <c r="AX222" s="11" t="s">
        <v>73</v>
      </c>
      <c r="AY222" s="217" t="s">
        <v>138</v>
      </c>
    </row>
    <row r="223" spans="2:51" s="12" customFormat="1" ht="13.5">
      <c r="B223" s="218"/>
      <c r="C223" s="219"/>
      <c r="D223" s="204" t="s">
        <v>149</v>
      </c>
      <c r="E223" s="220" t="s">
        <v>21</v>
      </c>
      <c r="F223" s="221" t="s">
        <v>619</v>
      </c>
      <c r="G223" s="219"/>
      <c r="H223" s="222">
        <v>12.096</v>
      </c>
      <c r="I223" s="223"/>
      <c r="J223" s="219"/>
      <c r="K223" s="219"/>
      <c r="L223" s="224"/>
      <c r="M223" s="225"/>
      <c r="N223" s="226"/>
      <c r="O223" s="226"/>
      <c r="P223" s="226"/>
      <c r="Q223" s="226"/>
      <c r="R223" s="226"/>
      <c r="S223" s="226"/>
      <c r="T223" s="227"/>
      <c r="AT223" s="228" t="s">
        <v>149</v>
      </c>
      <c r="AU223" s="228" t="s">
        <v>84</v>
      </c>
      <c r="AV223" s="12" t="s">
        <v>84</v>
      </c>
      <c r="AW223" s="12" t="s">
        <v>36</v>
      </c>
      <c r="AX223" s="12" t="s">
        <v>73</v>
      </c>
      <c r="AY223" s="228" t="s">
        <v>138</v>
      </c>
    </row>
    <row r="224" spans="2:51" s="13" customFormat="1" ht="13.5">
      <c r="B224" s="229"/>
      <c r="C224" s="230"/>
      <c r="D224" s="231" t="s">
        <v>149</v>
      </c>
      <c r="E224" s="232" t="s">
        <v>21</v>
      </c>
      <c r="F224" s="233" t="s">
        <v>152</v>
      </c>
      <c r="G224" s="230"/>
      <c r="H224" s="234">
        <v>12.096</v>
      </c>
      <c r="I224" s="235"/>
      <c r="J224" s="230"/>
      <c r="K224" s="230"/>
      <c r="L224" s="236"/>
      <c r="M224" s="237"/>
      <c r="N224" s="238"/>
      <c r="O224" s="238"/>
      <c r="P224" s="238"/>
      <c r="Q224" s="238"/>
      <c r="R224" s="238"/>
      <c r="S224" s="238"/>
      <c r="T224" s="239"/>
      <c r="AT224" s="240" t="s">
        <v>149</v>
      </c>
      <c r="AU224" s="240" t="s">
        <v>84</v>
      </c>
      <c r="AV224" s="13" t="s">
        <v>145</v>
      </c>
      <c r="AW224" s="13" t="s">
        <v>36</v>
      </c>
      <c r="AX224" s="13" t="s">
        <v>81</v>
      </c>
      <c r="AY224" s="240" t="s">
        <v>138</v>
      </c>
    </row>
    <row r="225" spans="2:65" s="1" customFormat="1" ht="22.5" customHeight="1">
      <c r="B225" s="40"/>
      <c r="C225" s="192" t="s">
        <v>306</v>
      </c>
      <c r="D225" s="192" t="s">
        <v>140</v>
      </c>
      <c r="E225" s="193" t="s">
        <v>307</v>
      </c>
      <c r="F225" s="194" t="s">
        <v>308</v>
      </c>
      <c r="G225" s="195" t="s">
        <v>143</v>
      </c>
      <c r="H225" s="196">
        <v>4.9</v>
      </c>
      <c r="I225" s="197"/>
      <c r="J225" s="198">
        <f>ROUND(I225*H225,2)</f>
        <v>0</v>
      </c>
      <c r="K225" s="194" t="s">
        <v>144</v>
      </c>
      <c r="L225" s="60"/>
      <c r="M225" s="199" t="s">
        <v>21</v>
      </c>
      <c r="N225" s="200" t="s">
        <v>44</v>
      </c>
      <c r="O225" s="41"/>
      <c r="P225" s="201">
        <f>O225*H225</f>
        <v>0</v>
      </c>
      <c r="Q225" s="201">
        <v>2.47214</v>
      </c>
      <c r="R225" s="201">
        <f>Q225*H225</f>
        <v>12.113486000000002</v>
      </c>
      <c r="S225" s="201">
        <v>0</v>
      </c>
      <c r="T225" s="202">
        <f>S225*H225</f>
        <v>0</v>
      </c>
      <c r="AR225" s="23" t="s">
        <v>145</v>
      </c>
      <c r="AT225" s="23" t="s">
        <v>140</v>
      </c>
      <c r="AU225" s="23" t="s">
        <v>84</v>
      </c>
      <c r="AY225" s="23" t="s">
        <v>138</v>
      </c>
      <c r="BE225" s="203">
        <f>IF(N225="základní",J225,0)</f>
        <v>0</v>
      </c>
      <c r="BF225" s="203">
        <f>IF(N225="snížená",J225,0)</f>
        <v>0</v>
      </c>
      <c r="BG225" s="203">
        <f>IF(N225="zákl. přenesená",J225,0)</f>
        <v>0</v>
      </c>
      <c r="BH225" s="203">
        <f>IF(N225="sníž. přenesená",J225,0)</f>
        <v>0</v>
      </c>
      <c r="BI225" s="203">
        <f>IF(N225="nulová",J225,0)</f>
        <v>0</v>
      </c>
      <c r="BJ225" s="23" t="s">
        <v>81</v>
      </c>
      <c r="BK225" s="203">
        <f>ROUND(I225*H225,2)</f>
        <v>0</v>
      </c>
      <c r="BL225" s="23" t="s">
        <v>145</v>
      </c>
      <c r="BM225" s="23" t="s">
        <v>309</v>
      </c>
    </row>
    <row r="226" spans="2:47" s="1" customFormat="1" ht="81">
      <c r="B226" s="40"/>
      <c r="C226" s="62"/>
      <c r="D226" s="204" t="s">
        <v>147</v>
      </c>
      <c r="E226" s="62"/>
      <c r="F226" s="205" t="s">
        <v>304</v>
      </c>
      <c r="G226" s="62"/>
      <c r="H226" s="62"/>
      <c r="I226" s="162"/>
      <c r="J226" s="62"/>
      <c r="K226" s="62"/>
      <c r="L226" s="60"/>
      <c r="M226" s="206"/>
      <c r="N226" s="41"/>
      <c r="O226" s="41"/>
      <c r="P226" s="41"/>
      <c r="Q226" s="41"/>
      <c r="R226" s="41"/>
      <c r="S226" s="41"/>
      <c r="T226" s="77"/>
      <c r="AT226" s="23" t="s">
        <v>147</v>
      </c>
      <c r="AU226" s="23" t="s">
        <v>84</v>
      </c>
    </row>
    <row r="227" spans="2:51" s="11" customFormat="1" ht="13.5">
      <c r="B227" s="207"/>
      <c r="C227" s="208"/>
      <c r="D227" s="204" t="s">
        <v>149</v>
      </c>
      <c r="E227" s="209" t="s">
        <v>21</v>
      </c>
      <c r="F227" s="210" t="s">
        <v>617</v>
      </c>
      <c r="G227" s="208"/>
      <c r="H227" s="211" t="s">
        <v>21</v>
      </c>
      <c r="I227" s="212"/>
      <c r="J227" s="208"/>
      <c r="K227" s="208"/>
      <c r="L227" s="213"/>
      <c r="M227" s="214"/>
      <c r="N227" s="215"/>
      <c r="O227" s="215"/>
      <c r="P227" s="215"/>
      <c r="Q227" s="215"/>
      <c r="R227" s="215"/>
      <c r="S227" s="215"/>
      <c r="T227" s="216"/>
      <c r="AT227" s="217" t="s">
        <v>149</v>
      </c>
      <c r="AU227" s="217" t="s">
        <v>84</v>
      </c>
      <c r="AV227" s="11" t="s">
        <v>81</v>
      </c>
      <c r="AW227" s="11" t="s">
        <v>36</v>
      </c>
      <c r="AX227" s="11" t="s">
        <v>73</v>
      </c>
      <c r="AY227" s="217" t="s">
        <v>138</v>
      </c>
    </row>
    <row r="228" spans="2:51" s="12" customFormat="1" ht="13.5">
      <c r="B228" s="218"/>
      <c r="C228" s="219"/>
      <c r="D228" s="204" t="s">
        <v>149</v>
      </c>
      <c r="E228" s="220" t="s">
        <v>21</v>
      </c>
      <c r="F228" s="221" t="s">
        <v>620</v>
      </c>
      <c r="G228" s="219"/>
      <c r="H228" s="222">
        <v>4.9</v>
      </c>
      <c r="I228" s="223"/>
      <c r="J228" s="219"/>
      <c r="K228" s="219"/>
      <c r="L228" s="224"/>
      <c r="M228" s="225"/>
      <c r="N228" s="226"/>
      <c r="O228" s="226"/>
      <c r="P228" s="226"/>
      <c r="Q228" s="226"/>
      <c r="R228" s="226"/>
      <c r="S228" s="226"/>
      <c r="T228" s="227"/>
      <c r="AT228" s="228" t="s">
        <v>149</v>
      </c>
      <c r="AU228" s="228" t="s">
        <v>84</v>
      </c>
      <c r="AV228" s="12" t="s">
        <v>84</v>
      </c>
      <c r="AW228" s="12" t="s">
        <v>36</v>
      </c>
      <c r="AX228" s="12" t="s">
        <v>73</v>
      </c>
      <c r="AY228" s="228" t="s">
        <v>138</v>
      </c>
    </row>
    <row r="229" spans="2:51" s="13" customFormat="1" ht="13.5">
      <c r="B229" s="229"/>
      <c r="C229" s="230"/>
      <c r="D229" s="231" t="s">
        <v>149</v>
      </c>
      <c r="E229" s="232" t="s">
        <v>21</v>
      </c>
      <c r="F229" s="233" t="s">
        <v>152</v>
      </c>
      <c r="G229" s="230"/>
      <c r="H229" s="234">
        <v>4.9</v>
      </c>
      <c r="I229" s="235"/>
      <c r="J229" s="230"/>
      <c r="K229" s="230"/>
      <c r="L229" s="236"/>
      <c r="M229" s="237"/>
      <c r="N229" s="238"/>
      <c r="O229" s="238"/>
      <c r="P229" s="238"/>
      <c r="Q229" s="238"/>
      <c r="R229" s="238"/>
      <c r="S229" s="238"/>
      <c r="T229" s="239"/>
      <c r="AT229" s="240" t="s">
        <v>149</v>
      </c>
      <c r="AU229" s="240" t="s">
        <v>84</v>
      </c>
      <c r="AV229" s="13" t="s">
        <v>145</v>
      </c>
      <c r="AW229" s="13" t="s">
        <v>36</v>
      </c>
      <c r="AX229" s="13" t="s">
        <v>81</v>
      </c>
      <c r="AY229" s="240" t="s">
        <v>138</v>
      </c>
    </row>
    <row r="230" spans="2:65" s="1" customFormat="1" ht="22.5" customHeight="1">
      <c r="B230" s="40"/>
      <c r="C230" s="192" t="s">
        <v>311</v>
      </c>
      <c r="D230" s="192" t="s">
        <v>140</v>
      </c>
      <c r="E230" s="193" t="s">
        <v>312</v>
      </c>
      <c r="F230" s="194" t="s">
        <v>313</v>
      </c>
      <c r="G230" s="195" t="s">
        <v>187</v>
      </c>
      <c r="H230" s="196">
        <v>54.6</v>
      </c>
      <c r="I230" s="197"/>
      <c r="J230" s="198">
        <f>ROUND(I230*H230,2)</f>
        <v>0</v>
      </c>
      <c r="K230" s="194" t="s">
        <v>144</v>
      </c>
      <c r="L230" s="60"/>
      <c r="M230" s="199" t="s">
        <v>21</v>
      </c>
      <c r="N230" s="200" t="s">
        <v>44</v>
      </c>
      <c r="O230" s="41"/>
      <c r="P230" s="201">
        <f>O230*H230</f>
        <v>0</v>
      </c>
      <c r="Q230" s="201">
        <v>0.8566</v>
      </c>
      <c r="R230" s="201">
        <f>Q230*H230</f>
        <v>46.770360000000004</v>
      </c>
      <c r="S230" s="201">
        <v>0</v>
      </c>
      <c r="T230" s="202">
        <f>S230*H230</f>
        <v>0</v>
      </c>
      <c r="AR230" s="23" t="s">
        <v>145</v>
      </c>
      <c r="AT230" s="23" t="s">
        <v>140</v>
      </c>
      <c r="AU230" s="23" t="s">
        <v>84</v>
      </c>
      <c r="AY230" s="23" t="s">
        <v>138</v>
      </c>
      <c r="BE230" s="203">
        <f>IF(N230="základní",J230,0)</f>
        <v>0</v>
      </c>
      <c r="BF230" s="203">
        <f>IF(N230="snížená",J230,0)</f>
        <v>0</v>
      </c>
      <c r="BG230" s="203">
        <f>IF(N230="zákl. přenesená",J230,0)</f>
        <v>0</v>
      </c>
      <c r="BH230" s="203">
        <f>IF(N230="sníž. přenesená",J230,0)</f>
        <v>0</v>
      </c>
      <c r="BI230" s="203">
        <f>IF(N230="nulová",J230,0)</f>
        <v>0</v>
      </c>
      <c r="BJ230" s="23" t="s">
        <v>81</v>
      </c>
      <c r="BK230" s="203">
        <f>ROUND(I230*H230,2)</f>
        <v>0</v>
      </c>
      <c r="BL230" s="23" t="s">
        <v>145</v>
      </c>
      <c r="BM230" s="23" t="s">
        <v>314</v>
      </c>
    </row>
    <row r="231" spans="2:47" s="1" customFormat="1" ht="67.5">
      <c r="B231" s="40"/>
      <c r="C231" s="62"/>
      <c r="D231" s="204" t="s">
        <v>147</v>
      </c>
      <c r="E231" s="62"/>
      <c r="F231" s="205" t="s">
        <v>315</v>
      </c>
      <c r="G231" s="62"/>
      <c r="H231" s="62"/>
      <c r="I231" s="162"/>
      <c r="J231" s="62"/>
      <c r="K231" s="62"/>
      <c r="L231" s="60"/>
      <c r="M231" s="206"/>
      <c r="N231" s="41"/>
      <c r="O231" s="41"/>
      <c r="P231" s="41"/>
      <c r="Q231" s="41"/>
      <c r="R231" s="41"/>
      <c r="S231" s="41"/>
      <c r="T231" s="77"/>
      <c r="AT231" s="23" t="s">
        <v>147</v>
      </c>
      <c r="AU231" s="23" t="s">
        <v>84</v>
      </c>
    </row>
    <row r="232" spans="2:51" s="11" customFormat="1" ht="13.5">
      <c r="B232" s="207"/>
      <c r="C232" s="208"/>
      <c r="D232" s="204" t="s">
        <v>149</v>
      </c>
      <c r="E232" s="209" t="s">
        <v>21</v>
      </c>
      <c r="F232" s="210" t="s">
        <v>617</v>
      </c>
      <c r="G232" s="208"/>
      <c r="H232" s="211" t="s">
        <v>21</v>
      </c>
      <c r="I232" s="212"/>
      <c r="J232" s="208"/>
      <c r="K232" s="208"/>
      <c r="L232" s="213"/>
      <c r="M232" s="214"/>
      <c r="N232" s="215"/>
      <c r="O232" s="215"/>
      <c r="P232" s="215"/>
      <c r="Q232" s="215"/>
      <c r="R232" s="215"/>
      <c r="S232" s="215"/>
      <c r="T232" s="216"/>
      <c r="AT232" s="217" t="s">
        <v>149</v>
      </c>
      <c r="AU232" s="217" t="s">
        <v>84</v>
      </c>
      <c r="AV232" s="11" t="s">
        <v>81</v>
      </c>
      <c r="AW232" s="11" t="s">
        <v>36</v>
      </c>
      <c r="AX232" s="11" t="s">
        <v>73</v>
      </c>
      <c r="AY232" s="217" t="s">
        <v>138</v>
      </c>
    </row>
    <row r="233" spans="2:51" s="12" customFormat="1" ht="13.5">
      <c r="B233" s="218"/>
      <c r="C233" s="219"/>
      <c r="D233" s="204" t="s">
        <v>149</v>
      </c>
      <c r="E233" s="220" t="s">
        <v>21</v>
      </c>
      <c r="F233" s="221" t="s">
        <v>621</v>
      </c>
      <c r="G233" s="219"/>
      <c r="H233" s="222">
        <v>54.6</v>
      </c>
      <c r="I233" s="223"/>
      <c r="J233" s="219"/>
      <c r="K233" s="219"/>
      <c r="L233" s="224"/>
      <c r="M233" s="225"/>
      <c r="N233" s="226"/>
      <c r="O233" s="226"/>
      <c r="P233" s="226"/>
      <c r="Q233" s="226"/>
      <c r="R233" s="226"/>
      <c r="S233" s="226"/>
      <c r="T233" s="227"/>
      <c r="AT233" s="228" t="s">
        <v>149</v>
      </c>
      <c r="AU233" s="228" t="s">
        <v>84</v>
      </c>
      <c r="AV233" s="12" t="s">
        <v>84</v>
      </c>
      <c r="AW233" s="12" t="s">
        <v>36</v>
      </c>
      <c r="AX233" s="12" t="s">
        <v>73</v>
      </c>
      <c r="AY233" s="228" t="s">
        <v>138</v>
      </c>
    </row>
    <row r="234" spans="2:51" s="13" customFormat="1" ht="13.5">
      <c r="B234" s="229"/>
      <c r="C234" s="230"/>
      <c r="D234" s="231" t="s">
        <v>149</v>
      </c>
      <c r="E234" s="232" t="s">
        <v>21</v>
      </c>
      <c r="F234" s="233" t="s">
        <v>152</v>
      </c>
      <c r="G234" s="230"/>
      <c r="H234" s="234">
        <v>54.6</v>
      </c>
      <c r="I234" s="235"/>
      <c r="J234" s="230"/>
      <c r="K234" s="230"/>
      <c r="L234" s="236"/>
      <c r="M234" s="237"/>
      <c r="N234" s="238"/>
      <c r="O234" s="238"/>
      <c r="P234" s="238"/>
      <c r="Q234" s="238"/>
      <c r="R234" s="238"/>
      <c r="S234" s="238"/>
      <c r="T234" s="239"/>
      <c r="AT234" s="240" t="s">
        <v>149</v>
      </c>
      <c r="AU234" s="240" t="s">
        <v>84</v>
      </c>
      <c r="AV234" s="13" t="s">
        <v>145</v>
      </c>
      <c r="AW234" s="13" t="s">
        <v>36</v>
      </c>
      <c r="AX234" s="13" t="s">
        <v>81</v>
      </c>
      <c r="AY234" s="240" t="s">
        <v>138</v>
      </c>
    </row>
    <row r="235" spans="2:65" s="1" customFormat="1" ht="22.5" customHeight="1">
      <c r="B235" s="40"/>
      <c r="C235" s="192" t="s">
        <v>317</v>
      </c>
      <c r="D235" s="192" t="s">
        <v>140</v>
      </c>
      <c r="E235" s="193" t="s">
        <v>318</v>
      </c>
      <c r="F235" s="194" t="s">
        <v>319</v>
      </c>
      <c r="G235" s="195" t="s">
        <v>217</v>
      </c>
      <c r="H235" s="196">
        <v>118</v>
      </c>
      <c r="I235" s="197"/>
      <c r="J235" s="198">
        <f>ROUND(I235*H235,2)</f>
        <v>0</v>
      </c>
      <c r="K235" s="194" t="s">
        <v>144</v>
      </c>
      <c r="L235" s="60"/>
      <c r="M235" s="199" t="s">
        <v>21</v>
      </c>
      <c r="N235" s="200" t="s">
        <v>44</v>
      </c>
      <c r="O235" s="41"/>
      <c r="P235" s="201">
        <f>O235*H235</f>
        <v>0</v>
      </c>
      <c r="Q235" s="201">
        <v>0.58897</v>
      </c>
      <c r="R235" s="201">
        <f>Q235*H235</f>
        <v>69.49846</v>
      </c>
      <c r="S235" s="201">
        <v>0</v>
      </c>
      <c r="T235" s="202">
        <f>S235*H235</f>
        <v>0</v>
      </c>
      <c r="AR235" s="23" t="s">
        <v>145</v>
      </c>
      <c r="AT235" s="23" t="s">
        <v>140</v>
      </c>
      <c r="AU235" s="23" t="s">
        <v>84</v>
      </c>
      <c r="AY235" s="23" t="s">
        <v>138</v>
      </c>
      <c r="BE235" s="203">
        <f>IF(N235="základní",J235,0)</f>
        <v>0</v>
      </c>
      <c r="BF235" s="203">
        <f>IF(N235="snížená",J235,0)</f>
        <v>0</v>
      </c>
      <c r="BG235" s="203">
        <f>IF(N235="zákl. přenesená",J235,0)</f>
        <v>0</v>
      </c>
      <c r="BH235" s="203">
        <f>IF(N235="sníž. přenesená",J235,0)</f>
        <v>0</v>
      </c>
      <c r="BI235" s="203">
        <f>IF(N235="nulová",J235,0)</f>
        <v>0</v>
      </c>
      <c r="BJ235" s="23" t="s">
        <v>81</v>
      </c>
      <c r="BK235" s="203">
        <f>ROUND(I235*H235,2)</f>
        <v>0</v>
      </c>
      <c r="BL235" s="23" t="s">
        <v>145</v>
      </c>
      <c r="BM235" s="23" t="s">
        <v>320</v>
      </c>
    </row>
    <row r="236" spans="2:47" s="1" customFormat="1" ht="81">
      <c r="B236" s="40"/>
      <c r="C236" s="62"/>
      <c r="D236" s="204" t="s">
        <v>147</v>
      </c>
      <c r="E236" s="62"/>
      <c r="F236" s="205" t="s">
        <v>321</v>
      </c>
      <c r="G236" s="62"/>
      <c r="H236" s="62"/>
      <c r="I236" s="162"/>
      <c r="J236" s="62"/>
      <c r="K236" s="62"/>
      <c r="L236" s="60"/>
      <c r="M236" s="206"/>
      <c r="N236" s="41"/>
      <c r="O236" s="41"/>
      <c r="P236" s="41"/>
      <c r="Q236" s="41"/>
      <c r="R236" s="41"/>
      <c r="S236" s="41"/>
      <c r="T236" s="77"/>
      <c r="AT236" s="23" t="s">
        <v>147</v>
      </c>
      <c r="AU236" s="23" t="s">
        <v>84</v>
      </c>
    </row>
    <row r="237" spans="2:51" s="11" customFormat="1" ht="13.5">
      <c r="B237" s="207"/>
      <c r="C237" s="208"/>
      <c r="D237" s="204" t="s">
        <v>149</v>
      </c>
      <c r="E237" s="209" t="s">
        <v>21</v>
      </c>
      <c r="F237" s="210" t="s">
        <v>617</v>
      </c>
      <c r="G237" s="208"/>
      <c r="H237" s="211" t="s">
        <v>21</v>
      </c>
      <c r="I237" s="212"/>
      <c r="J237" s="208"/>
      <c r="K237" s="208"/>
      <c r="L237" s="213"/>
      <c r="M237" s="214"/>
      <c r="N237" s="215"/>
      <c r="O237" s="215"/>
      <c r="P237" s="215"/>
      <c r="Q237" s="215"/>
      <c r="R237" s="215"/>
      <c r="S237" s="215"/>
      <c r="T237" s="216"/>
      <c r="AT237" s="217" t="s">
        <v>149</v>
      </c>
      <c r="AU237" s="217" t="s">
        <v>84</v>
      </c>
      <c r="AV237" s="11" t="s">
        <v>81</v>
      </c>
      <c r="AW237" s="11" t="s">
        <v>36</v>
      </c>
      <c r="AX237" s="11" t="s">
        <v>73</v>
      </c>
      <c r="AY237" s="217" t="s">
        <v>138</v>
      </c>
    </row>
    <row r="238" spans="2:51" s="12" customFormat="1" ht="13.5">
      <c r="B238" s="218"/>
      <c r="C238" s="219"/>
      <c r="D238" s="204" t="s">
        <v>149</v>
      </c>
      <c r="E238" s="220" t="s">
        <v>21</v>
      </c>
      <c r="F238" s="221" t="s">
        <v>622</v>
      </c>
      <c r="G238" s="219"/>
      <c r="H238" s="222">
        <v>118</v>
      </c>
      <c r="I238" s="223"/>
      <c r="J238" s="219"/>
      <c r="K238" s="219"/>
      <c r="L238" s="224"/>
      <c r="M238" s="225"/>
      <c r="N238" s="226"/>
      <c r="O238" s="226"/>
      <c r="P238" s="226"/>
      <c r="Q238" s="226"/>
      <c r="R238" s="226"/>
      <c r="S238" s="226"/>
      <c r="T238" s="227"/>
      <c r="AT238" s="228" t="s">
        <v>149</v>
      </c>
      <c r="AU238" s="228" t="s">
        <v>84</v>
      </c>
      <c r="AV238" s="12" t="s">
        <v>84</v>
      </c>
      <c r="AW238" s="12" t="s">
        <v>36</v>
      </c>
      <c r="AX238" s="12" t="s">
        <v>73</v>
      </c>
      <c r="AY238" s="228" t="s">
        <v>138</v>
      </c>
    </row>
    <row r="239" spans="2:51" s="13" customFormat="1" ht="13.5">
      <c r="B239" s="229"/>
      <c r="C239" s="230"/>
      <c r="D239" s="231" t="s">
        <v>149</v>
      </c>
      <c r="E239" s="232" t="s">
        <v>21</v>
      </c>
      <c r="F239" s="233" t="s">
        <v>152</v>
      </c>
      <c r="G239" s="230"/>
      <c r="H239" s="234">
        <v>118</v>
      </c>
      <c r="I239" s="235"/>
      <c r="J239" s="230"/>
      <c r="K239" s="230"/>
      <c r="L239" s="236"/>
      <c r="M239" s="237"/>
      <c r="N239" s="238"/>
      <c r="O239" s="238"/>
      <c r="P239" s="238"/>
      <c r="Q239" s="238"/>
      <c r="R239" s="238"/>
      <c r="S239" s="238"/>
      <c r="T239" s="239"/>
      <c r="AT239" s="240" t="s">
        <v>149</v>
      </c>
      <c r="AU239" s="240" t="s">
        <v>84</v>
      </c>
      <c r="AV239" s="13" t="s">
        <v>145</v>
      </c>
      <c r="AW239" s="13" t="s">
        <v>36</v>
      </c>
      <c r="AX239" s="13" t="s">
        <v>81</v>
      </c>
      <c r="AY239" s="240" t="s">
        <v>138</v>
      </c>
    </row>
    <row r="240" spans="2:65" s="1" customFormat="1" ht="22.5" customHeight="1">
      <c r="B240" s="40"/>
      <c r="C240" s="244" t="s">
        <v>323</v>
      </c>
      <c r="D240" s="244" t="s">
        <v>324</v>
      </c>
      <c r="E240" s="245" t="s">
        <v>325</v>
      </c>
      <c r="F240" s="246" t="s">
        <v>326</v>
      </c>
      <c r="G240" s="247" t="s">
        <v>327</v>
      </c>
      <c r="H240" s="248">
        <v>54.173</v>
      </c>
      <c r="I240" s="249"/>
      <c r="J240" s="250">
        <f>ROUND(I240*H240,2)</f>
        <v>0</v>
      </c>
      <c r="K240" s="246" t="s">
        <v>21</v>
      </c>
      <c r="L240" s="251"/>
      <c r="M240" s="252" t="s">
        <v>21</v>
      </c>
      <c r="N240" s="253" t="s">
        <v>44</v>
      </c>
      <c r="O240" s="41"/>
      <c r="P240" s="201">
        <f>O240*H240</f>
        <v>0</v>
      </c>
      <c r="Q240" s="201">
        <v>0.57</v>
      </c>
      <c r="R240" s="201">
        <f>Q240*H240</f>
        <v>30.87861</v>
      </c>
      <c r="S240" s="201">
        <v>0</v>
      </c>
      <c r="T240" s="202">
        <f>S240*H240</f>
        <v>0</v>
      </c>
      <c r="AR240" s="23" t="s">
        <v>184</v>
      </c>
      <c r="AT240" s="23" t="s">
        <v>324</v>
      </c>
      <c r="AU240" s="23" t="s">
        <v>84</v>
      </c>
      <c r="AY240" s="23" t="s">
        <v>138</v>
      </c>
      <c r="BE240" s="203">
        <f>IF(N240="základní",J240,0)</f>
        <v>0</v>
      </c>
      <c r="BF240" s="203">
        <f>IF(N240="snížená",J240,0)</f>
        <v>0</v>
      </c>
      <c r="BG240" s="203">
        <f>IF(N240="zákl. přenesená",J240,0)</f>
        <v>0</v>
      </c>
      <c r="BH240" s="203">
        <f>IF(N240="sníž. přenesená",J240,0)</f>
        <v>0</v>
      </c>
      <c r="BI240" s="203">
        <f>IF(N240="nulová",J240,0)</f>
        <v>0</v>
      </c>
      <c r="BJ240" s="23" t="s">
        <v>81</v>
      </c>
      <c r="BK240" s="203">
        <f>ROUND(I240*H240,2)</f>
        <v>0</v>
      </c>
      <c r="BL240" s="23" t="s">
        <v>145</v>
      </c>
      <c r="BM240" s="23" t="s">
        <v>328</v>
      </c>
    </row>
    <row r="241" spans="2:51" s="12" customFormat="1" ht="13.5">
      <c r="B241" s="218"/>
      <c r="C241" s="219"/>
      <c r="D241" s="204" t="s">
        <v>149</v>
      </c>
      <c r="E241" s="220" t="s">
        <v>21</v>
      </c>
      <c r="F241" s="221" t="s">
        <v>623</v>
      </c>
      <c r="G241" s="219"/>
      <c r="H241" s="222">
        <v>54.173</v>
      </c>
      <c r="I241" s="223"/>
      <c r="J241" s="219"/>
      <c r="K241" s="219"/>
      <c r="L241" s="224"/>
      <c r="M241" s="225"/>
      <c r="N241" s="226"/>
      <c r="O241" s="226"/>
      <c r="P241" s="226"/>
      <c r="Q241" s="226"/>
      <c r="R241" s="226"/>
      <c r="S241" s="226"/>
      <c r="T241" s="227"/>
      <c r="AT241" s="228" t="s">
        <v>149</v>
      </c>
      <c r="AU241" s="228" t="s">
        <v>84</v>
      </c>
      <c r="AV241" s="12" t="s">
        <v>84</v>
      </c>
      <c r="AW241" s="12" t="s">
        <v>36</v>
      </c>
      <c r="AX241" s="12" t="s">
        <v>73</v>
      </c>
      <c r="AY241" s="228" t="s">
        <v>138</v>
      </c>
    </row>
    <row r="242" spans="2:51" s="13" customFormat="1" ht="13.5">
      <c r="B242" s="229"/>
      <c r="C242" s="230"/>
      <c r="D242" s="231" t="s">
        <v>149</v>
      </c>
      <c r="E242" s="232" t="s">
        <v>21</v>
      </c>
      <c r="F242" s="233" t="s">
        <v>152</v>
      </c>
      <c r="G242" s="230"/>
      <c r="H242" s="234">
        <v>54.173</v>
      </c>
      <c r="I242" s="235"/>
      <c r="J242" s="230"/>
      <c r="K242" s="230"/>
      <c r="L242" s="236"/>
      <c r="M242" s="237"/>
      <c r="N242" s="238"/>
      <c r="O242" s="238"/>
      <c r="P242" s="238"/>
      <c r="Q242" s="238"/>
      <c r="R242" s="238"/>
      <c r="S242" s="238"/>
      <c r="T242" s="239"/>
      <c r="AT242" s="240" t="s">
        <v>149</v>
      </c>
      <c r="AU242" s="240" t="s">
        <v>84</v>
      </c>
      <c r="AV242" s="13" t="s">
        <v>145</v>
      </c>
      <c r="AW242" s="13" t="s">
        <v>36</v>
      </c>
      <c r="AX242" s="13" t="s">
        <v>81</v>
      </c>
      <c r="AY242" s="240" t="s">
        <v>138</v>
      </c>
    </row>
    <row r="243" spans="2:65" s="1" customFormat="1" ht="22.5" customHeight="1">
      <c r="B243" s="40"/>
      <c r="C243" s="192" t="s">
        <v>330</v>
      </c>
      <c r="D243" s="192" t="s">
        <v>140</v>
      </c>
      <c r="E243" s="193" t="s">
        <v>331</v>
      </c>
      <c r="F243" s="194" t="s">
        <v>332</v>
      </c>
      <c r="G243" s="195" t="s">
        <v>181</v>
      </c>
      <c r="H243" s="196">
        <v>193.085</v>
      </c>
      <c r="I243" s="197"/>
      <c r="J243" s="198">
        <f>ROUND(I243*H243,2)</f>
        <v>0</v>
      </c>
      <c r="K243" s="194" t="s">
        <v>144</v>
      </c>
      <c r="L243" s="60"/>
      <c r="M243" s="199" t="s">
        <v>21</v>
      </c>
      <c r="N243" s="200" t="s">
        <v>44</v>
      </c>
      <c r="O243" s="41"/>
      <c r="P243" s="201">
        <f>O243*H243</f>
        <v>0</v>
      </c>
      <c r="Q243" s="201">
        <v>0</v>
      </c>
      <c r="R243" s="201">
        <f>Q243*H243</f>
        <v>0</v>
      </c>
      <c r="S243" s="201">
        <v>0</v>
      </c>
      <c r="T243" s="202">
        <f>S243*H243</f>
        <v>0</v>
      </c>
      <c r="AR243" s="23" t="s">
        <v>145</v>
      </c>
      <c r="AT243" s="23" t="s">
        <v>140</v>
      </c>
      <c r="AU243" s="23" t="s">
        <v>84</v>
      </c>
      <c r="AY243" s="23" t="s">
        <v>138</v>
      </c>
      <c r="BE243" s="203">
        <f>IF(N243="základní",J243,0)</f>
        <v>0</v>
      </c>
      <c r="BF243" s="203">
        <f>IF(N243="snížená",J243,0)</f>
        <v>0</v>
      </c>
      <c r="BG243" s="203">
        <f>IF(N243="zákl. přenesená",J243,0)</f>
        <v>0</v>
      </c>
      <c r="BH243" s="203">
        <f>IF(N243="sníž. přenesená",J243,0)</f>
        <v>0</v>
      </c>
      <c r="BI243" s="203">
        <f>IF(N243="nulová",J243,0)</f>
        <v>0</v>
      </c>
      <c r="BJ243" s="23" t="s">
        <v>81</v>
      </c>
      <c r="BK243" s="203">
        <f>ROUND(I243*H243,2)</f>
        <v>0</v>
      </c>
      <c r="BL243" s="23" t="s">
        <v>145</v>
      </c>
      <c r="BM243" s="23" t="s">
        <v>333</v>
      </c>
    </row>
    <row r="244" spans="2:47" s="1" customFormat="1" ht="54">
      <c r="B244" s="40"/>
      <c r="C244" s="62"/>
      <c r="D244" s="204" t="s">
        <v>147</v>
      </c>
      <c r="E244" s="62"/>
      <c r="F244" s="205" t="s">
        <v>334</v>
      </c>
      <c r="G244" s="62"/>
      <c r="H244" s="62"/>
      <c r="I244" s="162"/>
      <c r="J244" s="62"/>
      <c r="K244" s="62"/>
      <c r="L244" s="60"/>
      <c r="M244" s="206"/>
      <c r="N244" s="41"/>
      <c r="O244" s="41"/>
      <c r="P244" s="41"/>
      <c r="Q244" s="41"/>
      <c r="R244" s="41"/>
      <c r="S244" s="41"/>
      <c r="T244" s="77"/>
      <c r="AT244" s="23" t="s">
        <v>147</v>
      </c>
      <c r="AU244" s="23" t="s">
        <v>84</v>
      </c>
    </row>
    <row r="245" spans="2:63" s="10" customFormat="1" ht="29.85" customHeight="1">
      <c r="B245" s="175"/>
      <c r="C245" s="176"/>
      <c r="D245" s="189" t="s">
        <v>72</v>
      </c>
      <c r="E245" s="190" t="s">
        <v>184</v>
      </c>
      <c r="F245" s="190" t="s">
        <v>335</v>
      </c>
      <c r="G245" s="176"/>
      <c r="H245" s="176"/>
      <c r="I245" s="179"/>
      <c r="J245" s="191">
        <f>BK245</f>
        <v>0</v>
      </c>
      <c r="K245" s="176"/>
      <c r="L245" s="181"/>
      <c r="M245" s="182"/>
      <c r="N245" s="183"/>
      <c r="O245" s="183"/>
      <c r="P245" s="184">
        <f>SUM(P246:P279)</f>
        <v>0</v>
      </c>
      <c r="Q245" s="183"/>
      <c r="R245" s="184">
        <f>SUM(R246:R279)</f>
        <v>1.6893799999999999</v>
      </c>
      <c r="S245" s="183"/>
      <c r="T245" s="185">
        <f>SUM(T246:T279)</f>
        <v>0</v>
      </c>
      <c r="AR245" s="186" t="s">
        <v>81</v>
      </c>
      <c r="AT245" s="187" t="s">
        <v>72</v>
      </c>
      <c r="AU245" s="187" t="s">
        <v>81</v>
      </c>
      <c r="AY245" s="186" t="s">
        <v>138</v>
      </c>
      <c r="BK245" s="188">
        <f>SUM(BK246:BK279)</f>
        <v>0</v>
      </c>
    </row>
    <row r="246" spans="2:65" s="1" customFormat="1" ht="31.5" customHeight="1">
      <c r="B246" s="40"/>
      <c r="C246" s="192" t="s">
        <v>336</v>
      </c>
      <c r="D246" s="192" t="s">
        <v>140</v>
      </c>
      <c r="E246" s="193" t="s">
        <v>337</v>
      </c>
      <c r="F246" s="194" t="s">
        <v>338</v>
      </c>
      <c r="G246" s="195" t="s">
        <v>217</v>
      </c>
      <c r="H246" s="196">
        <v>4386</v>
      </c>
      <c r="I246" s="197"/>
      <c r="J246" s="198">
        <f>ROUND(I246*H246,2)</f>
        <v>0</v>
      </c>
      <c r="K246" s="194" t="s">
        <v>144</v>
      </c>
      <c r="L246" s="60"/>
      <c r="M246" s="199" t="s">
        <v>21</v>
      </c>
      <c r="N246" s="200" t="s">
        <v>44</v>
      </c>
      <c r="O246" s="41"/>
      <c r="P246" s="201">
        <f>O246*H246</f>
        <v>0</v>
      </c>
      <c r="Q246" s="201">
        <v>0.00033</v>
      </c>
      <c r="R246" s="201">
        <f>Q246*H246</f>
        <v>1.4473799999999999</v>
      </c>
      <c r="S246" s="201">
        <v>0</v>
      </c>
      <c r="T246" s="202">
        <f>S246*H246</f>
        <v>0</v>
      </c>
      <c r="AR246" s="23" t="s">
        <v>145</v>
      </c>
      <c r="AT246" s="23" t="s">
        <v>140</v>
      </c>
      <c r="AU246" s="23" t="s">
        <v>84</v>
      </c>
      <c r="AY246" s="23" t="s">
        <v>138</v>
      </c>
      <c r="BE246" s="203">
        <f>IF(N246="základní",J246,0)</f>
        <v>0</v>
      </c>
      <c r="BF246" s="203">
        <f>IF(N246="snížená",J246,0)</f>
        <v>0</v>
      </c>
      <c r="BG246" s="203">
        <f>IF(N246="zákl. přenesená",J246,0)</f>
        <v>0</v>
      </c>
      <c r="BH246" s="203">
        <f>IF(N246="sníž. přenesená",J246,0)</f>
        <v>0</v>
      </c>
      <c r="BI246" s="203">
        <f>IF(N246="nulová",J246,0)</f>
        <v>0</v>
      </c>
      <c r="BJ246" s="23" t="s">
        <v>81</v>
      </c>
      <c r="BK246" s="203">
        <f>ROUND(I246*H246,2)</f>
        <v>0</v>
      </c>
      <c r="BL246" s="23" t="s">
        <v>145</v>
      </c>
      <c r="BM246" s="23" t="s">
        <v>624</v>
      </c>
    </row>
    <row r="247" spans="2:47" s="1" customFormat="1" ht="108">
      <c r="B247" s="40"/>
      <c r="C247" s="62"/>
      <c r="D247" s="204" t="s">
        <v>147</v>
      </c>
      <c r="E247" s="62"/>
      <c r="F247" s="205" t="s">
        <v>340</v>
      </c>
      <c r="G247" s="62"/>
      <c r="H247" s="62"/>
      <c r="I247" s="162"/>
      <c r="J247" s="62"/>
      <c r="K247" s="62"/>
      <c r="L247" s="60"/>
      <c r="M247" s="206"/>
      <c r="N247" s="41"/>
      <c r="O247" s="41"/>
      <c r="P247" s="41"/>
      <c r="Q247" s="41"/>
      <c r="R247" s="41"/>
      <c r="S247" s="41"/>
      <c r="T247" s="77"/>
      <c r="AT247" s="23" t="s">
        <v>147</v>
      </c>
      <c r="AU247" s="23" t="s">
        <v>84</v>
      </c>
    </row>
    <row r="248" spans="2:51" s="12" customFormat="1" ht="13.5">
      <c r="B248" s="218"/>
      <c r="C248" s="219"/>
      <c r="D248" s="204" t="s">
        <v>149</v>
      </c>
      <c r="E248" s="220" t="s">
        <v>21</v>
      </c>
      <c r="F248" s="221" t="s">
        <v>625</v>
      </c>
      <c r="G248" s="219"/>
      <c r="H248" s="222">
        <v>4386</v>
      </c>
      <c r="I248" s="223"/>
      <c r="J248" s="219"/>
      <c r="K248" s="219"/>
      <c r="L248" s="224"/>
      <c r="M248" s="225"/>
      <c r="N248" s="226"/>
      <c r="O248" s="226"/>
      <c r="P248" s="226"/>
      <c r="Q248" s="226"/>
      <c r="R248" s="226"/>
      <c r="S248" s="226"/>
      <c r="T248" s="227"/>
      <c r="AT248" s="228" t="s">
        <v>149</v>
      </c>
      <c r="AU248" s="228" t="s">
        <v>84</v>
      </c>
      <c r="AV248" s="12" t="s">
        <v>84</v>
      </c>
      <c r="AW248" s="12" t="s">
        <v>36</v>
      </c>
      <c r="AX248" s="12" t="s">
        <v>73</v>
      </c>
      <c r="AY248" s="228" t="s">
        <v>138</v>
      </c>
    </row>
    <row r="249" spans="2:51" s="13" customFormat="1" ht="13.5">
      <c r="B249" s="229"/>
      <c r="C249" s="230"/>
      <c r="D249" s="231" t="s">
        <v>149</v>
      </c>
      <c r="E249" s="232" t="s">
        <v>21</v>
      </c>
      <c r="F249" s="233" t="s">
        <v>152</v>
      </c>
      <c r="G249" s="230"/>
      <c r="H249" s="234">
        <v>4386</v>
      </c>
      <c r="I249" s="235"/>
      <c r="J249" s="230"/>
      <c r="K249" s="230"/>
      <c r="L249" s="236"/>
      <c r="M249" s="237"/>
      <c r="N249" s="238"/>
      <c r="O249" s="238"/>
      <c r="P249" s="238"/>
      <c r="Q249" s="238"/>
      <c r="R249" s="238"/>
      <c r="S249" s="238"/>
      <c r="T249" s="239"/>
      <c r="AT249" s="240" t="s">
        <v>149</v>
      </c>
      <c r="AU249" s="240" t="s">
        <v>84</v>
      </c>
      <c r="AV249" s="13" t="s">
        <v>145</v>
      </c>
      <c r="AW249" s="13" t="s">
        <v>36</v>
      </c>
      <c r="AX249" s="13" t="s">
        <v>81</v>
      </c>
      <c r="AY249" s="240" t="s">
        <v>138</v>
      </c>
    </row>
    <row r="250" spans="2:65" s="1" customFormat="1" ht="22.5" customHeight="1">
      <c r="B250" s="40"/>
      <c r="C250" s="192" t="s">
        <v>342</v>
      </c>
      <c r="D250" s="192" t="s">
        <v>140</v>
      </c>
      <c r="E250" s="193" t="s">
        <v>343</v>
      </c>
      <c r="F250" s="194" t="s">
        <v>344</v>
      </c>
      <c r="G250" s="195" t="s">
        <v>327</v>
      </c>
      <c r="H250" s="196">
        <v>110</v>
      </c>
      <c r="I250" s="197"/>
      <c r="J250" s="198">
        <f>ROUND(I250*H250,2)</f>
        <v>0</v>
      </c>
      <c r="K250" s="194" t="s">
        <v>144</v>
      </c>
      <c r="L250" s="60"/>
      <c r="M250" s="199" t="s">
        <v>21</v>
      </c>
      <c r="N250" s="200" t="s">
        <v>44</v>
      </c>
      <c r="O250" s="41"/>
      <c r="P250" s="201">
        <f>O250*H250</f>
        <v>0</v>
      </c>
      <c r="Q250" s="201">
        <v>0</v>
      </c>
      <c r="R250" s="201">
        <f>Q250*H250</f>
        <v>0</v>
      </c>
      <c r="S250" s="201">
        <v>0</v>
      </c>
      <c r="T250" s="202">
        <f>S250*H250</f>
        <v>0</v>
      </c>
      <c r="AR250" s="23" t="s">
        <v>145</v>
      </c>
      <c r="AT250" s="23" t="s">
        <v>140</v>
      </c>
      <c r="AU250" s="23" t="s">
        <v>84</v>
      </c>
      <c r="AY250" s="23" t="s">
        <v>138</v>
      </c>
      <c r="BE250" s="203">
        <f>IF(N250="základní",J250,0)</f>
        <v>0</v>
      </c>
      <c r="BF250" s="203">
        <f>IF(N250="snížená",J250,0)</f>
        <v>0</v>
      </c>
      <c r="BG250" s="203">
        <f>IF(N250="zákl. přenesená",J250,0)</f>
        <v>0</v>
      </c>
      <c r="BH250" s="203">
        <f>IF(N250="sníž. přenesená",J250,0)</f>
        <v>0</v>
      </c>
      <c r="BI250" s="203">
        <f>IF(N250="nulová",J250,0)</f>
        <v>0</v>
      </c>
      <c r="BJ250" s="23" t="s">
        <v>81</v>
      </c>
      <c r="BK250" s="203">
        <f>ROUND(I250*H250,2)</f>
        <v>0</v>
      </c>
      <c r="BL250" s="23" t="s">
        <v>145</v>
      </c>
      <c r="BM250" s="23" t="s">
        <v>345</v>
      </c>
    </row>
    <row r="251" spans="2:47" s="1" customFormat="1" ht="81">
      <c r="B251" s="40"/>
      <c r="C251" s="62"/>
      <c r="D251" s="204" t="s">
        <v>147</v>
      </c>
      <c r="E251" s="62"/>
      <c r="F251" s="205" t="s">
        <v>346</v>
      </c>
      <c r="G251" s="62"/>
      <c r="H251" s="62"/>
      <c r="I251" s="162"/>
      <c r="J251" s="62"/>
      <c r="K251" s="62"/>
      <c r="L251" s="60"/>
      <c r="M251" s="206"/>
      <c r="N251" s="41"/>
      <c r="O251" s="41"/>
      <c r="P251" s="41"/>
      <c r="Q251" s="41"/>
      <c r="R251" s="41"/>
      <c r="S251" s="41"/>
      <c r="T251" s="77"/>
      <c r="AT251" s="23" t="s">
        <v>147</v>
      </c>
      <c r="AU251" s="23" t="s">
        <v>84</v>
      </c>
    </row>
    <row r="252" spans="2:51" s="12" customFormat="1" ht="13.5">
      <c r="B252" s="218"/>
      <c r="C252" s="219"/>
      <c r="D252" s="204" t="s">
        <v>149</v>
      </c>
      <c r="E252" s="220" t="s">
        <v>21</v>
      </c>
      <c r="F252" s="221" t="s">
        <v>626</v>
      </c>
      <c r="G252" s="219"/>
      <c r="H252" s="222">
        <v>110</v>
      </c>
      <c r="I252" s="223"/>
      <c r="J252" s="219"/>
      <c r="K252" s="219"/>
      <c r="L252" s="224"/>
      <c r="M252" s="225"/>
      <c r="N252" s="226"/>
      <c r="O252" s="226"/>
      <c r="P252" s="226"/>
      <c r="Q252" s="226"/>
      <c r="R252" s="226"/>
      <c r="S252" s="226"/>
      <c r="T252" s="227"/>
      <c r="AT252" s="228" t="s">
        <v>149</v>
      </c>
      <c r="AU252" s="228" t="s">
        <v>84</v>
      </c>
      <c r="AV252" s="12" t="s">
        <v>84</v>
      </c>
      <c r="AW252" s="12" t="s">
        <v>36</v>
      </c>
      <c r="AX252" s="12" t="s">
        <v>73</v>
      </c>
      <c r="AY252" s="228" t="s">
        <v>138</v>
      </c>
    </row>
    <row r="253" spans="2:51" s="13" customFormat="1" ht="13.5">
      <c r="B253" s="229"/>
      <c r="C253" s="230"/>
      <c r="D253" s="231" t="s">
        <v>149</v>
      </c>
      <c r="E253" s="232" t="s">
        <v>21</v>
      </c>
      <c r="F253" s="233" t="s">
        <v>152</v>
      </c>
      <c r="G253" s="230"/>
      <c r="H253" s="234">
        <v>110</v>
      </c>
      <c r="I253" s="235"/>
      <c r="J253" s="230"/>
      <c r="K253" s="230"/>
      <c r="L253" s="236"/>
      <c r="M253" s="237"/>
      <c r="N253" s="238"/>
      <c r="O253" s="238"/>
      <c r="P253" s="238"/>
      <c r="Q253" s="238"/>
      <c r="R253" s="238"/>
      <c r="S253" s="238"/>
      <c r="T253" s="239"/>
      <c r="AT253" s="240" t="s">
        <v>149</v>
      </c>
      <c r="AU253" s="240" t="s">
        <v>84</v>
      </c>
      <c r="AV253" s="13" t="s">
        <v>145</v>
      </c>
      <c r="AW253" s="13" t="s">
        <v>36</v>
      </c>
      <c r="AX253" s="13" t="s">
        <v>81</v>
      </c>
      <c r="AY253" s="240" t="s">
        <v>138</v>
      </c>
    </row>
    <row r="254" spans="2:65" s="1" customFormat="1" ht="22.5" customHeight="1">
      <c r="B254" s="40"/>
      <c r="C254" s="244" t="s">
        <v>348</v>
      </c>
      <c r="D254" s="244" t="s">
        <v>324</v>
      </c>
      <c r="E254" s="245" t="s">
        <v>349</v>
      </c>
      <c r="F254" s="246" t="s">
        <v>350</v>
      </c>
      <c r="G254" s="247" t="s">
        <v>327</v>
      </c>
      <c r="H254" s="248">
        <v>30</v>
      </c>
      <c r="I254" s="249"/>
      <c r="J254" s="250">
        <f>ROUND(I254*H254,2)</f>
        <v>0</v>
      </c>
      <c r="K254" s="246" t="s">
        <v>21</v>
      </c>
      <c r="L254" s="251"/>
      <c r="M254" s="252" t="s">
        <v>21</v>
      </c>
      <c r="N254" s="253" t="s">
        <v>44</v>
      </c>
      <c r="O254" s="41"/>
      <c r="P254" s="201">
        <f>O254*H254</f>
        <v>0</v>
      </c>
      <c r="Q254" s="201">
        <v>0.0022</v>
      </c>
      <c r="R254" s="201">
        <f>Q254*H254</f>
        <v>0.066</v>
      </c>
      <c r="S254" s="201">
        <v>0</v>
      </c>
      <c r="T254" s="202">
        <f>S254*H254</f>
        <v>0</v>
      </c>
      <c r="AR254" s="23" t="s">
        <v>184</v>
      </c>
      <c r="AT254" s="23" t="s">
        <v>324</v>
      </c>
      <c r="AU254" s="23" t="s">
        <v>84</v>
      </c>
      <c r="AY254" s="23" t="s">
        <v>138</v>
      </c>
      <c r="BE254" s="203">
        <f>IF(N254="základní",J254,0)</f>
        <v>0</v>
      </c>
      <c r="BF254" s="203">
        <f>IF(N254="snížená",J254,0)</f>
        <v>0</v>
      </c>
      <c r="BG254" s="203">
        <f>IF(N254="zákl. přenesená",J254,0)</f>
        <v>0</v>
      </c>
      <c r="BH254" s="203">
        <f>IF(N254="sníž. přenesená",J254,0)</f>
        <v>0</v>
      </c>
      <c r="BI254" s="203">
        <f>IF(N254="nulová",J254,0)</f>
        <v>0</v>
      </c>
      <c r="BJ254" s="23" t="s">
        <v>81</v>
      </c>
      <c r="BK254" s="203">
        <f>ROUND(I254*H254,2)</f>
        <v>0</v>
      </c>
      <c r="BL254" s="23" t="s">
        <v>145</v>
      </c>
      <c r="BM254" s="23" t="s">
        <v>351</v>
      </c>
    </row>
    <row r="255" spans="2:51" s="12" customFormat="1" ht="13.5">
      <c r="B255" s="218"/>
      <c r="C255" s="219"/>
      <c r="D255" s="204" t="s">
        <v>149</v>
      </c>
      <c r="E255" s="220" t="s">
        <v>21</v>
      </c>
      <c r="F255" s="221" t="s">
        <v>627</v>
      </c>
      <c r="G255" s="219"/>
      <c r="H255" s="222">
        <v>30</v>
      </c>
      <c r="I255" s="223"/>
      <c r="J255" s="219"/>
      <c r="K255" s="219"/>
      <c r="L255" s="224"/>
      <c r="M255" s="225"/>
      <c r="N255" s="226"/>
      <c r="O255" s="226"/>
      <c r="P255" s="226"/>
      <c r="Q255" s="226"/>
      <c r="R255" s="226"/>
      <c r="S255" s="226"/>
      <c r="T255" s="227"/>
      <c r="AT255" s="228" t="s">
        <v>149</v>
      </c>
      <c r="AU255" s="228" t="s">
        <v>84</v>
      </c>
      <c r="AV255" s="12" t="s">
        <v>84</v>
      </c>
      <c r="AW255" s="12" t="s">
        <v>36</v>
      </c>
      <c r="AX255" s="12" t="s">
        <v>73</v>
      </c>
      <c r="AY255" s="228" t="s">
        <v>138</v>
      </c>
    </row>
    <row r="256" spans="2:51" s="13" customFormat="1" ht="13.5">
      <c r="B256" s="229"/>
      <c r="C256" s="230"/>
      <c r="D256" s="231" t="s">
        <v>149</v>
      </c>
      <c r="E256" s="232" t="s">
        <v>21</v>
      </c>
      <c r="F256" s="233" t="s">
        <v>152</v>
      </c>
      <c r="G256" s="230"/>
      <c r="H256" s="234">
        <v>30</v>
      </c>
      <c r="I256" s="235"/>
      <c r="J256" s="230"/>
      <c r="K256" s="230"/>
      <c r="L256" s="236"/>
      <c r="M256" s="237"/>
      <c r="N256" s="238"/>
      <c r="O256" s="238"/>
      <c r="P256" s="238"/>
      <c r="Q256" s="238"/>
      <c r="R256" s="238"/>
      <c r="S256" s="238"/>
      <c r="T256" s="239"/>
      <c r="AT256" s="240" t="s">
        <v>149</v>
      </c>
      <c r="AU256" s="240" t="s">
        <v>84</v>
      </c>
      <c r="AV256" s="13" t="s">
        <v>145</v>
      </c>
      <c r="AW256" s="13" t="s">
        <v>36</v>
      </c>
      <c r="AX256" s="13" t="s">
        <v>81</v>
      </c>
      <c r="AY256" s="240" t="s">
        <v>138</v>
      </c>
    </row>
    <row r="257" spans="2:65" s="1" customFormat="1" ht="22.5" customHeight="1">
      <c r="B257" s="40"/>
      <c r="C257" s="244" t="s">
        <v>353</v>
      </c>
      <c r="D257" s="244" t="s">
        <v>324</v>
      </c>
      <c r="E257" s="245" t="s">
        <v>354</v>
      </c>
      <c r="F257" s="246" t="s">
        <v>355</v>
      </c>
      <c r="G257" s="247" t="s">
        <v>327</v>
      </c>
      <c r="H257" s="248">
        <v>80</v>
      </c>
      <c r="I257" s="249"/>
      <c r="J257" s="250">
        <f>ROUND(I257*H257,2)</f>
        <v>0</v>
      </c>
      <c r="K257" s="246" t="s">
        <v>21</v>
      </c>
      <c r="L257" s="251"/>
      <c r="M257" s="252" t="s">
        <v>21</v>
      </c>
      <c r="N257" s="253" t="s">
        <v>44</v>
      </c>
      <c r="O257" s="41"/>
      <c r="P257" s="201">
        <f>O257*H257</f>
        <v>0</v>
      </c>
      <c r="Q257" s="201">
        <v>0.0022</v>
      </c>
      <c r="R257" s="201">
        <f>Q257*H257</f>
        <v>0.17600000000000002</v>
      </c>
      <c r="S257" s="201">
        <v>0</v>
      </c>
      <c r="T257" s="202">
        <f>S257*H257</f>
        <v>0</v>
      </c>
      <c r="AR257" s="23" t="s">
        <v>184</v>
      </c>
      <c r="AT257" s="23" t="s">
        <v>324</v>
      </c>
      <c r="AU257" s="23" t="s">
        <v>84</v>
      </c>
      <c r="AY257" s="23" t="s">
        <v>138</v>
      </c>
      <c r="BE257" s="203">
        <f>IF(N257="základní",J257,0)</f>
        <v>0</v>
      </c>
      <c r="BF257" s="203">
        <f>IF(N257="snížená",J257,0)</f>
        <v>0</v>
      </c>
      <c r="BG257" s="203">
        <f>IF(N257="zákl. přenesená",J257,0)</f>
        <v>0</v>
      </c>
      <c r="BH257" s="203">
        <f>IF(N257="sníž. přenesená",J257,0)</f>
        <v>0</v>
      </c>
      <c r="BI257" s="203">
        <f>IF(N257="nulová",J257,0)</f>
        <v>0</v>
      </c>
      <c r="BJ257" s="23" t="s">
        <v>81</v>
      </c>
      <c r="BK257" s="203">
        <f>ROUND(I257*H257,2)</f>
        <v>0</v>
      </c>
      <c r="BL257" s="23" t="s">
        <v>145</v>
      </c>
      <c r="BM257" s="23" t="s">
        <v>356</v>
      </c>
    </row>
    <row r="258" spans="2:51" s="12" customFormat="1" ht="13.5">
      <c r="B258" s="218"/>
      <c r="C258" s="219"/>
      <c r="D258" s="204" t="s">
        <v>149</v>
      </c>
      <c r="E258" s="220" t="s">
        <v>21</v>
      </c>
      <c r="F258" s="221" t="s">
        <v>628</v>
      </c>
      <c r="G258" s="219"/>
      <c r="H258" s="222">
        <v>80</v>
      </c>
      <c r="I258" s="223"/>
      <c r="J258" s="219"/>
      <c r="K258" s="219"/>
      <c r="L258" s="224"/>
      <c r="M258" s="225"/>
      <c r="N258" s="226"/>
      <c r="O258" s="226"/>
      <c r="P258" s="226"/>
      <c r="Q258" s="226"/>
      <c r="R258" s="226"/>
      <c r="S258" s="226"/>
      <c r="T258" s="227"/>
      <c r="AT258" s="228" t="s">
        <v>149</v>
      </c>
      <c r="AU258" s="228" t="s">
        <v>84</v>
      </c>
      <c r="AV258" s="12" t="s">
        <v>84</v>
      </c>
      <c r="AW258" s="12" t="s">
        <v>36</v>
      </c>
      <c r="AX258" s="12" t="s">
        <v>73</v>
      </c>
      <c r="AY258" s="228" t="s">
        <v>138</v>
      </c>
    </row>
    <row r="259" spans="2:51" s="13" customFormat="1" ht="13.5">
      <c r="B259" s="229"/>
      <c r="C259" s="230"/>
      <c r="D259" s="231" t="s">
        <v>149</v>
      </c>
      <c r="E259" s="232" t="s">
        <v>21</v>
      </c>
      <c r="F259" s="233" t="s">
        <v>152</v>
      </c>
      <c r="G259" s="230"/>
      <c r="H259" s="234">
        <v>80</v>
      </c>
      <c r="I259" s="235"/>
      <c r="J259" s="230"/>
      <c r="K259" s="230"/>
      <c r="L259" s="236"/>
      <c r="M259" s="237"/>
      <c r="N259" s="238"/>
      <c r="O259" s="238"/>
      <c r="P259" s="238"/>
      <c r="Q259" s="238"/>
      <c r="R259" s="238"/>
      <c r="S259" s="238"/>
      <c r="T259" s="239"/>
      <c r="AT259" s="240" t="s">
        <v>149</v>
      </c>
      <c r="AU259" s="240" t="s">
        <v>84</v>
      </c>
      <c r="AV259" s="13" t="s">
        <v>145</v>
      </c>
      <c r="AW259" s="13" t="s">
        <v>36</v>
      </c>
      <c r="AX259" s="13" t="s">
        <v>81</v>
      </c>
      <c r="AY259" s="240" t="s">
        <v>138</v>
      </c>
    </row>
    <row r="260" spans="2:65" s="1" customFormat="1" ht="22.5" customHeight="1">
      <c r="B260" s="40"/>
      <c r="C260" s="192" t="s">
        <v>358</v>
      </c>
      <c r="D260" s="192" t="s">
        <v>140</v>
      </c>
      <c r="E260" s="193" t="s">
        <v>359</v>
      </c>
      <c r="F260" s="194" t="s">
        <v>360</v>
      </c>
      <c r="G260" s="195" t="s">
        <v>217</v>
      </c>
      <c r="H260" s="196">
        <v>3508.8</v>
      </c>
      <c r="I260" s="197"/>
      <c r="J260" s="198">
        <f>ROUND(I260*H260,2)</f>
        <v>0</v>
      </c>
      <c r="K260" s="194" t="s">
        <v>144</v>
      </c>
      <c r="L260" s="60"/>
      <c r="M260" s="199" t="s">
        <v>21</v>
      </c>
      <c r="N260" s="200" t="s">
        <v>44</v>
      </c>
      <c r="O260" s="41"/>
      <c r="P260" s="201">
        <f>O260*H260</f>
        <v>0</v>
      </c>
      <c r="Q260" s="201">
        <v>0</v>
      </c>
      <c r="R260" s="201">
        <f>Q260*H260</f>
        <v>0</v>
      </c>
      <c r="S260" s="201">
        <v>0</v>
      </c>
      <c r="T260" s="202">
        <f>S260*H260</f>
        <v>0</v>
      </c>
      <c r="AR260" s="23" t="s">
        <v>145</v>
      </c>
      <c r="AT260" s="23" t="s">
        <v>140</v>
      </c>
      <c r="AU260" s="23" t="s">
        <v>84</v>
      </c>
      <c r="AY260" s="23" t="s">
        <v>138</v>
      </c>
      <c r="BE260" s="203">
        <f>IF(N260="základní",J260,0)</f>
        <v>0</v>
      </c>
      <c r="BF260" s="203">
        <f>IF(N260="snížená",J260,0)</f>
        <v>0</v>
      </c>
      <c r="BG260" s="203">
        <f>IF(N260="zákl. přenesená",J260,0)</f>
        <v>0</v>
      </c>
      <c r="BH260" s="203">
        <f>IF(N260="sníž. přenesená",J260,0)</f>
        <v>0</v>
      </c>
      <c r="BI260" s="203">
        <f>IF(N260="nulová",J260,0)</f>
        <v>0</v>
      </c>
      <c r="BJ260" s="23" t="s">
        <v>81</v>
      </c>
      <c r="BK260" s="203">
        <f>ROUND(I260*H260,2)</f>
        <v>0</v>
      </c>
      <c r="BL260" s="23" t="s">
        <v>145</v>
      </c>
      <c r="BM260" s="23" t="s">
        <v>361</v>
      </c>
    </row>
    <row r="261" spans="2:47" s="1" customFormat="1" ht="81">
      <c r="B261" s="40"/>
      <c r="C261" s="62"/>
      <c r="D261" s="204" t="s">
        <v>147</v>
      </c>
      <c r="E261" s="62"/>
      <c r="F261" s="205" t="s">
        <v>362</v>
      </c>
      <c r="G261" s="62"/>
      <c r="H261" s="62"/>
      <c r="I261" s="162"/>
      <c r="J261" s="62"/>
      <c r="K261" s="62"/>
      <c r="L261" s="60"/>
      <c r="M261" s="206"/>
      <c r="N261" s="41"/>
      <c r="O261" s="41"/>
      <c r="P261" s="41"/>
      <c r="Q261" s="41"/>
      <c r="R261" s="41"/>
      <c r="S261" s="41"/>
      <c r="T261" s="77"/>
      <c r="AT261" s="23" t="s">
        <v>147</v>
      </c>
      <c r="AU261" s="23" t="s">
        <v>84</v>
      </c>
    </row>
    <row r="262" spans="2:51" s="12" customFormat="1" ht="13.5">
      <c r="B262" s="218"/>
      <c r="C262" s="219"/>
      <c r="D262" s="204" t="s">
        <v>149</v>
      </c>
      <c r="E262" s="220" t="s">
        <v>21</v>
      </c>
      <c r="F262" s="221" t="s">
        <v>629</v>
      </c>
      <c r="G262" s="219"/>
      <c r="H262" s="222">
        <v>3508.8</v>
      </c>
      <c r="I262" s="223"/>
      <c r="J262" s="219"/>
      <c r="K262" s="219"/>
      <c r="L262" s="224"/>
      <c r="M262" s="225"/>
      <c r="N262" s="226"/>
      <c r="O262" s="226"/>
      <c r="P262" s="226"/>
      <c r="Q262" s="226"/>
      <c r="R262" s="226"/>
      <c r="S262" s="226"/>
      <c r="T262" s="227"/>
      <c r="AT262" s="228" t="s">
        <v>149</v>
      </c>
      <c r="AU262" s="228" t="s">
        <v>84</v>
      </c>
      <c r="AV262" s="12" t="s">
        <v>84</v>
      </c>
      <c r="AW262" s="12" t="s">
        <v>36</v>
      </c>
      <c r="AX262" s="12" t="s">
        <v>73</v>
      </c>
      <c r="AY262" s="228" t="s">
        <v>138</v>
      </c>
    </row>
    <row r="263" spans="2:51" s="13" customFormat="1" ht="13.5">
      <c r="B263" s="229"/>
      <c r="C263" s="230"/>
      <c r="D263" s="231" t="s">
        <v>149</v>
      </c>
      <c r="E263" s="232" t="s">
        <v>21</v>
      </c>
      <c r="F263" s="233" t="s">
        <v>152</v>
      </c>
      <c r="G263" s="230"/>
      <c r="H263" s="234">
        <v>3508.8</v>
      </c>
      <c r="I263" s="235"/>
      <c r="J263" s="230"/>
      <c r="K263" s="230"/>
      <c r="L263" s="236"/>
      <c r="M263" s="237"/>
      <c r="N263" s="238"/>
      <c r="O263" s="238"/>
      <c r="P263" s="238"/>
      <c r="Q263" s="238"/>
      <c r="R263" s="238"/>
      <c r="S263" s="238"/>
      <c r="T263" s="239"/>
      <c r="AT263" s="240" t="s">
        <v>149</v>
      </c>
      <c r="AU263" s="240" t="s">
        <v>84</v>
      </c>
      <c r="AV263" s="13" t="s">
        <v>145</v>
      </c>
      <c r="AW263" s="13" t="s">
        <v>36</v>
      </c>
      <c r="AX263" s="13" t="s">
        <v>81</v>
      </c>
      <c r="AY263" s="240" t="s">
        <v>138</v>
      </c>
    </row>
    <row r="264" spans="2:65" s="1" customFormat="1" ht="22.5" customHeight="1">
      <c r="B264" s="40"/>
      <c r="C264" s="192" t="s">
        <v>364</v>
      </c>
      <c r="D264" s="192" t="s">
        <v>140</v>
      </c>
      <c r="E264" s="193" t="s">
        <v>365</v>
      </c>
      <c r="F264" s="194" t="s">
        <v>366</v>
      </c>
      <c r="G264" s="195" t="s">
        <v>187</v>
      </c>
      <c r="H264" s="196">
        <v>10408.25</v>
      </c>
      <c r="I264" s="197"/>
      <c r="J264" s="198">
        <f>ROUND(I264*H264,2)</f>
        <v>0</v>
      </c>
      <c r="K264" s="194" t="s">
        <v>144</v>
      </c>
      <c r="L264" s="60"/>
      <c r="M264" s="199" t="s">
        <v>21</v>
      </c>
      <c r="N264" s="200" t="s">
        <v>44</v>
      </c>
      <c r="O264" s="41"/>
      <c r="P264" s="201">
        <f>O264*H264</f>
        <v>0</v>
      </c>
      <c r="Q264" s="201">
        <v>0</v>
      </c>
      <c r="R264" s="201">
        <f>Q264*H264</f>
        <v>0</v>
      </c>
      <c r="S264" s="201">
        <v>0</v>
      </c>
      <c r="T264" s="202">
        <f>S264*H264</f>
        <v>0</v>
      </c>
      <c r="AR264" s="23" t="s">
        <v>145</v>
      </c>
      <c r="AT264" s="23" t="s">
        <v>140</v>
      </c>
      <c r="AU264" s="23" t="s">
        <v>84</v>
      </c>
      <c r="AY264" s="23" t="s">
        <v>138</v>
      </c>
      <c r="BE264" s="203">
        <f>IF(N264="základní",J264,0)</f>
        <v>0</v>
      </c>
      <c r="BF264" s="203">
        <f>IF(N264="snížená",J264,0)</f>
        <v>0</v>
      </c>
      <c r="BG264" s="203">
        <f>IF(N264="zákl. přenesená",J264,0)</f>
        <v>0</v>
      </c>
      <c r="BH264" s="203">
        <f>IF(N264="sníž. přenesená",J264,0)</f>
        <v>0</v>
      </c>
      <c r="BI264" s="203">
        <f>IF(N264="nulová",J264,0)</f>
        <v>0</v>
      </c>
      <c r="BJ264" s="23" t="s">
        <v>81</v>
      </c>
      <c r="BK264" s="203">
        <f>ROUND(I264*H264,2)</f>
        <v>0</v>
      </c>
      <c r="BL264" s="23" t="s">
        <v>145</v>
      </c>
      <c r="BM264" s="23" t="s">
        <v>367</v>
      </c>
    </row>
    <row r="265" spans="2:47" s="1" customFormat="1" ht="67.5">
      <c r="B265" s="40"/>
      <c r="C265" s="62"/>
      <c r="D265" s="204" t="s">
        <v>147</v>
      </c>
      <c r="E265" s="62"/>
      <c r="F265" s="205" t="s">
        <v>368</v>
      </c>
      <c r="G265" s="62"/>
      <c r="H265" s="62"/>
      <c r="I265" s="162"/>
      <c r="J265" s="62"/>
      <c r="K265" s="62"/>
      <c r="L265" s="60"/>
      <c r="M265" s="206"/>
      <c r="N265" s="41"/>
      <c r="O265" s="41"/>
      <c r="P265" s="41"/>
      <c r="Q265" s="41"/>
      <c r="R265" s="41"/>
      <c r="S265" s="41"/>
      <c r="T265" s="77"/>
      <c r="AT265" s="23" t="s">
        <v>147</v>
      </c>
      <c r="AU265" s="23" t="s">
        <v>84</v>
      </c>
    </row>
    <row r="266" spans="2:51" s="12" customFormat="1" ht="13.5">
      <c r="B266" s="218"/>
      <c r="C266" s="219"/>
      <c r="D266" s="204" t="s">
        <v>149</v>
      </c>
      <c r="E266" s="220" t="s">
        <v>21</v>
      </c>
      <c r="F266" s="221" t="s">
        <v>630</v>
      </c>
      <c r="G266" s="219"/>
      <c r="H266" s="222">
        <v>10408.25</v>
      </c>
      <c r="I266" s="223"/>
      <c r="J266" s="219"/>
      <c r="K266" s="219"/>
      <c r="L266" s="224"/>
      <c r="M266" s="225"/>
      <c r="N266" s="226"/>
      <c r="O266" s="226"/>
      <c r="P266" s="226"/>
      <c r="Q266" s="226"/>
      <c r="R266" s="226"/>
      <c r="S266" s="226"/>
      <c r="T266" s="227"/>
      <c r="AT266" s="228" t="s">
        <v>149</v>
      </c>
      <c r="AU266" s="228" t="s">
        <v>84</v>
      </c>
      <c r="AV266" s="12" t="s">
        <v>84</v>
      </c>
      <c r="AW266" s="12" t="s">
        <v>36</v>
      </c>
      <c r="AX266" s="12" t="s">
        <v>73</v>
      </c>
      <c r="AY266" s="228" t="s">
        <v>138</v>
      </c>
    </row>
    <row r="267" spans="2:51" s="13" customFormat="1" ht="13.5">
      <c r="B267" s="229"/>
      <c r="C267" s="230"/>
      <c r="D267" s="231" t="s">
        <v>149</v>
      </c>
      <c r="E267" s="232" t="s">
        <v>21</v>
      </c>
      <c r="F267" s="233" t="s">
        <v>152</v>
      </c>
      <c r="G267" s="230"/>
      <c r="H267" s="234">
        <v>10408.25</v>
      </c>
      <c r="I267" s="235"/>
      <c r="J267" s="230"/>
      <c r="K267" s="230"/>
      <c r="L267" s="236"/>
      <c r="M267" s="237"/>
      <c r="N267" s="238"/>
      <c r="O267" s="238"/>
      <c r="P267" s="238"/>
      <c r="Q267" s="238"/>
      <c r="R267" s="238"/>
      <c r="S267" s="238"/>
      <c r="T267" s="239"/>
      <c r="AT267" s="240" t="s">
        <v>149</v>
      </c>
      <c r="AU267" s="240" t="s">
        <v>84</v>
      </c>
      <c r="AV267" s="13" t="s">
        <v>145</v>
      </c>
      <c r="AW267" s="13" t="s">
        <v>36</v>
      </c>
      <c r="AX267" s="13" t="s">
        <v>81</v>
      </c>
      <c r="AY267" s="240" t="s">
        <v>138</v>
      </c>
    </row>
    <row r="268" spans="2:65" s="1" customFormat="1" ht="22.5" customHeight="1">
      <c r="B268" s="40"/>
      <c r="C268" s="192" t="s">
        <v>370</v>
      </c>
      <c r="D268" s="192" t="s">
        <v>140</v>
      </c>
      <c r="E268" s="193" t="s">
        <v>371</v>
      </c>
      <c r="F268" s="194" t="s">
        <v>372</v>
      </c>
      <c r="G268" s="195" t="s">
        <v>187</v>
      </c>
      <c r="H268" s="196">
        <v>10408.25</v>
      </c>
      <c r="I268" s="197"/>
      <c r="J268" s="198">
        <f>ROUND(I268*H268,2)</f>
        <v>0</v>
      </c>
      <c r="K268" s="194" t="s">
        <v>144</v>
      </c>
      <c r="L268" s="60"/>
      <c r="M268" s="199" t="s">
        <v>21</v>
      </c>
      <c r="N268" s="200" t="s">
        <v>44</v>
      </c>
      <c r="O268" s="41"/>
      <c r="P268" s="201">
        <f>O268*H268</f>
        <v>0</v>
      </c>
      <c r="Q268" s="201">
        <v>0</v>
      </c>
      <c r="R268" s="201">
        <f>Q268*H268</f>
        <v>0</v>
      </c>
      <c r="S268" s="201">
        <v>0</v>
      </c>
      <c r="T268" s="202">
        <f>S268*H268</f>
        <v>0</v>
      </c>
      <c r="AR268" s="23" t="s">
        <v>145</v>
      </c>
      <c r="AT268" s="23" t="s">
        <v>140</v>
      </c>
      <c r="AU268" s="23" t="s">
        <v>84</v>
      </c>
      <c r="AY268" s="23" t="s">
        <v>138</v>
      </c>
      <c r="BE268" s="203">
        <f>IF(N268="základní",J268,0)</f>
        <v>0</v>
      </c>
      <c r="BF268" s="203">
        <f>IF(N268="snížená",J268,0)</f>
        <v>0</v>
      </c>
      <c r="BG268" s="203">
        <f>IF(N268="zákl. přenesená",J268,0)</f>
        <v>0</v>
      </c>
      <c r="BH268" s="203">
        <f>IF(N268="sníž. přenesená",J268,0)</f>
        <v>0</v>
      </c>
      <c r="BI268" s="203">
        <f>IF(N268="nulová",J268,0)</f>
        <v>0</v>
      </c>
      <c r="BJ268" s="23" t="s">
        <v>81</v>
      </c>
      <c r="BK268" s="203">
        <f>ROUND(I268*H268,2)</f>
        <v>0</v>
      </c>
      <c r="BL268" s="23" t="s">
        <v>145</v>
      </c>
      <c r="BM268" s="23" t="s">
        <v>373</v>
      </c>
    </row>
    <row r="269" spans="2:47" s="1" customFormat="1" ht="67.5">
      <c r="B269" s="40"/>
      <c r="C269" s="62"/>
      <c r="D269" s="204" t="s">
        <v>147</v>
      </c>
      <c r="E269" s="62"/>
      <c r="F269" s="205" t="s">
        <v>368</v>
      </c>
      <c r="G269" s="62"/>
      <c r="H269" s="62"/>
      <c r="I269" s="162"/>
      <c r="J269" s="62"/>
      <c r="K269" s="62"/>
      <c r="L269" s="60"/>
      <c r="M269" s="206"/>
      <c r="N269" s="41"/>
      <c r="O269" s="41"/>
      <c r="P269" s="41"/>
      <c r="Q269" s="41"/>
      <c r="R269" s="41"/>
      <c r="S269" s="41"/>
      <c r="T269" s="77"/>
      <c r="AT269" s="23" t="s">
        <v>147</v>
      </c>
      <c r="AU269" s="23" t="s">
        <v>84</v>
      </c>
    </row>
    <row r="270" spans="2:51" s="12" customFormat="1" ht="13.5">
      <c r="B270" s="218"/>
      <c r="C270" s="219"/>
      <c r="D270" s="204" t="s">
        <v>149</v>
      </c>
      <c r="E270" s="220" t="s">
        <v>21</v>
      </c>
      <c r="F270" s="221" t="s">
        <v>631</v>
      </c>
      <c r="G270" s="219"/>
      <c r="H270" s="222">
        <v>10408.25</v>
      </c>
      <c r="I270" s="223"/>
      <c r="J270" s="219"/>
      <c r="K270" s="219"/>
      <c r="L270" s="224"/>
      <c r="M270" s="225"/>
      <c r="N270" s="226"/>
      <c r="O270" s="226"/>
      <c r="P270" s="226"/>
      <c r="Q270" s="226"/>
      <c r="R270" s="226"/>
      <c r="S270" s="226"/>
      <c r="T270" s="227"/>
      <c r="AT270" s="228" t="s">
        <v>149</v>
      </c>
      <c r="AU270" s="228" t="s">
        <v>84</v>
      </c>
      <c r="AV270" s="12" t="s">
        <v>84</v>
      </c>
      <c r="AW270" s="12" t="s">
        <v>36</v>
      </c>
      <c r="AX270" s="12" t="s">
        <v>73</v>
      </c>
      <c r="AY270" s="228" t="s">
        <v>138</v>
      </c>
    </row>
    <row r="271" spans="2:51" s="13" customFormat="1" ht="13.5">
      <c r="B271" s="229"/>
      <c r="C271" s="230"/>
      <c r="D271" s="231" t="s">
        <v>149</v>
      </c>
      <c r="E271" s="232" t="s">
        <v>21</v>
      </c>
      <c r="F271" s="233" t="s">
        <v>152</v>
      </c>
      <c r="G271" s="230"/>
      <c r="H271" s="234">
        <v>10408.25</v>
      </c>
      <c r="I271" s="235"/>
      <c r="J271" s="230"/>
      <c r="K271" s="230"/>
      <c r="L271" s="236"/>
      <c r="M271" s="237"/>
      <c r="N271" s="238"/>
      <c r="O271" s="238"/>
      <c r="P271" s="238"/>
      <c r="Q271" s="238"/>
      <c r="R271" s="238"/>
      <c r="S271" s="238"/>
      <c r="T271" s="239"/>
      <c r="AT271" s="240" t="s">
        <v>149</v>
      </c>
      <c r="AU271" s="240" t="s">
        <v>84</v>
      </c>
      <c r="AV271" s="13" t="s">
        <v>145</v>
      </c>
      <c r="AW271" s="13" t="s">
        <v>36</v>
      </c>
      <c r="AX271" s="13" t="s">
        <v>81</v>
      </c>
      <c r="AY271" s="240" t="s">
        <v>138</v>
      </c>
    </row>
    <row r="272" spans="2:65" s="1" customFormat="1" ht="22.5" customHeight="1">
      <c r="B272" s="40"/>
      <c r="C272" s="192" t="s">
        <v>375</v>
      </c>
      <c r="D272" s="192" t="s">
        <v>140</v>
      </c>
      <c r="E272" s="193" t="s">
        <v>376</v>
      </c>
      <c r="F272" s="194" t="s">
        <v>377</v>
      </c>
      <c r="G272" s="195" t="s">
        <v>187</v>
      </c>
      <c r="H272" s="196">
        <v>2193</v>
      </c>
      <c r="I272" s="197"/>
      <c r="J272" s="198">
        <f>ROUND(I272*H272,2)</f>
        <v>0</v>
      </c>
      <c r="K272" s="194" t="s">
        <v>144</v>
      </c>
      <c r="L272" s="60"/>
      <c r="M272" s="199" t="s">
        <v>21</v>
      </c>
      <c r="N272" s="200" t="s">
        <v>44</v>
      </c>
      <c r="O272" s="41"/>
      <c r="P272" s="201">
        <f>O272*H272</f>
        <v>0</v>
      </c>
      <c r="Q272" s="201">
        <v>0</v>
      </c>
      <c r="R272" s="201">
        <f>Q272*H272</f>
        <v>0</v>
      </c>
      <c r="S272" s="201">
        <v>0</v>
      </c>
      <c r="T272" s="202">
        <f>S272*H272</f>
        <v>0</v>
      </c>
      <c r="AR272" s="23" t="s">
        <v>145</v>
      </c>
      <c r="AT272" s="23" t="s">
        <v>140</v>
      </c>
      <c r="AU272" s="23" t="s">
        <v>84</v>
      </c>
      <c r="AY272" s="23" t="s">
        <v>138</v>
      </c>
      <c r="BE272" s="203">
        <f>IF(N272="základní",J272,0)</f>
        <v>0</v>
      </c>
      <c r="BF272" s="203">
        <f>IF(N272="snížená",J272,0)</f>
        <v>0</v>
      </c>
      <c r="BG272" s="203">
        <f>IF(N272="zákl. přenesená",J272,0)</f>
        <v>0</v>
      </c>
      <c r="BH272" s="203">
        <f>IF(N272="sníž. přenesená",J272,0)</f>
        <v>0</v>
      </c>
      <c r="BI272" s="203">
        <f>IF(N272="nulová",J272,0)</f>
        <v>0</v>
      </c>
      <c r="BJ272" s="23" t="s">
        <v>81</v>
      </c>
      <c r="BK272" s="203">
        <f>ROUND(I272*H272,2)</f>
        <v>0</v>
      </c>
      <c r="BL272" s="23" t="s">
        <v>145</v>
      </c>
      <c r="BM272" s="23" t="s">
        <v>378</v>
      </c>
    </row>
    <row r="273" spans="2:47" s="1" customFormat="1" ht="40.5">
      <c r="B273" s="40"/>
      <c r="C273" s="62"/>
      <c r="D273" s="204" t="s">
        <v>147</v>
      </c>
      <c r="E273" s="62"/>
      <c r="F273" s="205" t="s">
        <v>379</v>
      </c>
      <c r="G273" s="62"/>
      <c r="H273" s="62"/>
      <c r="I273" s="162"/>
      <c r="J273" s="62"/>
      <c r="K273" s="62"/>
      <c r="L273" s="60"/>
      <c r="M273" s="206"/>
      <c r="N273" s="41"/>
      <c r="O273" s="41"/>
      <c r="P273" s="41"/>
      <c r="Q273" s="41"/>
      <c r="R273" s="41"/>
      <c r="S273" s="41"/>
      <c r="T273" s="77"/>
      <c r="AT273" s="23" t="s">
        <v>147</v>
      </c>
      <c r="AU273" s="23" t="s">
        <v>84</v>
      </c>
    </row>
    <row r="274" spans="2:51" s="12" customFormat="1" ht="13.5">
      <c r="B274" s="218"/>
      <c r="C274" s="219"/>
      <c r="D274" s="204" t="s">
        <v>149</v>
      </c>
      <c r="E274" s="220" t="s">
        <v>21</v>
      </c>
      <c r="F274" s="221" t="s">
        <v>612</v>
      </c>
      <c r="G274" s="219"/>
      <c r="H274" s="222">
        <v>2193</v>
      </c>
      <c r="I274" s="223"/>
      <c r="J274" s="219"/>
      <c r="K274" s="219"/>
      <c r="L274" s="224"/>
      <c r="M274" s="225"/>
      <c r="N274" s="226"/>
      <c r="O274" s="226"/>
      <c r="P274" s="226"/>
      <c r="Q274" s="226"/>
      <c r="R274" s="226"/>
      <c r="S274" s="226"/>
      <c r="T274" s="227"/>
      <c r="AT274" s="228" t="s">
        <v>149</v>
      </c>
      <c r="AU274" s="228" t="s">
        <v>84</v>
      </c>
      <c r="AV274" s="12" t="s">
        <v>84</v>
      </c>
      <c r="AW274" s="12" t="s">
        <v>36</v>
      </c>
      <c r="AX274" s="12" t="s">
        <v>73</v>
      </c>
      <c r="AY274" s="228" t="s">
        <v>138</v>
      </c>
    </row>
    <row r="275" spans="2:51" s="13" customFormat="1" ht="13.5">
      <c r="B275" s="229"/>
      <c r="C275" s="230"/>
      <c r="D275" s="231" t="s">
        <v>149</v>
      </c>
      <c r="E275" s="232" t="s">
        <v>21</v>
      </c>
      <c r="F275" s="233" t="s">
        <v>152</v>
      </c>
      <c r="G275" s="230"/>
      <c r="H275" s="234">
        <v>2193</v>
      </c>
      <c r="I275" s="235"/>
      <c r="J275" s="230"/>
      <c r="K275" s="230"/>
      <c r="L275" s="236"/>
      <c r="M275" s="237"/>
      <c r="N275" s="238"/>
      <c r="O275" s="238"/>
      <c r="P275" s="238"/>
      <c r="Q275" s="238"/>
      <c r="R275" s="238"/>
      <c r="S275" s="238"/>
      <c r="T275" s="239"/>
      <c r="AT275" s="240" t="s">
        <v>149</v>
      </c>
      <c r="AU275" s="240" t="s">
        <v>84</v>
      </c>
      <c r="AV275" s="13" t="s">
        <v>145</v>
      </c>
      <c r="AW275" s="13" t="s">
        <v>36</v>
      </c>
      <c r="AX275" s="13" t="s">
        <v>81</v>
      </c>
      <c r="AY275" s="240" t="s">
        <v>138</v>
      </c>
    </row>
    <row r="276" spans="2:65" s="1" customFormat="1" ht="22.5" customHeight="1">
      <c r="B276" s="40"/>
      <c r="C276" s="192" t="s">
        <v>380</v>
      </c>
      <c r="D276" s="192" t="s">
        <v>140</v>
      </c>
      <c r="E276" s="193" t="s">
        <v>389</v>
      </c>
      <c r="F276" s="194" t="s">
        <v>390</v>
      </c>
      <c r="G276" s="195" t="s">
        <v>383</v>
      </c>
      <c r="H276" s="196">
        <v>1</v>
      </c>
      <c r="I276" s="197"/>
      <c r="J276" s="198">
        <f>ROUND(I276*H276,2)</f>
        <v>0</v>
      </c>
      <c r="K276" s="194" t="s">
        <v>21</v>
      </c>
      <c r="L276" s="60"/>
      <c r="M276" s="199" t="s">
        <v>21</v>
      </c>
      <c r="N276" s="200" t="s">
        <v>44</v>
      </c>
      <c r="O276" s="41"/>
      <c r="P276" s="201">
        <f>O276*H276</f>
        <v>0</v>
      </c>
      <c r="Q276" s="201">
        <v>0</v>
      </c>
      <c r="R276" s="201">
        <f>Q276*H276</f>
        <v>0</v>
      </c>
      <c r="S276" s="201">
        <v>0</v>
      </c>
      <c r="T276" s="202">
        <f>S276*H276</f>
        <v>0</v>
      </c>
      <c r="AR276" s="23" t="s">
        <v>145</v>
      </c>
      <c r="AT276" s="23" t="s">
        <v>140</v>
      </c>
      <c r="AU276" s="23" t="s">
        <v>84</v>
      </c>
      <c r="AY276" s="23" t="s">
        <v>138</v>
      </c>
      <c r="BE276" s="203">
        <f>IF(N276="základní",J276,0)</f>
        <v>0</v>
      </c>
      <c r="BF276" s="203">
        <f>IF(N276="snížená",J276,0)</f>
        <v>0</v>
      </c>
      <c r="BG276" s="203">
        <f>IF(N276="zákl. přenesená",J276,0)</f>
        <v>0</v>
      </c>
      <c r="BH276" s="203">
        <f>IF(N276="sníž. přenesená",J276,0)</f>
        <v>0</v>
      </c>
      <c r="BI276" s="203">
        <f>IF(N276="nulová",J276,0)</f>
        <v>0</v>
      </c>
      <c r="BJ276" s="23" t="s">
        <v>81</v>
      </c>
      <c r="BK276" s="203">
        <f>ROUND(I276*H276,2)</f>
        <v>0</v>
      </c>
      <c r="BL276" s="23" t="s">
        <v>145</v>
      </c>
      <c r="BM276" s="23" t="s">
        <v>391</v>
      </c>
    </row>
    <row r="277" spans="2:47" s="1" customFormat="1" ht="27">
      <c r="B277" s="40"/>
      <c r="C277" s="62"/>
      <c r="D277" s="204" t="s">
        <v>385</v>
      </c>
      <c r="E277" s="62"/>
      <c r="F277" s="205" t="s">
        <v>386</v>
      </c>
      <c r="G277" s="62"/>
      <c r="H277" s="62"/>
      <c r="I277" s="162"/>
      <c r="J277" s="62"/>
      <c r="K277" s="62"/>
      <c r="L277" s="60"/>
      <c r="M277" s="206"/>
      <c r="N277" s="41"/>
      <c r="O277" s="41"/>
      <c r="P277" s="41"/>
      <c r="Q277" s="41"/>
      <c r="R277" s="41"/>
      <c r="S277" s="41"/>
      <c r="T277" s="77"/>
      <c r="AT277" s="23" t="s">
        <v>385</v>
      </c>
      <c r="AU277" s="23" t="s">
        <v>84</v>
      </c>
    </row>
    <row r="278" spans="2:51" s="12" customFormat="1" ht="13.5">
      <c r="B278" s="218"/>
      <c r="C278" s="219"/>
      <c r="D278" s="204" t="s">
        <v>149</v>
      </c>
      <c r="E278" s="220" t="s">
        <v>21</v>
      </c>
      <c r="F278" s="221" t="s">
        <v>392</v>
      </c>
      <c r="G278" s="219"/>
      <c r="H278" s="222">
        <v>1</v>
      </c>
      <c r="I278" s="223"/>
      <c r="J278" s="219"/>
      <c r="K278" s="219"/>
      <c r="L278" s="224"/>
      <c r="M278" s="225"/>
      <c r="N278" s="226"/>
      <c r="O278" s="226"/>
      <c r="P278" s="226"/>
      <c r="Q278" s="226"/>
      <c r="R278" s="226"/>
      <c r="S278" s="226"/>
      <c r="T278" s="227"/>
      <c r="AT278" s="228" t="s">
        <v>149</v>
      </c>
      <c r="AU278" s="228" t="s">
        <v>84</v>
      </c>
      <c r="AV278" s="12" t="s">
        <v>84</v>
      </c>
      <c r="AW278" s="12" t="s">
        <v>36</v>
      </c>
      <c r="AX278" s="12" t="s">
        <v>73</v>
      </c>
      <c r="AY278" s="228" t="s">
        <v>138</v>
      </c>
    </row>
    <row r="279" spans="2:51" s="13" customFormat="1" ht="13.5">
      <c r="B279" s="229"/>
      <c r="C279" s="230"/>
      <c r="D279" s="204" t="s">
        <v>149</v>
      </c>
      <c r="E279" s="241" t="s">
        <v>21</v>
      </c>
      <c r="F279" s="242" t="s">
        <v>152</v>
      </c>
      <c r="G279" s="230"/>
      <c r="H279" s="243">
        <v>1</v>
      </c>
      <c r="I279" s="235"/>
      <c r="J279" s="230"/>
      <c r="K279" s="230"/>
      <c r="L279" s="236"/>
      <c r="M279" s="237"/>
      <c r="N279" s="238"/>
      <c r="O279" s="238"/>
      <c r="P279" s="238"/>
      <c r="Q279" s="238"/>
      <c r="R279" s="238"/>
      <c r="S279" s="238"/>
      <c r="T279" s="239"/>
      <c r="AT279" s="240" t="s">
        <v>149</v>
      </c>
      <c r="AU279" s="240" t="s">
        <v>84</v>
      </c>
      <c r="AV279" s="13" t="s">
        <v>145</v>
      </c>
      <c r="AW279" s="13" t="s">
        <v>36</v>
      </c>
      <c r="AX279" s="13" t="s">
        <v>81</v>
      </c>
      <c r="AY279" s="240" t="s">
        <v>138</v>
      </c>
    </row>
    <row r="280" spans="2:63" s="10" customFormat="1" ht="29.85" customHeight="1">
      <c r="B280" s="175"/>
      <c r="C280" s="176"/>
      <c r="D280" s="189" t="s">
        <v>72</v>
      </c>
      <c r="E280" s="190" t="s">
        <v>192</v>
      </c>
      <c r="F280" s="190" t="s">
        <v>393</v>
      </c>
      <c r="G280" s="176"/>
      <c r="H280" s="176"/>
      <c r="I280" s="179"/>
      <c r="J280" s="191">
        <f>BK280</f>
        <v>0</v>
      </c>
      <c r="K280" s="176"/>
      <c r="L280" s="181"/>
      <c r="M280" s="182"/>
      <c r="N280" s="183"/>
      <c r="O280" s="183"/>
      <c r="P280" s="184">
        <f>SUM(P281:P305)</f>
        <v>0</v>
      </c>
      <c r="Q280" s="183"/>
      <c r="R280" s="184">
        <f>SUM(R281:R305)</f>
        <v>99.81802643</v>
      </c>
      <c r="S280" s="183"/>
      <c r="T280" s="185">
        <f>SUM(T281:T305)</f>
        <v>0</v>
      </c>
      <c r="AR280" s="186" t="s">
        <v>81</v>
      </c>
      <c r="AT280" s="187" t="s">
        <v>72</v>
      </c>
      <c r="AU280" s="187" t="s">
        <v>81</v>
      </c>
      <c r="AY280" s="186" t="s">
        <v>138</v>
      </c>
      <c r="BK280" s="188">
        <f>SUM(BK281:BK305)</f>
        <v>0</v>
      </c>
    </row>
    <row r="281" spans="2:65" s="1" customFormat="1" ht="22.5" customHeight="1">
      <c r="B281" s="40"/>
      <c r="C281" s="192" t="s">
        <v>388</v>
      </c>
      <c r="D281" s="192" t="s">
        <v>140</v>
      </c>
      <c r="E281" s="193" t="s">
        <v>632</v>
      </c>
      <c r="F281" s="194" t="s">
        <v>396</v>
      </c>
      <c r="G281" s="195" t="s">
        <v>181</v>
      </c>
      <c r="H281" s="196">
        <v>160.634</v>
      </c>
      <c r="I281" s="197"/>
      <c r="J281" s="198">
        <f>ROUND(I281*H281,2)</f>
        <v>0</v>
      </c>
      <c r="K281" s="194" t="s">
        <v>633</v>
      </c>
      <c r="L281" s="60"/>
      <c r="M281" s="199" t="s">
        <v>21</v>
      </c>
      <c r="N281" s="200" t="s">
        <v>44</v>
      </c>
      <c r="O281" s="41"/>
      <c r="P281" s="201">
        <f>O281*H281</f>
        <v>0</v>
      </c>
      <c r="Q281" s="201">
        <v>0.13188</v>
      </c>
      <c r="R281" s="201">
        <f>Q281*H281</f>
        <v>21.18441192</v>
      </c>
      <c r="S281" s="201">
        <v>0</v>
      </c>
      <c r="T281" s="202">
        <f>S281*H281</f>
        <v>0</v>
      </c>
      <c r="AR281" s="23" t="s">
        <v>145</v>
      </c>
      <c r="AT281" s="23" t="s">
        <v>140</v>
      </c>
      <c r="AU281" s="23" t="s">
        <v>84</v>
      </c>
      <c r="AY281" s="23" t="s">
        <v>138</v>
      </c>
      <c r="BE281" s="203">
        <f>IF(N281="základní",J281,0)</f>
        <v>0</v>
      </c>
      <c r="BF281" s="203">
        <f>IF(N281="snížená",J281,0)</f>
        <v>0</v>
      </c>
      <c r="BG281" s="203">
        <f>IF(N281="zákl. přenesená",J281,0)</f>
        <v>0</v>
      </c>
      <c r="BH281" s="203">
        <f>IF(N281="sníž. přenesená",J281,0)</f>
        <v>0</v>
      </c>
      <c r="BI281" s="203">
        <f>IF(N281="nulová",J281,0)</f>
        <v>0</v>
      </c>
      <c r="BJ281" s="23" t="s">
        <v>81</v>
      </c>
      <c r="BK281" s="203">
        <f>ROUND(I281*H281,2)</f>
        <v>0</v>
      </c>
      <c r="BL281" s="23" t="s">
        <v>145</v>
      </c>
      <c r="BM281" s="23" t="s">
        <v>397</v>
      </c>
    </row>
    <row r="282" spans="2:51" s="11" customFormat="1" ht="13.5">
      <c r="B282" s="207"/>
      <c r="C282" s="208"/>
      <c r="D282" s="204" t="s">
        <v>149</v>
      </c>
      <c r="E282" s="209" t="s">
        <v>21</v>
      </c>
      <c r="F282" s="210" t="s">
        <v>590</v>
      </c>
      <c r="G282" s="208"/>
      <c r="H282" s="211" t="s">
        <v>21</v>
      </c>
      <c r="I282" s="212"/>
      <c r="J282" s="208"/>
      <c r="K282" s="208"/>
      <c r="L282" s="213"/>
      <c r="M282" s="214"/>
      <c r="N282" s="215"/>
      <c r="O282" s="215"/>
      <c r="P282" s="215"/>
      <c r="Q282" s="215"/>
      <c r="R282" s="215"/>
      <c r="S282" s="215"/>
      <c r="T282" s="216"/>
      <c r="AT282" s="217" t="s">
        <v>149</v>
      </c>
      <c r="AU282" s="217" t="s">
        <v>84</v>
      </c>
      <c r="AV282" s="11" t="s">
        <v>81</v>
      </c>
      <c r="AW282" s="11" t="s">
        <v>36</v>
      </c>
      <c r="AX282" s="11" t="s">
        <v>73</v>
      </c>
      <c r="AY282" s="217" t="s">
        <v>138</v>
      </c>
    </row>
    <row r="283" spans="2:51" s="12" customFormat="1" ht="13.5">
      <c r="B283" s="218"/>
      <c r="C283" s="219"/>
      <c r="D283" s="204" t="s">
        <v>149</v>
      </c>
      <c r="E283" s="220" t="s">
        <v>21</v>
      </c>
      <c r="F283" s="221" t="s">
        <v>634</v>
      </c>
      <c r="G283" s="219"/>
      <c r="H283" s="222">
        <v>160.634</v>
      </c>
      <c r="I283" s="223"/>
      <c r="J283" s="219"/>
      <c r="K283" s="219"/>
      <c r="L283" s="224"/>
      <c r="M283" s="225"/>
      <c r="N283" s="226"/>
      <c r="O283" s="226"/>
      <c r="P283" s="226"/>
      <c r="Q283" s="226"/>
      <c r="R283" s="226"/>
      <c r="S283" s="226"/>
      <c r="T283" s="227"/>
      <c r="AT283" s="228" t="s">
        <v>149</v>
      </c>
      <c r="AU283" s="228" t="s">
        <v>84</v>
      </c>
      <c r="AV283" s="12" t="s">
        <v>84</v>
      </c>
      <c r="AW283" s="12" t="s">
        <v>36</v>
      </c>
      <c r="AX283" s="12" t="s">
        <v>73</v>
      </c>
      <c r="AY283" s="228" t="s">
        <v>138</v>
      </c>
    </row>
    <row r="284" spans="2:51" s="13" customFormat="1" ht="13.5">
      <c r="B284" s="229"/>
      <c r="C284" s="230"/>
      <c r="D284" s="231" t="s">
        <v>149</v>
      </c>
      <c r="E284" s="232" t="s">
        <v>21</v>
      </c>
      <c r="F284" s="233" t="s">
        <v>152</v>
      </c>
      <c r="G284" s="230"/>
      <c r="H284" s="234">
        <v>160.634</v>
      </c>
      <c r="I284" s="235"/>
      <c r="J284" s="230"/>
      <c r="K284" s="230"/>
      <c r="L284" s="236"/>
      <c r="M284" s="237"/>
      <c r="N284" s="238"/>
      <c r="O284" s="238"/>
      <c r="P284" s="238"/>
      <c r="Q284" s="238"/>
      <c r="R284" s="238"/>
      <c r="S284" s="238"/>
      <c r="T284" s="239"/>
      <c r="AT284" s="240" t="s">
        <v>149</v>
      </c>
      <c r="AU284" s="240" t="s">
        <v>84</v>
      </c>
      <c r="AV284" s="13" t="s">
        <v>145</v>
      </c>
      <c r="AW284" s="13" t="s">
        <v>36</v>
      </c>
      <c r="AX284" s="13" t="s">
        <v>81</v>
      </c>
      <c r="AY284" s="240" t="s">
        <v>138</v>
      </c>
    </row>
    <row r="285" spans="2:65" s="1" customFormat="1" ht="22.5" customHeight="1">
      <c r="B285" s="40"/>
      <c r="C285" s="192" t="s">
        <v>394</v>
      </c>
      <c r="D285" s="192" t="s">
        <v>140</v>
      </c>
      <c r="E285" s="193" t="s">
        <v>400</v>
      </c>
      <c r="F285" s="194" t="s">
        <v>401</v>
      </c>
      <c r="G285" s="195" t="s">
        <v>217</v>
      </c>
      <c r="H285" s="196">
        <v>1522.538</v>
      </c>
      <c r="I285" s="197"/>
      <c r="J285" s="198">
        <f>ROUND(I285*H285,2)</f>
        <v>0</v>
      </c>
      <c r="K285" s="194" t="s">
        <v>144</v>
      </c>
      <c r="L285" s="60"/>
      <c r="M285" s="199" t="s">
        <v>21</v>
      </c>
      <c r="N285" s="200" t="s">
        <v>44</v>
      </c>
      <c r="O285" s="41"/>
      <c r="P285" s="201">
        <f>O285*H285</f>
        <v>0</v>
      </c>
      <c r="Q285" s="201">
        <v>0</v>
      </c>
      <c r="R285" s="201">
        <f>Q285*H285</f>
        <v>0</v>
      </c>
      <c r="S285" s="201">
        <v>0</v>
      </c>
      <c r="T285" s="202">
        <f>S285*H285</f>
        <v>0</v>
      </c>
      <c r="AR285" s="23" t="s">
        <v>145</v>
      </c>
      <c r="AT285" s="23" t="s">
        <v>140</v>
      </c>
      <c r="AU285" s="23" t="s">
        <v>84</v>
      </c>
      <c r="AY285" s="23" t="s">
        <v>138</v>
      </c>
      <c r="BE285" s="203">
        <f>IF(N285="základní",J285,0)</f>
        <v>0</v>
      </c>
      <c r="BF285" s="203">
        <f>IF(N285="snížená",J285,0)</f>
        <v>0</v>
      </c>
      <c r="BG285" s="203">
        <f>IF(N285="zákl. přenesená",J285,0)</f>
        <v>0</v>
      </c>
      <c r="BH285" s="203">
        <f>IF(N285="sníž. přenesená",J285,0)</f>
        <v>0</v>
      </c>
      <c r="BI285" s="203">
        <f>IF(N285="nulová",J285,0)</f>
        <v>0</v>
      </c>
      <c r="BJ285" s="23" t="s">
        <v>81</v>
      </c>
      <c r="BK285" s="203">
        <f>ROUND(I285*H285,2)</f>
        <v>0</v>
      </c>
      <c r="BL285" s="23" t="s">
        <v>145</v>
      </c>
      <c r="BM285" s="23" t="s">
        <v>402</v>
      </c>
    </row>
    <row r="286" spans="2:47" s="1" customFormat="1" ht="27">
      <c r="B286" s="40"/>
      <c r="C286" s="62"/>
      <c r="D286" s="204" t="s">
        <v>147</v>
      </c>
      <c r="E286" s="62"/>
      <c r="F286" s="205" t="s">
        <v>403</v>
      </c>
      <c r="G286" s="62"/>
      <c r="H286" s="62"/>
      <c r="I286" s="162"/>
      <c r="J286" s="62"/>
      <c r="K286" s="62"/>
      <c r="L286" s="60"/>
      <c r="M286" s="206"/>
      <c r="N286" s="41"/>
      <c r="O286" s="41"/>
      <c r="P286" s="41"/>
      <c r="Q286" s="41"/>
      <c r="R286" s="41"/>
      <c r="S286" s="41"/>
      <c r="T286" s="77"/>
      <c r="AT286" s="23" t="s">
        <v>147</v>
      </c>
      <c r="AU286" s="23" t="s">
        <v>84</v>
      </c>
    </row>
    <row r="287" spans="2:51" s="11" customFormat="1" ht="13.5">
      <c r="B287" s="207"/>
      <c r="C287" s="208"/>
      <c r="D287" s="204" t="s">
        <v>149</v>
      </c>
      <c r="E287" s="209" t="s">
        <v>21</v>
      </c>
      <c r="F287" s="210" t="s">
        <v>590</v>
      </c>
      <c r="G287" s="208"/>
      <c r="H287" s="211" t="s">
        <v>21</v>
      </c>
      <c r="I287" s="212"/>
      <c r="J287" s="208"/>
      <c r="K287" s="208"/>
      <c r="L287" s="213"/>
      <c r="M287" s="214"/>
      <c r="N287" s="215"/>
      <c r="O287" s="215"/>
      <c r="P287" s="215"/>
      <c r="Q287" s="215"/>
      <c r="R287" s="215"/>
      <c r="S287" s="215"/>
      <c r="T287" s="216"/>
      <c r="AT287" s="217" t="s">
        <v>149</v>
      </c>
      <c r="AU287" s="217" t="s">
        <v>84</v>
      </c>
      <c r="AV287" s="11" t="s">
        <v>81</v>
      </c>
      <c r="AW287" s="11" t="s">
        <v>36</v>
      </c>
      <c r="AX287" s="11" t="s">
        <v>73</v>
      </c>
      <c r="AY287" s="217" t="s">
        <v>138</v>
      </c>
    </row>
    <row r="288" spans="2:51" s="12" customFormat="1" ht="13.5">
      <c r="B288" s="218"/>
      <c r="C288" s="219"/>
      <c r="D288" s="204" t="s">
        <v>149</v>
      </c>
      <c r="E288" s="220" t="s">
        <v>21</v>
      </c>
      <c r="F288" s="221" t="s">
        <v>635</v>
      </c>
      <c r="G288" s="219"/>
      <c r="H288" s="222">
        <v>1522.538</v>
      </c>
      <c r="I288" s="223"/>
      <c r="J288" s="219"/>
      <c r="K288" s="219"/>
      <c r="L288" s="224"/>
      <c r="M288" s="225"/>
      <c r="N288" s="226"/>
      <c r="O288" s="226"/>
      <c r="P288" s="226"/>
      <c r="Q288" s="226"/>
      <c r="R288" s="226"/>
      <c r="S288" s="226"/>
      <c r="T288" s="227"/>
      <c r="AT288" s="228" t="s">
        <v>149</v>
      </c>
      <c r="AU288" s="228" t="s">
        <v>84</v>
      </c>
      <c r="AV288" s="12" t="s">
        <v>84</v>
      </c>
      <c r="AW288" s="12" t="s">
        <v>36</v>
      </c>
      <c r="AX288" s="12" t="s">
        <v>73</v>
      </c>
      <c r="AY288" s="228" t="s">
        <v>138</v>
      </c>
    </row>
    <row r="289" spans="2:51" s="13" customFormat="1" ht="13.5">
      <c r="B289" s="229"/>
      <c r="C289" s="230"/>
      <c r="D289" s="231" t="s">
        <v>149</v>
      </c>
      <c r="E289" s="232" t="s">
        <v>21</v>
      </c>
      <c r="F289" s="233" t="s">
        <v>152</v>
      </c>
      <c r="G289" s="230"/>
      <c r="H289" s="234">
        <v>1522.538</v>
      </c>
      <c r="I289" s="235"/>
      <c r="J289" s="230"/>
      <c r="K289" s="230"/>
      <c r="L289" s="236"/>
      <c r="M289" s="237"/>
      <c r="N289" s="238"/>
      <c r="O289" s="238"/>
      <c r="P289" s="238"/>
      <c r="Q289" s="238"/>
      <c r="R289" s="238"/>
      <c r="S289" s="238"/>
      <c r="T289" s="239"/>
      <c r="AT289" s="240" t="s">
        <v>149</v>
      </c>
      <c r="AU289" s="240" t="s">
        <v>84</v>
      </c>
      <c r="AV289" s="13" t="s">
        <v>145</v>
      </c>
      <c r="AW289" s="13" t="s">
        <v>36</v>
      </c>
      <c r="AX289" s="13" t="s">
        <v>81</v>
      </c>
      <c r="AY289" s="240" t="s">
        <v>138</v>
      </c>
    </row>
    <row r="290" spans="2:65" s="1" customFormat="1" ht="22.5" customHeight="1">
      <c r="B290" s="40"/>
      <c r="C290" s="192" t="s">
        <v>399</v>
      </c>
      <c r="D290" s="192" t="s">
        <v>140</v>
      </c>
      <c r="E290" s="193" t="s">
        <v>406</v>
      </c>
      <c r="F290" s="194" t="s">
        <v>407</v>
      </c>
      <c r="G290" s="195" t="s">
        <v>217</v>
      </c>
      <c r="H290" s="196">
        <v>1522.538</v>
      </c>
      <c r="I290" s="197"/>
      <c r="J290" s="198">
        <f>ROUND(I290*H290,2)</f>
        <v>0</v>
      </c>
      <c r="K290" s="194" t="s">
        <v>144</v>
      </c>
      <c r="L290" s="60"/>
      <c r="M290" s="199" t="s">
        <v>21</v>
      </c>
      <c r="N290" s="200" t="s">
        <v>44</v>
      </c>
      <c r="O290" s="41"/>
      <c r="P290" s="201">
        <f>O290*H290</f>
        <v>0</v>
      </c>
      <c r="Q290" s="201">
        <v>0.00282</v>
      </c>
      <c r="R290" s="201">
        <f>Q290*H290</f>
        <v>4.29355716</v>
      </c>
      <c r="S290" s="201">
        <v>0</v>
      </c>
      <c r="T290" s="202">
        <f>S290*H290</f>
        <v>0</v>
      </c>
      <c r="AR290" s="23" t="s">
        <v>145</v>
      </c>
      <c r="AT290" s="23" t="s">
        <v>140</v>
      </c>
      <c r="AU290" s="23" t="s">
        <v>84</v>
      </c>
      <c r="AY290" s="23" t="s">
        <v>138</v>
      </c>
      <c r="BE290" s="203">
        <f>IF(N290="základní",J290,0)</f>
        <v>0</v>
      </c>
      <c r="BF290" s="203">
        <f>IF(N290="snížená",J290,0)</f>
        <v>0</v>
      </c>
      <c r="BG290" s="203">
        <f>IF(N290="zákl. přenesená",J290,0)</f>
        <v>0</v>
      </c>
      <c r="BH290" s="203">
        <f>IF(N290="sníž. přenesená",J290,0)</f>
        <v>0</v>
      </c>
      <c r="BI290" s="203">
        <f>IF(N290="nulová",J290,0)</f>
        <v>0</v>
      </c>
      <c r="BJ290" s="23" t="s">
        <v>81</v>
      </c>
      <c r="BK290" s="203">
        <f>ROUND(I290*H290,2)</f>
        <v>0</v>
      </c>
      <c r="BL290" s="23" t="s">
        <v>145</v>
      </c>
      <c r="BM290" s="23" t="s">
        <v>408</v>
      </c>
    </row>
    <row r="291" spans="2:47" s="1" customFormat="1" ht="81">
      <c r="B291" s="40"/>
      <c r="C291" s="62"/>
      <c r="D291" s="204" t="s">
        <v>147</v>
      </c>
      <c r="E291" s="62"/>
      <c r="F291" s="205" t="s">
        <v>409</v>
      </c>
      <c r="G291" s="62"/>
      <c r="H291" s="62"/>
      <c r="I291" s="162"/>
      <c r="J291" s="62"/>
      <c r="K291" s="62"/>
      <c r="L291" s="60"/>
      <c r="M291" s="206"/>
      <c r="N291" s="41"/>
      <c r="O291" s="41"/>
      <c r="P291" s="41"/>
      <c r="Q291" s="41"/>
      <c r="R291" s="41"/>
      <c r="S291" s="41"/>
      <c r="T291" s="77"/>
      <c r="AT291" s="23" t="s">
        <v>147</v>
      </c>
      <c r="AU291" s="23" t="s">
        <v>84</v>
      </c>
    </row>
    <row r="292" spans="2:51" s="12" customFormat="1" ht="13.5">
      <c r="B292" s="218"/>
      <c r="C292" s="219"/>
      <c r="D292" s="204" t="s">
        <v>149</v>
      </c>
      <c r="E292" s="220" t="s">
        <v>21</v>
      </c>
      <c r="F292" s="221" t="s">
        <v>636</v>
      </c>
      <c r="G292" s="219"/>
      <c r="H292" s="222">
        <v>1522.538</v>
      </c>
      <c r="I292" s="223"/>
      <c r="J292" s="219"/>
      <c r="K292" s="219"/>
      <c r="L292" s="224"/>
      <c r="M292" s="225"/>
      <c r="N292" s="226"/>
      <c r="O292" s="226"/>
      <c r="P292" s="226"/>
      <c r="Q292" s="226"/>
      <c r="R292" s="226"/>
      <c r="S292" s="226"/>
      <c r="T292" s="227"/>
      <c r="AT292" s="228" t="s">
        <v>149</v>
      </c>
      <c r="AU292" s="228" t="s">
        <v>84</v>
      </c>
      <c r="AV292" s="12" t="s">
        <v>84</v>
      </c>
      <c r="AW292" s="12" t="s">
        <v>36</v>
      </c>
      <c r="AX292" s="12" t="s">
        <v>73</v>
      </c>
      <c r="AY292" s="228" t="s">
        <v>138</v>
      </c>
    </row>
    <row r="293" spans="2:51" s="13" customFormat="1" ht="13.5">
      <c r="B293" s="229"/>
      <c r="C293" s="230"/>
      <c r="D293" s="231" t="s">
        <v>149</v>
      </c>
      <c r="E293" s="232" t="s">
        <v>21</v>
      </c>
      <c r="F293" s="233" t="s">
        <v>152</v>
      </c>
      <c r="G293" s="230"/>
      <c r="H293" s="234">
        <v>1522.538</v>
      </c>
      <c r="I293" s="235"/>
      <c r="J293" s="230"/>
      <c r="K293" s="230"/>
      <c r="L293" s="236"/>
      <c r="M293" s="237"/>
      <c r="N293" s="238"/>
      <c r="O293" s="238"/>
      <c r="P293" s="238"/>
      <c r="Q293" s="238"/>
      <c r="R293" s="238"/>
      <c r="S293" s="238"/>
      <c r="T293" s="239"/>
      <c r="AT293" s="240" t="s">
        <v>149</v>
      </c>
      <c r="AU293" s="240" t="s">
        <v>84</v>
      </c>
      <c r="AV293" s="13" t="s">
        <v>145</v>
      </c>
      <c r="AW293" s="13" t="s">
        <v>36</v>
      </c>
      <c r="AX293" s="13" t="s">
        <v>81</v>
      </c>
      <c r="AY293" s="240" t="s">
        <v>138</v>
      </c>
    </row>
    <row r="294" spans="2:65" s="1" customFormat="1" ht="31.5" customHeight="1">
      <c r="B294" s="40"/>
      <c r="C294" s="192" t="s">
        <v>405</v>
      </c>
      <c r="D294" s="192" t="s">
        <v>140</v>
      </c>
      <c r="E294" s="193" t="s">
        <v>412</v>
      </c>
      <c r="F294" s="194" t="s">
        <v>413</v>
      </c>
      <c r="G294" s="195" t="s">
        <v>187</v>
      </c>
      <c r="H294" s="196">
        <v>5356.375</v>
      </c>
      <c r="I294" s="197"/>
      <c r="J294" s="198">
        <f>ROUND(I294*H294,2)</f>
        <v>0</v>
      </c>
      <c r="K294" s="194" t="s">
        <v>144</v>
      </c>
      <c r="L294" s="60"/>
      <c r="M294" s="199" t="s">
        <v>21</v>
      </c>
      <c r="N294" s="200" t="s">
        <v>44</v>
      </c>
      <c r="O294" s="41"/>
      <c r="P294" s="201">
        <f>O294*H294</f>
        <v>0</v>
      </c>
      <c r="Q294" s="201">
        <v>0.01386</v>
      </c>
      <c r="R294" s="201">
        <f>Q294*H294</f>
        <v>74.23935750000001</v>
      </c>
      <c r="S294" s="201">
        <v>0</v>
      </c>
      <c r="T294" s="202">
        <f>S294*H294</f>
        <v>0</v>
      </c>
      <c r="AR294" s="23" t="s">
        <v>145</v>
      </c>
      <c r="AT294" s="23" t="s">
        <v>140</v>
      </c>
      <c r="AU294" s="23" t="s">
        <v>84</v>
      </c>
      <c r="AY294" s="23" t="s">
        <v>138</v>
      </c>
      <c r="BE294" s="203">
        <f>IF(N294="základní",J294,0)</f>
        <v>0</v>
      </c>
      <c r="BF294" s="203">
        <f>IF(N294="snížená",J294,0)</f>
        <v>0</v>
      </c>
      <c r="BG294" s="203">
        <f>IF(N294="zákl. přenesená",J294,0)</f>
        <v>0</v>
      </c>
      <c r="BH294" s="203">
        <f>IF(N294="sníž. přenesená",J294,0)</f>
        <v>0</v>
      </c>
      <c r="BI294" s="203">
        <f>IF(N294="nulová",J294,0)</f>
        <v>0</v>
      </c>
      <c r="BJ294" s="23" t="s">
        <v>81</v>
      </c>
      <c r="BK294" s="203">
        <f>ROUND(I294*H294,2)</f>
        <v>0</v>
      </c>
      <c r="BL294" s="23" t="s">
        <v>145</v>
      </c>
      <c r="BM294" s="23" t="s">
        <v>414</v>
      </c>
    </row>
    <row r="295" spans="2:47" s="1" customFormat="1" ht="94.5">
      <c r="B295" s="40"/>
      <c r="C295" s="62"/>
      <c r="D295" s="204" t="s">
        <v>147</v>
      </c>
      <c r="E295" s="62"/>
      <c r="F295" s="205" t="s">
        <v>415</v>
      </c>
      <c r="G295" s="62"/>
      <c r="H295" s="62"/>
      <c r="I295" s="162"/>
      <c r="J295" s="62"/>
      <c r="K295" s="62"/>
      <c r="L295" s="60"/>
      <c r="M295" s="206"/>
      <c r="N295" s="41"/>
      <c r="O295" s="41"/>
      <c r="P295" s="41"/>
      <c r="Q295" s="41"/>
      <c r="R295" s="41"/>
      <c r="S295" s="41"/>
      <c r="T295" s="77"/>
      <c r="AT295" s="23" t="s">
        <v>147</v>
      </c>
      <c r="AU295" s="23" t="s">
        <v>84</v>
      </c>
    </row>
    <row r="296" spans="2:51" s="11" customFormat="1" ht="13.5">
      <c r="B296" s="207"/>
      <c r="C296" s="208"/>
      <c r="D296" s="204" t="s">
        <v>149</v>
      </c>
      <c r="E296" s="209" t="s">
        <v>21</v>
      </c>
      <c r="F296" s="210" t="s">
        <v>590</v>
      </c>
      <c r="G296" s="208"/>
      <c r="H296" s="211" t="s">
        <v>21</v>
      </c>
      <c r="I296" s="212"/>
      <c r="J296" s="208"/>
      <c r="K296" s="208"/>
      <c r="L296" s="213"/>
      <c r="M296" s="214"/>
      <c r="N296" s="215"/>
      <c r="O296" s="215"/>
      <c r="P296" s="215"/>
      <c r="Q296" s="215"/>
      <c r="R296" s="215"/>
      <c r="S296" s="215"/>
      <c r="T296" s="216"/>
      <c r="AT296" s="217" t="s">
        <v>149</v>
      </c>
      <c r="AU296" s="217" t="s">
        <v>84</v>
      </c>
      <c r="AV296" s="11" t="s">
        <v>81</v>
      </c>
      <c r="AW296" s="11" t="s">
        <v>36</v>
      </c>
      <c r="AX296" s="11" t="s">
        <v>73</v>
      </c>
      <c r="AY296" s="217" t="s">
        <v>138</v>
      </c>
    </row>
    <row r="297" spans="2:51" s="12" customFormat="1" ht="27">
      <c r="B297" s="218"/>
      <c r="C297" s="219"/>
      <c r="D297" s="204" t="s">
        <v>149</v>
      </c>
      <c r="E297" s="220" t="s">
        <v>21</v>
      </c>
      <c r="F297" s="221" t="s">
        <v>637</v>
      </c>
      <c r="G297" s="219"/>
      <c r="H297" s="222">
        <v>5356.375</v>
      </c>
      <c r="I297" s="223"/>
      <c r="J297" s="219"/>
      <c r="K297" s="219"/>
      <c r="L297" s="224"/>
      <c r="M297" s="225"/>
      <c r="N297" s="226"/>
      <c r="O297" s="226"/>
      <c r="P297" s="226"/>
      <c r="Q297" s="226"/>
      <c r="R297" s="226"/>
      <c r="S297" s="226"/>
      <c r="T297" s="227"/>
      <c r="AT297" s="228" t="s">
        <v>149</v>
      </c>
      <c r="AU297" s="228" t="s">
        <v>84</v>
      </c>
      <c r="AV297" s="12" t="s">
        <v>84</v>
      </c>
      <c r="AW297" s="12" t="s">
        <v>36</v>
      </c>
      <c r="AX297" s="12" t="s">
        <v>73</v>
      </c>
      <c r="AY297" s="228" t="s">
        <v>138</v>
      </c>
    </row>
    <row r="298" spans="2:51" s="13" customFormat="1" ht="13.5">
      <c r="B298" s="229"/>
      <c r="C298" s="230"/>
      <c r="D298" s="231" t="s">
        <v>149</v>
      </c>
      <c r="E298" s="232" t="s">
        <v>21</v>
      </c>
      <c r="F298" s="233" t="s">
        <v>152</v>
      </c>
      <c r="G298" s="230"/>
      <c r="H298" s="234">
        <v>5356.375</v>
      </c>
      <c r="I298" s="235"/>
      <c r="J298" s="230"/>
      <c r="K298" s="230"/>
      <c r="L298" s="236"/>
      <c r="M298" s="237"/>
      <c r="N298" s="238"/>
      <c r="O298" s="238"/>
      <c r="P298" s="238"/>
      <c r="Q298" s="238"/>
      <c r="R298" s="238"/>
      <c r="S298" s="238"/>
      <c r="T298" s="239"/>
      <c r="AT298" s="240" t="s">
        <v>149</v>
      </c>
      <c r="AU298" s="240" t="s">
        <v>84</v>
      </c>
      <c r="AV298" s="13" t="s">
        <v>145</v>
      </c>
      <c r="AW298" s="13" t="s">
        <v>36</v>
      </c>
      <c r="AX298" s="13" t="s">
        <v>81</v>
      </c>
      <c r="AY298" s="240" t="s">
        <v>138</v>
      </c>
    </row>
    <row r="299" spans="2:65" s="1" customFormat="1" ht="22.5" customHeight="1">
      <c r="B299" s="40"/>
      <c r="C299" s="192" t="s">
        <v>411</v>
      </c>
      <c r="D299" s="192" t="s">
        <v>140</v>
      </c>
      <c r="E299" s="193" t="s">
        <v>418</v>
      </c>
      <c r="F299" s="194" t="s">
        <v>419</v>
      </c>
      <c r="G299" s="195" t="s">
        <v>187</v>
      </c>
      <c r="H299" s="196">
        <v>214.255</v>
      </c>
      <c r="I299" s="197"/>
      <c r="J299" s="198">
        <f>ROUND(I299*H299,2)</f>
        <v>0</v>
      </c>
      <c r="K299" s="194" t="s">
        <v>144</v>
      </c>
      <c r="L299" s="60"/>
      <c r="M299" s="199" t="s">
        <v>21</v>
      </c>
      <c r="N299" s="200" t="s">
        <v>44</v>
      </c>
      <c r="O299" s="41"/>
      <c r="P299" s="201">
        <f>O299*H299</f>
        <v>0</v>
      </c>
      <c r="Q299" s="201">
        <v>0.00047</v>
      </c>
      <c r="R299" s="201">
        <f>Q299*H299</f>
        <v>0.10069985</v>
      </c>
      <c r="S299" s="201">
        <v>0</v>
      </c>
      <c r="T299" s="202">
        <f>S299*H299</f>
        <v>0</v>
      </c>
      <c r="AR299" s="23" t="s">
        <v>145</v>
      </c>
      <c r="AT299" s="23" t="s">
        <v>140</v>
      </c>
      <c r="AU299" s="23" t="s">
        <v>84</v>
      </c>
      <c r="AY299" s="23" t="s">
        <v>138</v>
      </c>
      <c r="BE299" s="203">
        <f>IF(N299="základní",J299,0)</f>
        <v>0</v>
      </c>
      <c r="BF299" s="203">
        <f>IF(N299="snížená",J299,0)</f>
        <v>0</v>
      </c>
      <c r="BG299" s="203">
        <f>IF(N299="zákl. přenesená",J299,0)</f>
        <v>0</v>
      </c>
      <c r="BH299" s="203">
        <f>IF(N299="sníž. přenesená",J299,0)</f>
        <v>0</v>
      </c>
      <c r="BI299" s="203">
        <f>IF(N299="nulová",J299,0)</f>
        <v>0</v>
      </c>
      <c r="BJ299" s="23" t="s">
        <v>81</v>
      </c>
      <c r="BK299" s="203">
        <f>ROUND(I299*H299,2)</f>
        <v>0</v>
      </c>
      <c r="BL299" s="23" t="s">
        <v>145</v>
      </c>
      <c r="BM299" s="23" t="s">
        <v>420</v>
      </c>
    </row>
    <row r="300" spans="2:47" s="1" customFormat="1" ht="27">
      <c r="B300" s="40"/>
      <c r="C300" s="62"/>
      <c r="D300" s="204" t="s">
        <v>147</v>
      </c>
      <c r="E300" s="62"/>
      <c r="F300" s="205" t="s">
        <v>421</v>
      </c>
      <c r="G300" s="62"/>
      <c r="H300" s="62"/>
      <c r="I300" s="162"/>
      <c r="J300" s="62"/>
      <c r="K300" s="62"/>
      <c r="L300" s="60"/>
      <c r="M300" s="206"/>
      <c r="N300" s="41"/>
      <c r="O300" s="41"/>
      <c r="P300" s="41"/>
      <c r="Q300" s="41"/>
      <c r="R300" s="41"/>
      <c r="S300" s="41"/>
      <c r="T300" s="77"/>
      <c r="AT300" s="23" t="s">
        <v>147</v>
      </c>
      <c r="AU300" s="23" t="s">
        <v>84</v>
      </c>
    </row>
    <row r="301" spans="2:51" s="11" customFormat="1" ht="13.5">
      <c r="B301" s="207"/>
      <c r="C301" s="208"/>
      <c r="D301" s="204" t="s">
        <v>149</v>
      </c>
      <c r="E301" s="209" t="s">
        <v>21</v>
      </c>
      <c r="F301" s="210" t="s">
        <v>590</v>
      </c>
      <c r="G301" s="208"/>
      <c r="H301" s="211" t="s">
        <v>21</v>
      </c>
      <c r="I301" s="212"/>
      <c r="J301" s="208"/>
      <c r="K301" s="208"/>
      <c r="L301" s="213"/>
      <c r="M301" s="214"/>
      <c r="N301" s="215"/>
      <c r="O301" s="215"/>
      <c r="P301" s="215"/>
      <c r="Q301" s="215"/>
      <c r="R301" s="215"/>
      <c r="S301" s="215"/>
      <c r="T301" s="216"/>
      <c r="AT301" s="217" t="s">
        <v>149</v>
      </c>
      <c r="AU301" s="217" t="s">
        <v>84</v>
      </c>
      <c r="AV301" s="11" t="s">
        <v>81</v>
      </c>
      <c r="AW301" s="11" t="s">
        <v>36</v>
      </c>
      <c r="AX301" s="11" t="s">
        <v>73</v>
      </c>
      <c r="AY301" s="217" t="s">
        <v>138</v>
      </c>
    </row>
    <row r="302" spans="2:51" s="12" customFormat="1" ht="27">
      <c r="B302" s="218"/>
      <c r="C302" s="219"/>
      <c r="D302" s="204" t="s">
        <v>149</v>
      </c>
      <c r="E302" s="220" t="s">
        <v>21</v>
      </c>
      <c r="F302" s="221" t="s">
        <v>638</v>
      </c>
      <c r="G302" s="219"/>
      <c r="H302" s="222">
        <v>214.255</v>
      </c>
      <c r="I302" s="223"/>
      <c r="J302" s="219"/>
      <c r="K302" s="219"/>
      <c r="L302" s="224"/>
      <c r="M302" s="225"/>
      <c r="N302" s="226"/>
      <c r="O302" s="226"/>
      <c r="P302" s="226"/>
      <c r="Q302" s="226"/>
      <c r="R302" s="226"/>
      <c r="S302" s="226"/>
      <c r="T302" s="227"/>
      <c r="AT302" s="228" t="s">
        <v>149</v>
      </c>
      <c r="AU302" s="228" t="s">
        <v>84</v>
      </c>
      <c r="AV302" s="12" t="s">
        <v>84</v>
      </c>
      <c r="AW302" s="12" t="s">
        <v>36</v>
      </c>
      <c r="AX302" s="12" t="s">
        <v>73</v>
      </c>
      <c r="AY302" s="228" t="s">
        <v>138</v>
      </c>
    </row>
    <row r="303" spans="2:51" s="13" customFormat="1" ht="13.5">
      <c r="B303" s="229"/>
      <c r="C303" s="230"/>
      <c r="D303" s="231" t="s">
        <v>149</v>
      </c>
      <c r="E303" s="232" t="s">
        <v>21</v>
      </c>
      <c r="F303" s="233" t="s">
        <v>152</v>
      </c>
      <c r="G303" s="230"/>
      <c r="H303" s="234">
        <v>214.255</v>
      </c>
      <c r="I303" s="235"/>
      <c r="J303" s="230"/>
      <c r="K303" s="230"/>
      <c r="L303" s="236"/>
      <c r="M303" s="237"/>
      <c r="N303" s="238"/>
      <c r="O303" s="238"/>
      <c r="P303" s="238"/>
      <c r="Q303" s="238"/>
      <c r="R303" s="238"/>
      <c r="S303" s="238"/>
      <c r="T303" s="239"/>
      <c r="AT303" s="240" t="s">
        <v>149</v>
      </c>
      <c r="AU303" s="240" t="s">
        <v>84</v>
      </c>
      <c r="AV303" s="13" t="s">
        <v>145</v>
      </c>
      <c r="AW303" s="13" t="s">
        <v>36</v>
      </c>
      <c r="AX303" s="13" t="s">
        <v>81</v>
      </c>
      <c r="AY303" s="240" t="s">
        <v>138</v>
      </c>
    </row>
    <row r="304" spans="2:65" s="1" customFormat="1" ht="31.5" customHeight="1">
      <c r="B304" s="40"/>
      <c r="C304" s="192" t="s">
        <v>417</v>
      </c>
      <c r="D304" s="192" t="s">
        <v>140</v>
      </c>
      <c r="E304" s="193" t="s">
        <v>257</v>
      </c>
      <c r="F304" s="194" t="s">
        <v>258</v>
      </c>
      <c r="G304" s="195" t="s">
        <v>181</v>
      </c>
      <c r="H304" s="196">
        <v>239.268</v>
      </c>
      <c r="I304" s="197"/>
      <c r="J304" s="198">
        <f>ROUND(I304*H304,2)</f>
        <v>0</v>
      </c>
      <c r="K304" s="194" t="s">
        <v>144</v>
      </c>
      <c r="L304" s="60"/>
      <c r="M304" s="199" t="s">
        <v>21</v>
      </c>
      <c r="N304" s="200" t="s">
        <v>44</v>
      </c>
      <c r="O304" s="41"/>
      <c r="P304" s="201">
        <f>O304*H304</f>
        <v>0</v>
      </c>
      <c r="Q304" s="201">
        <v>0</v>
      </c>
      <c r="R304" s="201">
        <f>Q304*H304</f>
        <v>0</v>
      </c>
      <c r="S304" s="201">
        <v>0</v>
      </c>
      <c r="T304" s="202">
        <f>S304*H304</f>
        <v>0</v>
      </c>
      <c r="AR304" s="23" t="s">
        <v>145</v>
      </c>
      <c r="AT304" s="23" t="s">
        <v>140</v>
      </c>
      <c r="AU304" s="23" t="s">
        <v>84</v>
      </c>
      <c r="AY304" s="23" t="s">
        <v>138</v>
      </c>
      <c r="BE304" s="203">
        <f>IF(N304="základní",J304,0)</f>
        <v>0</v>
      </c>
      <c r="BF304" s="203">
        <f>IF(N304="snížená",J304,0)</f>
        <v>0</v>
      </c>
      <c r="BG304" s="203">
        <f>IF(N304="zákl. přenesená",J304,0)</f>
        <v>0</v>
      </c>
      <c r="BH304" s="203">
        <f>IF(N304="sníž. přenesená",J304,0)</f>
        <v>0</v>
      </c>
      <c r="BI304" s="203">
        <f>IF(N304="nulová",J304,0)</f>
        <v>0</v>
      </c>
      <c r="BJ304" s="23" t="s">
        <v>81</v>
      </c>
      <c r="BK304" s="203">
        <f>ROUND(I304*H304,2)</f>
        <v>0</v>
      </c>
      <c r="BL304" s="23" t="s">
        <v>145</v>
      </c>
      <c r="BM304" s="23" t="s">
        <v>425</v>
      </c>
    </row>
    <row r="305" spans="2:47" s="1" customFormat="1" ht="27">
      <c r="B305" s="40"/>
      <c r="C305" s="62"/>
      <c r="D305" s="204" t="s">
        <v>147</v>
      </c>
      <c r="E305" s="62"/>
      <c r="F305" s="205" t="s">
        <v>260</v>
      </c>
      <c r="G305" s="62"/>
      <c r="H305" s="62"/>
      <c r="I305" s="162"/>
      <c r="J305" s="62"/>
      <c r="K305" s="62"/>
      <c r="L305" s="60"/>
      <c r="M305" s="206"/>
      <c r="N305" s="41"/>
      <c r="O305" s="41"/>
      <c r="P305" s="41"/>
      <c r="Q305" s="41"/>
      <c r="R305" s="41"/>
      <c r="S305" s="41"/>
      <c r="T305" s="77"/>
      <c r="AT305" s="23" t="s">
        <v>147</v>
      </c>
      <c r="AU305" s="23" t="s">
        <v>84</v>
      </c>
    </row>
    <row r="306" spans="2:63" s="10" customFormat="1" ht="29.85" customHeight="1">
      <c r="B306" s="175"/>
      <c r="C306" s="176"/>
      <c r="D306" s="189" t="s">
        <v>72</v>
      </c>
      <c r="E306" s="190" t="s">
        <v>426</v>
      </c>
      <c r="F306" s="190" t="s">
        <v>427</v>
      </c>
      <c r="G306" s="176"/>
      <c r="H306" s="176"/>
      <c r="I306" s="179"/>
      <c r="J306" s="191">
        <f>BK306</f>
        <v>0</v>
      </c>
      <c r="K306" s="176"/>
      <c r="L306" s="181"/>
      <c r="M306" s="182"/>
      <c r="N306" s="183"/>
      <c r="O306" s="183"/>
      <c r="P306" s="184">
        <f>SUM(P307:P335)</f>
        <v>0</v>
      </c>
      <c r="Q306" s="183"/>
      <c r="R306" s="184">
        <f>SUM(R307:R335)</f>
        <v>0.002</v>
      </c>
      <c r="S306" s="183"/>
      <c r="T306" s="185">
        <f>SUM(T307:T335)</f>
        <v>22.468999999999998</v>
      </c>
      <c r="AR306" s="186" t="s">
        <v>81</v>
      </c>
      <c r="AT306" s="187" t="s">
        <v>72</v>
      </c>
      <c r="AU306" s="187" t="s">
        <v>81</v>
      </c>
      <c r="AY306" s="186" t="s">
        <v>138</v>
      </c>
      <c r="BK306" s="188">
        <f>SUM(BK307:BK335)</f>
        <v>0</v>
      </c>
    </row>
    <row r="307" spans="2:65" s="1" customFormat="1" ht="22.5" customHeight="1">
      <c r="B307" s="40"/>
      <c r="C307" s="192" t="s">
        <v>424</v>
      </c>
      <c r="D307" s="192" t="s">
        <v>140</v>
      </c>
      <c r="E307" s="193" t="s">
        <v>400</v>
      </c>
      <c r="F307" s="194" t="s">
        <v>401</v>
      </c>
      <c r="G307" s="195" t="s">
        <v>217</v>
      </c>
      <c r="H307" s="196">
        <v>5</v>
      </c>
      <c r="I307" s="197"/>
      <c r="J307" s="198">
        <f>ROUND(I307*H307,2)</f>
        <v>0</v>
      </c>
      <c r="K307" s="194" t="s">
        <v>144</v>
      </c>
      <c r="L307" s="60"/>
      <c r="M307" s="199" t="s">
        <v>21</v>
      </c>
      <c r="N307" s="200" t="s">
        <v>44</v>
      </c>
      <c r="O307" s="41"/>
      <c r="P307" s="201">
        <f>O307*H307</f>
        <v>0</v>
      </c>
      <c r="Q307" s="201">
        <v>0</v>
      </c>
      <c r="R307" s="201">
        <f>Q307*H307</f>
        <v>0</v>
      </c>
      <c r="S307" s="201">
        <v>0</v>
      </c>
      <c r="T307" s="202">
        <f>S307*H307</f>
        <v>0</v>
      </c>
      <c r="AR307" s="23" t="s">
        <v>145</v>
      </c>
      <c r="AT307" s="23" t="s">
        <v>140</v>
      </c>
      <c r="AU307" s="23" t="s">
        <v>84</v>
      </c>
      <c r="AY307" s="23" t="s">
        <v>138</v>
      </c>
      <c r="BE307" s="203">
        <f>IF(N307="základní",J307,0)</f>
        <v>0</v>
      </c>
      <c r="BF307" s="203">
        <f>IF(N307="snížená",J307,0)</f>
        <v>0</v>
      </c>
      <c r="BG307" s="203">
        <f>IF(N307="zákl. přenesená",J307,0)</f>
        <v>0</v>
      </c>
      <c r="BH307" s="203">
        <f>IF(N307="sníž. přenesená",J307,0)</f>
        <v>0</v>
      </c>
      <c r="BI307" s="203">
        <f>IF(N307="nulová",J307,0)</f>
        <v>0</v>
      </c>
      <c r="BJ307" s="23" t="s">
        <v>81</v>
      </c>
      <c r="BK307" s="203">
        <f>ROUND(I307*H307,2)</f>
        <v>0</v>
      </c>
      <c r="BL307" s="23" t="s">
        <v>145</v>
      </c>
      <c r="BM307" s="23" t="s">
        <v>429</v>
      </c>
    </row>
    <row r="308" spans="2:47" s="1" customFormat="1" ht="27">
      <c r="B308" s="40"/>
      <c r="C308" s="62"/>
      <c r="D308" s="204" t="s">
        <v>147</v>
      </c>
      <c r="E308" s="62"/>
      <c r="F308" s="205" t="s">
        <v>403</v>
      </c>
      <c r="G308" s="62"/>
      <c r="H308" s="62"/>
      <c r="I308" s="162"/>
      <c r="J308" s="62"/>
      <c r="K308" s="62"/>
      <c r="L308" s="60"/>
      <c r="M308" s="206"/>
      <c r="N308" s="41"/>
      <c r="O308" s="41"/>
      <c r="P308" s="41"/>
      <c r="Q308" s="41"/>
      <c r="R308" s="41"/>
      <c r="S308" s="41"/>
      <c r="T308" s="77"/>
      <c r="AT308" s="23" t="s">
        <v>147</v>
      </c>
      <c r="AU308" s="23" t="s">
        <v>84</v>
      </c>
    </row>
    <row r="309" spans="2:51" s="12" customFormat="1" ht="13.5">
      <c r="B309" s="218"/>
      <c r="C309" s="219"/>
      <c r="D309" s="204" t="s">
        <v>149</v>
      </c>
      <c r="E309" s="220" t="s">
        <v>21</v>
      </c>
      <c r="F309" s="221" t="s">
        <v>608</v>
      </c>
      <c r="G309" s="219"/>
      <c r="H309" s="222">
        <v>5</v>
      </c>
      <c r="I309" s="223"/>
      <c r="J309" s="219"/>
      <c r="K309" s="219"/>
      <c r="L309" s="224"/>
      <c r="M309" s="225"/>
      <c r="N309" s="226"/>
      <c r="O309" s="226"/>
      <c r="P309" s="226"/>
      <c r="Q309" s="226"/>
      <c r="R309" s="226"/>
      <c r="S309" s="226"/>
      <c r="T309" s="227"/>
      <c r="AT309" s="228" t="s">
        <v>149</v>
      </c>
      <c r="AU309" s="228" t="s">
        <v>84</v>
      </c>
      <c r="AV309" s="12" t="s">
        <v>84</v>
      </c>
      <c r="AW309" s="12" t="s">
        <v>36</v>
      </c>
      <c r="AX309" s="12" t="s">
        <v>73</v>
      </c>
      <c r="AY309" s="228" t="s">
        <v>138</v>
      </c>
    </row>
    <row r="310" spans="2:51" s="13" customFormat="1" ht="13.5">
      <c r="B310" s="229"/>
      <c r="C310" s="230"/>
      <c r="D310" s="231" t="s">
        <v>149</v>
      </c>
      <c r="E310" s="232" t="s">
        <v>21</v>
      </c>
      <c r="F310" s="233" t="s">
        <v>152</v>
      </c>
      <c r="G310" s="230"/>
      <c r="H310" s="234">
        <v>5</v>
      </c>
      <c r="I310" s="235"/>
      <c r="J310" s="230"/>
      <c r="K310" s="230"/>
      <c r="L310" s="236"/>
      <c r="M310" s="237"/>
      <c r="N310" s="238"/>
      <c r="O310" s="238"/>
      <c r="P310" s="238"/>
      <c r="Q310" s="238"/>
      <c r="R310" s="238"/>
      <c r="S310" s="238"/>
      <c r="T310" s="239"/>
      <c r="AT310" s="240" t="s">
        <v>149</v>
      </c>
      <c r="AU310" s="240" t="s">
        <v>84</v>
      </c>
      <c r="AV310" s="13" t="s">
        <v>145</v>
      </c>
      <c r="AW310" s="13" t="s">
        <v>36</v>
      </c>
      <c r="AX310" s="13" t="s">
        <v>81</v>
      </c>
      <c r="AY310" s="240" t="s">
        <v>138</v>
      </c>
    </row>
    <row r="311" spans="2:65" s="1" customFormat="1" ht="31.5" customHeight="1">
      <c r="B311" s="40"/>
      <c r="C311" s="192" t="s">
        <v>428</v>
      </c>
      <c r="D311" s="192" t="s">
        <v>140</v>
      </c>
      <c r="E311" s="193" t="s">
        <v>431</v>
      </c>
      <c r="F311" s="194" t="s">
        <v>432</v>
      </c>
      <c r="G311" s="195" t="s">
        <v>187</v>
      </c>
      <c r="H311" s="196">
        <v>50</v>
      </c>
      <c r="I311" s="197"/>
      <c r="J311" s="198">
        <f>ROUND(I311*H311,2)</f>
        <v>0</v>
      </c>
      <c r="K311" s="194" t="s">
        <v>144</v>
      </c>
      <c r="L311" s="60"/>
      <c r="M311" s="199" t="s">
        <v>21</v>
      </c>
      <c r="N311" s="200" t="s">
        <v>44</v>
      </c>
      <c r="O311" s="41"/>
      <c r="P311" s="201">
        <f>O311*H311</f>
        <v>0</v>
      </c>
      <c r="Q311" s="201">
        <v>4E-05</v>
      </c>
      <c r="R311" s="201">
        <f>Q311*H311</f>
        <v>0.002</v>
      </c>
      <c r="S311" s="201">
        <v>0.103</v>
      </c>
      <c r="T311" s="202">
        <f>S311*H311</f>
        <v>5.1499999999999995</v>
      </c>
      <c r="AR311" s="23" t="s">
        <v>145</v>
      </c>
      <c r="AT311" s="23" t="s">
        <v>140</v>
      </c>
      <c r="AU311" s="23" t="s">
        <v>84</v>
      </c>
      <c r="AY311" s="23" t="s">
        <v>138</v>
      </c>
      <c r="BE311" s="203">
        <f>IF(N311="základní",J311,0)</f>
        <v>0</v>
      </c>
      <c r="BF311" s="203">
        <f>IF(N311="snížená",J311,0)</f>
        <v>0</v>
      </c>
      <c r="BG311" s="203">
        <f>IF(N311="zákl. přenesená",J311,0)</f>
        <v>0</v>
      </c>
      <c r="BH311" s="203">
        <f>IF(N311="sníž. přenesená",J311,0)</f>
        <v>0</v>
      </c>
      <c r="BI311" s="203">
        <f>IF(N311="nulová",J311,0)</f>
        <v>0</v>
      </c>
      <c r="BJ311" s="23" t="s">
        <v>81</v>
      </c>
      <c r="BK311" s="203">
        <f>ROUND(I311*H311,2)</f>
        <v>0</v>
      </c>
      <c r="BL311" s="23" t="s">
        <v>145</v>
      </c>
      <c r="BM311" s="23" t="s">
        <v>639</v>
      </c>
    </row>
    <row r="312" spans="2:47" s="1" customFormat="1" ht="216">
      <c r="B312" s="40"/>
      <c r="C312" s="62"/>
      <c r="D312" s="204" t="s">
        <v>147</v>
      </c>
      <c r="E312" s="62"/>
      <c r="F312" s="205" t="s">
        <v>434</v>
      </c>
      <c r="G312" s="62"/>
      <c r="H312" s="62"/>
      <c r="I312" s="162"/>
      <c r="J312" s="62"/>
      <c r="K312" s="62"/>
      <c r="L312" s="60"/>
      <c r="M312" s="206"/>
      <c r="N312" s="41"/>
      <c r="O312" s="41"/>
      <c r="P312" s="41"/>
      <c r="Q312" s="41"/>
      <c r="R312" s="41"/>
      <c r="S312" s="41"/>
      <c r="T312" s="77"/>
      <c r="AT312" s="23" t="s">
        <v>147</v>
      </c>
      <c r="AU312" s="23" t="s">
        <v>84</v>
      </c>
    </row>
    <row r="313" spans="2:51" s="12" customFormat="1" ht="27">
      <c r="B313" s="218"/>
      <c r="C313" s="219"/>
      <c r="D313" s="204" t="s">
        <v>149</v>
      </c>
      <c r="E313" s="220" t="s">
        <v>21</v>
      </c>
      <c r="F313" s="221" t="s">
        <v>640</v>
      </c>
      <c r="G313" s="219"/>
      <c r="H313" s="222">
        <v>50</v>
      </c>
      <c r="I313" s="223"/>
      <c r="J313" s="219"/>
      <c r="K313" s="219"/>
      <c r="L313" s="224"/>
      <c r="M313" s="225"/>
      <c r="N313" s="226"/>
      <c r="O313" s="226"/>
      <c r="P313" s="226"/>
      <c r="Q313" s="226"/>
      <c r="R313" s="226"/>
      <c r="S313" s="226"/>
      <c r="T313" s="227"/>
      <c r="AT313" s="228" t="s">
        <v>149</v>
      </c>
      <c r="AU313" s="228" t="s">
        <v>84</v>
      </c>
      <c r="AV313" s="12" t="s">
        <v>84</v>
      </c>
      <c r="AW313" s="12" t="s">
        <v>36</v>
      </c>
      <c r="AX313" s="12" t="s">
        <v>73</v>
      </c>
      <c r="AY313" s="228" t="s">
        <v>138</v>
      </c>
    </row>
    <row r="314" spans="2:51" s="13" customFormat="1" ht="13.5">
      <c r="B314" s="229"/>
      <c r="C314" s="230"/>
      <c r="D314" s="231" t="s">
        <v>149</v>
      </c>
      <c r="E314" s="232" t="s">
        <v>21</v>
      </c>
      <c r="F314" s="233" t="s">
        <v>152</v>
      </c>
      <c r="G314" s="230"/>
      <c r="H314" s="234">
        <v>50</v>
      </c>
      <c r="I314" s="235"/>
      <c r="J314" s="230"/>
      <c r="K314" s="230"/>
      <c r="L314" s="236"/>
      <c r="M314" s="237"/>
      <c r="N314" s="238"/>
      <c r="O314" s="238"/>
      <c r="P314" s="238"/>
      <c r="Q314" s="238"/>
      <c r="R314" s="238"/>
      <c r="S314" s="238"/>
      <c r="T314" s="239"/>
      <c r="AT314" s="240" t="s">
        <v>149</v>
      </c>
      <c r="AU314" s="240" t="s">
        <v>84</v>
      </c>
      <c r="AV314" s="13" t="s">
        <v>145</v>
      </c>
      <c r="AW314" s="13" t="s">
        <v>36</v>
      </c>
      <c r="AX314" s="13" t="s">
        <v>81</v>
      </c>
      <c r="AY314" s="240" t="s">
        <v>138</v>
      </c>
    </row>
    <row r="315" spans="2:65" s="1" customFormat="1" ht="22.5" customHeight="1">
      <c r="B315" s="40"/>
      <c r="C315" s="192" t="s">
        <v>430</v>
      </c>
      <c r="D315" s="192" t="s">
        <v>140</v>
      </c>
      <c r="E315" s="193" t="s">
        <v>442</v>
      </c>
      <c r="F315" s="194" t="s">
        <v>443</v>
      </c>
      <c r="G315" s="195" t="s">
        <v>217</v>
      </c>
      <c r="H315" s="196">
        <v>23</v>
      </c>
      <c r="I315" s="197"/>
      <c r="J315" s="198">
        <f>ROUND(I315*H315,2)</f>
        <v>0</v>
      </c>
      <c r="K315" s="194" t="s">
        <v>144</v>
      </c>
      <c r="L315" s="60"/>
      <c r="M315" s="199" t="s">
        <v>21</v>
      </c>
      <c r="N315" s="200" t="s">
        <v>44</v>
      </c>
      <c r="O315" s="41"/>
      <c r="P315" s="201">
        <f>O315*H315</f>
        <v>0</v>
      </c>
      <c r="Q315" s="201">
        <v>0</v>
      </c>
      <c r="R315" s="201">
        <f>Q315*H315</f>
        <v>0</v>
      </c>
      <c r="S315" s="201">
        <v>0.753</v>
      </c>
      <c r="T315" s="202">
        <f>S315*H315</f>
        <v>17.319</v>
      </c>
      <c r="AR315" s="23" t="s">
        <v>145</v>
      </c>
      <c r="AT315" s="23" t="s">
        <v>140</v>
      </c>
      <c r="AU315" s="23" t="s">
        <v>84</v>
      </c>
      <c r="AY315" s="23" t="s">
        <v>138</v>
      </c>
      <c r="BE315" s="203">
        <f>IF(N315="základní",J315,0)</f>
        <v>0</v>
      </c>
      <c r="BF315" s="203">
        <f>IF(N315="snížená",J315,0)</f>
        <v>0</v>
      </c>
      <c r="BG315" s="203">
        <f>IF(N315="zákl. přenesená",J315,0)</f>
        <v>0</v>
      </c>
      <c r="BH315" s="203">
        <f>IF(N315="sníž. přenesená",J315,0)</f>
        <v>0</v>
      </c>
      <c r="BI315" s="203">
        <f>IF(N315="nulová",J315,0)</f>
        <v>0</v>
      </c>
      <c r="BJ315" s="23" t="s">
        <v>81</v>
      </c>
      <c r="BK315" s="203">
        <f>ROUND(I315*H315,2)</f>
        <v>0</v>
      </c>
      <c r="BL315" s="23" t="s">
        <v>145</v>
      </c>
      <c r="BM315" s="23" t="s">
        <v>641</v>
      </c>
    </row>
    <row r="316" spans="2:47" s="1" customFormat="1" ht="121.5">
      <c r="B316" s="40"/>
      <c r="C316" s="62"/>
      <c r="D316" s="204" t="s">
        <v>147</v>
      </c>
      <c r="E316" s="62"/>
      <c r="F316" s="205" t="s">
        <v>445</v>
      </c>
      <c r="G316" s="62"/>
      <c r="H316" s="62"/>
      <c r="I316" s="162"/>
      <c r="J316" s="62"/>
      <c r="K316" s="62"/>
      <c r="L316" s="60"/>
      <c r="M316" s="206"/>
      <c r="N316" s="41"/>
      <c r="O316" s="41"/>
      <c r="P316" s="41"/>
      <c r="Q316" s="41"/>
      <c r="R316" s="41"/>
      <c r="S316" s="41"/>
      <c r="T316" s="77"/>
      <c r="AT316" s="23" t="s">
        <v>147</v>
      </c>
      <c r="AU316" s="23" t="s">
        <v>84</v>
      </c>
    </row>
    <row r="317" spans="2:51" s="12" customFormat="1" ht="13.5">
      <c r="B317" s="218"/>
      <c r="C317" s="219"/>
      <c r="D317" s="204" t="s">
        <v>149</v>
      </c>
      <c r="E317" s="220" t="s">
        <v>21</v>
      </c>
      <c r="F317" s="221" t="s">
        <v>642</v>
      </c>
      <c r="G317" s="219"/>
      <c r="H317" s="222">
        <v>23</v>
      </c>
      <c r="I317" s="223"/>
      <c r="J317" s="219"/>
      <c r="K317" s="219"/>
      <c r="L317" s="224"/>
      <c r="M317" s="225"/>
      <c r="N317" s="226"/>
      <c r="O317" s="226"/>
      <c r="P317" s="226"/>
      <c r="Q317" s="226"/>
      <c r="R317" s="226"/>
      <c r="S317" s="226"/>
      <c r="T317" s="227"/>
      <c r="AT317" s="228" t="s">
        <v>149</v>
      </c>
      <c r="AU317" s="228" t="s">
        <v>84</v>
      </c>
      <c r="AV317" s="12" t="s">
        <v>84</v>
      </c>
      <c r="AW317" s="12" t="s">
        <v>36</v>
      </c>
      <c r="AX317" s="12" t="s">
        <v>73</v>
      </c>
      <c r="AY317" s="228" t="s">
        <v>138</v>
      </c>
    </row>
    <row r="318" spans="2:51" s="13" customFormat="1" ht="13.5">
      <c r="B318" s="229"/>
      <c r="C318" s="230"/>
      <c r="D318" s="231" t="s">
        <v>149</v>
      </c>
      <c r="E318" s="232" t="s">
        <v>21</v>
      </c>
      <c r="F318" s="233" t="s">
        <v>152</v>
      </c>
      <c r="G318" s="230"/>
      <c r="H318" s="234">
        <v>23</v>
      </c>
      <c r="I318" s="235"/>
      <c r="J318" s="230"/>
      <c r="K318" s="230"/>
      <c r="L318" s="236"/>
      <c r="M318" s="237"/>
      <c r="N318" s="238"/>
      <c r="O318" s="238"/>
      <c r="P318" s="238"/>
      <c r="Q318" s="238"/>
      <c r="R318" s="238"/>
      <c r="S318" s="238"/>
      <c r="T318" s="239"/>
      <c r="AT318" s="240" t="s">
        <v>149</v>
      </c>
      <c r="AU318" s="240" t="s">
        <v>84</v>
      </c>
      <c r="AV318" s="13" t="s">
        <v>145</v>
      </c>
      <c r="AW318" s="13" t="s">
        <v>36</v>
      </c>
      <c r="AX318" s="13" t="s">
        <v>81</v>
      </c>
      <c r="AY318" s="240" t="s">
        <v>138</v>
      </c>
    </row>
    <row r="319" spans="2:65" s="1" customFormat="1" ht="31.5" customHeight="1">
      <c r="B319" s="40"/>
      <c r="C319" s="192" t="s">
        <v>436</v>
      </c>
      <c r="D319" s="192" t="s">
        <v>140</v>
      </c>
      <c r="E319" s="193" t="s">
        <v>448</v>
      </c>
      <c r="F319" s="194" t="s">
        <v>449</v>
      </c>
      <c r="G319" s="195" t="s">
        <v>181</v>
      </c>
      <c r="H319" s="196">
        <v>17.319</v>
      </c>
      <c r="I319" s="197"/>
      <c r="J319" s="198">
        <f>ROUND(I319*H319,2)</f>
        <v>0</v>
      </c>
      <c r="K319" s="194" t="s">
        <v>21</v>
      </c>
      <c r="L319" s="60"/>
      <c r="M319" s="199" t="s">
        <v>21</v>
      </c>
      <c r="N319" s="200" t="s">
        <v>44</v>
      </c>
      <c r="O319" s="41"/>
      <c r="P319" s="201">
        <f>O319*H319</f>
        <v>0</v>
      </c>
      <c r="Q319" s="201">
        <v>0</v>
      </c>
      <c r="R319" s="201">
        <f>Q319*H319</f>
        <v>0</v>
      </c>
      <c r="S319" s="201">
        <v>0</v>
      </c>
      <c r="T319" s="202">
        <f>S319*H319</f>
        <v>0</v>
      </c>
      <c r="AR319" s="23" t="s">
        <v>145</v>
      </c>
      <c r="AT319" s="23" t="s">
        <v>140</v>
      </c>
      <c r="AU319" s="23" t="s">
        <v>84</v>
      </c>
      <c r="AY319" s="23" t="s">
        <v>138</v>
      </c>
      <c r="BE319" s="203">
        <f>IF(N319="základní",J319,0)</f>
        <v>0</v>
      </c>
      <c r="BF319" s="203">
        <f>IF(N319="snížená",J319,0)</f>
        <v>0</v>
      </c>
      <c r="BG319" s="203">
        <f>IF(N319="zákl. přenesená",J319,0)</f>
        <v>0</v>
      </c>
      <c r="BH319" s="203">
        <f>IF(N319="sníž. přenesená",J319,0)</f>
        <v>0</v>
      </c>
      <c r="BI319" s="203">
        <f>IF(N319="nulová",J319,0)</f>
        <v>0</v>
      </c>
      <c r="BJ319" s="23" t="s">
        <v>81</v>
      </c>
      <c r="BK319" s="203">
        <f>ROUND(I319*H319,2)</f>
        <v>0</v>
      </c>
      <c r="BL319" s="23" t="s">
        <v>145</v>
      </c>
      <c r="BM319" s="23" t="s">
        <v>643</v>
      </c>
    </row>
    <row r="320" spans="2:51" s="12" customFormat="1" ht="13.5">
      <c r="B320" s="218"/>
      <c r="C320" s="219"/>
      <c r="D320" s="204" t="s">
        <v>149</v>
      </c>
      <c r="E320" s="220" t="s">
        <v>21</v>
      </c>
      <c r="F320" s="221" t="s">
        <v>644</v>
      </c>
      <c r="G320" s="219"/>
      <c r="H320" s="222">
        <v>17.319</v>
      </c>
      <c r="I320" s="223"/>
      <c r="J320" s="219"/>
      <c r="K320" s="219"/>
      <c r="L320" s="224"/>
      <c r="M320" s="225"/>
      <c r="N320" s="226"/>
      <c r="O320" s="226"/>
      <c r="P320" s="226"/>
      <c r="Q320" s="226"/>
      <c r="R320" s="226"/>
      <c r="S320" s="226"/>
      <c r="T320" s="227"/>
      <c r="AT320" s="228" t="s">
        <v>149</v>
      </c>
      <c r="AU320" s="228" t="s">
        <v>84</v>
      </c>
      <c r="AV320" s="12" t="s">
        <v>84</v>
      </c>
      <c r="AW320" s="12" t="s">
        <v>36</v>
      </c>
      <c r="AX320" s="12" t="s">
        <v>73</v>
      </c>
      <c r="AY320" s="228" t="s">
        <v>138</v>
      </c>
    </row>
    <row r="321" spans="2:51" s="13" customFormat="1" ht="13.5">
      <c r="B321" s="229"/>
      <c r="C321" s="230"/>
      <c r="D321" s="231" t="s">
        <v>149</v>
      </c>
      <c r="E321" s="232" t="s">
        <v>21</v>
      </c>
      <c r="F321" s="233" t="s">
        <v>152</v>
      </c>
      <c r="G321" s="230"/>
      <c r="H321" s="234">
        <v>17.319</v>
      </c>
      <c r="I321" s="235"/>
      <c r="J321" s="230"/>
      <c r="K321" s="230"/>
      <c r="L321" s="236"/>
      <c r="M321" s="237"/>
      <c r="N321" s="238"/>
      <c r="O321" s="238"/>
      <c r="P321" s="238"/>
      <c r="Q321" s="238"/>
      <c r="R321" s="238"/>
      <c r="S321" s="238"/>
      <c r="T321" s="239"/>
      <c r="AT321" s="240" t="s">
        <v>149</v>
      </c>
      <c r="AU321" s="240" t="s">
        <v>84</v>
      </c>
      <c r="AV321" s="13" t="s">
        <v>145</v>
      </c>
      <c r="AW321" s="13" t="s">
        <v>36</v>
      </c>
      <c r="AX321" s="13" t="s">
        <v>81</v>
      </c>
      <c r="AY321" s="240" t="s">
        <v>138</v>
      </c>
    </row>
    <row r="322" spans="2:65" s="1" customFormat="1" ht="22.5" customHeight="1">
      <c r="B322" s="40"/>
      <c r="C322" s="192" t="s">
        <v>441</v>
      </c>
      <c r="D322" s="192" t="s">
        <v>140</v>
      </c>
      <c r="E322" s="193" t="s">
        <v>453</v>
      </c>
      <c r="F322" s="194" t="s">
        <v>454</v>
      </c>
      <c r="G322" s="195" t="s">
        <v>181</v>
      </c>
      <c r="H322" s="196">
        <v>5.15</v>
      </c>
      <c r="I322" s="197"/>
      <c r="J322" s="198">
        <f>ROUND(I322*H322,2)</f>
        <v>0</v>
      </c>
      <c r="K322" s="194" t="s">
        <v>21</v>
      </c>
      <c r="L322" s="60"/>
      <c r="M322" s="199" t="s">
        <v>21</v>
      </c>
      <c r="N322" s="200" t="s">
        <v>44</v>
      </c>
      <c r="O322" s="41"/>
      <c r="P322" s="201">
        <f>O322*H322</f>
        <v>0</v>
      </c>
      <c r="Q322" s="201">
        <v>0</v>
      </c>
      <c r="R322" s="201">
        <f>Q322*H322</f>
        <v>0</v>
      </c>
      <c r="S322" s="201">
        <v>0</v>
      </c>
      <c r="T322" s="202">
        <f>S322*H322</f>
        <v>0</v>
      </c>
      <c r="AR322" s="23" t="s">
        <v>145</v>
      </c>
      <c r="AT322" s="23" t="s">
        <v>140</v>
      </c>
      <c r="AU322" s="23" t="s">
        <v>84</v>
      </c>
      <c r="AY322" s="23" t="s">
        <v>138</v>
      </c>
      <c r="BE322" s="203">
        <f>IF(N322="základní",J322,0)</f>
        <v>0</v>
      </c>
      <c r="BF322" s="203">
        <f>IF(N322="snížená",J322,0)</f>
        <v>0</v>
      </c>
      <c r="BG322" s="203">
        <f>IF(N322="zákl. přenesená",J322,0)</f>
        <v>0</v>
      </c>
      <c r="BH322" s="203">
        <f>IF(N322="sníž. přenesená",J322,0)</f>
        <v>0</v>
      </c>
      <c r="BI322" s="203">
        <f>IF(N322="nulová",J322,0)</f>
        <v>0</v>
      </c>
      <c r="BJ322" s="23" t="s">
        <v>81</v>
      </c>
      <c r="BK322" s="203">
        <f>ROUND(I322*H322,2)</f>
        <v>0</v>
      </c>
      <c r="BL322" s="23" t="s">
        <v>145</v>
      </c>
      <c r="BM322" s="23" t="s">
        <v>645</v>
      </c>
    </row>
    <row r="323" spans="2:51" s="12" customFormat="1" ht="13.5">
      <c r="B323" s="218"/>
      <c r="C323" s="219"/>
      <c r="D323" s="204" t="s">
        <v>149</v>
      </c>
      <c r="E323" s="220" t="s">
        <v>21</v>
      </c>
      <c r="F323" s="221" t="s">
        <v>646</v>
      </c>
      <c r="G323" s="219"/>
      <c r="H323" s="222">
        <v>5.15</v>
      </c>
      <c r="I323" s="223"/>
      <c r="J323" s="219"/>
      <c r="K323" s="219"/>
      <c r="L323" s="224"/>
      <c r="M323" s="225"/>
      <c r="N323" s="226"/>
      <c r="O323" s="226"/>
      <c r="P323" s="226"/>
      <c r="Q323" s="226"/>
      <c r="R323" s="226"/>
      <c r="S323" s="226"/>
      <c r="T323" s="227"/>
      <c r="AT323" s="228" t="s">
        <v>149</v>
      </c>
      <c r="AU323" s="228" t="s">
        <v>84</v>
      </c>
      <c r="AV323" s="12" t="s">
        <v>84</v>
      </c>
      <c r="AW323" s="12" t="s">
        <v>36</v>
      </c>
      <c r="AX323" s="12" t="s">
        <v>73</v>
      </c>
      <c r="AY323" s="228" t="s">
        <v>138</v>
      </c>
    </row>
    <row r="324" spans="2:51" s="13" customFormat="1" ht="13.5">
      <c r="B324" s="229"/>
      <c r="C324" s="230"/>
      <c r="D324" s="231" t="s">
        <v>149</v>
      </c>
      <c r="E324" s="232" t="s">
        <v>21</v>
      </c>
      <c r="F324" s="233" t="s">
        <v>152</v>
      </c>
      <c r="G324" s="230"/>
      <c r="H324" s="234">
        <v>5.15</v>
      </c>
      <c r="I324" s="235"/>
      <c r="J324" s="230"/>
      <c r="K324" s="230"/>
      <c r="L324" s="236"/>
      <c r="M324" s="237"/>
      <c r="N324" s="238"/>
      <c r="O324" s="238"/>
      <c r="P324" s="238"/>
      <c r="Q324" s="238"/>
      <c r="R324" s="238"/>
      <c r="S324" s="238"/>
      <c r="T324" s="239"/>
      <c r="AT324" s="240" t="s">
        <v>149</v>
      </c>
      <c r="AU324" s="240" t="s">
        <v>84</v>
      </c>
      <c r="AV324" s="13" t="s">
        <v>145</v>
      </c>
      <c r="AW324" s="13" t="s">
        <v>36</v>
      </c>
      <c r="AX324" s="13" t="s">
        <v>81</v>
      </c>
      <c r="AY324" s="240" t="s">
        <v>138</v>
      </c>
    </row>
    <row r="325" spans="2:65" s="1" customFormat="1" ht="31.5" customHeight="1">
      <c r="B325" s="40"/>
      <c r="C325" s="192" t="s">
        <v>447</v>
      </c>
      <c r="D325" s="192" t="s">
        <v>140</v>
      </c>
      <c r="E325" s="193" t="s">
        <v>458</v>
      </c>
      <c r="F325" s="194" t="s">
        <v>459</v>
      </c>
      <c r="G325" s="195" t="s">
        <v>181</v>
      </c>
      <c r="H325" s="196">
        <v>5.15</v>
      </c>
      <c r="I325" s="197"/>
      <c r="J325" s="198">
        <f>ROUND(I325*H325,2)</f>
        <v>0</v>
      </c>
      <c r="K325" s="194" t="s">
        <v>21</v>
      </c>
      <c r="L325" s="60"/>
      <c r="M325" s="199" t="s">
        <v>21</v>
      </c>
      <c r="N325" s="200" t="s">
        <v>44</v>
      </c>
      <c r="O325" s="41"/>
      <c r="P325" s="201">
        <f>O325*H325</f>
        <v>0</v>
      </c>
      <c r="Q325" s="201">
        <v>0</v>
      </c>
      <c r="R325" s="201">
        <f>Q325*H325</f>
        <v>0</v>
      </c>
      <c r="S325" s="201">
        <v>0</v>
      </c>
      <c r="T325" s="202">
        <f>S325*H325</f>
        <v>0</v>
      </c>
      <c r="AR325" s="23" t="s">
        <v>145</v>
      </c>
      <c r="AT325" s="23" t="s">
        <v>140</v>
      </c>
      <c r="AU325" s="23" t="s">
        <v>84</v>
      </c>
      <c r="AY325" s="23" t="s">
        <v>138</v>
      </c>
      <c r="BE325" s="203">
        <f>IF(N325="základní",J325,0)</f>
        <v>0</v>
      </c>
      <c r="BF325" s="203">
        <f>IF(N325="snížená",J325,0)</f>
        <v>0</v>
      </c>
      <c r="BG325" s="203">
        <f>IF(N325="zákl. přenesená",J325,0)</f>
        <v>0</v>
      </c>
      <c r="BH325" s="203">
        <f>IF(N325="sníž. přenesená",J325,0)</f>
        <v>0</v>
      </c>
      <c r="BI325" s="203">
        <f>IF(N325="nulová",J325,0)</f>
        <v>0</v>
      </c>
      <c r="BJ325" s="23" t="s">
        <v>81</v>
      </c>
      <c r="BK325" s="203">
        <f>ROUND(I325*H325,2)</f>
        <v>0</v>
      </c>
      <c r="BL325" s="23" t="s">
        <v>145</v>
      </c>
      <c r="BM325" s="23" t="s">
        <v>647</v>
      </c>
    </row>
    <row r="326" spans="2:51" s="12" customFormat="1" ht="13.5">
      <c r="B326" s="218"/>
      <c r="C326" s="219"/>
      <c r="D326" s="204" t="s">
        <v>149</v>
      </c>
      <c r="E326" s="220" t="s">
        <v>21</v>
      </c>
      <c r="F326" s="221" t="s">
        <v>648</v>
      </c>
      <c r="G326" s="219"/>
      <c r="H326" s="222">
        <v>5.15</v>
      </c>
      <c r="I326" s="223"/>
      <c r="J326" s="219"/>
      <c r="K326" s="219"/>
      <c r="L326" s="224"/>
      <c r="M326" s="225"/>
      <c r="N326" s="226"/>
      <c r="O326" s="226"/>
      <c r="P326" s="226"/>
      <c r="Q326" s="226"/>
      <c r="R326" s="226"/>
      <c r="S326" s="226"/>
      <c r="T326" s="227"/>
      <c r="AT326" s="228" t="s">
        <v>149</v>
      </c>
      <c r="AU326" s="228" t="s">
        <v>84</v>
      </c>
      <c r="AV326" s="12" t="s">
        <v>84</v>
      </c>
      <c r="AW326" s="12" t="s">
        <v>36</v>
      </c>
      <c r="AX326" s="12" t="s">
        <v>73</v>
      </c>
      <c r="AY326" s="228" t="s">
        <v>138</v>
      </c>
    </row>
    <row r="327" spans="2:51" s="13" customFormat="1" ht="13.5">
      <c r="B327" s="229"/>
      <c r="C327" s="230"/>
      <c r="D327" s="231" t="s">
        <v>149</v>
      </c>
      <c r="E327" s="232" t="s">
        <v>21</v>
      </c>
      <c r="F327" s="233" t="s">
        <v>152</v>
      </c>
      <c r="G327" s="230"/>
      <c r="H327" s="234">
        <v>5.15</v>
      </c>
      <c r="I327" s="235"/>
      <c r="J327" s="230"/>
      <c r="K327" s="230"/>
      <c r="L327" s="236"/>
      <c r="M327" s="237"/>
      <c r="N327" s="238"/>
      <c r="O327" s="238"/>
      <c r="P327" s="238"/>
      <c r="Q327" s="238"/>
      <c r="R327" s="238"/>
      <c r="S327" s="238"/>
      <c r="T327" s="239"/>
      <c r="AT327" s="240" t="s">
        <v>149</v>
      </c>
      <c r="AU327" s="240" t="s">
        <v>84</v>
      </c>
      <c r="AV327" s="13" t="s">
        <v>145</v>
      </c>
      <c r="AW327" s="13" t="s">
        <v>36</v>
      </c>
      <c r="AX327" s="13" t="s">
        <v>81</v>
      </c>
      <c r="AY327" s="240" t="s">
        <v>138</v>
      </c>
    </row>
    <row r="328" spans="2:65" s="1" customFormat="1" ht="31.5" customHeight="1">
      <c r="B328" s="40"/>
      <c r="C328" s="192" t="s">
        <v>452</v>
      </c>
      <c r="D328" s="192" t="s">
        <v>140</v>
      </c>
      <c r="E328" s="193" t="s">
        <v>463</v>
      </c>
      <c r="F328" s="194" t="s">
        <v>464</v>
      </c>
      <c r="G328" s="195" t="s">
        <v>181</v>
      </c>
      <c r="H328" s="196">
        <v>826.882</v>
      </c>
      <c r="I328" s="197"/>
      <c r="J328" s="198">
        <f>ROUND(I328*H328,2)</f>
        <v>0</v>
      </c>
      <c r="K328" s="194" t="s">
        <v>21</v>
      </c>
      <c r="L328" s="60"/>
      <c r="M328" s="199" t="s">
        <v>21</v>
      </c>
      <c r="N328" s="200" t="s">
        <v>44</v>
      </c>
      <c r="O328" s="41"/>
      <c r="P328" s="201">
        <f>O328*H328</f>
        <v>0</v>
      </c>
      <c r="Q328" s="201">
        <v>0</v>
      </c>
      <c r="R328" s="201">
        <f>Q328*H328</f>
        <v>0</v>
      </c>
      <c r="S328" s="201">
        <v>0</v>
      </c>
      <c r="T328" s="202">
        <f>S328*H328</f>
        <v>0</v>
      </c>
      <c r="AR328" s="23" t="s">
        <v>145</v>
      </c>
      <c r="AT328" s="23" t="s">
        <v>140</v>
      </c>
      <c r="AU328" s="23" t="s">
        <v>84</v>
      </c>
      <c r="AY328" s="23" t="s">
        <v>138</v>
      </c>
      <c r="BE328" s="203">
        <f>IF(N328="základní",J328,0)</f>
        <v>0</v>
      </c>
      <c r="BF328" s="203">
        <f>IF(N328="snížená",J328,0)</f>
        <v>0</v>
      </c>
      <c r="BG328" s="203">
        <f>IF(N328="zákl. přenesená",J328,0)</f>
        <v>0</v>
      </c>
      <c r="BH328" s="203">
        <f>IF(N328="sníž. přenesená",J328,0)</f>
        <v>0</v>
      </c>
      <c r="BI328" s="203">
        <f>IF(N328="nulová",J328,0)</f>
        <v>0</v>
      </c>
      <c r="BJ328" s="23" t="s">
        <v>81</v>
      </c>
      <c r="BK328" s="203">
        <f>ROUND(I328*H328,2)</f>
        <v>0</v>
      </c>
      <c r="BL328" s="23" t="s">
        <v>145</v>
      </c>
      <c r="BM328" s="23" t="s">
        <v>649</v>
      </c>
    </row>
    <row r="329" spans="2:51" s="12" customFormat="1" ht="13.5">
      <c r="B329" s="218"/>
      <c r="C329" s="219"/>
      <c r="D329" s="204" t="s">
        <v>149</v>
      </c>
      <c r="E329" s="220" t="s">
        <v>21</v>
      </c>
      <c r="F329" s="221" t="s">
        <v>650</v>
      </c>
      <c r="G329" s="219"/>
      <c r="H329" s="222">
        <v>832.032</v>
      </c>
      <c r="I329" s="223"/>
      <c r="J329" s="219"/>
      <c r="K329" s="219"/>
      <c r="L329" s="224"/>
      <c r="M329" s="225"/>
      <c r="N329" s="226"/>
      <c r="O329" s="226"/>
      <c r="P329" s="226"/>
      <c r="Q329" s="226"/>
      <c r="R329" s="226"/>
      <c r="S329" s="226"/>
      <c r="T329" s="227"/>
      <c r="AT329" s="228" t="s">
        <v>149</v>
      </c>
      <c r="AU329" s="228" t="s">
        <v>84</v>
      </c>
      <c r="AV329" s="12" t="s">
        <v>84</v>
      </c>
      <c r="AW329" s="12" t="s">
        <v>36</v>
      </c>
      <c r="AX329" s="12" t="s">
        <v>73</v>
      </c>
      <c r="AY329" s="228" t="s">
        <v>138</v>
      </c>
    </row>
    <row r="330" spans="2:51" s="12" customFormat="1" ht="13.5">
      <c r="B330" s="218"/>
      <c r="C330" s="219"/>
      <c r="D330" s="204" t="s">
        <v>149</v>
      </c>
      <c r="E330" s="220" t="s">
        <v>21</v>
      </c>
      <c r="F330" s="221" t="s">
        <v>651</v>
      </c>
      <c r="G330" s="219"/>
      <c r="H330" s="222">
        <v>-5.15</v>
      </c>
      <c r="I330" s="223"/>
      <c r="J330" s="219"/>
      <c r="K330" s="219"/>
      <c r="L330" s="224"/>
      <c r="M330" s="225"/>
      <c r="N330" s="226"/>
      <c r="O330" s="226"/>
      <c r="P330" s="226"/>
      <c r="Q330" s="226"/>
      <c r="R330" s="226"/>
      <c r="S330" s="226"/>
      <c r="T330" s="227"/>
      <c r="AT330" s="228" t="s">
        <v>149</v>
      </c>
      <c r="AU330" s="228" t="s">
        <v>84</v>
      </c>
      <c r="AV330" s="12" t="s">
        <v>84</v>
      </c>
      <c r="AW330" s="12" t="s">
        <v>36</v>
      </c>
      <c r="AX330" s="12" t="s">
        <v>73</v>
      </c>
      <c r="AY330" s="228" t="s">
        <v>138</v>
      </c>
    </row>
    <row r="331" spans="2:51" s="13" customFormat="1" ht="13.5">
      <c r="B331" s="229"/>
      <c r="C331" s="230"/>
      <c r="D331" s="231" t="s">
        <v>149</v>
      </c>
      <c r="E331" s="232" t="s">
        <v>21</v>
      </c>
      <c r="F331" s="233" t="s">
        <v>152</v>
      </c>
      <c r="G331" s="230"/>
      <c r="H331" s="234">
        <v>826.882</v>
      </c>
      <c r="I331" s="235"/>
      <c r="J331" s="230"/>
      <c r="K331" s="230"/>
      <c r="L331" s="236"/>
      <c r="M331" s="237"/>
      <c r="N331" s="238"/>
      <c r="O331" s="238"/>
      <c r="P331" s="238"/>
      <c r="Q331" s="238"/>
      <c r="R331" s="238"/>
      <c r="S331" s="238"/>
      <c r="T331" s="239"/>
      <c r="AT331" s="240" t="s">
        <v>149</v>
      </c>
      <c r="AU331" s="240" t="s">
        <v>84</v>
      </c>
      <c r="AV331" s="13" t="s">
        <v>145</v>
      </c>
      <c r="AW331" s="13" t="s">
        <v>36</v>
      </c>
      <c r="AX331" s="13" t="s">
        <v>81</v>
      </c>
      <c r="AY331" s="240" t="s">
        <v>138</v>
      </c>
    </row>
    <row r="332" spans="2:65" s="1" customFormat="1" ht="22.5" customHeight="1">
      <c r="B332" s="40"/>
      <c r="C332" s="192" t="s">
        <v>457</v>
      </c>
      <c r="D332" s="192" t="s">
        <v>140</v>
      </c>
      <c r="E332" s="193" t="s">
        <v>469</v>
      </c>
      <c r="F332" s="194" t="s">
        <v>470</v>
      </c>
      <c r="G332" s="195" t="s">
        <v>181</v>
      </c>
      <c r="H332" s="196">
        <v>17.319</v>
      </c>
      <c r="I332" s="197"/>
      <c r="J332" s="198">
        <f>ROUND(I332*H332,2)</f>
        <v>0</v>
      </c>
      <c r="K332" s="194" t="s">
        <v>144</v>
      </c>
      <c r="L332" s="60"/>
      <c r="M332" s="199" t="s">
        <v>21</v>
      </c>
      <c r="N332" s="200" t="s">
        <v>44</v>
      </c>
      <c r="O332" s="41"/>
      <c r="P332" s="201">
        <f>O332*H332</f>
        <v>0</v>
      </c>
      <c r="Q332" s="201">
        <v>0</v>
      </c>
      <c r="R332" s="201">
        <f>Q332*H332</f>
        <v>0</v>
      </c>
      <c r="S332" s="201">
        <v>0</v>
      </c>
      <c r="T332" s="202">
        <f>S332*H332</f>
        <v>0</v>
      </c>
      <c r="AR332" s="23" t="s">
        <v>145</v>
      </c>
      <c r="AT332" s="23" t="s">
        <v>140</v>
      </c>
      <c r="AU332" s="23" t="s">
        <v>84</v>
      </c>
      <c r="AY332" s="23" t="s">
        <v>138</v>
      </c>
      <c r="BE332" s="203">
        <f>IF(N332="základní",J332,0)</f>
        <v>0</v>
      </c>
      <c r="BF332" s="203">
        <f>IF(N332="snížená",J332,0)</f>
        <v>0</v>
      </c>
      <c r="BG332" s="203">
        <f>IF(N332="zákl. přenesená",J332,0)</f>
        <v>0</v>
      </c>
      <c r="BH332" s="203">
        <f>IF(N332="sníž. přenesená",J332,0)</f>
        <v>0</v>
      </c>
      <c r="BI332" s="203">
        <f>IF(N332="nulová",J332,0)</f>
        <v>0</v>
      </c>
      <c r="BJ332" s="23" t="s">
        <v>81</v>
      </c>
      <c r="BK332" s="203">
        <f>ROUND(I332*H332,2)</f>
        <v>0</v>
      </c>
      <c r="BL332" s="23" t="s">
        <v>145</v>
      </c>
      <c r="BM332" s="23" t="s">
        <v>652</v>
      </c>
    </row>
    <row r="333" spans="2:47" s="1" customFormat="1" ht="67.5">
      <c r="B333" s="40"/>
      <c r="C333" s="62"/>
      <c r="D333" s="204" t="s">
        <v>147</v>
      </c>
      <c r="E333" s="62"/>
      <c r="F333" s="205" t="s">
        <v>472</v>
      </c>
      <c r="G333" s="62"/>
      <c r="H333" s="62"/>
      <c r="I333" s="162"/>
      <c r="J333" s="62"/>
      <c r="K333" s="62"/>
      <c r="L333" s="60"/>
      <c r="M333" s="206"/>
      <c r="N333" s="41"/>
      <c r="O333" s="41"/>
      <c r="P333" s="41"/>
      <c r="Q333" s="41"/>
      <c r="R333" s="41"/>
      <c r="S333" s="41"/>
      <c r="T333" s="77"/>
      <c r="AT333" s="23" t="s">
        <v>147</v>
      </c>
      <c r="AU333" s="23" t="s">
        <v>84</v>
      </c>
    </row>
    <row r="334" spans="2:51" s="12" customFormat="1" ht="13.5">
      <c r="B334" s="218"/>
      <c r="C334" s="219"/>
      <c r="D334" s="204" t="s">
        <v>149</v>
      </c>
      <c r="E334" s="220" t="s">
        <v>21</v>
      </c>
      <c r="F334" s="221" t="s">
        <v>653</v>
      </c>
      <c r="G334" s="219"/>
      <c r="H334" s="222">
        <v>17.319</v>
      </c>
      <c r="I334" s="223"/>
      <c r="J334" s="219"/>
      <c r="K334" s="219"/>
      <c r="L334" s="224"/>
      <c r="M334" s="225"/>
      <c r="N334" s="226"/>
      <c r="O334" s="226"/>
      <c r="P334" s="226"/>
      <c r="Q334" s="226"/>
      <c r="R334" s="226"/>
      <c r="S334" s="226"/>
      <c r="T334" s="227"/>
      <c r="AT334" s="228" t="s">
        <v>149</v>
      </c>
      <c r="AU334" s="228" t="s">
        <v>84</v>
      </c>
      <c r="AV334" s="12" t="s">
        <v>84</v>
      </c>
      <c r="AW334" s="12" t="s">
        <v>36</v>
      </c>
      <c r="AX334" s="12" t="s">
        <v>73</v>
      </c>
      <c r="AY334" s="228" t="s">
        <v>138</v>
      </c>
    </row>
    <row r="335" spans="2:51" s="13" customFormat="1" ht="13.5">
      <c r="B335" s="229"/>
      <c r="C335" s="230"/>
      <c r="D335" s="204" t="s">
        <v>149</v>
      </c>
      <c r="E335" s="241" t="s">
        <v>21</v>
      </c>
      <c r="F335" s="242" t="s">
        <v>152</v>
      </c>
      <c r="G335" s="230"/>
      <c r="H335" s="243">
        <v>17.319</v>
      </c>
      <c r="I335" s="235"/>
      <c r="J335" s="230"/>
      <c r="K335" s="230"/>
      <c r="L335" s="236"/>
      <c r="M335" s="254"/>
      <c r="N335" s="255"/>
      <c r="O335" s="255"/>
      <c r="P335" s="255"/>
      <c r="Q335" s="255"/>
      <c r="R335" s="255"/>
      <c r="S335" s="255"/>
      <c r="T335" s="256"/>
      <c r="AT335" s="240" t="s">
        <v>149</v>
      </c>
      <c r="AU335" s="240" t="s">
        <v>84</v>
      </c>
      <c r="AV335" s="13" t="s">
        <v>145</v>
      </c>
      <c r="AW335" s="13" t="s">
        <v>36</v>
      </c>
      <c r="AX335" s="13" t="s">
        <v>81</v>
      </c>
      <c r="AY335" s="240" t="s">
        <v>138</v>
      </c>
    </row>
    <row r="336" spans="2:12" s="1" customFormat="1" ht="6.95" customHeight="1">
      <c r="B336" s="55"/>
      <c r="C336" s="56"/>
      <c r="D336" s="56"/>
      <c r="E336" s="56"/>
      <c r="F336" s="56"/>
      <c r="G336" s="56"/>
      <c r="H336" s="56"/>
      <c r="I336" s="138"/>
      <c r="J336" s="56"/>
      <c r="K336" s="56"/>
      <c r="L336" s="60"/>
    </row>
  </sheetData>
  <sheetProtection password="CC35" sheet="1" objects="1" scenarios="1" formatCells="0" formatColumns="0" formatRows="0" sort="0" autoFilter="0"/>
  <autoFilter ref="C86:K335"/>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97</v>
      </c>
      <c r="G1" s="380" t="s">
        <v>98</v>
      </c>
      <c r="H1" s="380"/>
      <c r="I1" s="114"/>
      <c r="J1" s="113" t="s">
        <v>99</v>
      </c>
      <c r="K1" s="112" t="s">
        <v>100</v>
      </c>
      <c r="L1" s="113" t="s">
        <v>101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93</v>
      </c>
    </row>
    <row r="3" spans="2:46" ht="6.95" customHeight="1">
      <c r="B3" s="24"/>
      <c r="C3" s="25"/>
      <c r="D3" s="25"/>
      <c r="E3" s="25"/>
      <c r="F3" s="25"/>
      <c r="G3" s="25"/>
      <c r="H3" s="25"/>
      <c r="I3" s="115"/>
      <c r="J3" s="25"/>
      <c r="K3" s="26"/>
      <c r="AT3" s="23" t="s">
        <v>84</v>
      </c>
    </row>
    <row r="4" spans="2:46" ht="36.95" customHeight="1">
      <c r="B4" s="27"/>
      <c r="C4" s="28"/>
      <c r="D4" s="29" t="s">
        <v>102</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22.5" customHeight="1">
      <c r="B7" s="27"/>
      <c r="C7" s="28"/>
      <c r="D7" s="28"/>
      <c r="E7" s="381" t="str">
        <f>'Rekapitulace stavby'!K6</f>
        <v>II/201 na úseku od x I/20-hranice okr.PS/TC</v>
      </c>
      <c r="F7" s="382"/>
      <c r="G7" s="382"/>
      <c r="H7" s="382"/>
      <c r="I7" s="116"/>
      <c r="J7" s="28"/>
      <c r="K7" s="30"/>
    </row>
    <row r="8" spans="2:11" s="1" customFormat="1" ht="15">
      <c r="B8" s="40"/>
      <c r="C8" s="41"/>
      <c r="D8" s="36" t="s">
        <v>103</v>
      </c>
      <c r="E8" s="41"/>
      <c r="F8" s="41"/>
      <c r="G8" s="41"/>
      <c r="H8" s="41"/>
      <c r="I8" s="117"/>
      <c r="J8" s="41"/>
      <c r="K8" s="44"/>
    </row>
    <row r="9" spans="2:11" s="1" customFormat="1" ht="36.95" customHeight="1">
      <c r="B9" s="40"/>
      <c r="C9" s="41"/>
      <c r="D9" s="41"/>
      <c r="E9" s="383" t="s">
        <v>654</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83</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30. 11. 2017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
        <v>33</v>
      </c>
      <c r="K20" s="44"/>
    </row>
    <row r="21" spans="2:11" s="1" customFormat="1" ht="18" customHeight="1">
      <c r="B21" s="40"/>
      <c r="C21" s="41"/>
      <c r="D21" s="41"/>
      <c r="E21" s="34" t="s">
        <v>105</v>
      </c>
      <c r="F21" s="41"/>
      <c r="G21" s="41"/>
      <c r="H21" s="41"/>
      <c r="I21" s="118" t="s">
        <v>29</v>
      </c>
      <c r="J21" s="34" t="s">
        <v>35</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73" t="s">
        <v>21</v>
      </c>
      <c r="F24" s="373"/>
      <c r="G24" s="373"/>
      <c r="H24" s="373"/>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ROUND(J88,2)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ROUND(SUM(BE88:BE383),2)</f>
        <v>0</v>
      </c>
      <c r="G30" s="41"/>
      <c r="H30" s="41"/>
      <c r="I30" s="130">
        <v>0.21</v>
      </c>
      <c r="J30" s="129">
        <f>ROUND(ROUND((SUM(BE88:BE383)),2)*I30,2)</f>
        <v>0</v>
      </c>
      <c r="K30" s="44"/>
    </row>
    <row r="31" spans="2:11" s="1" customFormat="1" ht="14.45" customHeight="1">
      <c r="B31" s="40"/>
      <c r="C31" s="41"/>
      <c r="D31" s="41"/>
      <c r="E31" s="48" t="s">
        <v>45</v>
      </c>
      <c r="F31" s="129">
        <f>ROUND(SUM(BF88:BF383),2)</f>
        <v>0</v>
      </c>
      <c r="G31" s="41"/>
      <c r="H31" s="41"/>
      <c r="I31" s="130">
        <v>0.15</v>
      </c>
      <c r="J31" s="129">
        <f>ROUND(ROUND((SUM(BF88:BF383)),2)*I31,2)</f>
        <v>0</v>
      </c>
      <c r="K31" s="44"/>
    </row>
    <row r="32" spans="2:11" s="1" customFormat="1" ht="14.45" customHeight="1" hidden="1">
      <c r="B32" s="40"/>
      <c r="C32" s="41"/>
      <c r="D32" s="41"/>
      <c r="E32" s="48" t="s">
        <v>46</v>
      </c>
      <c r="F32" s="129">
        <f>ROUND(SUM(BG88:BG383),2)</f>
        <v>0</v>
      </c>
      <c r="G32" s="41"/>
      <c r="H32" s="41"/>
      <c r="I32" s="130">
        <v>0.21</v>
      </c>
      <c r="J32" s="129">
        <v>0</v>
      </c>
      <c r="K32" s="44"/>
    </row>
    <row r="33" spans="2:11" s="1" customFormat="1" ht="14.45" customHeight="1" hidden="1">
      <c r="B33" s="40"/>
      <c r="C33" s="41"/>
      <c r="D33" s="41"/>
      <c r="E33" s="48" t="s">
        <v>47</v>
      </c>
      <c r="F33" s="129">
        <f>ROUND(SUM(BH88:BH383),2)</f>
        <v>0</v>
      </c>
      <c r="G33" s="41"/>
      <c r="H33" s="41"/>
      <c r="I33" s="130">
        <v>0.15</v>
      </c>
      <c r="J33" s="129">
        <v>0</v>
      </c>
      <c r="K33" s="44"/>
    </row>
    <row r="34" spans="2:11" s="1" customFormat="1" ht="14.45" customHeight="1" hidden="1">
      <c r="B34" s="40"/>
      <c r="C34" s="41"/>
      <c r="D34" s="41"/>
      <c r="E34" s="48" t="s">
        <v>48</v>
      </c>
      <c r="F34" s="129">
        <f>ROUND(SUM(BI88:BI383),2)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II/201 na úseku od x I/20-hranice okr.PS/TC</v>
      </c>
      <c r="F45" s="382"/>
      <c r="G45" s="382"/>
      <c r="H45" s="382"/>
      <c r="I45" s="117"/>
      <c r="J45" s="41"/>
      <c r="K45" s="44"/>
    </row>
    <row r="46" spans="2:11" s="1" customFormat="1" ht="14.45" customHeight="1">
      <c r="B46" s="40"/>
      <c r="C46" s="36" t="s">
        <v>103</v>
      </c>
      <c r="D46" s="41"/>
      <c r="E46" s="41"/>
      <c r="F46" s="41"/>
      <c r="G46" s="41"/>
      <c r="H46" s="41"/>
      <c r="I46" s="117"/>
      <c r="J46" s="41"/>
      <c r="K46" s="44"/>
    </row>
    <row r="47" spans="2:11" s="1" customFormat="1" ht="23.25" customHeight="1">
      <c r="B47" s="40"/>
      <c r="C47" s="41"/>
      <c r="D47" s="41"/>
      <c r="E47" s="383" t="str">
        <f>E9</f>
        <v>0904 - Etapa 2</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30. 11. 2017</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 xml:space="preserve"> </v>
      </c>
      <c r="G51" s="41"/>
      <c r="H51" s="41"/>
      <c r="I51" s="118" t="s">
        <v>32</v>
      </c>
      <c r="J51" s="34" t="str">
        <f>E21</f>
        <v>Ing.Bohumil Frohlich,Záhumenní 808,337 01 Rokycany</v>
      </c>
      <c r="K51" s="44"/>
    </row>
    <row r="52" spans="2:11" s="1" customFormat="1" ht="14.45" customHeight="1">
      <c r="B52" s="40"/>
      <c r="C52" s="36" t="s">
        <v>30</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J88</f>
        <v>0</v>
      </c>
      <c r="K56" s="44"/>
      <c r="AU56" s="23" t="s">
        <v>110</v>
      </c>
    </row>
    <row r="57" spans="2:11" s="7" customFormat="1" ht="24.95" customHeight="1">
      <c r="B57" s="148"/>
      <c r="C57" s="149"/>
      <c r="D57" s="150" t="s">
        <v>111</v>
      </c>
      <c r="E57" s="151"/>
      <c r="F57" s="151"/>
      <c r="G57" s="151"/>
      <c r="H57" s="151"/>
      <c r="I57" s="152"/>
      <c r="J57" s="153">
        <f>J89</f>
        <v>0</v>
      </c>
      <c r="K57" s="154"/>
    </row>
    <row r="58" spans="2:11" s="8" customFormat="1" ht="19.9" customHeight="1">
      <c r="B58" s="155"/>
      <c r="C58" s="156"/>
      <c r="D58" s="157" t="s">
        <v>112</v>
      </c>
      <c r="E58" s="158"/>
      <c r="F58" s="158"/>
      <c r="G58" s="158"/>
      <c r="H58" s="158"/>
      <c r="I58" s="159"/>
      <c r="J58" s="160">
        <f>J90</f>
        <v>0</v>
      </c>
      <c r="K58" s="161"/>
    </row>
    <row r="59" spans="2:11" s="8" customFormat="1" ht="19.9" customHeight="1">
      <c r="B59" s="155"/>
      <c r="C59" s="156"/>
      <c r="D59" s="157" t="s">
        <v>655</v>
      </c>
      <c r="E59" s="158"/>
      <c r="F59" s="158"/>
      <c r="G59" s="158"/>
      <c r="H59" s="158"/>
      <c r="I59" s="159"/>
      <c r="J59" s="160">
        <f>J124</f>
        <v>0</v>
      </c>
      <c r="K59" s="161"/>
    </row>
    <row r="60" spans="2:11" s="8" customFormat="1" ht="19.9" customHeight="1">
      <c r="B60" s="155"/>
      <c r="C60" s="156"/>
      <c r="D60" s="157" t="s">
        <v>114</v>
      </c>
      <c r="E60" s="158"/>
      <c r="F60" s="158"/>
      <c r="G60" s="158"/>
      <c r="H60" s="158"/>
      <c r="I60" s="159"/>
      <c r="J60" s="160">
        <f>J144</f>
        <v>0</v>
      </c>
      <c r="K60" s="161"/>
    </row>
    <row r="61" spans="2:11" s="8" customFormat="1" ht="19.9" customHeight="1">
      <c r="B61" s="155"/>
      <c r="C61" s="156"/>
      <c r="D61" s="157" t="s">
        <v>115</v>
      </c>
      <c r="E61" s="158"/>
      <c r="F61" s="158"/>
      <c r="G61" s="158"/>
      <c r="H61" s="158"/>
      <c r="I61" s="159"/>
      <c r="J61" s="160">
        <f>J169</f>
        <v>0</v>
      </c>
      <c r="K61" s="161"/>
    </row>
    <row r="62" spans="2:11" s="8" customFormat="1" ht="19.9" customHeight="1">
      <c r="B62" s="155"/>
      <c r="C62" s="156"/>
      <c r="D62" s="157" t="s">
        <v>116</v>
      </c>
      <c r="E62" s="158"/>
      <c r="F62" s="158"/>
      <c r="G62" s="158"/>
      <c r="H62" s="158"/>
      <c r="I62" s="159"/>
      <c r="J62" s="160">
        <f>J179</f>
        <v>0</v>
      </c>
      <c r="K62" s="161"/>
    </row>
    <row r="63" spans="2:11" s="8" customFormat="1" ht="19.9" customHeight="1">
      <c r="B63" s="155"/>
      <c r="C63" s="156"/>
      <c r="D63" s="157" t="s">
        <v>117</v>
      </c>
      <c r="E63" s="158"/>
      <c r="F63" s="158"/>
      <c r="G63" s="158"/>
      <c r="H63" s="158"/>
      <c r="I63" s="159"/>
      <c r="J63" s="160">
        <f>J195</f>
        <v>0</v>
      </c>
      <c r="K63" s="161"/>
    </row>
    <row r="64" spans="2:11" s="8" customFormat="1" ht="19.9" customHeight="1">
      <c r="B64" s="155"/>
      <c r="C64" s="156"/>
      <c r="D64" s="157" t="s">
        <v>118</v>
      </c>
      <c r="E64" s="158"/>
      <c r="F64" s="158"/>
      <c r="G64" s="158"/>
      <c r="H64" s="158"/>
      <c r="I64" s="159"/>
      <c r="J64" s="160">
        <f>J212</f>
        <v>0</v>
      </c>
      <c r="K64" s="161"/>
    </row>
    <row r="65" spans="2:11" s="8" customFormat="1" ht="19.9" customHeight="1">
      <c r="B65" s="155"/>
      <c r="C65" s="156"/>
      <c r="D65" s="157" t="s">
        <v>119</v>
      </c>
      <c r="E65" s="158"/>
      <c r="F65" s="158"/>
      <c r="G65" s="158"/>
      <c r="H65" s="158"/>
      <c r="I65" s="159"/>
      <c r="J65" s="160">
        <f>J243</f>
        <v>0</v>
      </c>
      <c r="K65" s="161"/>
    </row>
    <row r="66" spans="2:11" s="8" customFormat="1" ht="19.9" customHeight="1">
      <c r="B66" s="155"/>
      <c r="C66" s="156"/>
      <c r="D66" s="157" t="s">
        <v>120</v>
      </c>
      <c r="E66" s="158"/>
      <c r="F66" s="158"/>
      <c r="G66" s="158"/>
      <c r="H66" s="158"/>
      <c r="I66" s="159"/>
      <c r="J66" s="160">
        <f>J304</f>
        <v>0</v>
      </c>
      <c r="K66" s="161"/>
    </row>
    <row r="67" spans="2:11" s="8" customFormat="1" ht="19.9" customHeight="1">
      <c r="B67" s="155"/>
      <c r="C67" s="156"/>
      <c r="D67" s="157" t="s">
        <v>656</v>
      </c>
      <c r="E67" s="158"/>
      <c r="F67" s="158"/>
      <c r="G67" s="158"/>
      <c r="H67" s="158"/>
      <c r="I67" s="159"/>
      <c r="J67" s="160">
        <f>J330</f>
        <v>0</v>
      </c>
      <c r="K67" s="161"/>
    </row>
    <row r="68" spans="2:11" s="8" customFormat="1" ht="19.9" customHeight="1">
      <c r="B68" s="155"/>
      <c r="C68" s="156"/>
      <c r="D68" s="157" t="s">
        <v>121</v>
      </c>
      <c r="E68" s="158"/>
      <c r="F68" s="158"/>
      <c r="G68" s="158"/>
      <c r="H68" s="158"/>
      <c r="I68" s="159"/>
      <c r="J68" s="160">
        <f>J352</f>
        <v>0</v>
      </c>
      <c r="K68" s="161"/>
    </row>
    <row r="69" spans="2:11" s="1" customFormat="1" ht="21.75" customHeight="1">
      <c r="B69" s="40"/>
      <c r="C69" s="41"/>
      <c r="D69" s="41"/>
      <c r="E69" s="41"/>
      <c r="F69" s="41"/>
      <c r="G69" s="41"/>
      <c r="H69" s="41"/>
      <c r="I69" s="117"/>
      <c r="J69" s="41"/>
      <c r="K69" s="44"/>
    </row>
    <row r="70" spans="2:11" s="1" customFormat="1" ht="6.95" customHeight="1">
      <c r="B70" s="55"/>
      <c r="C70" s="56"/>
      <c r="D70" s="56"/>
      <c r="E70" s="56"/>
      <c r="F70" s="56"/>
      <c r="G70" s="56"/>
      <c r="H70" s="56"/>
      <c r="I70" s="138"/>
      <c r="J70" s="56"/>
      <c r="K70" s="57"/>
    </row>
    <row r="74" spans="2:12" s="1" customFormat="1" ht="6.95" customHeight="1">
      <c r="B74" s="58"/>
      <c r="C74" s="59"/>
      <c r="D74" s="59"/>
      <c r="E74" s="59"/>
      <c r="F74" s="59"/>
      <c r="G74" s="59"/>
      <c r="H74" s="59"/>
      <c r="I74" s="141"/>
      <c r="J74" s="59"/>
      <c r="K74" s="59"/>
      <c r="L74" s="60"/>
    </row>
    <row r="75" spans="2:12" s="1" customFormat="1" ht="36.95" customHeight="1">
      <c r="B75" s="40"/>
      <c r="C75" s="61" t="s">
        <v>122</v>
      </c>
      <c r="D75" s="62"/>
      <c r="E75" s="62"/>
      <c r="F75" s="62"/>
      <c r="G75" s="62"/>
      <c r="H75" s="62"/>
      <c r="I75" s="162"/>
      <c r="J75" s="62"/>
      <c r="K75" s="62"/>
      <c r="L75" s="60"/>
    </row>
    <row r="76" spans="2:12" s="1" customFormat="1" ht="6.95" customHeight="1">
      <c r="B76" s="40"/>
      <c r="C76" s="62"/>
      <c r="D76" s="62"/>
      <c r="E76" s="62"/>
      <c r="F76" s="62"/>
      <c r="G76" s="62"/>
      <c r="H76" s="62"/>
      <c r="I76" s="162"/>
      <c r="J76" s="62"/>
      <c r="K76" s="62"/>
      <c r="L76" s="60"/>
    </row>
    <row r="77" spans="2:12" s="1" customFormat="1" ht="14.45" customHeight="1">
      <c r="B77" s="40"/>
      <c r="C77" s="64" t="s">
        <v>18</v>
      </c>
      <c r="D77" s="62"/>
      <c r="E77" s="62"/>
      <c r="F77" s="62"/>
      <c r="G77" s="62"/>
      <c r="H77" s="62"/>
      <c r="I77" s="162"/>
      <c r="J77" s="62"/>
      <c r="K77" s="62"/>
      <c r="L77" s="60"/>
    </row>
    <row r="78" spans="2:12" s="1" customFormat="1" ht="22.5" customHeight="1">
      <c r="B78" s="40"/>
      <c r="C78" s="62"/>
      <c r="D78" s="62"/>
      <c r="E78" s="377" t="str">
        <f>E7</f>
        <v>II/201 na úseku od x I/20-hranice okr.PS/TC</v>
      </c>
      <c r="F78" s="378"/>
      <c r="G78" s="378"/>
      <c r="H78" s="378"/>
      <c r="I78" s="162"/>
      <c r="J78" s="62"/>
      <c r="K78" s="62"/>
      <c r="L78" s="60"/>
    </row>
    <row r="79" spans="2:12" s="1" customFormat="1" ht="14.45" customHeight="1">
      <c r="B79" s="40"/>
      <c r="C79" s="64" t="s">
        <v>103</v>
      </c>
      <c r="D79" s="62"/>
      <c r="E79" s="62"/>
      <c r="F79" s="62"/>
      <c r="G79" s="62"/>
      <c r="H79" s="62"/>
      <c r="I79" s="162"/>
      <c r="J79" s="62"/>
      <c r="K79" s="62"/>
      <c r="L79" s="60"/>
    </row>
    <row r="80" spans="2:12" s="1" customFormat="1" ht="23.25" customHeight="1">
      <c r="B80" s="40"/>
      <c r="C80" s="62"/>
      <c r="D80" s="62"/>
      <c r="E80" s="345" t="str">
        <f>E9</f>
        <v>0904 - Etapa 2</v>
      </c>
      <c r="F80" s="379"/>
      <c r="G80" s="379"/>
      <c r="H80" s="379"/>
      <c r="I80" s="162"/>
      <c r="J80" s="62"/>
      <c r="K80" s="62"/>
      <c r="L80" s="60"/>
    </row>
    <row r="81" spans="2:12" s="1" customFormat="1" ht="6.95" customHeight="1">
      <c r="B81" s="40"/>
      <c r="C81" s="62"/>
      <c r="D81" s="62"/>
      <c r="E81" s="62"/>
      <c r="F81" s="62"/>
      <c r="G81" s="62"/>
      <c r="H81" s="62"/>
      <c r="I81" s="162"/>
      <c r="J81" s="62"/>
      <c r="K81" s="62"/>
      <c r="L81" s="60"/>
    </row>
    <row r="82" spans="2:12" s="1" customFormat="1" ht="18" customHeight="1">
      <c r="B82" s="40"/>
      <c r="C82" s="64" t="s">
        <v>23</v>
      </c>
      <c r="D82" s="62"/>
      <c r="E82" s="62"/>
      <c r="F82" s="163" t="str">
        <f>F12</f>
        <v xml:space="preserve"> </v>
      </c>
      <c r="G82" s="62"/>
      <c r="H82" s="62"/>
      <c r="I82" s="164" t="s">
        <v>25</v>
      </c>
      <c r="J82" s="72" t="str">
        <f>IF(J12="","",J12)</f>
        <v>30. 11. 2017</v>
      </c>
      <c r="K82" s="62"/>
      <c r="L82" s="60"/>
    </row>
    <row r="83" spans="2:12" s="1" customFormat="1" ht="6.95" customHeight="1">
      <c r="B83" s="40"/>
      <c r="C83" s="62"/>
      <c r="D83" s="62"/>
      <c r="E83" s="62"/>
      <c r="F83" s="62"/>
      <c r="G83" s="62"/>
      <c r="H83" s="62"/>
      <c r="I83" s="162"/>
      <c r="J83" s="62"/>
      <c r="K83" s="62"/>
      <c r="L83" s="60"/>
    </row>
    <row r="84" spans="2:12" s="1" customFormat="1" ht="15">
      <c r="B84" s="40"/>
      <c r="C84" s="64" t="s">
        <v>27</v>
      </c>
      <c r="D84" s="62"/>
      <c r="E84" s="62"/>
      <c r="F84" s="163" t="str">
        <f>E15</f>
        <v xml:space="preserve"> </v>
      </c>
      <c r="G84" s="62"/>
      <c r="H84" s="62"/>
      <c r="I84" s="164" t="s">
        <v>32</v>
      </c>
      <c r="J84" s="163" t="str">
        <f>E21</f>
        <v>Ing.Bohumil Frohlich,Záhumenní 808,337 01 Rokycany</v>
      </c>
      <c r="K84" s="62"/>
      <c r="L84" s="60"/>
    </row>
    <row r="85" spans="2:12" s="1" customFormat="1" ht="14.45" customHeight="1">
      <c r="B85" s="40"/>
      <c r="C85" s="64" t="s">
        <v>30</v>
      </c>
      <c r="D85" s="62"/>
      <c r="E85" s="62"/>
      <c r="F85" s="163" t="str">
        <f>IF(E18="","",E18)</f>
        <v/>
      </c>
      <c r="G85" s="62"/>
      <c r="H85" s="62"/>
      <c r="I85" s="162"/>
      <c r="J85" s="62"/>
      <c r="K85" s="62"/>
      <c r="L85" s="60"/>
    </row>
    <row r="86" spans="2:12" s="1" customFormat="1" ht="10.35" customHeight="1">
      <c r="B86" s="40"/>
      <c r="C86" s="62"/>
      <c r="D86" s="62"/>
      <c r="E86" s="62"/>
      <c r="F86" s="62"/>
      <c r="G86" s="62"/>
      <c r="H86" s="62"/>
      <c r="I86" s="162"/>
      <c r="J86" s="62"/>
      <c r="K86" s="62"/>
      <c r="L86" s="60"/>
    </row>
    <row r="87" spans="2:20" s="9" customFormat="1" ht="29.25" customHeight="1">
      <c r="B87" s="165"/>
      <c r="C87" s="166" t="s">
        <v>123</v>
      </c>
      <c r="D87" s="167" t="s">
        <v>58</v>
      </c>
      <c r="E87" s="167" t="s">
        <v>54</v>
      </c>
      <c r="F87" s="167" t="s">
        <v>124</v>
      </c>
      <c r="G87" s="167" t="s">
        <v>125</v>
      </c>
      <c r="H87" s="167" t="s">
        <v>126</v>
      </c>
      <c r="I87" s="168" t="s">
        <v>127</v>
      </c>
      <c r="J87" s="167" t="s">
        <v>108</v>
      </c>
      <c r="K87" s="169" t="s">
        <v>128</v>
      </c>
      <c r="L87" s="170"/>
      <c r="M87" s="80" t="s">
        <v>129</v>
      </c>
      <c r="N87" s="81" t="s">
        <v>43</v>
      </c>
      <c r="O87" s="81" t="s">
        <v>130</v>
      </c>
      <c r="P87" s="81" t="s">
        <v>131</v>
      </c>
      <c r="Q87" s="81" t="s">
        <v>132</v>
      </c>
      <c r="R87" s="81" t="s">
        <v>133</v>
      </c>
      <c r="S87" s="81" t="s">
        <v>134</v>
      </c>
      <c r="T87" s="82" t="s">
        <v>135</v>
      </c>
    </row>
    <row r="88" spans="2:63" s="1" customFormat="1" ht="29.25" customHeight="1">
      <c r="B88" s="40"/>
      <c r="C88" s="86" t="s">
        <v>109</v>
      </c>
      <c r="D88" s="62"/>
      <c r="E88" s="62"/>
      <c r="F88" s="62"/>
      <c r="G88" s="62"/>
      <c r="H88" s="62"/>
      <c r="I88" s="162"/>
      <c r="J88" s="171">
        <f>BK88</f>
        <v>0</v>
      </c>
      <c r="K88" s="62"/>
      <c r="L88" s="60"/>
      <c r="M88" s="83"/>
      <c r="N88" s="84"/>
      <c r="O88" s="84"/>
      <c r="P88" s="172">
        <f>P89</f>
        <v>0</v>
      </c>
      <c r="Q88" s="84"/>
      <c r="R88" s="172">
        <f>R89</f>
        <v>642.5728020199998</v>
      </c>
      <c r="S88" s="84"/>
      <c r="T88" s="173">
        <f>T89</f>
        <v>907.8269999999999</v>
      </c>
      <c r="AT88" s="23" t="s">
        <v>72</v>
      </c>
      <c r="AU88" s="23" t="s">
        <v>110</v>
      </c>
      <c r="BK88" s="174">
        <f>BK89</f>
        <v>0</v>
      </c>
    </row>
    <row r="89" spans="2:63" s="10" customFormat="1" ht="37.35" customHeight="1">
      <c r="B89" s="175"/>
      <c r="C89" s="176"/>
      <c r="D89" s="177" t="s">
        <v>72</v>
      </c>
      <c r="E89" s="178" t="s">
        <v>136</v>
      </c>
      <c r="F89" s="178" t="s">
        <v>137</v>
      </c>
      <c r="G89" s="176"/>
      <c r="H89" s="176"/>
      <c r="I89" s="179"/>
      <c r="J89" s="180">
        <f>BK89</f>
        <v>0</v>
      </c>
      <c r="K89" s="176"/>
      <c r="L89" s="181"/>
      <c r="M89" s="182"/>
      <c r="N89" s="183"/>
      <c r="O89" s="183"/>
      <c r="P89" s="184">
        <f>P90+P124+P144+P169+P179+P195+P212+P243+P304+P330+P352</f>
        <v>0</v>
      </c>
      <c r="Q89" s="183"/>
      <c r="R89" s="184">
        <f>R90+R124+R144+R169+R179+R195+R212+R243+R304+R330+R352</f>
        <v>642.5728020199998</v>
      </c>
      <c r="S89" s="183"/>
      <c r="T89" s="185">
        <f>T90+T124+T144+T169+T179+T195+T212+T243+T304+T330+T352</f>
        <v>907.8269999999999</v>
      </c>
      <c r="AR89" s="186" t="s">
        <v>81</v>
      </c>
      <c r="AT89" s="187" t="s">
        <v>72</v>
      </c>
      <c r="AU89" s="187" t="s">
        <v>73</v>
      </c>
      <c r="AY89" s="186" t="s">
        <v>138</v>
      </c>
      <c r="BK89" s="188">
        <f>BK90+BK124+BK144+BK169+BK179+BK195+BK212+BK243+BK304+BK330+BK352</f>
        <v>0</v>
      </c>
    </row>
    <row r="90" spans="2:63" s="10" customFormat="1" ht="19.9" customHeight="1">
      <c r="B90" s="175"/>
      <c r="C90" s="176"/>
      <c r="D90" s="189" t="s">
        <v>72</v>
      </c>
      <c r="E90" s="190" t="s">
        <v>81</v>
      </c>
      <c r="F90" s="190" t="s">
        <v>139</v>
      </c>
      <c r="G90" s="176"/>
      <c r="H90" s="176"/>
      <c r="I90" s="179"/>
      <c r="J90" s="191">
        <f>BK90</f>
        <v>0</v>
      </c>
      <c r="K90" s="176"/>
      <c r="L90" s="181"/>
      <c r="M90" s="182"/>
      <c r="N90" s="183"/>
      <c r="O90" s="183"/>
      <c r="P90" s="184">
        <f>SUM(P91:P123)</f>
        <v>0</v>
      </c>
      <c r="Q90" s="183"/>
      <c r="R90" s="184">
        <f>SUM(R91:R123)</f>
        <v>0</v>
      </c>
      <c r="S90" s="183"/>
      <c r="T90" s="185">
        <f>SUM(T91:T123)</f>
        <v>0</v>
      </c>
      <c r="AR90" s="186" t="s">
        <v>81</v>
      </c>
      <c r="AT90" s="187" t="s">
        <v>72</v>
      </c>
      <c r="AU90" s="187" t="s">
        <v>81</v>
      </c>
      <c r="AY90" s="186" t="s">
        <v>138</v>
      </c>
      <c r="BK90" s="188">
        <f>SUM(BK91:BK123)</f>
        <v>0</v>
      </c>
    </row>
    <row r="91" spans="2:65" s="1" customFormat="1" ht="22.5" customHeight="1">
      <c r="B91" s="40"/>
      <c r="C91" s="192" t="s">
        <v>81</v>
      </c>
      <c r="D91" s="192" t="s">
        <v>140</v>
      </c>
      <c r="E91" s="193" t="s">
        <v>141</v>
      </c>
      <c r="F91" s="194" t="s">
        <v>142</v>
      </c>
      <c r="G91" s="195" t="s">
        <v>143</v>
      </c>
      <c r="H91" s="196">
        <v>166.315</v>
      </c>
      <c r="I91" s="197"/>
      <c r="J91" s="198">
        <f>ROUND(I91*H91,2)</f>
        <v>0</v>
      </c>
      <c r="K91" s="194" t="s">
        <v>144</v>
      </c>
      <c r="L91" s="60"/>
      <c r="M91" s="199" t="s">
        <v>21</v>
      </c>
      <c r="N91" s="200" t="s">
        <v>44</v>
      </c>
      <c r="O91" s="41"/>
      <c r="P91" s="201">
        <f>O91*H91</f>
        <v>0</v>
      </c>
      <c r="Q91" s="201">
        <v>0</v>
      </c>
      <c r="R91" s="201">
        <f>Q91*H91</f>
        <v>0</v>
      </c>
      <c r="S91" s="201">
        <v>0</v>
      </c>
      <c r="T91" s="202">
        <f>S91*H91</f>
        <v>0</v>
      </c>
      <c r="AR91" s="23" t="s">
        <v>145</v>
      </c>
      <c r="AT91" s="23" t="s">
        <v>140</v>
      </c>
      <c r="AU91" s="23" t="s">
        <v>84</v>
      </c>
      <c r="AY91" s="23" t="s">
        <v>138</v>
      </c>
      <c r="BE91" s="203">
        <f>IF(N91="základní",J91,0)</f>
        <v>0</v>
      </c>
      <c r="BF91" s="203">
        <f>IF(N91="snížená",J91,0)</f>
        <v>0</v>
      </c>
      <c r="BG91" s="203">
        <f>IF(N91="zákl. přenesená",J91,0)</f>
        <v>0</v>
      </c>
      <c r="BH91" s="203">
        <f>IF(N91="sníž. přenesená",J91,0)</f>
        <v>0</v>
      </c>
      <c r="BI91" s="203">
        <f>IF(N91="nulová",J91,0)</f>
        <v>0</v>
      </c>
      <c r="BJ91" s="23" t="s">
        <v>81</v>
      </c>
      <c r="BK91" s="203">
        <f>ROUND(I91*H91,2)</f>
        <v>0</v>
      </c>
      <c r="BL91" s="23" t="s">
        <v>145</v>
      </c>
      <c r="BM91" s="23" t="s">
        <v>657</v>
      </c>
    </row>
    <row r="92" spans="2:47" s="1" customFormat="1" ht="94.5">
      <c r="B92" s="40"/>
      <c r="C92" s="62"/>
      <c r="D92" s="204" t="s">
        <v>147</v>
      </c>
      <c r="E92" s="62"/>
      <c r="F92" s="205" t="s">
        <v>148</v>
      </c>
      <c r="G92" s="62"/>
      <c r="H92" s="62"/>
      <c r="I92" s="162"/>
      <c r="J92" s="62"/>
      <c r="K92" s="62"/>
      <c r="L92" s="60"/>
      <c r="M92" s="206"/>
      <c r="N92" s="41"/>
      <c r="O92" s="41"/>
      <c r="P92" s="41"/>
      <c r="Q92" s="41"/>
      <c r="R92" s="41"/>
      <c r="S92" s="41"/>
      <c r="T92" s="77"/>
      <c r="AT92" s="23" t="s">
        <v>147</v>
      </c>
      <c r="AU92" s="23" t="s">
        <v>84</v>
      </c>
    </row>
    <row r="93" spans="2:51" s="11" customFormat="1" ht="13.5">
      <c r="B93" s="207"/>
      <c r="C93" s="208"/>
      <c r="D93" s="204" t="s">
        <v>149</v>
      </c>
      <c r="E93" s="209" t="s">
        <v>21</v>
      </c>
      <c r="F93" s="210" t="s">
        <v>658</v>
      </c>
      <c r="G93" s="208"/>
      <c r="H93" s="211" t="s">
        <v>21</v>
      </c>
      <c r="I93" s="212"/>
      <c r="J93" s="208"/>
      <c r="K93" s="208"/>
      <c r="L93" s="213"/>
      <c r="M93" s="214"/>
      <c r="N93" s="215"/>
      <c r="O93" s="215"/>
      <c r="P93" s="215"/>
      <c r="Q93" s="215"/>
      <c r="R93" s="215"/>
      <c r="S93" s="215"/>
      <c r="T93" s="216"/>
      <c r="AT93" s="217" t="s">
        <v>149</v>
      </c>
      <c r="AU93" s="217" t="s">
        <v>84</v>
      </c>
      <c r="AV93" s="11" t="s">
        <v>81</v>
      </c>
      <c r="AW93" s="11" t="s">
        <v>36</v>
      </c>
      <c r="AX93" s="11" t="s">
        <v>73</v>
      </c>
      <c r="AY93" s="217" t="s">
        <v>138</v>
      </c>
    </row>
    <row r="94" spans="2:51" s="12" customFormat="1" ht="13.5">
      <c r="B94" s="218"/>
      <c r="C94" s="219"/>
      <c r="D94" s="204" t="s">
        <v>149</v>
      </c>
      <c r="E94" s="220" t="s">
        <v>21</v>
      </c>
      <c r="F94" s="221" t="s">
        <v>659</v>
      </c>
      <c r="G94" s="219"/>
      <c r="H94" s="222">
        <v>166.315</v>
      </c>
      <c r="I94" s="223"/>
      <c r="J94" s="219"/>
      <c r="K94" s="219"/>
      <c r="L94" s="224"/>
      <c r="M94" s="225"/>
      <c r="N94" s="226"/>
      <c r="O94" s="226"/>
      <c r="P94" s="226"/>
      <c r="Q94" s="226"/>
      <c r="R94" s="226"/>
      <c r="S94" s="226"/>
      <c r="T94" s="227"/>
      <c r="AT94" s="228" t="s">
        <v>149</v>
      </c>
      <c r="AU94" s="228" t="s">
        <v>84</v>
      </c>
      <c r="AV94" s="12" t="s">
        <v>84</v>
      </c>
      <c r="AW94" s="12" t="s">
        <v>36</v>
      </c>
      <c r="AX94" s="12" t="s">
        <v>73</v>
      </c>
      <c r="AY94" s="228" t="s">
        <v>138</v>
      </c>
    </row>
    <row r="95" spans="2:51" s="13" customFormat="1" ht="13.5">
      <c r="B95" s="229"/>
      <c r="C95" s="230"/>
      <c r="D95" s="231" t="s">
        <v>149</v>
      </c>
      <c r="E95" s="232" t="s">
        <v>21</v>
      </c>
      <c r="F95" s="233" t="s">
        <v>152</v>
      </c>
      <c r="G95" s="230"/>
      <c r="H95" s="234">
        <v>166.315</v>
      </c>
      <c r="I95" s="235"/>
      <c r="J95" s="230"/>
      <c r="K95" s="230"/>
      <c r="L95" s="236"/>
      <c r="M95" s="237"/>
      <c r="N95" s="238"/>
      <c r="O95" s="238"/>
      <c r="P95" s="238"/>
      <c r="Q95" s="238"/>
      <c r="R95" s="238"/>
      <c r="S95" s="238"/>
      <c r="T95" s="239"/>
      <c r="AT95" s="240" t="s">
        <v>149</v>
      </c>
      <c r="AU95" s="240" t="s">
        <v>84</v>
      </c>
      <c r="AV95" s="13" t="s">
        <v>145</v>
      </c>
      <c r="AW95" s="13" t="s">
        <v>36</v>
      </c>
      <c r="AX95" s="13" t="s">
        <v>81</v>
      </c>
      <c r="AY95" s="240" t="s">
        <v>138</v>
      </c>
    </row>
    <row r="96" spans="2:65" s="1" customFormat="1" ht="22.5" customHeight="1">
      <c r="B96" s="40"/>
      <c r="C96" s="192" t="s">
        <v>84</v>
      </c>
      <c r="D96" s="192" t="s">
        <v>140</v>
      </c>
      <c r="E96" s="193" t="s">
        <v>153</v>
      </c>
      <c r="F96" s="194" t="s">
        <v>154</v>
      </c>
      <c r="G96" s="195" t="s">
        <v>143</v>
      </c>
      <c r="H96" s="196">
        <v>55.438</v>
      </c>
      <c r="I96" s="197"/>
      <c r="J96" s="198">
        <f>ROUND(I96*H96,2)</f>
        <v>0</v>
      </c>
      <c r="K96" s="194" t="s">
        <v>144</v>
      </c>
      <c r="L96" s="60"/>
      <c r="M96" s="199" t="s">
        <v>21</v>
      </c>
      <c r="N96" s="200" t="s">
        <v>44</v>
      </c>
      <c r="O96" s="41"/>
      <c r="P96" s="201">
        <f>O96*H96</f>
        <v>0</v>
      </c>
      <c r="Q96" s="201">
        <v>0</v>
      </c>
      <c r="R96" s="201">
        <f>Q96*H96</f>
        <v>0</v>
      </c>
      <c r="S96" s="201">
        <v>0</v>
      </c>
      <c r="T96" s="202">
        <f>S96*H96</f>
        <v>0</v>
      </c>
      <c r="AR96" s="23" t="s">
        <v>145</v>
      </c>
      <c r="AT96" s="23" t="s">
        <v>140</v>
      </c>
      <c r="AU96" s="23" t="s">
        <v>84</v>
      </c>
      <c r="AY96" s="23" t="s">
        <v>138</v>
      </c>
      <c r="BE96" s="203">
        <f>IF(N96="základní",J96,0)</f>
        <v>0</v>
      </c>
      <c r="BF96" s="203">
        <f>IF(N96="snížená",J96,0)</f>
        <v>0</v>
      </c>
      <c r="BG96" s="203">
        <f>IF(N96="zákl. přenesená",J96,0)</f>
        <v>0</v>
      </c>
      <c r="BH96" s="203">
        <f>IF(N96="sníž. přenesená",J96,0)</f>
        <v>0</v>
      </c>
      <c r="BI96" s="203">
        <f>IF(N96="nulová",J96,0)</f>
        <v>0</v>
      </c>
      <c r="BJ96" s="23" t="s">
        <v>81</v>
      </c>
      <c r="BK96" s="203">
        <f>ROUND(I96*H96,2)</f>
        <v>0</v>
      </c>
      <c r="BL96" s="23" t="s">
        <v>145</v>
      </c>
      <c r="BM96" s="23" t="s">
        <v>155</v>
      </c>
    </row>
    <row r="97" spans="2:47" s="1" customFormat="1" ht="94.5">
      <c r="B97" s="40"/>
      <c r="C97" s="62"/>
      <c r="D97" s="204" t="s">
        <v>147</v>
      </c>
      <c r="E97" s="62"/>
      <c r="F97" s="205" t="s">
        <v>148</v>
      </c>
      <c r="G97" s="62"/>
      <c r="H97" s="62"/>
      <c r="I97" s="162"/>
      <c r="J97" s="62"/>
      <c r="K97" s="62"/>
      <c r="L97" s="60"/>
      <c r="M97" s="206"/>
      <c r="N97" s="41"/>
      <c r="O97" s="41"/>
      <c r="P97" s="41"/>
      <c r="Q97" s="41"/>
      <c r="R97" s="41"/>
      <c r="S97" s="41"/>
      <c r="T97" s="77"/>
      <c r="AT97" s="23" t="s">
        <v>147</v>
      </c>
      <c r="AU97" s="23" t="s">
        <v>84</v>
      </c>
    </row>
    <row r="98" spans="2:51" s="12" customFormat="1" ht="13.5">
      <c r="B98" s="218"/>
      <c r="C98" s="219"/>
      <c r="D98" s="204" t="s">
        <v>149</v>
      </c>
      <c r="E98" s="220" t="s">
        <v>21</v>
      </c>
      <c r="F98" s="221" t="s">
        <v>660</v>
      </c>
      <c r="G98" s="219"/>
      <c r="H98" s="222">
        <v>55.438</v>
      </c>
      <c r="I98" s="223"/>
      <c r="J98" s="219"/>
      <c r="K98" s="219"/>
      <c r="L98" s="224"/>
      <c r="M98" s="225"/>
      <c r="N98" s="226"/>
      <c r="O98" s="226"/>
      <c r="P98" s="226"/>
      <c r="Q98" s="226"/>
      <c r="R98" s="226"/>
      <c r="S98" s="226"/>
      <c r="T98" s="227"/>
      <c r="AT98" s="228" t="s">
        <v>149</v>
      </c>
      <c r="AU98" s="228" t="s">
        <v>84</v>
      </c>
      <c r="AV98" s="12" t="s">
        <v>84</v>
      </c>
      <c r="AW98" s="12" t="s">
        <v>36</v>
      </c>
      <c r="AX98" s="12" t="s">
        <v>73</v>
      </c>
      <c r="AY98" s="228" t="s">
        <v>138</v>
      </c>
    </row>
    <row r="99" spans="2:51" s="13" customFormat="1" ht="13.5">
      <c r="B99" s="229"/>
      <c r="C99" s="230"/>
      <c r="D99" s="231" t="s">
        <v>149</v>
      </c>
      <c r="E99" s="232" t="s">
        <v>21</v>
      </c>
      <c r="F99" s="233" t="s">
        <v>152</v>
      </c>
      <c r="G99" s="230"/>
      <c r="H99" s="234">
        <v>55.438</v>
      </c>
      <c r="I99" s="235"/>
      <c r="J99" s="230"/>
      <c r="K99" s="230"/>
      <c r="L99" s="236"/>
      <c r="M99" s="237"/>
      <c r="N99" s="238"/>
      <c r="O99" s="238"/>
      <c r="P99" s="238"/>
      <c r="Q99" s="238"/>
      <c r="R99" s="238"/>
      <c r="S99" s="238"/>
      <c r="T99" s="239"/>
      <c r="AT99" s="240" t="s">
        <v>149</v>
      </c>
      <c r="AU99" s="240" t="s">
        <v>84</v>
      </c>
      <c r="AV99" s="13" t="s">
        <v>145</v>
      </c>
      <c r="AW99" s="13" t="s">
        <v>36</v>
      </c>
      <c r="AX99" s="13" t="s">
        <v>81</v>
      </c>
      <c r="AY99" s="240" t="s">
        <v>138</v>
      </c>
    </row>
    <row r="100" spans="2:65" s="1" customFormat="1" ht="22.5" customHeight="1">
      <c r="B100" s="40"/>
      <c r="C100" s="192" t="s">
        <v>157</v>
      </c>
      <c r="D100" s="192" t="s">
        <v>140</v>
      </c>
      <c r="E100" s="193" t="s">
        <v>158</v>
      </c>
      <c r="F100" s="194" t="s">
        <v>159</v>
      </c>
      <c r="G100" s="195" t="s">
        <v>143</v>
      </c>
      <c r="H100" s="196">
        <v>3.78</v>
      </c>
      <c r="I100" s="197"/>
      <c r="J100" s="198">
        <f>ROUND(I100*H100,2)</f>
        <v>0</v>
      </c>
      <c r="K100" s="194" t="s">
        <v>144</v>
      </c>
      <c r="L100" s="60"/>
      <c r="M100" s="199" t="s">
        <v>21</v>
      </c>
      <c r="N100" s="200" t="s">
        <v>44</v>
      </c>
      <c r="O100" s="41"/>
      <c r="P100" s="201">
        <f>O100*H100</f>
        <v>0</v>
      </c>
      <c r="Q100" s="201">
        <v>0</v>
      </c>
      <c r="R100" s="201">
        <f>Q100*H100</f>
        <v>0</v>
      </c>
      <c r="S100" s="201">
        <v>0</v>
      </c>
      <c r="T100" s="202">
        <f>S100*H100</f>
        <v>0</v>
      </c>
      <c r="AR100" s="23" t="s">
        <v>145</v>
      </c>
      <c r="AT100" s="23" t="s">
        <v>140</v>
      </c>
      <c r="AU100" s="23" t="s">
        <v>84</v>
      </c>
      <c r="AY100" s="23" t="s">
        <v>138</v>
      </c>
      <c r="BE100" s="203">
        <f>IF(N100="základní",J100,0)</f>
        <v>0</v>
      </c>
      <c r="BF100" s="203">
        <f>IF(N100="snížená",J100,0)</f>
        <v>0</v>
      </c>
      <c r="BG100" s="203">
        <f>IF(N100="zákl. přenesená",J100,0)</f>
        <v>0</v>
      </c>
      <c r="BH100" s="203">
        <f>IF(N100="sníž. přenesená",J100,0)</f>
        <v>0</v>
      </c>
      <c r="BI100" s="203">
        <f>IF(N100="nulová",J100,0)</f>
        <v>0</v>
      </c>
      <c r="BJ100" s="23" t="s">
        <v>81</v>
      </c>
      <c r="BK100" s="203">
        <f>ROUND(I100*H100,2)</f>
        <v>0</v>
      </c>
      <c r="BL100" s="23" t="s">
        <v>145</v>
      </c>
      <c r="BM100" s="23" t="s">
        <v>661</v>
      </c>
    </row>
    <row r="101" spans="2:47" s="1" customFormat="1" ht="202.5">
      <c r="B101" s="40"/>
      <c r="C101" s="62"/>
      <c r="D101" s="204" t="s">
        <v>147</v>
      </c>
      <c r="E101" s="62"/>
      <c r="F101" s="205" t="s">
        <v>161</v>
      </c>
      <c r="G101" s="62"/>
      <c r="H101" s="62"/>
      <c r="I101" s="162"/>
      <c r="J101" s="62"/>
      <c r="K101" s="62"/>
      <c r="L101" s="60"/>
      <c r="M101" s="206"/>
      <c r="N101" s="41"/>
      <c r="O101" s="41"/>
      <c r="P101" s="41"/>
      <c r="Q101" s="41"/>
      <c r="R101" s="41"/>
      <c r="S101" s="41"/>
      <c r="T101" s="77"/>
      <c r="AT101" s="23" t="s">
        <v>147</v>
      </c>
      <c r="AU101" s="23" t="s">
        <v>84</v>
      </c>
    </row>
    <row r="102" spans="2:51" s="11" customFormat="1" ht="13.5">
      <c r="B102" s="207"/>
      <c r="C102" s="208"/>
      <c r="D102" s="204" t="s">
        <v>149</v>
      </c>
      <c r="E102" s="209" t="s">
        <v>21</v>
      </c>
      <c r="F102" s="210" t="s">
        <v>658</v>
      </c>
      <c r="G102" s="208"/>
      <c r="H102" s="211" t="s">
        <v>21</v>
      </c>
      <c r="I102" s="212"/>
      <c r="J102" s="208"/>
      <c r="K102" s="208"/>
      <c r="L102" s="213"/>
      <c r="M102" s="214"/>
      <c r="N102" s="215"/>
      <c r="O102" s="215"/>
      <c r="P102" s="215"/>
      <c r="Q102" s="215"/>
      <c r="R102" s="215"/>
      <c r="S102" s="215"/>
      <c r="T102" s="216"/>
      <c r="AT102" s="217" t="s">
        <v>149</v>
      </c>
      <c r="AU102" s="217" t="s">
        <v>84</v>
      </c>
      <c r="AV102" s="11" t="s">
        <v>81</v>
      </c>
      <c r="AW102" s="11" t="s">
        <v>36</v>
      </c>
      <c r="AX102" s="11" t="s">
        <v>73</v>
      </c>
      <c r="AY102" s="217" t="s">
        <v>138</v>
      </c>
    </row>
    <row r="103" spans="2:51" s="12" customFormat="1" ht="13.5">
      <c r="B103" s="218"/>
      <c r="C103" s="219"/>
      <c r="D103" s="204" t="s">
        <v>149</v>
      </c>
      <c r="E103" s="220" t="s">
        <v>21</v>
      </c>
      <c r="F103" s="221" t="s">
        <v>662</v>
      </c>
      <c r="G103" s="219"/>
      <c r="H103" s="222">
        <v>3.78</v>
      </c>
      <c r="I103" s="223"/>
      <c r="J103" s="219"/>
      <c r="K103" s="219"/>
      <c r="L103" s="224"/>
      <c r="M103" s="225"/>
      <c r="N103" s="226"/>
      <c r="O103" s="226"/>
      <c r="P103" s="226"/>
      <c r="Q103" s="226"/>
      <c r="R103" s="226"/>
      <c r="S103" s="226"/>
      <c r="T103" s="227"/>
      <c r="AT103" s="228" t="s">
        <v>149</v>
      </c>
      <c r="AU103" s="228" t="s">
        <v>84</v>
      </c>
      <c r="AV103" s="12" t="s">
        <v>84</v>
      </c>
      <c r="AW103" s="12" t="s">
        <v>36</v>
      </c>
      <c r="AX103" s="12" t="s">
        <v>73</v>
      </c>
      <c r="AY103" s="228" t="s">
        <v>138</v>
      </c>
    </row>
    <row r="104" spans="2:51" s="13" customFormat="1" ht="13.5">
      <c r="B104" s="229"/>
      <c r="C104" s="230"/>
      <c r="D104" s="231" t="s">
        <v>149</v>
      </c>
      <c r="E104" s="232" t="s">
        <v>21</v>
      </c>
      <c r="F104" s="233" t="s">
        <v>152</v>
      </c>
      <c r="G104" s="230"/>
      <c r="H104" s="234">
        <v>3.78</v>
      </c>
      <c r="I104" s="235"/>
      <c r="J104" s="230"/>
      <c r="K104" s="230"/>
      <c r="L104" s="236"/>
      <c r="M104" s="237"/>
      <c r="N104" s="238"/>
      <c r="O104" s="238"/>
      <c r="P104" s="238"/>
      <c r="Q104" s="238"/>
      <c r="R104" s="238"/>
      <c r="S104" s="238"/>
      <c r="T104" s="239"/>
      <c r="AT104" s="240" t="s">
        <v>149</v>
      </c>
      <c r="AU104" s="240" t="s">
        <v>84</v>
      </c>
      <c r="AV104" s="13" t="s">
        <v>145</v>
      </c>
      <c r="AW104" s="13" t="s">
        <v>36</v>
      </c>
      <c r="AX104" s="13" t="s">
        <v>81</v>
      </c>
      <c r="AY104" s="240" t="s">
        <v>138</v>
      </c>
    </row>
    <row r="105" spans="2:65" s="1" customFormat="1" ht="22.5" customHeight="1">
      <c r="B105" s="40"/>
      <c r="C105" s="192" t="s">
        <v>145</v>
      </c>
      <c r="D105" s="192" t="s">
        <v>140</v>
      </c>
      <c r="E105" s="193" t="s">
        <v>163</v>
      </c>
      <c r="F105" s="194" t="s">
        <v>164</v>
      </c>
      <c r="G105" s="195" t="s">
        <v>143</v>
      </c>
      <c r="H105" s="196">
        <v>1.26</v>
      </c>
      <c r="I105" s="197"/>
      <c r="J105" s="198">
        <f>ROUND(I105*H105,2)</f>
        <v>0</v>
      </c>
      <c r="K105" s="194" t="s">
        <v>144</v>
      </c>
      <c r="L105" s="60"/>
      <c r="M105" s="199" t="s">
        <v>21</v>
      </c>
      <c r="N105" s="200" t="s">
        <v>44</v>
      </c>
      <c r="O105" s="41"/>
      <c r="P105" s="201">
        <f>O105*H105</f>
        <v>0</v>
      </c>
      <c r="Q105" s="201">
        <v>0</v>
      </c>
      <c r="R105" s="201">
        <f>Q105*H105</f>
        <v>0</v>
      </c>
      <c r="S105" s="201">
        <v>0</v>
      </c>
      <c r="T105" s="202">
        <f>S105*H105</f>
        <v>0</v>
      </c>
      <c r="AR105" s="23" t="s">
        <v>145</v>
      </c>
      <c r="AT105" s="23" t="s">
        <v>140</v>
      </c>
      <c r="AU105" s="23" t="s">
        <v>84</v>
      </c>
      <c r="AY105" s="23" t="s">
        <v>138</v>
      </c>
      <c r="BE105" s="203">
        <f>IF(N105="základní",J105,0)</f>
        <v>0</v>
      </c>
      <c r="BF105" s="203">
        <f>IF(N105="snížená",J105,0)</f>
        <v>0</v>
      </c>
      <c r="BG105" s="203">
        <f>IF(N105="zákl. přenesená",J105,0)</f>
        <v>0</v>
      </c>
      <c r="BH105" s="203">
        <f>IF(N105="sníž. přenesená",J105,0)</f>
        <v>0</v>
      </c>
      <c r="BI105" s="203">
        <f>IF(N105="nulová",J105,0)</f>
        <v>0</v>
      </c>
      <c r="BJ105" s="23" t="s">
        <v>81</v>
      </c>
      <c r="BK105" s="203">
        <f>ROUND(I105*H105,2)</f>
        <v>0</v>
      </c>
      <c r="BL105" s="23" t="s">
        <v>145</v>
      </c>
      <c r="BM105" s="23" t="s">
        <v>663</v>
      </c>
    </row>
    <row r="106" spans="2:47" s="1" customFormat="1" ht="202.5">
      <c r="B106" s="40"/>
      <c r="C106" s="62"/>
      <c r="D106" s="204" t="s">
        <v>147</v>
      </c>
      <c r="E106" s="62"/>
      <c r="F106" s="205" t="s">
        <v>161</v>
      </c>
      <c r="G106" s="62"/>
      <c r="H106" s="62"/>
      <c r="I106" s="162"/>
      <c r="J106" s="62"/>
      <c r="K106" s="62"/>
      <c r="L106" s="60"/>
      <c r="M106" s="206"/>
      <c r="N106" s="41"/>
      <c r="O106" s="41"/>
      <c r="P106" s="41"/>
      <c r="Q106" s="41"/>
      <c r="R106" s="41"/>
      <c r="S106" s="41"/>
      <c r="T106" s="77"/>
      <c r="AT106" s="23" t="s">
        <v>147</v>
      </c>
      <c r="AU106" s="23" t="s">
        <v>84</v>
      </c>
    </row>
    <row r="107" spans="2:51" s="12" customFormat="1" ht="13.5">
      <c r="B107" s="218"/>
      <c r="C107" s="219"/>
      <c r="D107" s="204" t="s">
        <v>149</v>
      </c>
      <c r="E107" s="220" t="s">
        <v>21</v>
      </c>
      <c r="F107" s="221" t="s">
        <v>664</v>
      </c>
      <c r="G107" s="219"/>
      <c r="H107" s="222">
        <v>1.26</v>
      </c>
      <c r="I107" s="223"/>
      <c r="J107" s="219"/>
      <c r="K107" s="219"/>
      <c r="L107" s="224"/>
      <c r="M107" s="225"/>
      <c r="N107" s="226"/>
      <c r="O107" s="226"/>
      <c r="P107" s="226"/>
      <c r="Q107" s="226"/>
      <c r="R107" s="226"/>
      <c r="S107" s="226"/>
      <c r="T107" s="227"/>
      <c r="AT107" s="228" t="s">
        <v>149</v>
      </c>
      <c r="AU107" s="228" t="s">
        <v>84</v>
      </c>
      <c r="AV107" s="12" t="s">
        <v>84</v>
      </c>
      <c r="AW107" s="12" t="s">
        <v>36</v>
      </c>
      <c r="AX107" s="12" t="s">
        <v>73</v>
      </c>
      <c r="AY107" s="228" t="s">
        <v>138</v>
      </c>
    </row>
    <row r="108" spans="2:51" s="13" customFormat="1" ht="13.5">
      <c r="B108" s="229"/>
      <c r="C108" s="230"/>
      <c r="D108" s="231" t="s">
        <v>149</v>
      </c>
      <c r="E108" s="232" t="s">
        <v>21</v>
      </c>
      <c r="F108" s="233" t="s">
        <v>152</v>
      </c>
      <c r="G108" s="230"/>
      <c r="H108" s="234">
        <v>1.26</v>
      </c>
      <c r="I108" s="235"/>
      <c r="J108" s="230"/>
      <c r="K108" s="230"/>
      <c r="L108" s="236"/>
      <c r="M108" s="237"/>
      <c r="N108" s="238"/>
      <c r="O108" s="238"/>
      <c r="P108" s="238"/>
      <c r="Q108" s="238"/>
      <c r="R108" s="238"/>
      <c r="S108" s="238"/>
      <c r="T108" s="239"/>
      <c r="AT108" s="240" t="s">
        <v>149</v>
      </c>
      <c r="AU108" s="240" t="s">
        <v>84</v>
      </c>
      <c r="AV108" s="13" t="s">
        <v>145</v>
      </c>
      <c r="AW108" s="13" t="s">
        <v>36</v>
      </c>
      <c r="AX108" s="13" t="s">
        <v>81</v>
      </c>
      <c r="AY108" s="240" t="s">
        <v>138</v>
      </c>
    </row>
    <row r="109" spans="2:65" s="1" customFormat="1" ht="22.5" customHeight="1">
      <c r="B109" s="40"/>
      <c r="C109" s="192" t="s">
        <v>167</v>
      </c>
      <c r="D109" s="192" t="s">
        <v>140</v>
      </c>
      <c r="E109" s="193" t="s">
        <v>168</v>
      </c>
      <c r="F109" s="194" t="s">
        <v>169</v>
      </c>
      <c r="G109" s="195" t="s">
        <v>143</v>
      </c>
      <c r="H109" s="196">
        <v>170.095</v>
      </c>
      <c r="I109" s="197"/>
      <c r="J109" s="198">
        <f>ROUND(I109*H109,2)</f>
        <v>0</v>
      </c>
      <c r="K109" s="194" t="s">
        <v>21</v>
      </c>
      <c r="L109" s="60"/>
      <c r="M109" s="199" t="s">
        <v>21</v>
      </c>
      <c r="N109" s="200" t="s">
        <v>44</v>
      </c>
      <c r="O109" s="41"/>
      <c r="P109" s="201">
        <f>O109*H109</f>
        <v>0</v>
      </c>
      <c r="Q109" s="201">
        <v>0</v>
      </c>
      <c r="R109" s="201">
        <f>Q109*H109</f>
        <v>0</v>
      </c>
      <c r="S109" s="201">
        <v>0</v>
      </c>
      <c r="T109" s="202">
        <f>S109*H109</f>
        <v>0</v>
      </c>
      <c r="AR109" s="23" t="s">
        <v>145</v>
      </c>
      <c r="AT109" s="23" t="s">
        <v>140</v>
      </c>
      <c r="AU109" s="23" t="s">
        <v>84</v>
      </c>
      <c r="AY109" s="23" t="s">
        <v>138</v>
      </c>
      <c r="BE109" s="203">
        <f>IF(N109="základní",J109,0)</f>
        <v>0</v>
      </c>
      <c r="BF109" s="203">
        <f>IF(N109="snížená",J109,0)</f>
        <v>0</v>
      </c>
      <c r="BG109" s="203">
        <f>IF(N109="zákl. přenesená",J109,0)</f>
        <v>0</v>
      </c>
      <c r="BH109" s="203">
        <f>IF(N109="sníž. přenesená",J109,0)</f>
        <v>0</v>
      </c>
      <c r="BI109" s="203">
        <f>IF(N109="nulová",J109,0)</f>
        <v>0</v>
      </c>
      <c r="BJ109" s="23" t="s">
        <v>81</v>
      </c>
      <c r="BK109" s="203">
        <f>ROUND(I109*H109,2)</f>
        <v>0</v>
      </c>
      <c r="BL109" s="23" t="s">
        <v>145</v>
      </c>
      <c r="BM109" s="23" t="s">
        <v>665</v>
      </c>
    </row>
    <row r="110" spans="2:51" s="12" customFormat="1" ht="13.5">
      <c r="B110" s="218"/>
      <c r="C110" s="219"/>
      <c r="D110" s="204" t="s">
        <v>149</v>
      </c>
      <c r="E110" s="220" t="s">
        <v>21</v>
      </c>
      <c r="F110" s="221" t="s">
        <v>666</v>
      </c>
      <c r="G110" s="219"/>
      <c r="H110" s="222">
        <v>170.095</v>
      </c>
      <c r="I110" s="223"/>
      <c r="J110" s="219"/>
      <c r="K110" s="219"/>
      <c r="L110" s="224"/>
      <c r="M110" s="225"/>
      <c r="N110" s="226"/>
      <c r="O110" s="226"/>
      <c r="P110" s="226"/>
      <c r="Q110" s="226"/>
      <c r="R110" s="226"/>
      <c r="S110" s="226"/>
      <c r="T110" s="227"/>
      <c r="AT110" s="228" t="s">
        <v>149</v>
      </c>
      <c r="AU110" s="228" t="s">
        <v>84</v>
      </c>
      <c r="AV110" s="12" t="s">
        <v>84</v>
      </c>
      <c r="AW110" s="12" t="s">
        <v>36</v>
      </c>
      <c r="AX110" s="12" t="s">
        <v>73</v>
      </c>
      <c r="AY110" s="228" t="s">
        <v>138</v>
      </c>
    </row>
    <row r="111" spans="2:51" s="13" customFormat="1" ht="13.5">
      <c r="B111" s="229"/>
      <c r="C111" s="230"/>
      <c r="D111" s="231" t="s">
        <v>149</v>
      </c>
      <c r="E111" s="232" t="s">
        <v>21</v>
      </c>
      <c r="F111" s="233" t="s">
        <v>152</v>
      </c>
      <c r="G111" s="230"/>
      <c r="H111" s="234">
        <v>170.095</v>
      </c>
      <c r="I111" s="235"/>
      <c r="J111" s="230"/>
      <c r="K111" s="230"/>
      <c r="L111" s="236"/>
      <c r="M111" s="237"/>
      <c r="N111" s="238"/>
      <c r="O111" s="238"/>
      <c r="P111" s="238"/>
      <c r="Q111" s="238"/>
      <c r="R111" s="238"/>
      <c r="S111" s="238"/>
      <c r="T111" s="239"/>
      <c r="AT111" s="240" t="s">
        <v>149</v>
      </c>
      <c r="AU111" s="240" t="s">
        <v>84</v>
      </c>
      <c r="AV111" s="13" t="s">
        <v>145</v>
      </c>
      <c r="AW111" s="13" t="s">
        <v>36</v>
      </c>
      <c r="AX111" s="13" t="s">
        <v>81</v>
      </c>
      <c r="AY111" s="240" t="s">
        <v>138</v>
      </c>
    </row>
    <row r="112" spans="2:65" s="1" customFormat="1" ht="22.5" customHeight="1">
      <c r="B112" s="40"/>
      <c r="C112" s="192" t="s">
        <v>172</v>
      </c>
      <c r="D112" s="192" t="s">
        <v>140</v>
      </c>
      <c r="E112" s="193" t="s">
        <v>173</v>
      </c>
      <c r="F112" s="194" t="s">
        <v>174</v>
      </c>
      <c r="G112" s="195" t="s">
        <v>143</v>
      </c>
      <c r="H112" s="196">
        <v>170.095</v>
      </c>
      <c r="I112" s="197"/>
      <c r="J112" s="198">
        <f>ROUND(I112*H112,2)</f>
        <v>0</v>
      </c>
      <c r="K112" s="194" t="s">
        <v>144</v>
      </c>
      <c r="L112" s="60"/>
      <c r="M112" s="199" t="s">
        <v>21</v>
      </c>
      <c r="N112" s="200" t="s">
        <v>44</v>
      </c>
      <c r="O112" s="41"/>
      <c r="P112" s="201">
        <f>O112*H112</f>
        <v>0</v>
      </c>
      <c r="Q112" s="201">
        <v>0</v>
      </c>
      <c r="R112" s="201">
        <f>Q112*H112</f>
        <v>0</v>
      </c>
      <c r="S112" s="201">
        <v>0</v>
      </c>
      <c r="T112" s="202">
        <f>S112*H112</f>
        <v>0</v>
      </c>
      <c r="AR112" s="23" t="s">
        <v>145</v>
      </c>
      <c r="AT112" s="23" t="s">
        <v>140</v>
      </c>
      <c r="AU112" s="23" t="s">
        <v>84</v>
      </c>
      <c r="AY112" s="23" t="s">
        <v>138</v>
      </c>
      <c r="BE112" s="203">
        <f>IF(N112="základní",J112,0)</f>
        <v>0</v>
      </c>
      <c r="BF112" s="203">
        <f>IF(N112="snížená",J112,0)</f>
        <v>0</v>
      </c>
      <c r="BG112" s="203">
        <f>IF(N112="zákl. přenesená",J112,0)</f>
        <v>0</v>
      </c>
      <c r="BH112" s="203">
        <f>IF(N112="sníž. přenesená",J112,0)</f>
        <v>0</v>
      </c>
      <c r="BI112" s="203">
        <f>IF(N112="nulová",J112,0)</f>
        <v>0</v>
      </c>
      <c r="BJ112" s="23" t="s">
        <v>81</v>
      </c>
      <c r="BK112" s="203">
        <f>ROUND(I112*H112,2)</f>
        <v>0</v>
      </c>
      <c r="BL112" s="23" t="s">
        <v>145</v>
      </c>
      <c r="BM112" s="23" t="s">
        <v>667</v>
      </c>
    </row>
    <row r="113" spans="2:47" s="1" customFormat="1" ht="297">
      <c r="B113" s="40"/>
      <c r="C113" s="62"/>
      <c r="D113" s="204" t="s">
        <v>147</v>
      </c>
      <c r="E113" s="62"/>
      <c r="F113" s="205" t="s">
        <v>176</v>
      </c>
      <c r="G113" s="62"/>
      <c r="H113" s="62"/>
      <c r="I113" s="162"/>
      <c r="J113" s="62"/>
      <c r="K113" s="62"/>
      <c r="L113" s="60"/>
      <c r="M113" s="206"/>
      <c r="N113" s="41"/>
      <c r="O113" s="41"/>
      <c r="P113" s="41"/>
      <c r="Q113" s="41"/>
      <c r="R113" s="41"/>
      <c r="S113" s="41"/>
      <c r="T113" s="77"/>
      <c r="AT113" s="23" t="s">
        <v>147</v>
      </c>
      <c r="AU113" s="23" t="s">
        <v>84</v>
      </c>
    </row>
    <row r="114" spans="2:51" s="12" customFormat="1" ht="13.5">
      <c r="B114" s="218"/>
      <c r="C114" s="219"/>
      <c r="D114" s="204" t="s">
        <v>149</v>
      </c>
      <c r="E114" s="220" t="s">
        <v>21</v>
      </c>
      <c r="F114" s="221" t="s">
        <v>668</v>
      </c>
      <c r="G114" s="219"/>
      <c r="H114" s="222">
        <v>170.095</v>
      </c>
      <c r="I114" s="223"/>
      <c r="J114" s="219"/>
      <c r="K114" s="219"/>
      <c r="L114" s="224"/>
      <c r="M114" s="225"/>
      <c r="N114" s="226"/>
      <c r="O114" s="226"/>
      <c r="P114" s="226"/>
      <c r="Q114" s="226"/>
      <c r="R114" s="226"/>
      <c r="S114" s="226"/>
      <c r="T114" s="227"/>
      <c r="AT114" s="228" t="s">
        <v>149</v>
      </c>
      <c r="AU114" s="228" t="s">
        <v>84</v>
      </c>
      <c r="AV114" s="12" t="s">
        <v>84</v>
      </c>
      <c r="AW114" s="12" t="s">
        <v>36</v>
      </c>
      <c r="AX114" s="12" t="s">
        <v>73</v>
      </c>
      <c r="AY114" s="228" t="s">
        <v>138</v>
      </c>
    </row>
    <row r="115" spans="2:51" s="13" customFormat="1" ht="13.5">
      <c r="B115" s="229"/>
      <c r="C115" s="230"/>
      <c r="D115" s="231" t="s">
        <v>149</v>
      </c>
      <c r="E115" s="232" t="s">
        <v>21</v>
      </c>
      <c r="F115" s="233" t="s">
        <v>152</v>
      </c>
      <c r="G115" s="230"/>
      <c r="H115" s="234">
        <v>170.095</v>
      </c>
      <c r="I115" s="235"/>
      <c r="J115" s="230"/>
      <c r="K115" s="230"/>
      <c r="L115" s="236"/>
      <c r="M115" s="237"/>
      <c r="N115" s="238"/>
      <c r="O115" s="238"/>
      <c r="P115" s="238"/>
      <c r="Q115" s="238"/>
      <c r="R115" s="238"/>
      <c r="S115" s="238"/>
      <c r="T115" s="239"/>
      <c r="AT115" s="240" t="s">
        <v>149</v>
      </c>
      <c r="AU115" s="240" t="s">
        <v>84</v>
      </c>
      <c r="AV115" s="13" t="s">
        <v>145</v>
      </c>
      <c r="AW115" s="13" t="s">
        <v>36</v>
      </c>
      <c r="AX115" s="13" t="s">
        <v>81</v>
      </c>
      <c r="AY115" s="240" t="s">
        <v>138</v>
      </c>
    </row>
    <row r="116" spans="2:65" s="1" customFormat="1" ht="22.5" customHeight="1">
      <c r="B116" s="40"/>
      <c r="C116" s="192" t="s">
        <v>178</v>
      </c>
      <c r="D116" s="192" t="s">
        <v>140</v>
      </c>
      <c r="E116" s="193" t="s">
        <v>179</v>
      </c>
      <c r="F116" s="194" t="s">
        <v>180</v>
      </c>
      <c r="G116" s="195" t="s">
        <v>181</v>
      </c>
      <c r="H116" s="196">
        <v>306.171</v>
      </c>
      <c r="I116" s="197"/>
      <c r="J116" s="198">
        <f>ROUND(I116*H116,2)</f>
        <v>0</v>
      </c>
      <c r="K116" s="194" t="s">
        <v>144</v>
      </c>
      <c r="L116" s="60"/>
      <c r="M116" s="199" t="s">
        <v>21</v>
      </c>
      <c r="N116" s="200" t="s">
        <v>44</v>
      </c>
      <c r="O116" s="41"/>
      <c r="P116" s="201">
        <f>O116*H116</f>
        <v>0</v>
      </c>
      <c r="Q116" s="201">
        <v>0</v>
      </c>
      <c r="R116" s="201">
        <f>Q116*H116</f>
        <v>0</v>
      </c>
      <c r="S116" s="201">
        <v>0</v>
      </c>
      <c r="T116" s="202">
        <f>S116*H116</f>
        <v>0</v>
      </c>
      <c r="AR116" s="23" t="s">
        <v>145</v>
      </c>
      <c r="AT116" s="23" t="s">
        <v>140</v>
      </c>
      <c r="AU116" s="23" t="s">
        <v>84</v>
      </c>
      <c r="AY116" s="23" t="s">
        <v>138</v>
      </c>
      <c r="BE116" s="203">
        <f>IF(N116="základní",J116,0)</f>
        <v>0</v>
      </c>
      <c r="BF116" s="203">
        <f>IF(N116="snížená",J116,0)</f>
        <v>0</v>
      </c>
      <c r="BG116" s="203">
        <f>IF(N116="zákl. přenesená",J116,0)</f>
        <v>0</v>
      </c>
      <c r="BH116" s="203">
        <f>IF(N116="sníž. přenesená",J116,0)</f>
        <v>0</v>
      </c>
      <c r="BI116" s="203">
        <f>IF(N116="nulová",J116,0)</f>
        <v>0</v>
      </c>
      <c r="BJ116" s="23" t="s">
        <v>81</v>
      </c>
      <c r="BK116" s="203">
        <f>ROUND(I116*H116,2)</f>
        <v>0</v>
      </c>
      <c r="BL116" s="23" t="s">
        <v>145</v>
      </c>
      <c r="BM116" s="23" t="s">
        <v>669</v>
      </c>
    </row>
    <row r="117" spans="2:47" s="1" customFormat="1" ht="297">
      <c r="B117" s="40"/>
      <c r="C117" s="62"/>
      <c r="D117" s="204" t="s">
        <v>147</v>
      </c>
      <c r="E117" s="62"/>
      <c r="F117" s="205" t="s">
        <v>176</v>
      </c>
      <c r="G117" s="62"/>
      <c r="H117" s="62"/>
      <c r="I117" s="162"/>
      <c r="J117" s="62"/>
      <c r="K117" s="62"/>
      <c r="L117" s="60"/>
      <c r="M117" s="206"/>
      <c r="N117" s="41"/>
      <c r="O117" s="41"/>
      <c r="P117" s="41"/>
      <c r="Q117" s="41"/>
      <c r="R117" s="41"/>
      <c r="S117" s="41"/>
      <c r="T117" s="77"/>
      <c r="AT117" s="23" t="s">
        <v>147</v>
      </c>
      <c r="AU117" s="23" t="s">
        <v>84</v>
      </c>
    </row>
    <row r="118" spans="2:51" s="12" customFormat="1" ht="13.5">
      <c r="B118" s="218"/>
      <c r="C118" s="219"/>
      <c r="D118" s="204" t="s">
        <v>149</v>
      </c>
      <c r="E118" s="220" t="s">
        <v>21</v>
      </c>
      <c r="F118" s="221" t="s">
        <v>670</v>
      </c>
      <c r="G118" s="219"/>
      <c r="H118" s="222">
        <v>306.171</v>
      </c>
      <c r="I118" s="223"/>
      <c r="J118" s="219"/>
      <c r="K118" s="219"/>
      <c r="L118" s="224"/>
      <c r="M118" s="225"/>
      <c r="N118" s="226"/>
      <c r="O118" s="226"/>
      <c r="P118" s="226"/>
      <c r="Q118" s="226"/>
      <c r="R118" s="226"/>
      <c r="S118" s="226"/>
      <c r="T118" s="227"/>
      <c r="AT118" s="228" t="s">
        <v>149</v>
      </c>
      <c r="AU118" s="228" t="s">
        <v>84</v>
      </c>
      <c r="AV118" s="12" t="s">
        <v>84</v>
      </c>
      <c r="AW118" s="12" t="s">
        <v>36</v>
      </c>
      <c r="AX118" s="12" t="s">
        <v>73</v>
      </c>
      <c r="AY118" s="228" t="s">
        <v>138</v>
      </c>
    </row>
    <row r="119" spans="2:51" s="13" customFormat="1" ht="13.5">
      <c r="B119" s="229"/>
      <c r="C119" s="230"/>
      <c r="D119" s="231" t="s">
        <v>149</v>
      </c>
      <c r="E119" s="232" t="s">
        <v>21</v>
      </c>
      <c r="F119" s="233" t="s">
        <v>152</v>
      </c>
      <c r="G119" s="230"/>
      <c r="H119" s="234">
        <v>306.171</v>
      </c>
      <c r="I119" s="235"/>
      <c r="J119" s="230"/>
      <c r="K119" s="230"/>
      <c r="L119" s="236"/>
      <c r="M119" s="237"/>
      <c r="N119" s="238"/>
      <c r="O119" s="238"/>
      <c r="P119" s="238"/>
      <c r="Q119" s="238"/>
      <c r="R119" s="238"/>
      <c r="S119" s="238"/>
      <c r="T119" s="239"/>
      <c r="AT119" s="240" t="s">
        <v>149</v>
      </c>
      <c r="AU119" s="240" t="s">
        <v>84</v>
      </c>
      <c r="AV119" s="13" t="s">
        <v>145</v>
      </c>
      <c r="AW119" s="13" t="s">
        <v>36</v>
      </c>
      <c r="AX119" s="13" t="s">
        <v>81</v>
      </c>
      <c r="AY119" s="240" t="s">
        <v>138</v>
      </c>
    </row>
    <row r="120" spans="2:65" s="1" customFormat="1" ht="22.5" customHeight="1">
      <c r="B120" s="40"/>
      <c r="C120" s="192" t="s">
        <v>184</v>
      </c>
      <c r="D120" s="192" t="s">
        <v>140</v>
      </c>
      <c r="E120" s="193" t="s">
        <v>185</v>
      </c>
      <c r="F120" s="194" t="s">
        <v>186</v>
      </c>
      <c r="G120" s="195" t="s">
        <v>187</v>
      </c>
      <c r="H120" s="196">
        <v>443</v>
      </c>
      <c r="I120" s="197"/>
      <c r="J120" s="198">
        <f>ROUND(I120*H120,2)</f>
        <v>0</v>
      </c>
      <c r="K120" s="194" t="s">
        <v>144</v>
      </c>
      <c r="L120" s="60"/>
      <c r="M120" s="199" t="s">
        <v>21</v>
      </c>
      <c r="N120" s="200" t="s">
        <v>44</v>
      </c>
      <c r="O120" s="41"/>
      <c r="P120" s="201">
        <f>O120*H120</f>
        <v>0</v>
      </c>
      <c r="Q120" s="201">
        <v>0</v>
      </c>
      <c r="R120" s="201">
        <f>Q120*H120</f>
        <v>0</v>
      </c>
      <c r="S120" s="201">
        <v>0</v>
      </c>
      <c r="T120" s="202">
        <f>S120*H120</f>
        <v>0</v>
      </c>
      <c r="AR120" s="23" t="s">
        <v>145</v>
      </c>
      <c r="AT120" s="23" t="s">
        <v>140</v>
      </c>
      <c r="AU120" s="23" t="s">
        <v>84</v>
      </c>
      <c r="AY120" s="23" t="s">
        <v>138</v>
      </c>
      <c r="BE120" s="203">
        <f>IF(N120="základní",J120,0)</f>
        <v>0</v>
      </c>
      <c r="BF120" s="203">
        <f>IF(N120="snížená",J120,0)</f>
        <v>0</v>
      </c>
      <c r="BG120" s="203">
        <f>IF(N120="zákl. přenesená",J120,0)</f>
        <v>0</v>
      </c>
      <c r="BH120" s="203">
        <f>IF(N120="sníž. přenesená",J120,0)</f>
        <v>0</v>
      </c>
      <c r="BI120" s="203">
        <f>IF(N120="nulová",J120,0)</f>
        <v>0</v>
      </c>
      <c r="BJ120" s="23" t="s">
        <v>81</v>
      </c>
      <c r="BK120" s="203">
        <f>ROUND(I120*H120,2)</f>
        <v>0</v>
      </c>
      <c r="BL120" s="23" t="s">
        <v>145</v>
      </c>
      <c r="BM120" s="23" t="s">
        <v>188</v>
      </c>
    </row>
    <row r="121" spans="2:47" s="1" customFormat="1" ht="162">
      <c r="B121" s="40"/>
      <c r="C121" s="62"/>
      <c r="D121" s="204" t="s">
        <v>147</v>
      </c>
      <c r="E121" s="62"/>
      <c r="F121" s="205" t="s">
        <v>189</v>
      </c>
      <c r="G121" s="62"/>
      <c r="H121" s="62"/>
      <c r="I121" s="162"/>
      <c r="J121" s="62"/>
      <c r="K121" s="62"/>
      <c r="L121" s="60"/>
      <c r="M121" s="206"/>
      <c r="N121" s="41"/>
      <c r="O121" s="41"/>
      <c r="P121" s="41"/>
      <c r="Q121" s="41"/>
      <c r="R121" s="41"/>
      <c r="S121" s="41"/>
      <c r="T121" s="77"/>
      <c r="AT121" s="23" t="s">
        <v>147</v>
      </c>
      <c r="AU121" s="23" t="s">
        <v>84</v>
      </c>
    </row>
    <row r="122" spans="2:51" s="12" customFormat="1" ht="13.5">
      <c r="B122" s="218"/>
      <c r="C122" s="219"/>
      <c r="D122" s="204" t="s">
        <v>149</v>
      </c>
      <c r="E122" s="220" t="s">
        <v>21</v>
      </c>
      <c r="F122" s="221" t="s">
        <v>671</v>
      </c>
      <c r="G122" s="219"/>
      <c r="H122" s="222">
        <v>443</v>
      </c>
      <c r="I122" s="223"/>
      <c r="J122" s="219"/>
      <c r="K122" s="219"/>
      <c r="L122" s="224"/>
      <c r="M122" s="225"/>
      <c r="N122" s="226"/>
      <c r="O122" s="226"/>
      <c r="P122" s="226"/>
      <c r="Q122" s="226"/>
      <c r="R122" s="226"/>
      <c r="S122" s="226"/>
      <c r="T122" s="227"/>
      <c r="AT122" s="228" t="s">
        <v>149</v>
      </c>
      <c r="AU122" s="228" t="s">
        <v>84</v>
      </c>
      <c r="AV122" s="12" t="s">
        <v>84</v>
      </c>
      <c r="AW122" s="12" t="s">
        <v>36</v>
      </c>
      <c r="AX122" s="12" t="s">
        <v>73</v>
      </c>
      <c r="AY122" s="228" t="s">
        <v>138</v>
      </c>
    </row>
    <row r="123" spans="2:51" s="13" customFormat="1" ht="13.5">
      <c r="B123" s="229"/>
      <c r="C123" s="230"/>
      <c r="D123" s="204" t="s">
        <v>149</v>
      </c>
      <c r="E123" s="241" t="s">
        <v>21</v>
      </c>
      <c r="F123" s="242" t="s">
        <v>152</v>
      </c>
      <c r="G123" s="230"/>
      <c r="H123" s="243">
        <v>443</v>
      </c>
      <c r="I123" s="235"/>
      <c r="J123" s="230"/>
      <c r="K123" s="230"/>
      <c r="L123" s="236"/>
      <c r="M123" s="237"/>
      <c r="N123" s="238"/>
      <c r="O123" s="238"/>
      <c r="P123" s="238"/>
      <c r="Q123" s="238"/>
      <c r="R123" s="238"/>
      <c r="S123" s="238"/>
      <c r="T123" s="239"/>
      <c r="AT123" s="240" t="s">
        <v>149</v>
      </c>
      <c r="AU123" s="240" t="s">
        <v>84</v>
      </c>
      <c r="AV123" s="13" t="s">
        <v>145</v>
      </c>
      <c r="AW123" s="13" t="s">
        <v>36</v>
      </c>
      <c r="AX123" s="13" t="s">
        <v>81</v>
      </c>
      <c r="AY123" s="240" t="s">
        <v>138</v>
      </c>
    </row>
    <row r="124" spans="2:63" s="10" customFormat="1" ht="29.85" customHeight="1">
      <c r="B124" s="175"/>
      <c r="C124" s="176"/>
      <c r="D124" s="189" t="s">
        <v>72</v>
      </c>
      <c r="E124" s="190" t="s">
        <v>84</v>
      </c>
      <c r="F124" s="190" t="s">
        <v>672</v>
      </c>
      <c r="G124" s="176"/>
      <c r="H124" s="176"/>
      <c r="I124" s="179"/>
      <c r="J124" s="191">
        <f>BK124</f>
        <v>0</v>
      </c>
      <c r="K124" s="176"/>
      <c r="L124" s="181"/>
      <c r="M124" s="182"/>
      <c r="N124" s="183"/>
      <c r="O124" s="183"/>
      <c r="P124" s="184">
        <f>SUM(P125:P143)</f>
        <v>0</v>
      </c>
      <c r="Q124" s="183"/>
      <c r="R124" s="184">
        <f>SUM(R125:R143)</f>
        <v>0.0684</v>
      </c>
      <c r="S124" s="183"/>
      <c r="T124" s="185">
        <f>SUM(T125:T143)</f>
        <v>0</v>
      </c>
      <c r="AR124" s="186" t="s">
        <v>81</v>
      </c>
      <c r="AT124" s="187" t="s">
        <v>72</v>
      </c>
      <c r="AU124" s="187" t="s">
        <v>81</v>
      </c>
      <c r="AY124" s="186" t="s">
        <v>138</v>
      </c>
      <c r="BK124" s="188">
        <f>SUM(BK125:BK143)</f>
        <v>0</v>
      </c>
    </row>
    <row r="125" spans="2:65" s="1" customFormat="1" ht="22.5" customHeight="1">
      <c r="B125" s="40"/>
      <c r="C125" s="192" t="s">
        <v>192</v>
      </c>
      <c r="D125" s="192" t="s">
        <v>140</v>
      </c>
      <c r="E125" s="193" t="s">
        <v>193</v>
      </c>
      <c r="F125" s="194" t="s">
        <v>194</v>
      </c>
      <c r="G125" s="195" t="s">
        <v>187</v>
      </c>
      <c r="H125" s="196">
        <v>8577</v>
      </c>
      <c r="I125" s="197"/>
      <c r="J125" s="198">
        <f>ROUND(I125*H125,2)</f>
        <v>0</v>
      </c>
      <c r="K125" s="194" t="s">
        <v>144</v>
      </c>
      <c r="L125" s="60"/>
      <c r="M125" s="199" t="s">
        <v>21</v>
      </c>
      <c r="N125" s="200" t="s">
        <v>44</v>
      </c>
      <c r="O125" s="41"/>
      <c r="P125" s="201">
        <f>O125*H125</f>
        <v>0</v>
      </c>
      <c r="Q125" s="201">
        <v>0</v>
      </c>
      <c r="R125" s="201">
        <f>Q125*H125</f>
        <v>0</v>
      </c>
      <c r="S125" s="201">
        <v>0</v>
      </c>
      <c r="T125" s="202">
        <f>S125*H125</f>
        <v>0</v>
      </c>
      <c r="AR125" s="23" t="s">
        <v>145</v>
      </c>
      <c r="AT125" s="23" t="s">
        <v>140</v>
      </c>
      <c r="AU125" s="23" t="s">
        <v>84</v>
      </c>
      <c r="AY125" s="23" t="s">
        <v>138</v>
      </c>
      <c r="BE125" s="203">
        <f>IF(N125="základní",J125,0)</f>
        <v>0</v>
      </c>
      <c r="BF125" s="203">
        <f>IF(N125="snížená",J125,0)</f>
        <v>0</v>
      </c>
      <c r="BG125" s="203">
        <f>IF(N125="zákl. přenesená",J125,0)</f>
        <v>0</v>
      </c>
      <c r="BH125" s="203">
        <f>IF(N125="sníž. přenesená",J125,0)</f>
        <v>0</v>
      </c>
      <c r="BI125" s="203">
        <f>IF(N125="nulová",J125,0)</f>
        <v>0</v>
      </c>
      <c r="BJ125" s="23" t="s">
        <v>81</v>
      </c>
      <c r="BK125" s="203">
        <f>ROUND(I125*H125,2)</f>
        <v>0</v>
      </c>
      <c r="BL125" s="23" t="s">
        <v>145</v>
      </c>
      <c r="BM125" s="23" t="s">
        <v>195</v>
      </c>
    </row>
    <row r="126" spans="2:51" s="12" customFormat="1" ht="13.5">
      <c r="B126" s="218"/>
      <c r="C126" s="219"/>
      <c r="D126" s="204" t="s">
        <v>149</v>
      </c>
      <c r="E126" s="220" t="s">
        <v>21</v>
      </c>
      <c r="F126" s="221" t="s">
        <v>673</v>
      </c>
      <c r="G126" s="219"/>
      <c r="H126" s="222">
        <v>8393</v>
      </c>
      <c r="I126" s="223"/>
      <c r="J126" s="219"/>
      <c r="K126" s="219"/>
      <c r="L126" s="224"/>
      <c r="M126" s="225"/>
      <c r="N126" s="226"/>
      <c r="O126" s="226"/>
      <c r="P126" s="226"/>
      <c r="Q126" s="226"/>
      <c r="R126" s="226"/>
      <c r="S126" s="226"/>
      <c r="T126" s="227"/>
      <c r="AT126" s="228" t="s">
        <v>149</v>
      </c>
      <c r="AU126" s="228" t="s">
        <v>84</v>
      </c>
      <c r="AV126" s="12" t="s">
        <v>84</v>
      </c>
      <c r="AW126" s="12" t="s">
        <v>36</v>
      </c>
      <c r="AX126" s="12" t="s">
        <v>73</v>
      </c>
      <c r="AY126" s="228" t="s">
        <v>138</v>
      </c>
    </row>
    <row r="127" spans="2:51" s="12" customFormat="1" ht="13.5">
      <c r="B127" s="218"/>
      <c r="C127" s="219"/>
      <c r="D127" s="204" t="s">
        <v>149</v>
      </c>
      <c r="E127" s="220" t="s">
        <v>21</v>
      </c>
      <c r="F127" s="221" t="s">
        <v>674</v>
      </c>
      <c r="G127" s="219"/>
      <c r="H127" s="222">
        <v>-225</v>
      </c>
      <c r="I127" s="223"/>
      <c r="J127" s="219"/>
      <c r="K127" s="219"/>
      <c r="L127" s="224"/>
      <c r="M127" s="225"/>
      <c r="N127" s="226"/>
      <c r="O127" s="226"/>
      <c r="P127" s="226"/>
      <c r="Q127" s="226"/>
      <c r="R127" s="226"/>
      <c r="S127" s="226"/>
      <c r="T127" s="227"/>
      <c r="AT127" s="228" t="s">
        <v>149</v>
      </c>
      <c r="AU127" s="228" t="s">
        <v>84</v>
      </c>
      <c r="AV127" s="12" t="s">
        <v>84</v>
      </c>
      <c r="AW127" s="12" t="s">
        <v>36</v>
      </c>
      <c r="AX127" s="12" t="s">
        <v>73</v>
      </c>
      <c r="AY127" s="228" t="s">
        <v>138</v>
      </c>
    </row>
    <row r="128" spans="2:51" s="12" customFormat="1" ht="13.5">
      <c r="B128" s="218"/>
      <c r="C128" s="219"/>
      <c r="D128" s="204" t="s">
        <v>149</v>
      </c>
      <c r="E128" s="220" t="s">
        <v>21</v>
      </c>
      <c r="F128" s="221" t="s">
        <v>675</v>
      </c>
      <c r="G128" s="219"/>
      <c r="H128" s="222">
        <v>409</v>
      </c>
      <c r="I128" s="223"/>
      <c r="J128" s="219"/>
      <c r="K128" s="219"/>
      <c r="L128" s="224"/>
      <c r="M128" s="225"/>
      <c r="N128" s="226"/>
      <c r="O128" s="226"/>
      <c r="P128" s="226"/>
      <c r="Q128" s="226"/>
      <c r="R128" s="226"/>
      <c r="S128" s="226"/>
      <c r="T128" s="227"/>
      <c r="AT128" s="228" t="s">
        <v>149</v>
      </c>
      <c r="AU128" s="228" t="s">
        <v>84</v>
      </c>
      <c r="AV128" s="12" t="s">
        <v>84</v>
      </c>
      <c r="AW128" s="12" t="s">
        <v>36</v>
      </c>
      <c r="AX128" s="12" t="s">
        <v>73</v>
      </c>
      <c r="AY128" s="228" t="s">
        <v>138</v>
      </c>
    </row>
    <row r="129" spans="2:51" s="13" customFormat="1" ht="13.5">
      <c r="B129" s="229"/>
      <c r="C129" s="230"/>
      <c r="D129" s="231" t="s">
        <v>149</v>
      </c>
      <c r="E129" s="232" t="s">
        <v>21</v>
      </c>
      <c r="F129" s="233" t="s">
        <v>152</v>
      </c>
      <c r="G129" s="230"/>
      <c r="H129" s="234">
        <v>8577</v>
      </c>
      <c r="I129" s="235"/>
      <c r="J129" s="230"/>
      <c r="K129" s="230"/>
      <c r="L129" s="236"/>
      <c r="M129" s="237"/>
      <c r="N129" s="238"/>
      <c r="O129" s="238"/>
      <c r="P129" s="238"/>
      <c r="Q129" s="238"/>
      <c r="R129" s="238"/>
      <c r="S129" s="238"/>
      <c r="T129" s="239"/>
      <c r="AT129" s="240" t="s">
        <v>149</v>
      </c>
      <c r="AU129" s="240" t="s">
        <v>84</v>
      </c>
      <c r="AV129" s="13" t="s">
        <v>145</v>
      </c>
      <c r="AW129" s="13" t="s">
        <v>36</v>
      </c>
      <c r="AX129" s="13" t="s">
        <v>81</v>
      </c>
      <c r="AY129" s="240" t="s">
        <v>138</v>
      </c>
    </row>
    <row r="130" spans="2:65" s="1" customFormat="1" ht="31.5" customHeight="1">
      <c r="B130" s="40"/>
      <c r="C130" s="192" t="s">
        <v>199</v>
      </c>
      <c r="D130" s="192" t="s">
        <v>140</v>
      </c>
      <c r="E130" s="193" t="s">
        <v>676</v>
      </c>
      <c r="F130" s="194" t="s">
        <v>677</v>
      </c>
      <c r="G130" s="195" t="s">
        <v>187</v>
      </c>
      <c r="H130" s="196">
        <v>8577</v>
      </c>
      <c r="I130" s="197"/>
      <c r="J130" s="198">
        <f>ROUND(I130*H130,2)</f>
        <v>0</v>
      </c>
      <c r="K130" s="194" t="s">
        <v>21</v>
      </c>
      <c r="L130" s="60"/>
      <c r="M130" s="199" t="s">
        <v>21</v>
      </c>
      <c r="N130" s="200" t="s">
        <v>44</v>
      </c>
      <c r="O130" s="41"/>
      <c r="P130" s="201">
        <f>O130*H130</f>
        <v>0</v>
      </c>
      <c r="Q130" s="201">
        <v>0</v>
      </c>
      <c r="R130" s="201">
        <f>Q130*H130</f>
        <v>0</v>
      </c>
      <c r="S130" s="201">
        <v>0</v>
      </c>
      <c r="T130" s="202">
        <f>S130*H130</f>
        <v>0</v>
      </c>
      <c r="AR130" s="23" t="s">
        <v>145</v>
      </c>
      <c r="AT130" s="23" t="s">
        <v>140</v>
      </c>
      <c r="AU130" s="23" t="s">
        <v>84</v>
      </c>
      <c r="AY130" s="23" t="s">
        <v>138</v>
      </c>
      <c r="BE130" s="203">
        <f>IF(N130="základní",J130,0)</f>
        <v>0</v>
      </c>
      <c r="BF130" s="203">
        <f>IF(N130="snížená",J130,0)</f>
        <v>0</v>
      </c>
      <c r="BG130" s="203">
        <f>IF(N130="zákl. přenesená",J130,0)</f>
        <v>0</v>
      </c>
      <c r="BH130" s="203">
        <f>IF(N130="sníž. přenesená",J130,0)</f>
        <v>0</v>
      </c>
      <c r="BI130" s="203">
        <f>IF(N130="nulová",J130,0)</f>
        <v>0</v>
      </c>
      <c r="BJ130" s="23" t="s">
        <v>81</v>
      </c>
      <c r="BK130" s="203">
        <f>ROUND(I130*H130,2)</f>
        <v>0</v>
      </c>
      <c r="BL130" s="23" t="s">
        <v>145</v>
      </c>
      <c r="BM130" s="23" t="s">
        <v>678</v>
      </c>
    </row>
    <row r="131" spans="2:51" s="12" customFormat="1" ht="13.5">
      <c r="B131" s="218"/>
      <c r="C131" s="219"/>
      <c r="D131" s="204" t="s">
        <v>149</v>
      </c>
      <c r="E131" s="220" t="s">
        <v>21</v>
      </c>
      <c r="F131" s="221" t="s">
        <v>679</v>
      </c>
      <c r="G131" s="219"/>
      <c r="H131" s="222">
        <v>8577</v>
      </c>
      <c r="I131" s="223"/>
      <c r="J131" s="219"/>
      <c r="K131" s="219"/>
      <c r="L131" s="224"/>
      <c r="M131" s="225"/>
      <c r="N131" s="226"/>
      <c r="O131" s="226"/>
      <c r="P131" s="226"/>
      <c r="Q131" s="226"/>
      <c r="R131" s="226"/>
      <c r="S131" s="226"/>
      <c r="T131" s="227"/>
      <c r="AT131" s="228" t="s">
        <v>149</v>
      </c>
      <c r="AU131" s="228" t="s">
        <v>84</v>
      </c>
      <c r="AV131" s="12" t="s">
        <v>84</v>
      </c>
      <c r="AW131" s="12" t="s">
        <v>36</v>
      </c>
      <c r="AX131" s="12" t="s">
        <v>73</v>
      </c>
      <c r="AY131" s="228" t="s">
        <v>138</v>
      </c>
    </row>
    <row r="132" spans="2:51" s="13" customFormat="1" ht="13.5">
      <c r="B132" s="229"/>
      <c r="C132" s="230"/>
      <c r="D132" s="231" t="s">
        <v>149</v>
      </c>
      <c r="E132" s="232" t="s">
        <v>21</v>
      </c>
      <c r="F132" s="233" t="s">
        <v>152</v>
      </c>
      <c r="G132" s="230"/>
      <c r="H132" s="234">
        <v>8577</v>
      </c>
      <c r="I132" s="235"/>
      <c r="J132" s="230"/>
      <c r="K132" s="230"/>
      <c r="L132" s="236"/>
      <c r="M132" s="237"/>
      <c r="N132" s="238"/>
      <c r="O132" s="238"/>
      <c r="P132" s="238"/>
      <c r="Q132" s="238"/>
      <c r="R132" s="238"/>
      <c r="S132" s="238"/>
      <c r="T132" s="239"/>
      <c r="AT132" s="240" t="s">
        <v>149</v>
      </c>
      <c r="AU132" s="240" t="s">
        <v>84</v>
      </c>
      <c r="AV132" s="13" t="s">
        <v>145</v>
      </c>
      <c r="AW132" s="13" t="s">
        <v>36</v>
      </c>
      <c r="AX132" s="13" t="s">
        <v>81</v>
      </c>
      <c r="AY132" s="240" t="s">
        <v>138</v>
      </c>
    </row>
    <row r="133" spans="2:65" s="1" customFormat="1" ht="22.5" customHeight="1">
      <c r="B133" s="40"/>
      <c r="C133" s="192" t="s">
        <v>205</v>
      </c>
      <c r="D133" s="192" t="s">
        <v>140</v>
      </c>
      <c r="E133" s="193" t="s">
        <v>206</v>
      </c>
      <c r="F133" s="194" t="s">
        <v>207</v>
      </c>
      <c r="G133" s="195" t="s">
        <v>187</v>
      </c>
      <c r="H133" s="196">
        <v>8577</v>
      </c>
      <c r="I133" s="197"/>
      <c r="J133" s="198">
        <f>ROUND(I133*H133,2)</f>
        <v>0</v>
      </c>
      <c r="K133" s="194" t="s">
        <v>144</v>
      </c>
      <c r="L133" s="60"/>
      <c r="M133" s="199" t="s">
        <v>21</v>
      </c>
      <c r="N133" s="200" t="s">
        <v>44</v>
      </c>
      <c r="O133" s="41"/>
      <c r="P133" s="201">
        <f>O133*H133</f>
        <v>0</v>
      </c>
      <c r="Q133" s="201">
        <v>0</v>
      </c>
      <c r="R133" s="201">
        <f>Q133*H133</f>
        <v>0</v>
      </c>
      <c r="S133" s="201">
        <v>0</v>
      </c>
      <c r="T133" s="202">
        <f>S133*H133</f>
        <v>0</v>
      </c>
      <c r="AR133" s="23" t="s">
        <v>145</v>
      </c>
      <c r="AT133" s="23" t="s">
        <v>140</v>
      </c>
      <c r="AU133" s="23" t="s">
        <v>84</v>
      </c>
      <c r="AY133" s="23" t="s">
        <v>138</v>
      </c>
      <c r="BE133" s="203">
        <f>IF(N133="základní",J133,0)</f>
        <v>0</v>
      </c>
      <c r="BF133" s="203">
        <f>IF(N133="snížená",J133,0)</f>
        <v>0</v>
      </c>
      <c r="BG133" s="203">
        <f>IF(N133="zákl. přenesená",J133,0)</f>
        <v>0</v>
      </c>
      <c r="BH133" s="203">
        <f>IF(N133="sníž. přenesená",J133,0)</f>
        <v>0</v>
      </c>
      <c r="BI133" s="203">
        <f>IF(N133="nulová",J133,0)</f>
        <v>0</v>
      </c>
      <c r="BJ133" s="23" t="s">
        <v>81</v>
      </c>
      <c r="BK133" s="203">
        <f>ROUND(I133*H133,2)</f>
        <v>0</v>
      </c>
      <c r="BL133" s="23" t="s">
        <v>145</v>
      </c>
      <c r="BM133" s="23" t="s">
        <v>208</v>
      </c>
    </row>
    <row r="134" spans="2:51" s="12" customFormat="1" ht="13.5">
      <c r="B134" s="218"/>
      <c r="C134" s="219"/>
      <c r="D134" s="204" t="s">
        <v>149</v>
      </c>
      <c r="E134" s="220" t="s">
        <v>21</v>
      </c>
      <c r="F134" s="221" t="s">
        <v>679</v>
      </c>
      <c r="G134" s="219"/>
      <c r="H134" s="222">
        <v>8577</v>
      </c>
      <c r="I134" s="223"/>
      <c r="J134" s="219"/>
      <c r="K134" s="219"/>
      <c r="L134" s="224"/>
      <c r="M134" s="225"/>
      <c r="N134" s="226"/>
      <c r="O134" s="226"/>
      <c r="P134" s="226"/>
      <c r="Q134" s="226"/>
      <c r="R134" s="226"/>
      <c r="S134" s="226"/>
      <c r="T134" s="227"/>
      <c r="AT134" s="228" t="s">
        <v>149</v>
      </c>
      <c r="AU134" s="228" t="s">
        <v>84</v>
      </c>
      <c r="AV134" s="12" t="s">
        <v>84</v>
      </c>
      <c r="AW134" s="12" t="s">
        <v>36</v>
      </c>
      <c r="AX134" s="12" t="s">
        <v>73</v>
      </c>
      <c r="AY134" s="228" t="s">
        <v>138</v>
      </c>
    </row>
    <row r="135" spans="2:51" s="13" customFormat="1" ht="13.5">
      <c r="B135" s="229"/>
      <c r="C135" s="230"/>
      <c r="D135" s="231" t="s">
        <v>149</v>
      </c>
      <c r="E135" s="232" t="s">
        <v>21</v>
      </c>
      <c r="F135" s="233" t="s">
        <v>152</v>
      </c>
      <c r="G135" s="230"/>
      <c r="H135" s="234">
        <v>8577</v>
      </c>
      <c r="I135" s="235"/>
      <c r="J135" s="230"/>
      <c r="K135" s="230"/>
      <c r="L135" s="236"/>
      <c r="M135" s="237"/>
      <c r="N135" s="238"/>
      <c r="O135" s="238"/>
      <c r="P135" s="238"/>
      <c r="Q135" s="238"/>
      <c r="R135" s="238"/>
      <c r="S135" s="238"/>
      <c r="T135" s="239"/>
      <c r="AT135" s="240" t="s">
        <v>149</v>
      </c>
      <c r="AU135" s="240" t="s">
        <v>84</v>
      </c>
      <c r="AV135" s="13" t="s">
        <v>145</v>
      </c>
      <c r="AW135" s="13" t="s">
        <v>36</v>
      </c>
      <c r="AX135" s="13" t="s">
        <v>81</v>
      </c>
      <c r="AY135" s="240" t="s">
        <v>138</v>
      </c>
    </row>
    <row r="136" spans="2:65" s="1" customFormat="1" ht="31.5" customHeight="1">
      <c r="B136" s="40"/>
      <c r="C136" s="192" t="s">
        <v>209</v>
      </c>
      <c r="D136" s="192" t="s">
        <v>140</v>
      </c>
      <c r="E136" s="193" t="s">
        <v>210</v>
      </c>
      <c r="F136" s="194" t="s">
        <v>211</v>
      </c>
      <c r="G136" s="195" t="s">
        <v>187</v>
      </c>
      <c r="H136" s="196">
        <v>8577</v>
      </c>
      <c r="I136" s="197"/>
      <c r="J136" s="198">
        <f>ROUND(I136*H136,2)</f>
        <v>0</v>
      </c>
      <c r="K136" s="194" t="s">
        <v>144</v>
      </c>
      <c r="L136" s="60"/>
      <c r="M136" s="199" t="s">
        <v>21</v>
      </c>
      <c r="N136" s="200" t="s">
        <v>44</v>
      </c>
      <c r="O136" s="41"/>
      <c r="P136" s="201">
        <f>O136*H136</f>
        <v>0</v>
      </c>
      <c r="Q136" s="201">
        <v>0</v>
      </c>
      <c r="R136" s="201">
        <f>Q136*H136</f>
        <v>0</v>
      </c>
      <c r="S136" s="201">
        <v>0</v>
      </c>
      <c r="T136" s="202">
        <f>S136*H136</f>
        <v>0</v>
      </c>
      <c r="AR136" s="23" t="s">
        <v>145</v>
      </c>
      <c r="AT136" s="23" t="s">
        <v>140</v>
      </c>
      <c r="AU136" s="23" t="s">
        <v>84</v>
      </c>
      <c r="AY136" s="23" t="s">
        <v>138</v>
      </c>
      <c r="BE136" s="203">
        <f>IF(N136="základní",J136,0)</f>
        <v>0</v>
      </c>
      <c r="BF136" s="203">
        <f>IF(N136="snížená",J136,0)</f>
        <v>0</v>
      </c>
      <c r="BG136" s="203">
        <f>IF(N136="zákl. přenesená",J136,0)</f>
        <v>0</v>
      </c>
      <c r="BH136" s="203">
        <f>IF(N136="sníž. přenesená",J136,0)</f>
        <v>0</v>
      </c>
      <c r="BI136" s="203">
        <f>IF(N136="nulová",J136,0)</f>
        <v>0</v>
      </c>
      <c r="BJ136" s="23" t="s">
        <v>81</v>
      </c>
      <c r="BK136" s="203">
        <f>ROUND(I136*H136,2)</f>
        <v>0</v>
      </c>
      <c r="BL136" s="23" t="s">
        <v>145</v>
      </c>
      <c r="BM136" s="23" t="s">
        <v>212</v>
      </c>
    </row>
    <row r="137" spans="2:47" s="1" customFormat="1" ht="27">
      <c r="B137" s="40"/>
      <c r="C137" s="62"/>
      <c r="D137" s="204" t="s">
        <v>147</v>
      </c>
      <c r="E137" s="62"/>
      <c r="F137" s="205" t="s">
        <v>213</v>
      </c>
      <c r="G137" s="62"/>
      <c r="H137" s="62"/>
      <c r="I137" s="162"/>
      <c r="J137" s="62"/>
      <c r="K137" s="62"/>
      <c r="L137" s="60"/>
      <c r="M137" s="206"/>
      <c r="N137" s="41"/>
      <c r="O137" s="41"/>
      <c r="P137" s="41"/>
      <c r="Q137" s="41"/>
      <c r="R137" s="41"/>
      <c r="S137" s="41"/>
      <c r="T137" s="77"/>
      <c r="AT137" s="23" t="s">
        <v>147</v>
      </c>
      <c r="AU137" s="23" t="s">
        <v>84</v>
      </c>
    </row>
    <row r="138" spans="2:51" s="12" customFormat="1" ht="13.5">
      <c r="B138" s="218"/>
      <c r="C138" s="219"/>
      <c r="D138" s="204" t="s">
        <v>149</v>
      </c>
      <c r="E138" s="220" t="s">
        <v>21</v>
      </c>
      <c r="F138" s="221" t="s">
        <v>679</v>
      </c>
      <c r="G138" s="219"/>
      <c r="H138" s="222">
        <v>8577</v>
      </c>
      <c r="I138" s="223"/>
      <c r="J138" s="219"/>
      <c r="K138" s="219"/>
      <c r="L138" s="224"/>
      <c r="M138" s="225"/>
      <c r="N138" s="226"/>
      <c r="O138" s="226"/>
      <c r="P138" s="226"/>
      <c r="Q138" s="226"/>
      <c r="R138" s="226"/>
      <c r="S138" s="226"/>
      <c r="T138" s="227"/>
      <c r="AT138" s="228" t="s">
        <v>149</v>
      </c>
      <c r="AU138" s="228" t="s">
        <v>84</v>
      </c>
      <c r="AV138" s="12" t="s">
        <v>84</v>
      </c>
      <c r="AW138" s="12" t="s">
        <v>36</v>
      </c>
      <c r="AX138" s="12" t="s">
        <v>73</v>
      </c>
      <c r="AY138" s="228" t="s">
        <v>138</v>
      </c>
    </row>
    <row r="139" spans="2:51" s="13" customFormat="1" ht="13.5">
      <c r="B139" s="229"/>
      <c r="C139" s="230"/>
      <c r="D139" s="231" t="s">
        <v>149</v>
      </c>
      <c r="E139" s="232" t="s">
        <v>21</v>
      </c>
      <c r="F139" s="233" t="s">
        <v>152</v>
      </c>
      <c r="G139" s="230"/>
      <c r="H139" s="234">
        <v>8577</v>
      </c>
      <c r="I139" s="235"/>
      <c r="J139" s="230"/>
      <c r="K139" s="230"/>
      <c r="L139" s="236"/>
      <c r="M139" s="237"/>
      <c r="N139" s="238"/>
      <c r="O139" s="238"/>
      <c r="P139" s="238"/>
      <c r="Q139" s="238"/>
      <c r="R139" s="238"/>
      <c r="S139" s="238"/>
      <c r="T139" s="239"/>
      <c r="AT139" s="240" t="s">
        <v>149</v>
      </c>
      <c r="AU139" s="240" t="s">
        <v>84</v>
      </c>
      <c r="AV139" s="13" t="s">
        <v>145</v>
      </c>
      <c r="AW139" s="13" t="s">
        <v>36</v>
      </c>
      <c r="AX139" s="13" t="s">
        <v>81</v>
      </c>
      <c r="AY139" s="240" t="s">
        <v>138</v>
      </c>
    </row>
    <row r="140" spans="2:65" s="1" customFormat="1" ht="22.5" customHeight="1">
      <c r="B140" s="40"/>
      <c r="C140" s="192" t="s">
        <v>214</v>
      </c>
      <c r="D140" s="192" t="s">
        <v>140</v>
      </c>
      <c r="E140" s="193" t="s">
        <v>215</v>
      </c>
      <c r="F140" s="194" t="s">
        <v>216</v>
      </c>
      <c r="G140" s="195" t="s">
        <v>217</v>
      </c>
      <c r="H140" s="196">
        <v>19</v>
      </c>
      <c r="I140" s="197"/>
      <c r="J140" s="198">
        <f>ROUND(I140*H140,2)</f>
        <v>0</v>
      </c>
      <c r="K140" s="194" t="s">
        <v>144</v>
      </c>
      <c r="L140" s="60"/>
      <c r="M140" s="199" t="s">
        <v>21</v>
      </c>
      <c r="N140" s="200" t="s">
        <v>44</v>
      </c>
      <c r="O140" s="41"/>
      <c r="P140" s="201">
        <f>O140*H140</f>
        <v>0</v>
      </c>
      <c r="Q140" s="201">
        <v>0.0036</v>
      </c>
      <c r="R140" s="201">
        <f>Q140*H140</f>
        <v>0.0684</v>
      </c>
      <c r="S140" s="201">
        <v>0</v>
      </c>
      <c r="T140" s="202">
        <f>S140*H140</f>
        <v>0</v>
      </c>
      <c r="AR140" s="23" t="s">
        <v>145</v>
      </c>
      <c r="AT140" s="23" t="s">
        <v>140</v>
      </c>
      <c r="AU140" s="23" t="s">
        <v>84</v>
      </c>
      <c r="AY140" s="23" t="s">
        <v>138</v>
      </c>
      <c r="BE140" s="203">
        <f>IF(N140="základní",J140,0)</f>
        <v>0</v>
      </c>
      <c r="BF140" s="203">
        <f>IF(N140="snížená",J140,0)</f>
        <v>0</v>
      </c>
      <c r="BG140" s="203">
        <f>IF(N140="zákl. přenesená",J140,0)</f>
        <v>0</v>
      </c>
      <c r="BH140" s="203">
        <f>IF(N140="sníž. přenesená",J140,0)</f>
        <v>0</v>
      </c>
      <c r="BI140" s="203">
        <f>IF(N140="nulová",J140,0)</f>
        <v>0</v>
      </c>
      <c r="BJ140" s="23" t="s">
        <v>81</v>
      </c>
      <c r="BK140" s="203">
        <f>ROUND(I140*H140,2)</f>
        <v>0</v>
      </c>
      <c r="BL140" s="23" t="s">
        <v>145</v>
      </c>
      <c r="BM140" s="23" t="s">
        <v>218</v>
      </c>
    </row>
    <row r="141" spans="2:47" s="1" customFormat="1" ht="54">
      <c r="B141" s="40"/>
      <c r="C141" s="62"/>
      <c r="D141" s="204" t="s">
        <v>147</v>
      </c>
      <c r="E141" s="62"/>
      <c r="F141" s="205" t="s">
        <v>219</v>
      </c>
      <c r="G141" s="62"/>
      <c r="H141" s="62"/>
      <c r="I141" s="162"/>
      <c r="J141" s="62"/>
      <c r="K141" s="62"/>
      <c r="L141" s="60"/>
      <c r="M141" s="206"/>
      <c r="N141" s="41"/>
      <c r="O141" s="41"/>
      <c r="P141" s="41"/>
      <c r="Q141" s="41"/>
      <c r="R141" s="41"/>
      <c r="S141" s="41"/>
      <c r="T141" s="77"/>
      <c r="AT141" s="23" t="s">
        <v>147</v>
      </c>
      <c r="AU141" s="23" t="s">
        <v>84</v>
      </c>
    </row>
    <row r="142" spans="2:51" s="12" customFormat="1" ht="13.5">
      <c r="B142" s="218"/>
      <c r="C142" s="219"/>
      <c r="D142" s="204" t="s">
        <v>149</v>
      </c>
      <c r="E142" s="220" t="s">
        <v>21</v>
      </c>
      <c r="F142" s="221" t="s">
        <v>680</v>
      </c>
      <c r="G142" s="219"/>
      <c r="H142" s="222">
        <v>19</v>
      </c>
      <c r="I142" s="223"/>
      <c r="J142" s="219"/>
      <c r="K142" s="219"/>
      <c r="L142" s="224"/>
      <c r="M142" s="225"/>
      <c r="N142" s="226"/>
      <c r="O142" s="226"/>
      <c r="P142" s="226"/>
      <c r="Q142" s="226"/>
      <c r="R142" s="226"/>
      <c r="S142" s="226"/>
      <c r="T142" s="227"/>
      <c r="AT142" s="228" t="s">
        <v>149</v>
      </c>
      <c r="AU142" s="228" t="s">
        <v>84</v>
      </c>
      <c r="AV142" s="12" t="s">
        <v>84</v>
      </c>
      <c r="AW142" s="12" t="s">
        <v>36</v>
      </c>
      <c r="AX142" s="12" t="s">
        <v>73</v>
      </c>
      <c r="AY142" s="228" t="s">
        <v>138</v>
      </c>
    </row>
    <row r="143" spans="2:51" s="13" customFormat="1" ht="13.5">
      <c r="B143" s="229"/>
      <c r="C143" s="230"/>
      <c r="D143" s="204" t="s">
        <v>149</v>
      </c>
      <c r="E143" s="241" t="s">
        <v>21</v>
      </c>
      <c r="F143" s="242" t="s">
        <v>152</v>
      </c>
      <c r="G143" s="230"/>
      <c r="H143" s="243">
        <v>19</v>
      </c>
      <c r="I143" s="235"/>
      <c r="J143" s="230"/>
      <c r="K143" s="230"/>
      <c r="L143" s="236"/>
      <c r="M143" s="237"/>
      <c r="N143" s="238"/>
      <c r="O143" s="238"/>
      <c r="P143" s="238"/>
      <c r="Q143" s="238"/>
      <c r="R143" s="238"/>
      <c r="S143" s="238"/>
      <c r="T143" s="239"/>
      <c r="AT143" s="240" t="s">
        <v>149</v>
      </c>
      <c r="AU143" s="240" t="s">
        <v>84</v>
      </c>
      <c r="AV143" s="13" t="s">
        <v>145</v>
      </c>
      <c r="AW143" s="13" t="s">
        <v>36</v>
      </c>
      <c r="AX143" s="13" t="s">
        <v>81</v>
      </c>
      <c r="AY143" s="240" t="s">
        <v>138</v>
      </c>
    </row>
    <row r="144" spans="2:63" s="10" customFormat="1" ht="29.85" customHeight="1">
      <c r="B144" s="175"/>
      <c r="C144" s="176"/>
      <c r="D144" s="189" t="s">
        <v>72</v>
      </c>
      <c r="E144" s="190" t="s">
        <v>157</v>
      </c>
      <c r="F144" s="190" t="s">
        <v>221</v>
      </c>
      <c r="G144" s="176"/>
      <c r="H144" s="176"/>
      <c r="I144" s="179"/>
      <c r="J144" s="191">
        <f>BK144</f>
        <v>0</v>
      </c>
      <c r="K144" s="176"/>
      <c r="L144" s="181"/>
      <c r="M144" s="182"/>
      <c r="N144" s="183"/>
      <c r="O144" s="183"/>
      <c r="P144" s="184">
        <f>SUM(P145:P168)</f>
        <v>0</v>
      </c>
      <c r="Q144" s="183"/>
      <c r="R144" s="184">
        <f>SUM(R145:R168)</f>
        <v>0</v>
      </c>
      <c r="S144" s="183"/>
      <c r="T144" s="185">
        <f>SUM(T145:T168)</f>
        <v>0</v>
      </c>
      <c r="AR144" s="186" t="s">
        <v>81</v>
      </c>
      <c r="AT144" s="187" t="s">
        <v>72</v>
      </c>
      <c r="AU144" s="187" t="s">
        <v>81</v>
      </c>
      <c r="AY144" s="186" t="s">
        <v>138</v>
      </c>
      <c r="BK144" s="188">
        <f>SUM(BK145:BK168)</f>
        <v>0</v>
      </c>
    </row>
    <row r="145" spans="2:65" s="1" customFormat="1" ht="22.5" customHeight="1">
      <c r="B145" s="40"/>
      <c r="C145" s="192" t="s">
        <v>222</v>
      </c>
      <c r="D145" s="192" t="s">
        <v>140</v>
      </c>
      <c r="E145" s="193" t="s">
        <v>223</v>
      </c>
      <c r="F145" s="194" t="s">
        <v>224</v>
      </c>
      <c r="G145" s="195" t="s">
        <v>187</v>
      </c>
      <c r="H145" s="196">
        <v>225</v>
      </c>
      <c r="I145" s="197"/>
      <c r="J145" s="198">
        <f>ROUND(I145*H145,2)</f>
        <v>0</v>
      </c>
      <c r="K145" s="194" t="s">
        <v>144</v>
      </c>
      <c r="L145" s="60"/>
      <c r="M145" s="199" t="s">
        <v>21</v>
      </c>
      <c r="N145" s="200" t="s">
        <v>44</v>
      </c>
      <c r="O145" s="41"/>
      <c r="P145" s="201">
        <f>O145*H145</f>
        <v>0</v>
      </c>
      <c r="Q145" s="201">
        <v>0</v>
      </c>
      <c r="R145" s="201">
        <f>Q145*H145</f>
        <v>0</v>
      </c>
      <c r="S145" s="201">
        <v>0</v>
      </c>
      <c r="T145" s="202">
        <f>S145*H145</f>
        <v>0</v>
      </c>
      <c r="AR145" s="23" t="s">
        <v>145</v>
      </c>
      <c r="AT145" s="23" t="s">
        <v>140</v>
      </c>
      <c r="AU145" s="23" t="s">
        <v>84</v>
      </c>
      <c r="AY145" s="23" t="s">
        <v>138</v>
      </c>
      <c r="BE145" s="203">
        <f>IF(N145="základní",J145,0)</f>
        <v>0</v>
      </c>
      <c r="BF145" s="203">
        <f>IF(N145="snížená",J145,0)</f>
        <v>0</v>
      </c>
      <c r="BG145" s="203">
        <f>IF(N145="zákl. přenesená",J145,0)</f>
        <v>0</v>
      </c>
      <c r="BH145" s="203">
        <f>IF(N145="sníž. přenesená",J145,0)</f>
        <v>0</v>
      </c>
      <c r="BI145" s="203">
        <f>IF(N145="nulová",J145,0)</f>
        <v>0</v>
      </c>
      <c r="BJ145" s="23" t="s">
        <v>81</v>
      </c>
      <c r="BK145" s="203">
        <f>ROUND(I145*H145,2)</f>
        <v>0</v>
      </c>
      <c r="BL145" s="23" t="s">
        <v>145</v>
      </c>
      <c r="BM145" s="23" t="s">
        <v>225</v>
      </c>
    </row>
    <row r="146" spans="2:51" s="12" customFormat="1" ht="13.5">
      <c r="B146" s="218"/>
      <c r="C146" s="219"/>
      <c r="D146" s="204" t="s">
        <v>149</v>
      </c>
      <c r="E146" s="220" t="s">
        <v>21</v>
      </c>
      <c r="F146" s="221" t="s">
        <v>681</v>
      </c>
      <c r="G146" s="219"/>
      <c r="H146" s="222">
        <v>225</v>
      </c>
      <c r="I146" s="223"/>
      <c r="J146" s="219"/>
      <c r="K146" s="219"/>
      <c r="L146" s="224"/>
      <c r="M146" s="225"/>
      <c r="N146" s="226"/>
      <c r="O146" s="226"/>
      <c r="P146" s="226"/>
      <c r="Q146" s="226"/>
      <c r="R146" s="226"/>
      <c r="S146" s="226"/>
      <c r="T146" s="227"/>
      <c r="AT146" s="228" t="s">
        <v>149</v>
      </c>
      <c r="AU146" s="228" t="s">
        <v>84</v>
      </c>
      <c r="AV146" s="12" t="s">
        <v>84</v>
      </c>
      <c r="AW146" s="12" t="s">
        <v>36</v>
      </c>
      <c r="AX146" s="12" t="s">
        <v>73</v>
      </c>
      <c r="AY146" s="228" t="s">
        <v>138</v>
      </c>
    </row>
    <row r="147" spans="2:51" s="13" customFormat="1" ht="13.5">
      <c r="B147" s="229"/>
      <c r="C147" s="230"/>
      <c r="D147" s="231" t="s">
        <v>149</v>
      </c>
      <c r="E147" s="232" t="s">
        <v>21</v>
      </c>
      <c r="F147" s="233" t="s">
        <v>152</v>
      </c>
      <c r="G147" s="230"/>
      <c r="H147" s="234">
        <v>225</v>
      </c>
      <c r="I147" s="235"/>
      <c r="J147" s="230"/>
      <c r="K147" s="230"/>
      <c r="L147" s="236"/>
      <c r="M147" s="237"/>
      <c r="N147" s="238"/>
      <c r="O147" s="238"/>
      <c r="P147" s="238"/>
      <c r="Q147" s="238"/>
      <c r="R147" s="238"/>
      <c r="S147" s="238"/>
      <c r="T147" s="239"/>
      <c r="AT147" s="240" t="s">
        <v>149</v>
      </c>
      <c r="AU147" s="240" t="s">
        <v>84</v>
      </c>
      <c r="AV147" s="13" t="s">
        <v>145</v>
      </c>
      <c r="AW147" s="13" t="s">
        <v>36</v>
      </c>
      <c r="AX147" s="13" t="s">
        <v>81</v>
      </c>
      <c r="AY147" s="240" t="s">
        <v>138</v>
      </c>
    </row>
    <row r="148" spans="2:65" s="1" customFormat="1" ht="22.5" customHeight="1">
      <c r="B148" s="40"/>
      <c r="C148" s="192" t="s">
        <v>10</v>
      </c>
      <c r="D148" s="192" t="s">
        <v>140</v>
      </c>
      <c r="E148" s="193" t="s">
        <v>193</v>
      </c>
      <c r="F148" s="194" t="s">
        <v>194</v>
      </c>
      <c r="G148" s="195" t="s">
        <v>187</v>
      </c>
      <c r="H148" s="196">
        <v>225</v>
      </c>
      <c r="I148" s="197"/>
      <c r="J148" s="198">
        <f>ROUND(I148*H148,2)</f>
        <v>0</v>
      </c>
      <c r="K148" s="194" t="s">
        <v>144</v>
      </c>
      <c r="L148" s="60"/>
      <c r="M148" s="199" t="s">
        <v>21</v>
      </c>
      <c r="N148" s="200" t="s">
        <v>44</v>
      </c>
      <c r="O148" s="41"/>
      <c r="P148" s="201">
        <f>O148*H148</f>
        <v>0</v>
      </c>
      <c r="Q148" s="201">
        <v>0</v>
      </c>
      <c r="R148" s="201">
        <f>Q148*H148</f>
        <v>0</v>
      </c>
      <c r="S148" s="201">
        <v>0</v>
      </c>
      <c r="T148" s="202">
        <f>S148*H148</f>
        <v>0</v>
      </c>
      <c r="AR148" s="23" t="s">
        <v>145</v>
      </c>
      <c r="AT148" s="23" t="s">
        <v>140</v>
      </c>
      <c r="AU148" s="23" t="s">
        <v>84</v>
      </c>
      <c r="AY148" s="23" t="s">
        <v>138</v>
      </c>
      <c r="BE148" s="203">
        <f>IF(N148="základní",J148,0)</f>
        <v>0</v>
      </c>
      <c r="BF148" s="203">
        <f>IF(N148="snížená",J148,0)</f>
        <v>0</v>
      </c>
      <c r="BG148" s="203">
        <f>IF(N148="zákl. přenesená",J148,0)</f>
        <v>0</v>
      </c>
      <c r="BH148" s="203">
        <f>IF(N148="sníž. přenesená",J148,0)</f>
        <v>0</v>
      </c>
      <c r="BI148" s="203">
        <f>IF(N148="nulová",J148,0)</f>
        <v>0</v>
      </c>
      <c r="BJ148" s="23" t="s">
        <v>81</v>
      </c>
      <c r="BK148" s="203">
        <f>ROUND(I148*H148,2)</f>
        <v>0</v>
      </c>
      <c r="BL148" s="23" t="s">
        <v>145</v>
      </c>
      <c r="BM148" s="23" t="s">
        <v>227</v>
      </c>
    </row>
    <row r="149" spans="2:51" s="12" customFormat="1" ht="13.5">
      <c r="B149" s="218"/>
      <c r="C149" s="219"/>
      <c r="D149" s="204" t="s">
        <v>149</v>
      </c>
      <c r="E149" s="220" t="s">
        <v>21</v>
      </c>
      <c r="F149" s="221" t="s">
        <v>682</v>
      </c>
      <c r="G149" s="219"/>
      <c r="H149" s="222">
        <v>225</v>
      </c>
      <c r="I149" s="223"/>
      <c r="J149" s="219"/>
      <c r="K149" s="219"/>
      <c r="L149" s="224"/>
      <c r="M149" s="225"/>
      <c r="N149" s="226"/>
      <c r="O149" s="226"/>
      <c r="P149" s="226"/>
      <c r="Q149" s="226"/>
      <c r="R149" s="226"/>
      <c r="S149" s="226"/>
      <c r="T149" s="227"/>
      <c r="AT149" s="228" t="s">
        <v>149</v>
      </c>
      <c r="AU149" s="228" t="s">
        <v>84</v>
      </c>
      <c r="AV149" s="12" t="s">
        <v>84</v>
      </c>
      <c r="AW149" s="12" t="s">
        <v>36</v>
      </c>
      <c r="AX149" s="12" t="s">
        <v>73</v>
      </c>
      <c r="AY149" s="228" t="s">
        <v>138</v>
      </c>
    </row>
    <row r="150" spans="2:51" s="13" customFormat="1" ht="13.5">
      <c r="B150" s="229"/>
      <c r="C150" s="230"/>
      <c r="D150" s="231" t="s">
        <v>149</v>
      </c>
      <c r="E150" s="232" t="s">
        <v>21</v>
      </c>
      <c r="F150" s="233" t="s">
        <v>152</v>
      </c>
      <c r="G150" s="230"/>
      <c r="H150" s="234">
        <v>225</v>
      </c>
      <c r="I150" s="235"/>
      <c r="J150" s="230"/>
      <c r="K150" s="230"/>
      <c r="L150" s="236"/>
      <c r="M150" s="237"/>
      <c r="N150" s="238"/>
      <c r="O150" s="238"/>
      <c r="P150" s="238"/>
      <c r="Q150" s="238"/>
      <c r="R150" s="238"/>
      <c r="S150" s="238"/>
      <c r="T150" s="239"/>
      <c r="AT150" s="240" t="s">
        <v>149</v>
      </c>
      <c r="AU150" s="240" t="s">
        <v>84</v>
      </c>
      <c r="AV150" s="13" t="s">
        <v>145</v>
      </c>
      <c r="AW150" s="13" t="s">
        <v>36</v>
      </c>
      <c r="AX150" s="13" t="s">
        <v>81</v>
      </c>
      <c r="AY150" s="240" t="s">
        <v>138</v>
      </c>
    </row>
    <row r="151" spans="2:65" s="1" customFormat="1" ht="22.5" customHeight="1">
      <c r="B151" s="40"/>
      <c r="C151" s="192" t="s">
        <v>229</v>
      </c>
      <c r="D151" s="192" t="s">
        <v>140</v>
      </c>
      <c r="E151" s="193" t="s">
        <v>230</v>
      </c>
      <c r="F151" s="194" t="s">
        <v>231</v>
      </c>
      <c r="G151" s="195" t="s">
        <v>187</v>
      </c>
      <c r="H151" s="196">
        <v>225</v>
      </c>
      <c r="I151" s="197"/>
      <c r="J151" s="198">
        <f>ROUND(I151*H151,2)</f>
        <v>0</v>
      </c>
      <c r="K151" s="194" t="s">
        <v>144</v>
      </c>
      <c r="L151" s="60"/>
      <c r="M151" s="199" t="s">
        <v>21</v>
      </c>
      <c r="N151" s="200" t="s">
        <v>44</v>
      </c>
      <c r="O151" s="41"/>
      <c r="P151" s="201">
        <f>O151*H151</f>
        <v>0</v>
      </c>
      <c r="Q151" s="201">
        <v>0</v>
      </c>
      <c r="R151" s="201">
        <f>Q151*H151</f>
        <v>0</v>
      </c>
      <c r="S151" s="201">
        <v>0</v>
      </c>
      <c r="T151" s="202">
        <f>S151*H151</f>
        <v>0</v>
      </c>
      <c r="AR151" s="23" t="s">
        <v>145</v>
      </c>
      <c r="AT151" s="23" t="s">
        <v>140</v>
      </c>
      <c r="AU151" s="23" t="s">
        <v>84</v>
      </c>
      <c r="AY151" s="23" t="s">
        <v>138</v>
      </c>
      <c r="BE151" s="203">
        <f>IF(N151="základní",J151,0)</f>
        <v>0</v>
      </c>
      <c r="BF151" s="203">
        <f>IF(N151="snížená",J151,0)</f>
        <v>0</v>
      </c>
      <c r="BG151" s="203">
        <f>IF(N151="zákl. přenesená",J151,0)</f>
        <v>0</v>
      </c>
      <c r="BH151" s="203">
        <f>IF(N151="sníž. přenesená",J151,0)</f>
        <v>0</v>
      </c>
      <c r="BI151" s="203">
        <f>IF(N151="nulová",J151,0)</f>
        <v>0</v>
      </c>
      <c r="BJ151" s="23" t="s">
        <v>81</v>
      </c>
      <c r="BK151" s="203">
        <f>ROUND(I151*H151,2)</f>
        <v>0</v>
      </c>
      <c r="BL151" s="23" t="s">
        <v>145</v>
      </c>
      <c r="BM151" s="23" t="s">
        <v>232</v>
      </c>
    </row>
    <row r="152" spans="2:47" s="1" customFormat="1" ht="27">
      <c r="B152" s="40"/>
      <c r="C152" s="62"/>
      <c r="D152" s="204" t="s">
        <v>147</v>
      </c>
      <c r="E152" s="62"/>
      <c r="F152" s="205" t="s">
        <v>233</v>
      </c>
      <c r="G152" s="62"/>
      <c r="H152" s="62"/>
      <c r="I152" s="162"/>
      <c r="J152" s="62"/>
      <c r="K152" s="62"/>
      <c r="L152" s="60"/>
      <c r="M152" s="206"/>
      <c r="N152" s="41"/>
      <c r="O152" s="41"/>
      <c r="P152" s="41"/>
      <c r="Q152" s="41"/>
      <c r="R152" s="41"/>
      <c r="S152" s="41"/>
      <c r="T152" s="77"/>
      <c r="AT152" s="23" t="s">
        <v>147</v>
      </c>
      <c r="AU152" s="23" t="s">
        <v>84</v>
      </c>
    </row>
    <row r="153" spans="2:51" s="12" customFormat="1" ht="13.5">
      <c r="B153" s="218"/>
      <c r="C153" s="219"/>
      <c r="D153" s="204" t="s">
        <v>149</v>
      </c>
      <c r="E153" s="220" t="s">
        <v>21</v>
      </c>
      <c r="F153" s="221" t="s">
        <v>682</v>
      </c>
      <c r="G153" s="219"/>
      <c r="H153" s="222">
        <v>225</v>
      </c>
      <c r="I153" s="223"/>
      <c r="J153" s="219"/>
      <c r="K153" s="219"/>
      <c r="L153" s="224"/>
      <c r="M153" s="225"/>
      <c r="N153" s="226"/>
      <c r="O153" s="226"/>
      <c r="P153" s="226"/>
      <c r="Q153" s="226"/>
      <c r="R153" s="226"/>
      <c r="S153" s="226"/>
      <c r="T153" s="227"/>
      <c r="AT153" s="228" t="s">
        <v>149</v>
      </c>
      <c r="AU153" s="228" t="s">
        <v>84</v>
      </c>
      <c r="AV153" s="12" t="s">
        <v>84</v>
      </c>
      <c r="AW153" s="12" t="s">
        <v>36</v>
      </c>
      <c r="AX153" s="12" t="s">
        <v>73</v>
      </c>
      <c r="AY153" s="228" t="s">
        <v>138</v>
      </c>
    </row>
    <row r="154" spans="2:51" s="13" customFormat="1" ht="13.5">
      <c r="B154" s="229"/>
      <c r="C154" s="230"/>
      <c r="D154" s="231" t="s">
        <v>149</v>
      </c>
      <c r="E154" s="232" t="s">
        <v>21</v>
      </c>
      <c r="F154" s="233" t="s">
        <v>152</v>
      </c>
      <c r="G154" s="230"/>
      <c r="H154" s="234">
        <v>225</v>
      </c>
      <c r="I154" s="235"/>
      <c r="J154" s="230"/>
      <c r="K154" s="230"/>
      <c r="L154" s="236"/>
      <c r="M154" s="237"/>
      <c r="N154" s="238"/>
      <c r="O154" s="238"/>
      <c r="P154" s="238"/>
      <c r="Q154" s="238"/>
      <c r="R154" s="238"/>
      <c r="S154" s="238"/>
      <c r="T154" s="239"/>
      <c r="AT154" s="240" t="s">
        <v>149</v>
      </c>
      <c r="AU154" s="240" t="s">
        <v>84</v>
      </c>
      <c r="AV154" s="13" t="s">
        <v>145</v>
      </c>
      <c r="AW154" s="13" t="s">
        <v>36</v>
      </c>
      <c r="AX154" s="13" t="s">
        <v>81</v>
      </c>
      <c r="AY154" s="240" t="s">
        <v>138</v>
      </c>
    </row>
    <row r="155" spans="2:65" s="1" customFormat="1" ht="22.5" customHeight="1">
      <c r="B155" s="40"/>
      <c r="C155" s="192" t="s">
        <v>234</v>
      </c>
      <c r="D155" s="192" t="s">
        <v>140</v>
      </c>
      <c r="E155" s="193" t="s">
        <v>206</v>
      </c>
      <c r="F155" s="194" t="s">
        <v>207</v>
      </c>
      <c r="G155" s="195" t="s">
        <v>187</v>
      </c>
      <c r="H155" s="196">
        <v>225</v>
      </c>
      <c r="I155" s="197"/>
      <c r="J155" s="198">
        <f>ROUND(I155*H155,2)</f>
        <v>0</v>
      </c>
      <c r="K155" s="194" t="s">
        <v>144</v>
      </c>
      <c r="L155" s="60"/>
      <c r="M155" s="199" t="s">
        <v>21</v>
      </c>
      <c r="N155" s="200" t="s">
        <v>44</v>
      </c>
      <c r="O155" s="41"/>
      <c r="P155" s="201">
        <f>O155*H155</f>
        <v>0</v>
      </c>
      <c r="Q155" s="201">
        <v>0</v>
      </c>
      <c r="R155" s="201">
        <f>Q155*H155</f>
        <v>0</v>
      </c>
      <c r="S155" s="201">
        <v>0</v>
      </c>
      <c r="T155" s="202">
        <f>S155*H155</f>
        <v>0</v>
      </c>
      <c r="AR155" s="23" t="s">
        <v>145</v>
      </c>
      <c r="AT155" s="23" t="s">
        <v>140</v>
      </c>
      <c r="AU155" s="23" t="s">
        <v>84</v>
      </c>
      <c r="AY155" s="23" t="s">
        <v>138</v>
      </c>
      <c r="BE155" s="203">
        <f>IF(N155="základní",J155,0)</f>
        <v>0</v>
      </c>
      <c r="BF155" s="203">
        <f>IF(N155="snížená",J155,0)</f>
        <v>0</v>
      </c>
      <c r="BG155" s="203">
        <f>IF(N155="zákl. přenesená",J155,0)</f>
        <v>0</v>
      </c>
      <c r="BH155" s="203">
        <f>IF(N155="sníž. přenesená",J155,0)</f>
        <v>0</v>
      </c>
      <c r="BI155" s="203">
        <f>IF(N155="nulová",J155,0)</f>
        <v>0</v>
      </c>
      <c r="BJ155" s="23" t="s">
        <v>81</v>
      </c>
      <c r="BK155" s="203">
        <f>ROUND(I155*H155,2)</f>
        <v>0</v>
      </c>
      <c r="BL155" s="23" t="s">
        <v>145</v>
      </c>
      <c r="BM155" s="23" t="s">
        <v>235</v>
      </c>
    </row>
    <row r="156" spans="2:51" s="12" customFormat="1" ht="13.5">
      <c r="B156" s="218"/>
      <c r="C156" s="219"/>
      <c r="D156" s="204" t="s">
        <v>149</v>
      </c>
      <c r="E156" s="220" t="s">
        <v>21</v>
      </c>
      <c r="F156" s="221" t="s">
        <v>682</v>
      </c>
      <c r="G156" s="219"/>
      <c r="H156" s="222">
        <v>225</v>
      </c>
      <c r="I156" s="223"/>
      <c r="J156" s="219"/>
      <c r="K156" s="219"/>
      <c r="L156" s="224"/>
      <c r="M156" s="225"/>
      <c r="N156" s="226"/>
      <c r="O156" s="226"/>
      <c r="P156" s="226"/>
      <c r="Q156" s="226"/>
      <c r="R156" s="226"/>
      <c r="S156" s="226"/>
      <c r="T156" s="227"/>
      <c r="AT156" s="228" t="s">
        <v>149</v>
      </c>
      <c r="AU156" s="228" t="s">
        <v>84</v>
      </c>
      <c r="AV156" s="12" t="s">
        <v>84</v>
      </c>
      <c r="AW156" s="12" t="s">
        <v>36</v>
      </c>
      <c r="AX156" s="12" t="s">
        <v>73</v>
      </c>
      <c r="AY156" s="228" t="s">
        <v>138</v>
      </c>
    </row>
    <row r="157" spans="2:51" s="13" customFormat="1" ht="13.5">
      <c r="B157" s="229"/>
      <c r="C157" s="230"/>
      <c r="D157" s="231" t="s">
        <v>149</v>
      </c>
      <c r="E157" s="232" t="s">
        <v>21</v>
      </c>
      <c r="F157" s="233" t="s">
        <v>152</v>
      </c>
      <c r="G157" s="230"/>
      <c r="H157" s="234">
        <v>225</v>
      </c>
      <c r="I157" s="235"/>
      <c r="J157" s="230"/>
      <c r="K157" s="230"/>
      <c r="L157" s="236"/>
      <c r="M157" s="237"/>
      <c r="N157" s="238"/>
      <c r="O157" s="238"/>
      <c r="P157" s="238"/>
      <c r="Q157" s="238"/>
      <c r="R157" s="238"/>
      <c r="S157" s="238"/>
      <c r="T157" s="239"/>
      <c r="AT157" s="240" t="s">
        <v>149</v>
      </c>
      <c r="AU157" s="240" t="s">
        <v>84</v>
      </c>
      <c r="AV157" s="13" t="s">
        <v>145</v>
      </c>
      <c r="AW157" s="13" t="s">
        <v>36</v>
      </c>
      <c r="AX157" s="13" t="s">
        <v>81</v>
      </c>
      <c r="AY157" s="240" t="s">
        <v>138</v>
      </c>
    </row>
    <row r="158" spans="2:65" s="1" customFormat="1" ht="22.5" customHeight="1">
      <c r="B158" s="40"/>
      <c r="C158" s="192" t="s">
        <v>236</v>
      </c>
      <c r="D158" s="192" t="s">
        <v>140</v>
      </c>
      <c r="E158" s="193" t="s">
        <v>237</v>
      </c>
      <c r="F158" s="194" t="s">
        <v>238</v>
      </c>
      <c r="G158" s="195" t="s">
        <v>187</v>
      </c>
      <c r="H158" s="196">
        <v>225</v>
      </c>
      <c r="I158" s="197"/>
      <c r="J158" s="198">
        <f>ROUND(I158*H158,2)</f>
        <v>0</v>
      </c>
      <c r="K158" s="194" t="s">
        <v>144</v>
      </c>
      <c r="L158" s="60"/>
      <c r="M158" s="199" t="s">
        <v>21</v>
      </c>
      <c r="N158" s="200" t="s">
        <v>44</v>
      </c>
      <c r="O158" s="41"/>
      <c r="P158" s="201">
        <f>O158*H158</f>
        <v>0</v>
      </c>
      <c r="Q158" s="201">
        <v>0</v>
      </c>
      <c r="R158" s="201">
        <f>Q158*H158</f>
        <v>0</v>
      </c>
      <c r="S158" s="201">
        <v>0</v>
      </c>
      <c r="T158" s="202">
        <f>S158*H158</f>
        <v>0</v>
      </c>
      <c r="AR158" s="23" t="s">
        <v>145</v>
      </c>
      <c r="AT158" s="23" t="s">
        <v>140</v>
      </c>
      <c r="AU158" s="23" t="s">
        <v>84</v>
      </c>
      <c r="AY158" s="23" t="s">
        <v>138</v>
      </c>
      <c r="BE158" s="203">
        <f>IF(N158="základní",J158,0)</f>
        <v>0</v>
      </c>
      <c r="BF158" s="203">
        <f>IF(N158="snížená",J158,0)</f>
        <v>0</v>
      </c>
      <c r="BG158" s="203">
        <f>IF(N158="zákl. přenesená",J158,0)</f>
        <v>0</v>
      </c>
      <c r="BH158" s="203">
        <f>IF(N158="sníž. přenesená",J158,0)</f>
        <v>0</v>
      </c>
      <c r="BI158" s="203">
        <f>IF(N158="nulová",J158,0)</f>
        <v>0</v>
      </c>
      <c r="BJ158" s="23" t="s">
        <v>81</v>
      </c>
      <c r="BK158" s="203">
        <f>ROUND(I158*H158,2)</f>
        <v>0</v>
      </c>
      <c r="BL158" s="23" t="s">
        <v>145</v>
      </c>
      <c r="BM158" s="23" t="s">
        <v>239</v>
      </c>
    </row>
    <row r="159" spans="2:47" s="1" customFormat="1" ht="27">
      <c r="B159" s="40"/>
      <c r="C159" s="62"/>
      <c r="D159" s="204" t="s">
        <v>147</v>
      </c>
      <c r="E159" s="62"/>
      <c r="F159" s="205" t="s">
        <v>203</v>
      </c>
      <c r="G159" s="62"/>
      <c r="H159" s="62"/>
      <c r="I159" s="162"/>
      <c r="J159" s="62"/>
      <c r="K159" s="62"/>
      <c r="L159" s="60"/>
      <c r="M159" s="206"/>
      <c r="N159" s="41"/>
      <c r="O159" s="41"/>
      <c r="P159" s="41"/>
      <c r="Q159" s="41"/>
      <c r="R159" s="41"/>
      <c r="S159" s="41"/>
      <c r="T159" s="77"/>
      <c r="AT159" s="23" t="s">
        <v>147</v>
      </c>
      <c r="AU159" s="23" t="s">
        <v>84</v>
      </c>
    </row>
    <row r="160" spans="2:51" s="12" customFormat="1" ht="13.5">
      <c r="B160" s="218"/>
      <c r="C160" s="219"/>
      <c r="D160" s="204" t="s">
        <v>149</v>
      </c>
      <c r="E160" s="220" t="s">
        <v>21</v>
      </c>
      <c r="F160" s="221" t="s">
        <v>682</v>
      </c>
      <c r="G160" s="219"/>
      <c r="H160" s="222">
        <v>225</v>
      </c>
      <c r="I160" s="223"/>
      <c r="J160" s="219"/>
      <c r="K160" s="219"/>
      <c r="L160" s="224"/>
      <c r="M160" s="225"/>
      <c r="N160" s="226"/>
      <c r="O160" s="226"/>
      <c r="P160" s="226"/>
      <c r="Q160" s="226"/>
      <c r="R160" s="226"/>
      <c r="S160" s="226"/>
      <c r="T160" s="227"/>
      <c r="AT160" s="228" t="s">
        <v>149</v>
      </c>
      <c r="AU160" s="228" t="s">
        <v>84</v>
      </c>
      <c r="AV160" s="12" t="s">
        <v>84</v>
      </c>
      <c r="AW160" s="12" t="s">
        <v>36</v>
      </c>
      <c r="AX160" s="12" t="s">
        <v>73</v>
      </c>
      <c r="AY160" s="228" t="s">
        <v>138</v>
      </c>
    </row>
    <row r="161" spans="2:51" s="13" customFormat="1" ht="13.5">
      <c r="B161" s="229"/>
      <c r="C161" s="230"/>
      <c r="D161" s="231" t="s">
        <v>149</v>
      </c>
      <c r="E161" s="232" t="s">
        <v>21</v>
      </c>
      <c r="F161" s="233" t="s">
        <v>152</v>
      </c>
      <c r="G161" s="230"/>
      <c r="H161" s="234">
        <v>225</v>
      </c>
      <c r="I161" s="235"/>
      <c r="J161" s="230"/>
      <c r="K161" s="230"/>
      <c r="L161" s="236"/>
      <c r="M161" s="237"/>
      <c r="N161" s="238"/>
      <c r="O161" s="238"/>
      <c r="P161" s="238"/>
      <c r="Q161" s="238"/>
      <c r="R161" s="238"/>
      <c r="S161" s="238"/>
      <c r="T161" s="239"/>
      <c r="AT161" s="240" t="s">
        <v>149</v>
      </c>
      <c r="AU161" s="240" t="s">
        <v>84</v>
      </c>
      <c r="AV161" s="13" t="s">
        <v>145</v>
      </c>
      <c r="AW161" s="13" t="s">
        <v>36</v>
      </c>
      <c r="AX161" s="13" t="s">
        <v>81</v>
      </c>
      <c r="AY161" s="240" t="s">
        <v>138</v>
      </c>
    </row>
    <row r="162" spans="2:65" s="1" customFormat="1" ht="22.5" customHeight="1">
      <c r="B162" s="40"/>
      <c r="C162" s="192" t="s">
        <v>240</v>
      </c>
      <c r="D162" s="192" t="s">
        <v>140</v>
      </c>
      <c r="E162" s="193" t="s">
        <v>206</v>
      </c>
      <c r="F162" s="194" t="s">
        <v>207</v>
      </c>
      <c r="G162" s="195" t="s">
        <v>187</v>
      </c>
      <c r="H162" s="196">
        <v>225</v>
      </c>
      <c r="I162" s="197"/>
      <c r="J162" s="198">
        <f>ROUND(I162*H162,2)</f>
        <v>0</v>
      </c>
      <c r="K162" s="194" t="s">
        <v>144</v>
      </c>
      <c r="L162" s="60"/>
      <c r="M162" s="199" t="s">
        <v>21</v>
      </c>
      <c r="N162" s="200" t="s">
        <v>44</v>
      </c>
      <c r="O162" s="41"/>
      <c r="P162" s="201">
        <f>O162*H162</f>
        <v>0</v>
      </c>
      <c r="Q162" s="201">
        <v>0</v>
      </c>
      <c r="R162" s="201">
        <f>Q162*H162</f>
        <v>0</v>
      </c>
      <c r="S162" s="201">
        <v>0</v>
      </c>
      <c r="T162" s="202">
        <f>S162*H162</f>
        <v>0</v>
      </c>
      <c r="AR162" s="23" t="s">
        <v>145</v>
      </c>
      <c r="AT162" s="23" t="s">
        <v>140</v>
      </c>
      <c r="AU162" s="23" t="s">
        <v>84</v>
      </c>
      <c r="AY162" s="23" t="s">
        <v>138</v>
      </c>
      <c r="BE162" s="203">
        <f>IF(N162="základní",J162,0)</f>
        <v>0</v>
      </c>
      <c r="BF162" s="203">
        <f>IF(N162="snížená",J162,0)</f>
        <v>0</v>
      </c>
      <c r="BG162" s="203">
        <f>IF(N162="zákl. přenesená",J162,0)</f>
        <v>0</v>
      </c>
      <c r="BH162" s="203">
        <f>IF(N162="sníž. přenesená",J162,0)</f>
        <v>0</v>
      </c>
      <c r="BI162" s="203">
        <f>IF(N162="nulová",J162,0)</f>
        <v>0</v>
      </c>
      <c r="BJ162" s="23" t="s">
        <v>81</v>
      </c>
      <c r="BK162" s="203">
        <f>ROUND(I162*H162,2)</f>
        <v>0</v>
      </c>
      <c r="BL162" s="23" t="s">
        <v>145</v>
      </c>
      <c r="BM162" s="23" t="s">
        <v>241</v>
      </c>
    </row>
    <row r="163" spans="2:51" s="12" customFormat="1" ht="13.5">
      <c r="B163" s="218"/>
      <c r="C163" s="219"/>
      <c r="D163" s="204" t="s">
        <v>149</v>
      </c>
      <c r="E163" s="220" t="s">
        <v>21</v>
      </c>
      <c r="F163" s="221" t="s">
        <v>682</v>
      </c>
      <c r="G163" s="219"/>
      <c r="H163" s="222">
        <v>225</v>
      </c>
      <c r="I163" s="223"/>
      <c r="J163" s="219"/>
      <c r="K163" s="219"/>
      <c r="L163" s="224"/>
      <c r="M163" s="225"/>
      <c r="N163" s="226"/>
      <c r="O163" s="226"/>
      <c r="P163" s="226"/>
      <c r="Q163" s="226"/>
      <c r="R163" s="226"/>
      <c r="S163" s="226"/>
      <c r="T163" s="227"/>
      <c r="AT163" s="228" t="s">
        <v>149</v>
      </c>
      <c r="AU163" s="228" t="s">
        <v>84</v>
      </c>
      <c r="AV163" s="12" t="s">
        <v>84</v>
      </c>
      <c r="AW163" s="12" t="s">
        <v>36</v>
      </c>
      <c r="AX163" s="12" t="s">
        <v>73</v>
      </c>
      <c r="AY163" s="228" t="s">
        <v>138</v>
      </c>
    </row>
    <row r="164" spans="2:51" s="13" customFormat="1" ht="13.5">
      <c r="B164" s="229"/>
      <c r="C164" s="230"/>
      <c r="D164" s="231" t="s">
        <v>149</v>
      </c>
      <c r="E164" s="232" t="s">
        <v>21</v>
      </c>
      <c r="F164" s="233" t="s">
        <v>152</v>
      </c>
      <c r="G164" s="230"/>
      <c r="H164" s="234">
        <v>225</v>
      </c>
      <c r="I164" s="235"/>
      <c r="J164" s="230"/>
      <c r="K164" s="230"/>
      <c r="L164" s="236"/>
      <c r="M164" s="237"/>
      <c r="N164" s="238"/>
      <c r="O164" s="238"/>
      <c r="P164" s="238"/>
      <c r="Q164" s="238"/>
      <c r="R164" s="238"/>
      <c r="S164" s="238"/>
      <c r="T164" s="239"/>
      <c r="AT164" s="240" t="s">
        <v>149</v>
      </c>
      <c r="AU164" s="240" t="s">
        <v>84</v>
      </c>
      <c r="AV164" s="13" t="s">
        <v>145</v>
      </c>
      <c r="AW164" s="13" t="s">
        <v>36</v>
      </c>
      <c r="AX164" s="13" t="s">
        <v>81</v>
      </c>
      <c r="AY164" s="240" t="s">
        <v>138</v>
      </c>
    </row>
    <row r="165" spans="2:65" s="1" customFormat="1" ht="31.5" customHeight="1">
      <c r="B165" s="40"/>
      <c r="C165" s="192" t="s">
        <v>242</v>
      </c>
      <c r="D165" s="192" t="s">
        <v>140</v>
      </c>
      <c r="E165" s="193" t="s">
        <v>210</v>
      </c>
      <c r="F165" s="194" t="s">
        <v>211</v>
      </c>
      <c r="G165" s="195" t="s">
        <v>187</v>
      </c>
      <c r="H165" s="196">
        <v>225</v>
      </c>
      <c r="I165" s="197"/>
      <c r="J165" s="198">
        <f>ROUND(I165*H165,2)</f>
        <v>0</v>
      </c>
      <c r="K165" s="194" t="s">
        <v>144</v>
      </c>
      <c r="L165" s="60"/>
      <c r="M165" s="199" t="s">
        <v>21</v>
      </c>
      <c r="N165" s="200" t="s">
        <v>44</v>
      </c>
      <c r="O165" s="41"/>
      <c r="P165" s="201">
        <f>O165*H165</f>
        <v>0</v>
      </c>
      <c r="Q165" s="201">
        <v>0</v>
      </c>
      <c r="R165" s="201">
        <f>Q165*H165</f>
        <v>0</v>
      </c>
      <c r="S165" s="201">
        <v>0</v>
      </c>
      <c r="T165" s="202">
        <f>S165*H165</f>
        <v>0</v>
      </c>
      <c r="AR165" s="23" t="s">
        <v>145</v>
      </c>
      <c r="AT165" s="23" t="s">
        <v>140</v>
      </c>
      <c r="AU165" s="23" t="s">
        <v>84</v>
      </c>
      <c r="AY165" s="23" t="s">
        <v>138</v>
      </c>
      <c r="BE165" s="203">
        <f>IF(N165="základní",J165,0)</f>
        <v>0</v>
      </c>
      <c r="BF165" s="203">
        <f>IF(N165="snížená",J165,0)</f>
        <v>0</v>
      </c>
      <c r="BG165" s="203">
        <f>IF(N165="zákl. přenesená",J165,0)</f>
        <v>0</v>
      </c>
      <c r="BH165" s="203">
        <f>IF(N165="sníž. přenesená",J165,0)</f>
        <v>0</v>
      </c>
      <c r="BI165" s="203">
        <f>IF(N165="nulová",J165,0)</f>
        <v>0</v>
      </c>
      <c r="BJ165" s="23" t="s">
        <v>81</v>
      </c>
      <c r="BK165" s="203">
        <f>ROUND(I165*H165,2)</f>
        <v>0</v>
      </c>
      <c r="BL165" s="23" t="s">
        <v>145</v>
      </c>
      <c r="BM165" s="23" t="s">
        <v>243</v>
      </c>
    </row>
    <row r="166" spans="2:47" s="1" customFormat="1" ht="27">
      <c r="B166" s="40"/>
      <c r="C166" s="62"/>
      <c r="D166" s="204" t="s">
        <v>147</v>
      </c>
      <c r="E166" s="62"/>
      <c r="F166" s="205" t="s">
        <v>213</v>
      </c>
      <c r="G166" s="62"/>
      <c r="H166" s="62"/>
      <c r="I166" s="162"/>
      <c r="J166" s="62"/>
      <c r="K166" s="62"/>
      <c r="L166" s="60"/>
      <c r="M166" s="206"/>
      <c r="N166" s="41"/>
      <c r="O166" s="41"/>
      <c r="P166" s="41"/>
      <c r="Q166" s="41"/>
      <c r="R166" s="41"/>
      <c r="S166" s="41"/>
      <c r="T166" s="77"/>
      <c r="AT166" s="23" t="s">
        <v>147</v>
      </c>
      <c r="AU166" s="23" t="s">
        <v>84</v>
      </c>
    </row>
    <row r="167" spans="2:51" s="12" customFormat="1" ht="13.5">
      <c r="B167" s="218"/>
      <c r="C167" s="219"/>
      <c r="D167" s="204" t="s">
        <v>149</v>
      </c>
      <c r="E167" s="220" t="s">
        <v>21</v>
      </c>
      <c r="F167" s="221" t="s">
        <v>682</v>
      </c>
      <c r="G167" s="219"/>
      <c r="H167" s="222">
        <v>225</v>
      </c>
      <c r="I167" s="223"/>
      <c r="J167" s="219"/>
      <c r="K167" s="219"/>
      <c r="L167" s="224"/>
      <c r="M167" s="225"/>
      <c r="N167" s="226"/>
      <c r="O167" s="226"/>
      <c r="P167" s="226"/>
      <c r="Q167" s="226"/>
      <c r="R167" s="226"/>
      <c r="S167" s="226"/>
      <c r="T167" s="227"/>
      <c r="AT167" s="228" t="s">
        <v>149</v>
      </c>
      <c r="AU167" s="228" t="s">
        <v>84</v>
      </c>
      <c r="AV167" s="12" t="s">
        <v>84</v>
      </c>
      <c r="AW167" s="12" t="s">
        <v>36</v>
      </c>
      <c r="AX167" s="12" t="s">
        <v>73</v>
      </c>
      <c r="AY167" s="228" t="s">
        <v>138</v>
      </c>
    </row>
    <row r="168" spans="2:51" s="13" customFormat="1" ht="13.5">
      <c r="B168" s="229"/>
      <c r="C168" s="230"/>
      <c r="D168" s="204" t="s">
        <v>149</v>
      </c>
      <c r="E168" s="241" t="s">
        <v>21</v>
      </c>
      <c r="F168" s="242" t="s">
        <v>152</v>
      </c>
      <c r="G168" s="230"/>
      <c r="H168" s="243">
        <v>225</v>
      </c>
      <c r="I168" s="235"/>
      <c r="J168" s="230"/>
      <c r="K168" s="230"/>
      <c r="L168" s="236"/>
      <c r="M168" s="237"/>
      <c r="N168" s="238"/>
      <c r="O168" s="238"/>
      <c r="P168" s="238"/>
      <c r="Q168" s="238"/>
      <c r="R168" s="238"/>
      <c r="S168" s="238"/>
      <c r="T168" s="239"/>
      <c r="AT168" s="240" t="s">
        <v>149</v>
      </c>
      <c r="AU168" s="240" t="s">
        <v>84</v>
      </c>
      <c r="AV168" s="13" t="s">
        <v>145</v>
      </c>
      <c r="AW168" s="13" t="s">
        <v>36</v>
      </c>
      <c r="AX168" s="13" t="s">
        <v>81</v>
      </c>
      <c r="AY168" s="240" t="s">
        <v>138</v>
      </c>
    </row>
    <row r="169" spans="2:63" s="10" customFormat="1" ht="29.85" customHeight="1">
      <c r="B169" s="175"/>
      <c r="C169" s="176"/>
      <c r="D169" s="189" t="s">
        <v>72</v>
      </c>
      <c r="E169" s="190" t="s">
        <v>145</v>
      </c>
      <c r="F169" s="190" t="s">
        <v>244</v>
      </c>
      <c r="G169" s="176"/>
      <c r="H169" s="176"/>
      <c r="I169" s="179"/>
      <c r="J169" s="191">
        <f>BK169</f>
        <v>0</v>
      </c>
      <c r="K169" s="176"/>
      <c r="L169" s="181"/>
      <c r="M169" s="182"/>
      <c r="N169" s="183"/>
      <c r="O169" s="183"/>
      <c r="P169" s="184">
        <f>SUM(P170:P178)</f>
        <v>0</v>
      </c>
      <c r="Q169" s="183"/>
      <c r="R169" s="184">
        <f>SUM(R170:R178)</f>
        <v>494.42400000000004</v>
      </c>
      <c r="S169" s="183"/>
      <c r="T169" s="185">
        <f>SUM(T170:T178)</f>
        <v>0</v>
      </c>
      <c r="AR169" s="186" t="s">
        <v>81</v>
      </c>
      <c r="AT169" s="187" t="s">
        <v>72</v>
      </c>
      <c r="AU169" s="187" t="s">
        <v>81</v>
      </c>
      <c r="AY169" s="186" t="s">
        <v>138</v>
      </c>
      <c r="BK169" s="188">
        <f>SUM(BK170:BK178)</f>
        <v>0</v>
      </c>
    </row>
    <row r="170" spans="2:65" s="1" customFormat="1" ht="22.5" customHeight="1">
      <c r="B170" s="40"/>
      <c r="C170" s="192" t="s">
        <v>9</v>
      </c>
      <c r="D170" s="192" t="s">
        <v>140</v>
      </c>
      <c r="E170" s="193" t="s">
        <v>683</v>
      </c>
      <c r="F170" s="194" t="s">
        <v>246</v>
      </c>
      <c r="G170" s="195" t="s">
        <v>187</v>
      </c>
      <c r="H170" s="196">
        <v>1526</v>
      </c>
      <c r="I170" s="197"/>
      <c r="J170" s="198">
        <f>ROUND(I170*H170,2)</f>
        <v>0</v>
      </c>
      <c r="K170" s="194" t="s">
        <v>21</v>
      </c>
      <c r="L170" s="60"/>
      <c r="M170" s="199" t="s">
        <v>21</v>
      </c>
      <c r="N170" s="200" t="s">
        <v>44</v>
      </c>
      <c r="O170" s="41"/>
      <c r="P170" s="201">
        <f>O170*H170</f>
        <v>0</v>
      </c>
      <c r="Q170" s="201">
        <v>0.324</v>
      </c>
      <c r="R170" s="201">
        <f>Q170*H170</f>
        <v>494.42400000000004</v>
      </c>
      <c r="S170" s="201">
        <v>0</v>
      </c>
      <c r="T170" s="202">
        <f>S170*H170</f>
        <v>0</v>
      </c>
      <c r="AR170" s="23" t="s">
        <v>145</v>
      </c>
      <c r="AT170" s="23" t="s">
        <v>140</v>
      </c>
      <c r="AU170" s="23" t="s">
        <v>84</v>
      </c>
      <c r="AY170" s="23" t="s">
        <v>138</v>
      </c>
      <c r="BE170" s="203">
        <f>IF(N170="základní",J170,0)</f>
        <v>0</v>
      </c>
      <c r="BF170" s="203">
        <f>IF(N170="snížená",J170,0)</f>
        <v>0</v>
      </c>
      <c r="BG170" s="203">
        <f>IF(N170="zákl. přenesená",J170,0)</f>
        <v>0</v>
      </c>
      <c r="BH170" s="203">
        <f>IF(N170="sníž. přenesená",J170,0)</f>
        <v>0</v>
      </c>
      <c r="BI170" s="203">
        <f>IF(N170="nulová",J170,0)</f>
        <v>0</v>
      </c>
      <c r="BJ170" s="23" t="s">
        <v>81</v>
      </c>
      <c r="BK170" s="203">
        <f>ROUND(I170*H170,2)</f>
        <v>0</v>
      </c>
      <c r="BL170" s="23" t="s">
        <v>145</v>
      </c>
      <c r="BM170" s="23" t="s">
        <v>247</v>
      </c>
    </row>
    <row r="171" spans="2:51" s="12" customFormat="1" ht="13.5">
      <c r="B171" s="218"/>
      <c r="C171" s="219"/>
      <c r="D171" s="204" t="s">
        <v>149</v>
      </c>
      <c r="E171" s="220" t="s">
        <v>21</v>
      </c>
      <c r="F171" s="221" t="s">
        <v>684</v>
      </c>
      <c r="G171" s="219"/>
      <c r="H171" s="222">
        <v>1526</v>
      </c>
      <c r="I171" s="223"/>
      <c r="J171" s="219"/>
      <c r="K171" s="219"/>
      <c r="L171" s="224"/>
      <c r="M171" s="225"/>
      <c r="N171" s="226"/>
      <c r="O171" s="226"/>
      <c r="P171" s="226"/>
      <c r="Q171" s="226"/>
      <c r="R171" s="226"/>
      <c r="S171" s="226"/>
      <c r="T171" s="227"/>
      <c r="AT171" s="228" t="s">
        <v>149</v>
      </c>
      <c r="AU171" s="228" t="s">
        <v>84</v>
      </c>
      <c r="AV171" s="12" t="s">
        <v>84</v>
      </c>
      <c r="AW171" s="12" t="s">
        <v>36</v>
      </c>
      <c r="AX171" s="12" t="s">
        <v>73</v>
      </c>
      <c r="AY171" s="228" t="s">
        <v>138</v>
      </c>
    </row>
    <row r="172" spans="2:51" s="13" customFormat="1" ht="13.5">
      <c r="B172" s="229"/>
      <c r="C172" s="230"/>
      <c r="D172" s="231" t="s">
        <v>149</v>
      </c>
      <c r="E172" s="232" t="s">
        <v>21</v>
      </c>
      <c r="F172" s="233" t="s">
        <v>152</v>
      </c>
      <c r="G172" s="230"/>
      <c r="H172" s="234">
        <v>1526</v>
      </c>
      <c r="I172" s="235"/>
      <c r="J172" s="230"/>
      <c r="K172" s="230"/>
      <c r="L172" s="236"/>
      <c r="M172" s="237"/>
      <c r="N172" s="238"/>
      <c r="O172" s="238"/>
      <c r="P172" s="238"/>
      <c r="Q172" s="238"/>
      <c r="R172" s="238"/>
      <c r="S172" s="238"/>
      <c r="T172" s="239"/>
      <c r="AT172" s="240" t="s">
        <v>149</v>
      </c>
      <c r="AU172" s="240" t="s">
        <v>84</v>
      </c>
      <c r="AV172" s="13" t="s">
        <v>145</v>
      </c>
      <c r="AW172" s="13" t="s">
        <v>36</v>
      </c>
      <c r="AX172" s="13" t="s">
        <v>81</v>
      </c>
      <c r="AY172" s="240" t="s">
        <v>138</v>
      </c>
    </row>
    <row r="173" spans="2:65" s="1" customFormat="1" ht="22.5" customHeight="1">
      <c r="B173" s="40"/>
      <c r="C173" s="192" t="s">
        <v>250</v>
      </c>
      <c r="D173" s="192" t="s">
        <v>140</v>
      </c>
      <c r="E173" s="193" t="s">
        <v>251</v>
      </c>
      <c r="F173" s="194" t="s">
        <v>514</v>
      </c>
      <c r="G173" s="195" t="s">
        <v>187</v>
      </c>
      <c r="H173" s="196">
        <v>1526</v>
      </c>
      <c r="I173" s="197"/>
      <c r="J173" s="198">
        <f>ROUND(I173*H173,2)</f>
        <v>0</v>
      </c>
      <c r="K173" s="194" t="s">
        <v>144</v>
      </c>
      <c r="L173" s="60"/>
      <c r="M173" s="199" t="s">
        <v>21</v>
      </c>
      <c r="N173" s="200" t="s">
        <v>44</v>
      </c>
      <c r="O173" s="41"/>
      <c r="P173" s="201">
        <f>O173*H173</f>
        <v>0</v>
      </c>
      <c r="Q173" s="201">
        <v>0</v>
      </c>
      <c r="R173" s="201">
        <f>Q173*H173</f>
        <v>0</v>
      </c>
      <c r="S173" s="201">
        <v>0</v>
      </c>
      <c r="T173" s="202">
        <f>S173*H173</f>
        <v>0</v>
      </c>
      <c r="AR173" s="23" t="s">
        <v>145</v>
      </c>
      <c r="AT173" s="23" t="s">
        <v>140</v>
      </c>
      <c r="AU173" s="23" t="s">
        <v>84</v>
      </c>
      <c r="AY173" s="23" t="s">
        <v>138</v>
      </c>
      <c r="BE173" s="203">
        <f>IF(N173="základní",J173,0)</f>
        <v>0</v>
      </c>
      <c r="BF173" s="203">
        <f>IF(N173="snížená",J173,0)</f>
        <v>0</v>
      </c>
      <c r="BG173" s="203">
        <f>IF(N173="zákl. přenesená",J173,0)</f>
        <v>0</v>
      </c>
      <c r="BH173" s="203">
        <f>IF(N173="sníž. přenesená",J173,0)</f>
        <v>0</v>
      </c>
      <c r="BI173" s="203">
        <f>IF(N173="nulová",J173,0)</f>
        <v>0</v>
      </c>
      <c r="BJ173" s="23" t="s">
        <v>81</v>
      </c>
      <c r="BK173" s="203">
        <f>ROUND(I173*H173,2)</f>
        <v>0</v>
      </c>
      <c r="BL173" s="23" t="s">
        <v>145</v>
      </c>
      <c r="BM173" s="23" t="s">
        <v>253</v>
      </c>
    </row>
    <row r="174" spans="2:47" s="1" customFormat="1" ht="67.5">
      <c r="B174" s="40"/>
      <c r="C174" s="62"/>
      <c r="D174" s="204" t="s">
        <v>147</v>
      </c>
      <c r="E174" s="62"/>
      <c r="F174" s="205" t="s">
        <v>254</v>
      </c>
      <c r="G174" s="62"/>
      <c r="H174" s="62"/>
      <c r="I174" s="162"/>
      <c r="J174" s="62"/>
      <c r="K174" s="62"/>
      <c r="L174" s="60"/>
      <c r="M174" s="206"/>
      <c r="N174" s="41"/>
      <c r="O174" s="41"/>
      <c r="P174" s="41"/>
      <c r="Q174" s="41"/>
      <c r="R174" s="41"/>
      <c r="S174" s="41"/>
      <c r="T174" s="77"/>
      <c r="AT174" s="23" t="s">
        <v>147</v>
      </c>
      <c r="AU174" s="23" t="s">
        <v>84</v>
      </c>
    </row>
    <row r="175" spans="2:51" s="12" customFormat="1" ht="13.5">
      <c r="B175" s="218"/>
      <c r="C175" s="219"/>
      <c r="D175" s="204" t="s">
        <v>149</v>
      </c>
      <c r="E175" s="220" t="s">
        <v>21</v>
      </c>
      <c r="F175" s="221" t="s">
        <v>685</v>
      </c>
      <c r="G175" s="219"/>
      <c r="H175" s="222">
        <v>1526</v>
      </c>
      <c r="I175" s="223"/>
      <c r="J175" s="219"/>
      <c r="K175" s="219"/>
      <c r="L175" s="224"/>
      <c r="M175" s="225"/>
      <c r="N175" s="226"/>
      <c r="O175" s="226"/>
      <c r="P175" s="226"/>
      <c r="Q175" s="226"/>
      <c r="R175" s="226"/>
      <c r="S175" s="226"/>
      <c r="T175" s="227"/>
      <c r="AT175" s="228" t="s">
        <v>149</v>
      </c>
      <c r="AU175" s="228" t="s">
        <v>84</v>
      </c>
      <c r="AV175" s="12" t="s">
        <v>84</v>
      </c>
      <c r="AW175" s="12" t="s">
        <v>36</v>
      </c>
      <c r="AX175" s="12" t="s">
        <v>73</v>
      </c>
      <c r="AY175" s="228" t="s">
        <v>138</v>
      </c>
    </row>
    <row r="176" spans="2:51" s="13" customFormat="1" ht="13.5">
      <c r="B176" s="229"/>
      <c r="C176" s="230"/>
      <c r="D176" s="231" t="s">
        <v>149</v>
      </c>
      <c r="E176" s="232" t="s">
        <v>21</v>
      </c>
      <c r="F176" s="233" t="s">
        <v>152</v>
      </c>
      <c r="G176" s="230"/>
      <c r="H176" s="234">
        <v>1526</v>
      </c>
      <c r="I176" s="235"/>
      <c r="J176" s="230"/>
      <c r="K176" s="230"/>
      <c r="L176" s="236"/>
      <c r="M176" s="237"/>
      <c r="N176" s="238"/>
      <c r="O176" s="238"/>
      <c r="P176" s="238"/>
      <c r="Q176" s="238"/>
      <c r="R176" s="238"/>
      <c r="S176" s="238"/>
      <c r="T176" s="239"/>
      <c r="AT176" s="240" t="s">
        <v>149</v>
      </c>
      <c r="AU176" s="240" t="s">
        <v>84</v>
      </c>
      <c r="AV176" s="13" t="s">
        <v>145</v>
      </c>
      <c r="AW176" s="13" t="s">
        <v>36</v>
      </c>
      <c r="AX176" s="13" t="s">
        <v>81</v>
      </c>
      <c r="AY176" s="240" t="s">
        <v>138</v>
      </c>
    </row>
    <row r="177" spans="2:65" s="1" customFormat="1" ht="31.5" customHeight="1">
      <c r="B177" s="40"/>
      <c r="C177" s="192" t="s">
        <v>256</v>
      </c>
      <c r="D177" s="192" t="s">
        <v>140</v>
      </c>
      <c r="E177" s="193" t="s">
        <v>257</v>
      </c>
      <c r="F177" s="194" t="s">
        <v>258</v>
      </c>
      <c r="G177" s="195" t="s">
        <v>181</v>
      </c>
      <c r="H177" s="196">
        <v>494.424</v>
      </c>
      <c r="I177" s="197"/>
      <c r="J177" s="198">
        <f>ROUND(I177*H177,2)</f>
        <v>0</v>
      </c>
      <c r="K177" s="194" t="s">
        <v>144</v>
      </c>
      <c r="L177" s="60"/>
      <c r="M177" s="199" t="s">
        <v>21</v>
      </c>
      <c r="N177" s="200" t="s">
        <v>44</v>
      </c>
      <c r="O177" s="41"/>
      <c r="P177" s="201">
        <f>O177*H177</f>
        <v>0</v>
      </c>
      <c r="Q177" s="201">
        <v>0</v>
      </c>
      <c r="R177" s="201">
        <f>Q177*H177</f>
        <v>0</v>
      </c>
      <c r="S177" s="201">
        <v>0</v>
      </c>
      <c r="T177" s="202">
        <f>S177*H177</f>
        <v>0</v>
      </c>
      <c r="AR177" s="23" t="s">
        <v>145</v>
      </c>
      <c r="AT177" s="23" t="s">
        <v>140</v>
      </c>
      <c r="AU177" s="23" t="s">
        <v>84</v>
      </c>
      <c r="AY177" s="23" t="s">
        <v>138</v>
      </c>
      <c r="BE177" s="203">
        <f>IF(N177="základní",J177,0)</f>
        <v>0</v>
      </c>
      <c r="BF177" s="203">
        <f>IF(N177="snížená",J177,0)</f>
        <v>0</v>
      </c>
      <c r="BG177" s="203">
        <f>IF(N177="zákl. přenesená",J177,0)</f>
        <v>0</v>
      </c>
      <c r="BH177" s="203">
        <f>IF(N177="sníž. přenesená",J177,0)</f>
        <v>0</v>
      </c>
      <c r="BI177" s="203">
        <f>IF(N177="nulová",J177,0)</f>
        <v>0</v>
      </c>
      <c r="BJ177" s="23" t="s">
        <v>81</v>
      </c>
      <c r="BK177" s="203">
        <f>ROUND(I177*H177,2)</f>
        <v>0</v>
      </c>
      <c r="BL177" s="23" t="s">
        <v>145</v>
      </c>
      <c r="BM177" s="23" t="s">
        <v>259</v>
      </c>
    </row>
    <row r="178" spans="2:47" s="1" customFormat="1" ht="27">
      <c r="B178" s="40"/>
      <c r="C178" s="62"/>
      <c r="D178" s="204" t="s">
        <v>147</v>
      </c>
      <c r="E178" s="62"/>
      <c r="F178" s="205" t="s">
        <v>260</v>
      </c>
      <c r="G178" s="62"/>
      <c r="H178" s="62"/>
      <c r="I178" s="162"/>
      <c r="J178" s="62"/>
      <c r="K178" s="62"/>
      <c r="L178" s="60"/>
      <c r="M178" s="206"/>
      <c r="N178" s="41"/>
      <c r="O178" s="41"/>
      <c r="P178" s="41"/>
      <c r="Q178" s="41"/>
      <c r="R178" s="41"/>
      <c r="S178" s="41"/>
      <c r="T178" s="77"/>
      <c r="AT178" s="23" t="s">
        <v>147</v>
      </c>
      <c r="AU178" s="23" t="s">
        <v>84</v>
      </c>
    </row>
    <row r="179" spans="2:63" s="10" customFormat="1" ht="29.85" customHeight="1">
      <c r="B179" s="175"/>
      <c r="C179" s="176"/>
      <c r="D179" s="189" t="s">
        <v>72</v>
      </c>
      <c r="E179" s="190" t="s">
        <v>167</v>
      </c>
      <c r="F179" s="190" t="s">
        <v>261</v>
      </c>
      <c r="G179" s="176"/>
      <c r="H179" s="176"/>
      <c r="I179" s="179"/>
      <c r="J179" s="191">
        <f>BK179</f>
        <v>0</v>
      </c>
      <c r="K179" s="176"/>
      <c r="L179" s="181"/>
      <c r="M179" s="182"/>
      <c r="N179" s="183"/>
      <c r="O179" s="183"/>
      <c r="P179" s="184">
        <f>SUM(P180:P194)</f>
        <v>0</v>
      </c>
      <c r="Q179" s="183"/>
      <c r="R179" s="184">
        <f>SUM(R180:R194)</f>
        <v>48.6</v>
      </c>
      <c r="S179" s="183"/>
      <c r="T179" s="185">
        <f>SUM(T180:T194)</f>
        <v>0</v>
      </c>
      <c r="AR179" s="186" t="s">
        <v>81</v>
      </c>
      <c r="AT179" s="187" t="s">
        <v>72</v>
      </c>
      <c r="AU179" s="187" t="s">
        <v>81</v>
      </c>
      <c r="AY179" s="186" t="s">
        <v>138</v>
      </c>
      <c r="BK179" s="188">
        <f>SUM(BK180:BK194)</f>
        <v>0</v>
      </c>
    </row>
    <row r="180" spans="2:65" s="1" customFormat="1" ht="22.5" customHeight="1">
      <c r="B180" s="40"/>
      <c r="C180" s="192" t="s">
        <v>262</v>
      </c>
      <c r="D180" s="192" t="s">
        <v>140</v>
      </c>
      <c r="E180" s="193" t="s">
        <v>263</v>
      </c>
      <c r="F180" s="194" t="s">
        <v>264</v>
      </c>
      <c r="G180" s="195" t="s">
        <v>187</v>
      </c>
      <c r="H180" s="196">
        <v>150</v>
      </c>
      <c r="I180" s="197"/>
      <c r="J180" s="198">
        <f>ROUND(I180*H180,2)</f>
        <v>0</v>
      </c>
      <c r="K180" s="194" t="s">
        <v>144</v>
      </c>
      <c r="L180" s="60"/>
      <c r="M180" s="199" t="s">
        <v>21</v>
      </c>
      <c r="N180" s="200" t="s">
        <v>44</v>
      </c>
      <c r="O180" s="41"/>
      <c r="P180" s="201">
        <f>O180*H180</f>
        <v>0</v>
      </c>
      <c r="Q180" s="201">
        <v>0</v>
      </c>
      <c r="R180" s="201">
        <f>Q180*H180</f>
        <v>0</v>
      </c>
      <c r="S180" s="201">
        <v>0</v>
      </c>
      <c r="T180" s="202">
        <f>S180*H180</f>
        <v>0</v>
      </c>
      <c r="AR180" s="23" t="s">
        <v>145</v>
      </c>
      <c r="AT180" s="23" t="s">
        <v>140</v>
      </c>
      <c r="AU180" s="23" t="s">
        <v>84</v>
      </c>
      <c r="AY180" s="23" t="s">
        <v>138</v>
      </c>
      <c r="BE180" s="203">
        <f>IF(N180="základní",J180,0)</f>
        <v>0</v>
      </c>
      <c r="BF180" s="203">
        <f>IF(N180="snížená",J180,0)</f>
        <v>0</v>
      </c>
      <c r="BG180" s="203">
        <f>IF(N180="zákl. přenesená",J180,0)</f>
        <v>0</v>
      </c>
      <c r="BH180" s="203">
        <f>IF(N180="sníž. přenesená",J180,0)</f>
        <v>0</v>
      </c>
      <c r="BI180" s="203">
        <f>IF(N180="nulová",J180,0)</f>
        <v>0</v>
      </c>
      <c r="BJ180" s="23" t="s">
        <v>81</v>
      </c>
      <c r="BK180" s="203">
        <f>ROUND(I180*H180,2)</f>
        <v>0</v>
      </c>
      <c r="BL180" s="23" t="s">
        <v>145</v>
      </c>
      <c r="BM180" s="23" t="s">
        <v>265</v>
      </c>
    </row>
    <row r="181" spans="2:51" s="12" customFormat="1" ht="13.5">
      <c r="B181" s="218"/>
      <c r="C181" s="219"/>
      <c r="D181" s="204" t="s">
        <v>149</v>
      </c>
      <c r="E181" s="220" t="s">
        <v>21</v>
      </c>
      <c r="F181" s="221" t="s">
        <v>686</v>
      </c>
      <c r="G181" s="219"/>
      <c r="H181" s="222">
        <v>150</v>
      </c>
      <c r="I181" s="223"/>
      <c r="J181" s="219"/>
      <c r="K181" s="219"/>
      <c r="L181" s="224"/>
      <c r="M181" s="225"/>
      <c r="N181" s="226"/>
      <c r="O181" s="226"/>
      <c r="P181" s="226"/>
      <c r="Q181" s="226"/>
      <c r="R181" s="226"/>
      <c r="S181" s="226"/>
      <c r="T181" s="227"/>
      <c r="AT181" s="228" t="s">
        <v>149</v>
      </c>
      <c r="AU181" s="228" t="s">
        <v>84</v>
      </c>
      <c r="AV181" s="12" t="s">
        <v>84</v>
      </c>
      <c r="AW181" s="12" t="s">
        <v>36</v>
      </c>
      <c r="AX181" s="12" t="s">
        <v>73</v>
      </c>
      <c r="AY181" s="228" t="s">
        <v>138</v>
      </c>
    </row>
    <row r="182" spans="2:51" s="13" customFormat="1" ht="13.5">
      <c r="B182" s="229"/>
      <c r="C182" s="230"/>
      <c r="D182" s="231" t="s">
        <v>149</v>
      </c>
      <c r="E182" s="232" t="s">
        <v>21</v>
      </c>
      <c r="F182" s="233" t="s">
        <v>152</v>
      </c>
      <c r="G182" s="230"/>
      <c r="H182" s="234">
        <v>150</v>
      </c>
      <c r="I182" s="235"/>
      <c r="J182" s="230"/>
      <c r="K182" s="230"/>
      <c r="L182" s="236"/>
      <c r="M182" s="237"/>
      <c r="N182" s="238"/>
      <c r="O182" s="238"/>
      <c r="P182" s="238"/>
      <c r="Q182" s="238"/>
      <c r="R182" s="238"/>
      <c r="S182" s="238"/>
      <c r="T182" s="239"/>
      <c r="AT182" s="240" t="s">
        <v>149</v>
      </c>
      <c r="AU182" s="240" t="s">
        <v>84</v>
      </c>
      <c r="AV182" s="13" t="s">
        <v>145</v>
      </c>
      <c r="AW182" s="13" t="s">
        <v>36</v>
      </c>
      <c r="AX182" s="13" t="s">
        <v>81</v>
      </c>
      <c r="AY182" s="240" t="s">
        <v>138</v>
      </c>
    </row>
    <row r="183" spans="2:65" s="1" customFormat="1" ht="22.5" customHeight="1">
      <c r="B183" s="40"/>
      <c r="C183" s="192" t="s">
        <v>267</v>
      </c>
      <c r="D183" s="192" t="s">
        <v>140</v>
      </c>
      <c r="E183" s="193" t="s">
        <v>193</v>
      </c>
      <c r="F183" s="194" t="s">
        <v>194</v>
      </c>
      <c r="G183" s="195" t="s">
        <v>187</v>
      </c>
      <c r="H183" s="196">
        <v>150</v>
      </c>
      <c r="I183" s="197"/>
      <c r="J183" s="198">
        <f>ROUND(I183*H183,2)</f>
        <v>0</v>
      </c>
      <c r="K183" s="194" t="s">
        <v>144</v>
      </c>
      <c r="L183" s="60"/>
      <c r="M183" s="199" t="s">
        <v>21</v>
      </c>
      <c r="N183" s="200" t="s">
        <v>44</v>
      </c>
      <c r="O183" s="41"/>
      <c r="P183" s="201">
        <f>O183*H183</f>
        <v>0</v>
      </c>
      <c r="Q183" s="201">
        <v>0</v>
      </c>
      <c r="R183" s="201">
        <f>Q183*H183</f>
        <v>0</v>
      </c>
      <c r="S183" s="201">
        <v>0</v>
      </c>
      <c r="T183" s="202">
        <f>S183*H183</f>
        <v>0</v>
      </c>
      <c r="AR183" s="23" t="s">
        <v>145</v>
      </c>
      <c r="AT183" s="23" t="s">
        <v>140</v>
      </c>
      <c r="AU183" s="23" t="s">
        <v>84</v>
      </c>
      <c r="AY183" s="23" t="s">
        <v>138</v>
      </c>
      <c r="BE183" s="203">
        <f>IF(N183="základní",J183,0)</f>
        <v>0</v>
      </c>
      <c r="BF183" s="203">
        <f>IF(N183="snížená",J183,0)</f>
        <v>0</v>
      </c>
      <c r="BG183" s="203">
        <f>IF(N183="zákl. přenesená",J183,0)</f>
        <v>0</v>
      </c>
      <c r="BH183" s="203">
        <f>IF(N183="sníž. přenesená",J183,0)</f>
        <v>0</v>
      </c>
      <c r="BI183" s="203">
        <f>IF(N183="nulová",J183,0)</f>
        <v>0</v>
      </c>
      <c r="BJ183" s="23" t="s">
        <v>81</v>
      </c>
      <c r="BK183" s="203">
        <f>ROUND(I183*H183,2)</f>
        <v>0</v>
      </c>
      <c r="BL183" s="23" t="s">
        <v>145</v>
      </c>
      <c r="BM183" s="23" t="s">
        <v>268</v>
      </c>
    </row>
    <row r="184" spans="2:51" s="12" customFormat="1" ht="13.5">
      <c r="B184" s="218"/>
      <c r="C184" s="219"/>
      <c r="D184" s="204" t="s">
        <v>149</v>
      </c>
      <c r="E184" s="220" t="s">
        <v>21</v>
      </c>
      <c r="F184" s="221" t="s">
        <v>687</v>
      </c>
      <c r="G184" s="219"/>
      <c r="H184" s="222">
        <v>150</v>
      </c>
      <c r="I184" s="223"/>
      <c r="J184" s="219"/>
      <c r="K184" s="219"/>
      <c r="L184" s="224"/>
      <c r="M184" s="225"/>
      <c r="N184" s="226"/>
      <c r="O184" s="226"/>
      <c r="P184" s="226"/>
      <c r="Q184" s="226"/>
      <c r="R184" s="226"/>
      <c r="S184" s="226"/>
      <c r="T184" s="227"/>
      <c r="AT184" s="228" t="s">
        <v>149</v>
      </c>
      <c r="AU184" s="228" t="s">
        <v>84</v>
      </c>
      <c r="AV184" s="12" t="s">
        <v>84</v>
      </c>
      <c r="AW184" s="12" t="s">
        <v>36</v>
      </c>
      <c r="AX184" s="12" t="s">
        <v>73</v>
      </c>
      <c r="AY184" s="228" t="s">
        <v>138</v>
      </c>
    </row>
    <row r="185" spans="2:51" s="13" customFormat="1" ht="13.5">
      <c r="B185" s="229"/>
      <c r="C185" s="230"/>
      <c r="D185" s="231" t="s">
        <v>149</v>
      </c>
      <c r="E185" s="232" t="s">
        <v>21</v>
      </c>
      <c r="F185" s="233" t="s">
        <v>152</v>
      </c>
      <c r="G185" s="230"/>
      <c r="H185" s="234">
        <v>150</v>
      </c>
      <c r="I185" s="235"/>
      <c r="J185" s="230"/>
      <c r="K185" s="230"/>
      <c r="L185" s="236"/>
      <c r="M185" s="237"/>
      <c r="N185" s="238"/>
      <c r="O185" s="238"/>
      <c r="P185" s="238"/>
      <c r="Q185" s="238"/>
      <c r="R185" s="238"/>
      <c r="S185" s="238"/>
      <c r="T185" s="239"/>
      <c r="AT185" s="240" t="s">
        <v>149</v>
      </c>
      <c r="AU185" s="240" t="s">
        <v>84</v>
      </c>
      <c r="AV185" s="13" t="s">
        <v>145</v>
      </c>
      <c r="AW185" s="13" t="s">
        <v>36</v>
      </c>
      <c r="AX185" s="13" t="s">
        <v>81</v>
      </c>
      <c r="AY185" s="240" t="s">
        <v>138</v>
      </c>
    </row>
    <row r="186" spans="2:65" s="1" customFormat="1" ht="22.5" customHeight="1">
      <c r="B186" s="40"/>
      <c r="C186" s="192" t="s">
        <v>270</v>
      </c>
      <c r="D186" s="192" t="s">
        <v>140</v>
      </c>
      <c r="E186" s="193" t="s">
        <v>683</v>
      </c>
      <c r="F186" s="194" t="s">
        <v>246</v>
      </c>
      <c r="G186" s="195" t="s">
        <v>187</v>
      </c>
      <c r="H186" s="196">
        <v>150</v>
      </c>
      <c r="I186" s="197"/>
      <c r="J186" s="198">
        <f>ROUND(I186*H186,2)</f>
        <v>0</v>
      </c>
      <c r="K186" s="194" t="s">
        <v>21</v>
      </c>
      <c r="L186" s="60"/>
      <c r="M186" s="199" t="s">
        <v>21</v>
      </c>
      <c r="N186" s="200" t="s">
        <v>44</v>
      </c>
      <c r="O186" s="41"/>
      <c r="P186" s="201">
        <f>O186*H186</f>
        <v>0</v>
      </c>
      <c r="Q186" s="201">
        <v>0.324</v>
      </c>
      <c r="R186" s="201">
        <f>Q186*H186</f>
        <v>48.6</v>
      </c>
      <c r="S186" s="201">
        <v>0</v>
      </c>
      <c r="T186" s="202">
        <f>S186*H186</f>
        <v>0</v>
      </c>
      <c r="AR186" s="23" t="s">
        <v>145</v>
      </c>
      <c r="AT186" s="23" t="s">
        <v>140</v>
      </c>
      <c r="AU186" s="23" t="s">
        <v>84</v>
      </c>
      <c r="AY186" s="23" t="s">
        <v>138</v>
      </c>
      <c r="BE186" s="203">
        <f>IF(N186="základní",J186,0)</f>
        <v>0</v>
      </c>
      <c r="BF186" s="203">
        <f>IF(N186="snížená",J186,0)</f>
        <v>0</v>
      </c>
      <c r="BG186" s="203">
        <f>IF(N186="zákl. přenesená",J186,0)</f>
        <v>0</v>
      </c>
      <c r="BH186" s="203">
        <f>IF(N186="sníž. přenesená",J186,0)</f>
        <v>0</v>
      </c>
      <c r="BI186" s="203">
        <f>IF(N186="nulová",J186,0)</f>
        <v>0</v>
      </c>
      <c r="BJ186" s="23" t="s">
        <v>81</v>
      </c>
      <c r="BK186" s="203">
        <f>ROUND(I186*H186,2)</f>
        <v>0</v>
      </c>
      <c r="BL186" s="23" t="s">
        <v>145</v>
      </c>
      <c r="BM186" s="23" t="s">
        <v>271</v>
      </c>
    </row>
    <row r="187" spans="2:51" s="12" customFormat="1" ht="13.5">
      <c r="B187" s="218"/>
      <c r="C187" s="219"/>
      <c r="D187" s="204" t="s">
        <v>149</v>
      </c>
      <c r="E187" s="220" t="s">
        <v>21</v>
      </c>
      <c r="F187" s="221" t="s">
        <v>687</v>
      </c>
      <c r="G187" s="219"/>
      <c r="H187" s="222">
        <v>150</v>
      </c>
      <c r="I187" s="223"/>
      <c r="J187" s="219"/>
      <c r="K187" s="219"/>
      <c r="L187" s="224"/>
      <c r="M187" s="225"/>
      <c r="N187" s="226"/>
      <c r="O187" s="226"/>
      <c r="P187" s="226"/>
      <c r="Q187" s="226"/>
      <c r="R187" s="226"/>
      <c r="S187" s="226"/>
      <c r="T187" s="227"/>
      <c r="AT187" s="228" t="s">
        <v>149</v>
      </c>
      <c r="AU187" s="228" t="s">
        <v>84</v>
      </c>
      <c r="AV187" s="12" t="s">
        <v>84</v>
      </c>
      <c r="AW187" s="12" t="s">
        <v>36</v>
      </c>
      <c r="AX187" s="12" t="s">
        <v>73</v>
      </c>
      <c r="AY187" s="228" t="s">
        <v>138</v>
      </c>
    </row>
    <row r="188" spans="2:51" s="13" customFormat="1" ht="13.5">
      <c r="B188" s="229"/>
      <c r="C188" s="230"/>
      <c r="D188" s="231" t="s">
        <v>149</v>
      </c>
      <c r="E188" s="232" t="s">
        <v>21</v>
      </c>
      <c r="F188" s="233" t="s">
        <v>152</v>
      </c>
      <c r="G188" s="230"/>
      <c r="H188" s="234">
        <v>150</v>
      </c>
      <c r="I188" s="235"/>
      <c r="J188" s="230"/>
      <c r="K188" s="230"/>
      <c r="L188" s="236"/>
      <c r="M188" s="237"/>
      <c r="N188" s="238"/>
      <c r="O188" s="238"/>
      <c r="P188" s="238"/>
      <c r="Q188" s="238"/>
      <c r="R188" s="238"/>
      <c r="S188" s="238"/>
      <c r="T188" s="239"/>
      <c r="AT188" s="240" t="s">
        <v>149</v>
      </c>
      <c r="AU188" s="240" t="s">
        <v>84</v>
      </c>
      <c r="AV188" s="13" t="s">
        <v>145</v>
      </c>
      <c r="AW188" s="13" t="s">
        <v>36</v>
      </c>
      <c r="AX188" s="13" t="s">
        <v>81</v>
      </c>
      <c r="AY188" s="240" t="s">
        <v>138</v>
      </c>
    </row>
    <row r="189" spans="2:65" s="1" customFormat="1" ht="22.5" customHeight="1">
      <c r="B189" s="40"/>
      <c r="C189" s="192" t="s">
        <v>272</v>
      </c>
      <c r="D189" s="192" t="s">
        <v>140</v>
      </c>
      <c r="E189" s="193" t="s">
        <v>251</v>
      </c>
      <c r="F189" s="194" t="s">
        <v>514</v>
      </c>
      <c r="G189" s="195" t="s">
        <v>187</v>
      </c>
      <c r="H189" s="196">
        <v>150</v>
      </c>
      <c r="I189" s="197"/>
      <c r="J189" s="198">
        <f>ROUND(I189*H189,2)</f>
        <v>0</v>
      </c>
      <c r="K189" s="194" t="s">
        <v>144</v>
      </c>
      <c r="L189" s="60"/>
      <c r="M189" s="199" t="s">
        <v>21</v>
      </c>
      <c r="N189" s="200" t="s">
        <v>44</v>
      </c>
      <c r="O189" s="41"/>
      <c r="P189" s="201">
        <f>O189*H189</f>
        <v>0</v>
      </c>
      <c r="Q189" s="201">
        <v>0</v>
      </c>
      <c r="R189" s="201">
        <f>Q189*H189</f>
        <v>0</v>
      </c>
      <c r="S189" s="201">
        <v>0</v>
      </c>
      <c r="T189" s="202">
        <f>S189*H189</f>
        <v>0</v>
      </c>
      <c r="AR189" s="23" t="s">
        <v>145</v>
      </c>
      <c r="AT189" s="23" t="s">
        <v>140</v>
      </c>
      <c r="AU189" s="23" t="s">
        <v>84</v>
      </c>
      <c r="AY189" s="23" t="s">
        <v>138</v>
      </c>
      <c r="BE189" s="203">
        <f>IF(N189="základní",J189,0)</f>
        <v>0</v>
      </c>
      <c r="BF189" s="203">
        <f>IF(N189="snížená",J189,0)</f>
        <v>0</v>
      </c>
      <c r="BG189" s="203">
        <f>IF(N189="zákl. přenesená",J189,0)</f>
        <v>0</v>
      </c>
      <c r="BH189" s="203">
        <f>IF(N189="sníž. přenesená",J189,0)</f>
        <v>0</v>
      </c>
      <c r="BI189" s="203">
        <f>IF(N189="nulová",J189,0)</f>
        <v>0</v>
      </c>
      <c r="BJ189" s="23" t="s">
        <v>81</v>
      </c>
      <c r="BK189" s="203">
        <f>ROUND(I189*H189,2)</f>
        <v>0</v>
      </c>
      <c r="BL189" s="23" t="s">
        <v>145</v>
      </c>
      <c r="BM189" s="23" t="s">
        <v>273</v>
      </c>
    </row>
    <row r="190" spans="2:47" s="1" customFormat="1" ht="67.5">
      <c r="B190" s="40"/>
      <c r="C190" s="62"/>
      <c r="D190" s="204" t="s">
        <v>147</v>
      </c>
      <c r="E190" s="62"/>
      <c r="F190" s="205" t="s">
        <v>254</v>
      </c>
      <c r="G190" s="62"/>
      <c r="H190" s="62"/>
      <c r="I190" s="162"/>
      <c r="J190" s="62"/>
      <c r="K190" s="62"/>
      <c r="L190" s="60"/>
      <c r="M190" s="206"/>
      <c r="N190" s="41"/>
      <c r="O190" s="41"/>
      <c r="P190" s="41"/>
      <c r="Q190" s="41"/>
      <c r="R190" s="41"/>
      <c r="S190" s="41"/>
      <c r="T190" s="77"/>
      <c r="AT190" s="23" t="s">
        <v>147</v>
      </c>
      <c r="AU190" s="23" t="s">
        <v>84</v>
      </c>
    </row>
    <row r="191" spans="2:51" s="12" customFormat="1" ht="13.5">
      <c r="B191" s="218"/>
      <c r="C191" s="219"/>
      <c r="D191" s="204" t="s">
        <v>149</v>
      </c>
      <c r="E191" s="220" t="s">
        <v>21</v>
      </c>
      <c r="F191" s="221" t="s">
        <v>687</v>
      </c>
      <c r="G191" s="219"/>
      <c r="H191" s="222">
        <v>150</v>
      </c>
      <c r="I191" s="223"/>
      <c r="J191" s="219"/>
      <c r="K191" s="219"/>
      <c r="L191" s="224"/>
      <c r="M191" s="225"/>
      <c r="N191" s="226"/>
      <c r="O191" s="226"/>
      <c r="P191" s="226"/>
      <c r="Q191" s="226"/>
      <c r="R191" s="226"/>
      <c r="S191" s="226"/>
      <c r="T191" s="227"/>
      <c r="AT191" s="228" t="s">
        <v>149</v>
      </c>
      <c r="AU191" s="228" t="s">
        <v>84</v>
      </c>
      <c r="AV191" s="12" t="s">
        <v>84</v>
      </c>
      <c r="AW191" s="12" t="s">
        <v>36</v>
      </c>
      <c r="AX191" s="12" t="s">
        <v>73</v>
      </c>
      <c r="AY191" s="228" t="s">
        <v>138</v>
      </c>
    </row>
    <row r="192" spans="2:51" s="13" customFormat="1" ht="13.5">
      <c r="B192" s="229"/>
      <c r="C192" s="230"/>
      <c r="D192" s="231" t="s">
        <v>149</v>
      </c>
      <c r="E192" s="232" t="s">
        <v>21</v>
      </c>
      <c r="F192" s="233" t="s">
        <v>152</v>
      </c>
      <c r="G192" s="230"/>
      <c r="H192" s="234">
        <v>150</v>
      </c>
      <c r="I192" s="235"/>
      <c r="J192" s="230"/>
      <c r="K192" s="230"/>
      <c r="L192" s="236"/>
      <c r="M192" s="237"/>
      <c r="N192" s="238"/>
      <c r="O192" s="238"/>
      <c r="P192" s="238"/>
      <c r="Q192" s="238"/>
      <c r="R192" s="238"/>
      <c r="S192" s="238"/>
      <c r="T192" s="239"/>
      <c r="AT192" s="240" t="s">
        <v>149</v>
      </c>
      <c r="AU192" s="240" t="s">
        <v>84</v>
      </c>
      <c r="AV192" s="13" t="s">
        <v>145</v>
      </c>
      <c r="AW192" s="13" t="s">
        <v>36</v>
      </c>
      <c r="AX192" s="13" t="s">
        <v>81</v>
      </c>
      <c r="AY192" s="240" t="s">
        <v>138</v>
      </c>
    </row>
    <row r="193" spans="2:65" s="1" customFormat="1" ht="31.5" customHeight="1">
      <c r="B193" s="40"/>
      <c r="C193" s="192" t="s">
        <v>274</v>
      </c>
      <c r="D193" s="192" t="s">
        <v>140</v>
      </c>
      <c r="E193" s="193" t="s">
        <v>257</v>
      </c>
      <c r="F193" s="194" t="s">
        <v>258</v>
      </c>
      <c r="G193" s="195" t="s">
        <v>181</v>
      </c>
      <c r="H193" s="196">
        <v>48.6</v>
      </c>
      <c r="I193" s="197"/>
      <c r="J193" s="198">
        <f>ROUND(I193*H193,2)</f>
        <v>0</v>
      </c>
      <c r="K193" s="194" t="s">
        <v>144</v>
      </c>
      <c r="L193" s="60"/>
      <c r="M193" s="199" t="s">
        <v>21</v>
      </c>
      <c r="N193" s="200" t="s">
        <v>44</v>
      </c>
      <c r="O193" s="41"/>
      <c r="P193" s="201">
        <f>O193*H193</f>
        <v>0</v>
      </c>
      <c r="Q193" s="201">
        <v>0</v>
      </c>
      <c r="R193" s="201">
        <f>Q193*H193</f>
        <v>0</v>
      </c>
      <c r="S193" s="201">
        <v>0</v>
      </c>
      <c r="T193" s="202">
        <f>S193*H193</f>
        <v>0</v>
      </c>
      <c r="AR193" s="23" t="s">
        <v>145</v>
      </c>
      <c r="AT193" s="23" t="s">
        <v>140</v>
      </c>
      <c r="AU193" s="23" t="s">
        <v>84</v>
      </c>
      <c r="AY193" s="23" t="s">
        <v>138</v>
      </c>
      <c r="BE193" s="203">
        <f>IF(N193="základní",J193,0)</f>
        <v>0</v>
      </c>
      <c r="BF193" s="203">
        <f>IF(N193="snížená",J193,0)</f>
        <v>0</v>
      </c>
      <c r="BG193" s="203">
        <f>IF(N193="zákl. přenesená",J193,0)</f>
        <v>0</v>
      </c>
      <c r="BH193" s="203">
        <f>IF(N193="sníž. přenesená",J193,0)</f>
        <v>0</v>
      </c>
      <c r="BI193" s="203">
        <f>IF(N193="nulová",J193,0)</f>
        <v>0</v>
      </c>
      <c r="BJ193" s="23" t="s">
        <v>81</v>
      </c>
      <c r="BK193" s="203">
        <f>ROUND(I193*H193,2)</f>
        <v>0</v>
      </c>
      <c r="BL193" s="23" t="s">
        <v>145</v>
      </c>
      <c r="BM193" s="23" t="s">
        <v>275</v>
      </c>
    </row>
    <row r="194" spans="2:47" s="1" customFormat="1" ht="27">
      <c r="B194" s="40"/>
      <c r="C194" s="62"/>
      <c r="D194" s="204" t="s">
        <v>147</v>
      </c>
      <c r="E194" s="62"/>
      <c r="F194" s="205" t="s">
        <v>260</v>
      </c>
      <c r="G194" s="62"/>
      <c r="H194" s="62"/>
      <c r="I194" s="162"/>
      <c r="J194" s="62"/>
      <c r="K194" s="62"/>
      <c r="L194" s="60"/>
      <c r="M194" s="206"/>
      <c r="N194" s="41"/>
      <c r="O194" s="41"/>
      <c r="P194" s="41"/>
      <c r="Q194" s="41"/>
      <c r="R194" s="41"/>
      <c r="S194" s="41"/>
      <c r="T194" s="77"/>
      <c r="AT194" s="23" t="s">
        <v>147</v>
      </c>
      <c r="AU194" s="23" t="s">
        <v>84</v>
      </c>
    </row>
    <row r="195" spans="2:63" s="10" customFormat="1" ht="29.85" customHeight="1">
      <c r="B195" s="175"/>
      <c r="C195" s="176"/>
      <c r="D195" s="189" t="s">
        <v>72</v>
      </c>
      <c r="E195" s="190" t="s">
        <v>172</v>
      </c>
      <c r="F195" s="190" t="s">
        <v>276</v>
      </c>
      <c r="G195" s="176"/>
      <c r="H195" s="176"/>
      <c r="I195" s="179"/>
      <c r="J195" s="191">
        <f>BK195</f>
        <v>0</v>
      </c>
      <c r="K195" s="176"/>
      <c r="L195" s="181"/>
      <c r="M195" s="182"/>
      <c r="N195" s="183"/>
      <c r="O195" s="183"/>
      <c r="P195" s="184">
        <f>SUM(P196:P211)</f>
        <v>0</v>
      </c>
      <c r="Q195" s="183"/>
      <c r="R195" s="184">
        <f>SUM(R196:R211)</f>
        <v>0</v>
      </c>
      <c r="S195" s="183"/>
      <c r="T195" s="185">
        <f>SUM(T196:T211)</f>
        <v>0</v>
      </c>
      <c r="AR195" s="186" t="s">
        <v>81</v>
      </c>
      <c r="AT195" s="187" t="s">
        <v>72</v>
      </c>
      <c r="AU195" s="187" t="s">
        <v>81</v>
      </c>
      <c r="AY195" s="186" t="s">
        <v>138</v>
      </c>
      <c r="BK195" s="188">
        <f>SUM(BK196:BK211)</f>
        <v>0</v>
      </c>
    </row>
    <row r="196" spans="2:65" s="1" customFormat="1" ht="22.5" customHeight="1">
      <c r="B196" s="40"/>
      <c r="C196" s="192" t="s">
        <v>277</v>
      </c>
      <c r="D196" s="192" t="s">
        <v>140</v>
      </c>
      <c r="E196" s="193" t="s">
        <v>278</v>
      </c>
      <c r="F196" s="194" t="s">
        <v>279</v>
      </c>
      <c r="G196" s="195" t="s">
        <v>187</v>
      </c>
      <c r="H196" s="196">
        <v>68</v>
      </c>
      <c r="I196" s="197"/>
      <c r="J196" s="198">
        <f>ROUND(I196*H196,2)</f>
        <v>0</v>
      </c>
      <c r="K196" s="194" t="s">
        <v>21</v>
      </c>
      <c r="L196" s="60"/>
      <c r="M196" s="199" t="s">
        <v>21</v>
      </c>
      <c r="N196" s="200" t="s">
        <v>44</v>
      </c>
      <c r="O196" s="41"/>
      <c r="P196" s="201">
        <f>O196*H196</f>
        <v>0</v>
      </c>
      <c r="Q196" s="201">
        <v>0</v>
      </c>
      <c r="R196" s="201">
        <f>Q196*H196</f>
        <v>0</v>
      </c>
      <c r="S196" s="201">
        <v>0</v>
      </c>
      <c r="T196" s="202">
        <f>S196*H196</f>
        <v>0</v>
      </c>
      <c r="AR196" s="23" t="s">
        <v>145</v>
      </c>
      <c r="AT196" s="23" t="s">
        <v>140</v>
      </c>
      <c r="AU196" s="23" t="s">
        <v>84</v>
      </c>
      <c r="AY196" s="23" t="s">
        <v>138</v>
      </c>
      <c r="BE196" s="203">
        <f>IF(N196="základní",J196,0)</f>
        <v>0</v>
      </c>
      <c r="BF196" s="203">
        <f>IF(N196="snížená",J196,0)</f>
        <v>0</v>
      </c>
      <c r="BG196" s="203">
        <f>IF(N196="zákl. přenesená",J196,0)</f>
        <v>0</v>
      </c>
      <c r="BH196" s="203">
        <f>IF(N196="sníž. přenesená",J196,0)</f>
        <v>0</v>
      </c>
      <c r="BI196" s="203">
        <f>IF(N196="nulová",J196,0)</f>
        <v>0</v>
      </c>
      <c r="BJ196" s="23" t="s">
        <v>81</v>
      </c>
      <c r="BK196" s="203">
        <f>ROUND(I196*H196,2)</f>
        <v>0</v>
      </c>
      <c r="BL196" s="23" t="s">
        <v>145</v>
      </c>
      <c r="BM196" s="23" t="s">
        <v>280</v>
      </c>
    </row>
    <row r="197" spans="2:51" s="12" customFormat="1" ht="27">
      <c r="B197" s="218"/>
      <c r="C197" s="219"/>
      <c r="D197" s="204" t="s">
        <v>149</v>
      </c>
      <c r="E197" s="220" t="s">
        <v>21</v>
      </c>
      <c r="F197" s="221" t="s">
        <v>688</v>
      </c>
      <c r="G197" s="219"/>
      <c r="H197" s="222">
        <v>68</v>
      </c>
      <c r="I197" s="223"/>
      <c r="J197" s="219"/>
      <c r="K197" s="219"/>
      <c r="L197" s="224"/>
      <c r="M197" s="225"/>
      <c r="N197" s="226"/>
      <c r="O197" s="226"/>
      <c r="P197" s="226"/>
      <c r="Q197" s="226"/>
      <c r="R197" s="226"/>
      <c r="S197" s="226"/>
      <c r="T197" s="227"/>
      <c r="AT197" s="228" t="s">
        <v>149</v>
      </c>
      <c r="AU197" s="228" t="s">
        <v>84</v>
      </c>
      <c r="AV197" s="12" t="s">
        <v>84</v>
      </c>
      <c r="AW197" s="12" t="s">
        <v>36</v>
      </c>
      <c r="AX197" s="12" t="s">
        <v>73</v>
      </c>
      <c r="AY197" s="228" t="s">
        <v>138</v>
      </c>
    </row>
    <row r="198" spans="2:51" s="13" customFormat="1" ht="13.5">
      <c r="B198" s="229"/>
      <c r="C198" s="230"/>
      <c r="D198" s="231" t="s">
        <v>149</v>
      </c>
      <c r="E198" s="232" t="s">
        <v>21</v>
      </c>
      <c r="F198" s="233" t="s">
        <v>152</v>
      </c>
      <c r="G198" s="230"/>
      <c r="H198" s="234">
        <v>68</v>
      </c>
      <c r="I198" s="235"/>
      <c r="J198" s="230"/>
      <c r="K198" s="230"/>
      <c r="L198" s="236"/>
      <c r="M198" s="237"/>
      <c r="N198" s="238"/>
      <c r="O198" s="238"/>
      <c r="P198" s="238"/>
      <c r="Q198" s="238"/>
      <c r="R198" s="238"/>
      <c r="S198" s="238"/>
      <c r="T198" s="239"/>
      <c r="AT198" s="240" t="s">
        <v>149</v>
      </c>
      <c r="AU198" s="240" t="s">
        <v>84</v>
      </c>
      <c r="AV198" s="13" t="s">
        <v>145</v>
      </c>
      <c r="AW198" s="13" t="s">
        <v>36</v>
      </c>
      <c r="AX198" s="13" t="s">
        <v>81</v>
      </c>
      <c r="AY198" s="240" t="s">
        <v>138</v>
      </c>
    </row>
    <row r="199" spans="2:65" s="1" customFormat="1" ht="22.5" customHeight="1">
      <c r="B199" s="40"/>
      <c r="C199" s="192" t="s">
        <v>282</v>
      </c>
      <c r="D199" s="192" t="s">
        <v>140</v>
      </c>
      <c r="E199" s="193" t="s">
        <v>193</v>
      </c>
      <c r="F199" s="194" t="s">
        <v>194</v>
      </c>
      <c r="G199" s="195" t="s">
        <v>187</v>
      </c>
      <c r="H199" s="196">
        <v>68</v>
      </c>
      <c r="I199" s="197"/>
      <c r="J199" s="198">
        <f>ROUND(I199*H199,2)</f>
        <v>0</v>
      </c>
      <c r="K199" s="194" t="s">
        <v>144</v>
      </c>
      <c r="L199" s="60"/>
      <c r="M199" s="199" t="s">
        <v>21</v>
      </c>
      <c r="N199" s="200" t="s">
        <v>44</v>
      </c>
      <c r="O199" s="41"/>
      <c r="P199" s="201">
        <f>O199*H199</f>
        <v>0</v>
      </c>
      <c r="Q199" s="201">
        <v>0</v>
      </c>
      <c r="R199" s="201">
        <f>Q199*H199</f>
        <v>0</v>
      </c>
      <c r="S199" s="201">
        <v>0</v>
      </c>
      <c r="T199" s="202">
        <f>S199*H199</f>
        <v>0</v>
      </c>
      <c r="AR199" s="23" t="s">
        <v>145</v>
      </c>
      <c r="AT199" s="23" t="s">
        <v>140</v>
      </c>
      <c r="AU199" s="23" t="s">
        <v>84</v>
      </c>
      <c r="AY199" s="23" t="s">
        <v>138</v>
      </c>
      <c r="BE199" s="203">
        <f>IF(N199="základní",J199,0)</f>
        <v>0</v>
      </c>
      <c r="BF199" s="203">
        <f>IF(N199="snížená",J199,0)</f>
        <v>0</v>
      </c>
      <c r="BG199" s="203">
        <f>IF(N199="zákl. přenesená",J199,0)</f>
        <v>0</v>
      </c>
      <c r="BH199" s="203">
        <f>IF(N199="sníž. přenesená",J199,0)</f>
        <v>0</v>
      </c>
      <c r="BI199" s="203">
        <f>IF(N199="nulová",J199,0)</f>
        <v>0</v>
      </c>
      <c r="BJ199" s="23" t="s">
        <v>81</v>
      </c>
      <c r="BK199" s="203">
        <f>ROUND(I199*H199,2)</f>
        <v>0</v>
      </c>
      <c r="BL199" s="23" t="s">
        <v>145</v>
      </c>
      <c r="BM199" s="23" t="s">
        <v>283</v>
      </c>
    </row>
    <row r="200" spans="2:51" s="12" customFormat="1" ht="13.5">
      <c r="B200" s="218"/>
      <c r="C200" s="219"/>
      <c r="D200" s="204" t="s">
        <v>149</v>
      </c>
      <c r="E200" s="220" t="s">
        <v>21</v>
      </c>
      <c r="F200" s="221" t="s">
        <v>689</v>
      </c>
      <c r="G200" s="219"/>
      <c r="H200" s="222">
        <v>68</v>
      </c>
      <c r="I200" s="223"/>
      <c r="J200" s="219"/>
      <c r="K200" s="219"/>
      <c r="L200" s="224"/>
      <c r="M200" s="225"/>
      <c r="N200" s="226"/>
      <c r="O200" s="226"/>
      <c r="P200" s="226"/>
      <c r="Q200" s="226"/>
      <c r="R200" s="226"/>
      <c r="S200" s="226"/>
      <c r="T200" s="227"/>
      <c r="AT200" s="228" t="s">
        <v>149</v>
      </c>
      <c r="AU200" s="228" t="s">
        <v>84</v>
      </c>
      <c r="AV200" s="12" t="s">
        <v>84</v>
      </c>
      <c r="AW200" s="12" t="s">
        <v>36</v>
      </c>
      <c r="AX200" s="12" t="s">
        <v>73</v>
      </c>
      <c r="AY200" s="228" t="s">
        <v>138</v>
      </c>
    </row>
    <row r="201" spans="2:51" s="13" customFormat="1" ht="13.5">
      <c r="B201" s="229"/>
      <c r="C201" s="230"/>
      <c r="D201" s="231" t="s">
        <v>149</v>
      </c>
      <c r="E201" s="232" t="s">
        <v>21</v>
      </c>
      <c r="F201" s="233" t="s">
        <v>152</v>
      </c>
      <c r="G201" s="230"/>
      <c r="H201" s="234">
        <v>68</v>
      </c>
      <c r="I201" s="235"/>
      <c r="J201" s="230"/>
      <c r="K201" s="230"/>
      <c r="L201" s="236"/>
      <c r="M201" s="237"/>
      <c r="N201" s="238"/>
      <c r="O201" s="238"/>
      <c r="P201" s="238"/>
      <c r="Q201" s="238"/>
      <c r="R201" s="238"/>
      <c r="S201" s="238"/>
      <c r="T201" s="239"/>
      <c r="AT201" s="240" t="s">
        <v>149</v>
      </c>
      <c r="AU201" s="240" t="s">
        <v>84</v>
      </c>
      <c r="AV201" s="13" t="s">
        <v>145</v>
      </c>
      <c r="AW201" s="13" t="s">
        <v>36</v>
      </c>
      <c r="AX201" s="13" t="s">
        <v>81</v>
      </c>
      <c r="AY201" s="240" t="s">
        <v>138</v>
      </c>
    </row>
    <row r="202" spans="2:65" s="1" customFormat="1" ht="22.5" customHeight="1">
      <c r="B202" s="40"/>
      <c r="C202" s="192" t="s">
        <v>285</v>
      </c>
      <c r="D202" s="192" t="s">
        <v>140</v>
      </c>
      <c r="E202" s="193" t="s">
        <v>286</v>
      </c>
      <c r="F202" s="194" t="s">
        <v>287</v>
      </c>
      <c r="G202" s="195" t="s">
        <v>187</v>
      </c>
      <c r="H202" s="196">
        <v>68</v>
      </c>
      <c r="I202" s="197"/>
      <c r="J202" s="198">
        <f>ROUND(I202*H202,2)</f>
        <v>0</v>
      </c>
      <c r="K202" s="194" t="s">
        <v>21</v>
      </c>
      <c r="L202" s="60"/>
      <c r="M202" s="199" t="s">
        <v>21</v>
      </c>
      <c r="N202" s="200" t="s">
        <v>44</v>
      </c>
      <c r="O202" s="41"/>
      <c r="P202" s="201">
        <f>O202*H202</f>
        <v>0</v>
      </c>
      <c r="Q202" s="201">
        <v>0</v>
      </c>
      <c r="R202" s="201">
        <f>Q202*H202</f>
        <v>0</v>
      </c>
      <c r="S202" s="201">
        <v>0</v>
      </c>
      <c r="T202" s="202">
        <f>S202*H202</f>
        <v>0</v>
      </c>
      <c r="AR202" s="23" t="s">
        <v>145</v>
      </c>
      <c r="AT202" s="23" t="s">
        <v>140</v>
      </c>
      <c r="AU202" s="23" t="s">
        <v>84</v>
      </c>
      <c r="AY202" s="23" t="s">
        <v>138</v>
      </c>
      <c r="BE202" s="203">
        <f>IF(N202="základní",J202,0)</f>
        <v>0</v>
      </c>
      <c r="BF202" s="203">
        <f>IF(N202="snížená",J202,0)</f>
        <v>0</v>
      </c>
      <c r="BG202" s="203">
        <f>IF(N202="zákl. přenesená",J202,0)</f>
        <v>0</v>
      </c>
      <c r="BH202" s="203">
        <f>IF(N202="sníž. přenesená",J202,0)</f>
        <v>0</v>
      </c>
      <c r="BI202" s="203">
        <f>IF(N202="nulová",J202,0)</f>
        <v>0</v>
      </c>
      <c r="BJ202" s="23" t="s">
        <v>81</v>
      </c>
      <c r="BK202" s="203">
        <f>ROUND(I202*H202,2)</f>
        <v>0</v>
      </c>
      <c r="BL202" s="23" t="s">
        <v>145</v>
      </c>
      <c r="BM202" s="23" t="s">
        <v>288</v>
      </c>
    </row>
    <row r="203" spans="2:51" s="12" customFormat="1" ht="13.5">
      <c r="B203" s="218"/>
      <c r="C203" s="219"/>
      <c r="D203" s="204" t="s">
        <v>149</v>
      </c>
      <c r="E203" s="220" t="s">
        <v>21</v>
      </c>
      <c r="F203" s="221" t="s">
        <v>689</v>
      </c>
      <c r="G203" s="219"/>
      <c r="H203" s="222">
        <v>68</v>
      </c>
      <c r="I203" s="223"/>
      <c r="J203" s="219"/>
      <c r="K203" s="219"/>
      <c r="L203" s="224"/>
      <c r="M203" s="225"/>
      <c r="N203" s="226"/>
      <c r="O203" s="226"/>
      <c r="P203" s="226"/>
      <c r="Q203" s="226"/>
      <c r="R203" s="226"/>
      <c r="S203" s="226"/>
      <c r="T203" s="227"/>
      <c r="AT203" s="228" t="s">
        <v>149</v>
      </c>
      <c r="AU203" s="228" t="s">
        <v>84</v>
      </c>
      <c r="AV203" s="12" t="s">
        <v>84</v>
      </c>
      <c r="AW203" s="12" t="s">
        <v>36</v>
      </c>
      <c r="AX203" s="12" t="s">
        <v>73</v>
      </c>
      <c r="AY203" s="228" t="s">
        <v>138</v>
      </c>
    </row>
    <row r="204" spans="2:51" s="13" customFormat="1" ht="13.5">
      <c r="B204" s="229"/>
      <c r="C204" s="230"/>
      <c r="D204" s="231" t="s">
        <v>149</v>
      </c>
      <c r="E204" s="232" t="s">
        <v>21</v>
      </c>
      <c r="F204" s="233" t="s">
        <v>152</v>
      </c>
      <c r="G204" s="230"/>
      <c r="H204" s="234">
        <v>68</v>
      </c>
      <c r="I204" s="235"/>
      <c r="J204" s="230"/>
      <c r="K204" s="230"/>
      <c r="L204" s="236"/>
      <c r="M204" s="237"/>
      <c r="N204" s="238"/>
      <c r="O204" s="238"/>
      <c r="P204" s="238"/>
      <c r="Q204" s="238"/>
      <c r="R204" s="238"/>
      <c r="S204" s="238"/>
      <c r="T204" s="239"/>
      <c r="AT204" s="240" t="s">
        <v>149</v>
      </c>
      <c r="AU204" s="240" t="s">
        <v>84</v>
      </c>
      <c r="AV204" s="13" t="s">
        <v>145</v>
      </c>
      <c r="AW204" s="13" t="s">
        <v>36</v>
      </c>
      <c r="AX204" s="13" t="s">
        <v>81</v>
      </c>
      <c r="AY204" s="240" t="s">
        <v>138</v>
      </c>
    </row>
    <row r="205" spans="2:65" s="1" customFormat="1" ht="22.5" customHeight="1">
      <c r="B205" s="40"/>
      <c r="C205" s="192" t="s">
        <v>289</v>
      </c>
      <c r="D205" s="192" t="s">
        <v>140</v>
      </c>
      <c r="E205" s="193" t="s">
        <v>206</v>
      </c>
      <c r="F205" s="194" t="s">
        <v>207</v>
      </c>
      <c r="G205" s="195" t="s">
        <v>187</v>
      </c>
      <c r="H205" s="196">
        <v>68</v>
      </c>
      <c r="I205" s="197"/>
      <c r="J205" s="198">
        <f>ROUND(I205*H205,2)</f>
        <v>0</v>
      </c>
      <c r="K205" s="194" t="s">
        <v>144</v>
      </c>
      <c r="L205" s="60"/>
      <c r="M205" s="199" t="s">
        <v>21</v>
      </c>
      <c r="N205" s="200" t="s">
        <v>44</v>
      </c>
      <c r="O205" s="41"/>
      <c r="P205" s="201">
        <f>O205*H205</f>
        <v>0</v>
      </c>
      <c r="Q205" s="201">
        <v>0</v>
      </c>
      <c r="R205" s="201">
        <f>Q205*H205</f>
        <v>0</v>
      </c>
      <c r="S205" s="201">
        <v>0</v>
      </c>
      <c r="T205" s="202">
        <f>S205*H205</f>
        <v>0</v>
      </c>
      <c r="AR205" s="23" t="s">
        <v>145</v>
      </c>
      <c r="AT205" s="23" t="s">
        <v>140</v>
      </c>
      <c r="AU205" s="23" t="s">
        <v>84</v>
      </c>
      <c r="AY205" s="23" t="s">
        <v>138</v>
      </c>
      <c r="BE205" s="203">
        <f>IF(N205="základní",J205,0)</f>
        <v>0</v>
      </c>
      <c r="BF205" s="203">
        <f>IF(N205="snížená",J205,0)</f>
        <v>0</v>
      </c>
      <c r="BG205" s="203">
        <f>IF(N205="zákl. přenesená",J205,0)</f>
        <v>0</v>
      </c>
      <c r="BH205" s="203">
        <f>IF(N205="sníž. přenesená",J205,0)</f>
        <v>0</v>
      </c>
      <c r="BI205" s="203">
        <f>IF(N205="nulová",J205,0)</f>
        <v>0</v>
      </c>
      <c r="BJ205" s="23" t="s">
        <v>81</v>
      </c>
      <c r="BK205" s="203">
        <f>ROUND(I205*H205,2)</f>
        <v>0</v>
      </c>
      <c r="BL205" s="23" t="s">
        <v>145</v>
      </c>
      <c r="BM205" s="23" t="s">
        <v>290</v>
      </c>
    </row>
    <row r="206" spans="2:51" s="12" customFormat="1" ht="13.5">
      <c r="B206" s="218"/>
      <c r="C206" s="219"/>
      <c r="D206" s="204" t="s">
        <v>149</v>
      </c>
      <c r="E206" s="220" t="s">
        <v>21</v>
      </c>
      <c r="F206" s="221" t="s">
        <v>689</v>
      </c>
      <c r="G206" s="219"/>
      <c r="H206" s="222">
        <v>68</v>
      </c>
      <c r="I206" s="223"/>
      <c r="J206" s="219"/>
      <c r="K206" s="219"/>
      <c r="L206" s="224"/>
      <c r="M206" s="225"/>
      <c r="N206" s="226"/>
      <c r="O206" s="226"/>
      <c r="P206" s="226"/>
      <c r="Q206" s="226"/>
      <c r="R206" s="226"/>
      <c r="S206" s="226"/>
      <c r="T206" s="227"/>
      <c r="AT206" s="228" t="s">
        <v>149</v>
      </c>
      <c r="AU206" s="228" t="s">
        <v>84</v>
      </c>
      <c r="AV206" s="12" t="s">
        <v>84</v>
      </c>
      <c r="AW206" s="12" t="s">
        <v>36</v>
      </c>
      <c r="AX206" s="12" t="s">
        <v>73</v>
      </c>
      <c r="AY206" s="228" t="s">
        <v>138</v>
      </c>
    </row>
    <row r="207" spans="2:51" s="13" customFormat="1" ht="13.5">
      <c r="B207" s="229"/>
      <c r="C207" s="230"/>
      <c r="D207" s="231" t="s">
        <v>149</v>
      </c>
      <c r="E207" s="232" t="s">
        <v>21</v>
      </c>
      <c r="F207" s="233" t="s">
        <v>152</v>
      </c>
      <c r="G207" s="230"/>
      <c r="H207" s="234">
        <v>68</v>
      </c>
      <c r="I207" s="235"/>
      <c r="J207" s="230"/>
      <c r="K207" s="230"/>
      <c r="L207" s="236"/>
      <c r="M207" s="237"/>
      <c r="N207" s="238"/>
      <c r="O207" s="238"/>
      <c r="P207" s="238"/>
      <c r="Q207" s="238"/>
      <c r="R207" s="238"/>
      <c r="S207" s="238"/>
      <c r="T207" s="239"/>
      <c r="AT207" s="240" t="s">
        <v>149</v>
      </c>
      <c r="AU207" s="240" t="s">
        <v>84</v>
      </c>
      <c r="AV207" s="13" t="s">
        <v>145</v>
      </c>
      <c r="AW207" s="13" t="s">
        <v>36</v>
      </c>
      <c r="AX207" s="13" t="s">
        <v>81</v>
      </c>
      <c r="AY207" s="240" t="s">
        <v>138</v>
      </c>
    </row>
    <row r="208" spans="2:65" s="1" customFormat="1" ht="31.5" customHeight="1">
      <c r="B208" s="40"/>
      <c r="C208" s="192" t="s">
        <v>291</v>
      </c>
      <c r="D208" s="192" t="s">
        <v>140</v>
      </c>
      <c r="E208" s="193" t="s">
        <v>210</v>
      </c>
      <c r="F208" s="194" t="s">
        <v>211</v>
      </c>
      <c r="G208" s="195" t="s">
        <v>187</v>
      </c>
      <c r="H208" s="196">
        <v>68</v>
      </c>
      <c r="I208" s="197"/>
      <c r="J208" s="198">
        <f>ROUND(I208*H208,2)</f>
        <v>0</v>
      </c>
      <c r="K208" s="194" t="s">
        <v>144</v>
      </c>
      <c r="L208" s="60"/>
      <c r="M208" s="199" t="s">
        <v>21</v>
      </c>
      <c r="N208" s="200" t="s">
        <v>44</v>
      </c>
      <c r="O208" s="41"/>
      <c r="P208" s="201">
        <f>O208*H208</f>
        <v>0</v>
      </c>
      <c r="Q208" s="201">
        <v>0</v>
      </c>
      <c r="R208" s="201">
        <f>Q208*H208</f>
        <v>0</v>
      </c>
      <c r="S208" s="201">
        <v>0</v>
      </c>
      <c r="T208" s="202">
        <f>S208*H208</f>
        <v>0</v>
      </c>
      <c r="AR208" s="23" t="s">
        <v>145</v>
      </c>
      <c r="AT208" s="23" t="s">
        <v>140</v>
      </c>
      <c r="AU208" s="23" t="s">
        <v>84</v>
      </c>
      <c r="AY208" s="23" t="s">
        <v>138</v>
      </c>
      <c r="BE208" s="203">
        <f>IF(N208="základní",J208,0)</f>
        <v>0</v>
      </c>
      <c r="BF208" s="203">
        <f>IF(N208="snížená",J208,0)</f>
        <v>0</v>
      </c>
      <c r="BG208" s="203">
        <f>IF(N208="zákl. přenesená",J208,0)</f>
        <v>0</v>
      </c>
      <c r="BH208" s="203">
        <f>IF(N208="sníž. přenesená",J208,0)</f>
        <v>0</v>
      </c>
      <c r="BI208" s="203">
        <f>IF(N208="nulová",J208,0)</f>
        <v>0</v>
      </c>
      <c r="BJ208" s="23" t="s">
        <v>81</v>
      </c>
      <c r="BK208" s="203">
        <f>ROUND(I208*H208,2)</f>
        <v>0</v>
      </c>
      <c r="BL208" s="23" t="s">
        <v>145</v>
      </c>
      <c r="BM208" s="23" t="s">
        <v>292</v>
      </c>
    </row>
    <row r="209" spans="2:47" s="1" customFormat="1" ht="27">
      <c r="B209" s="40"/>
      <c r="C209" s="62"/>
      <c r="D209" s="204" t="s">
        <v>147</v>
      </c>
      <c r="E209" s="62"/>
      <c r="F209" s="205" t="s">
        <v>213</v>
      </c>
      <c r="G209" s="62"/>
      <c r="H209" s="62"/>
      <c r="I209" s="162"/>
      <c r="J209" s="62"/>
      <c r="K209" s="62"/>
      <c r="L209" s="60"/>
      <c r="M209" s="206"/>
      <c r="N209" s="41"/>
      <c r="O209" s="41"/>
      <c r="P209" s="41"/>
      <c r="Q209" s="41"/>
      <c r="R209" s="41"/>
      <c r="S209" s="41"/>
      <c r="T209" s="77"/>
      <c r="AT209" s="23" t="s">
        <v>147</v>
      </c>
      <c r="AU209" s="23" t="s">
        <v>84</v>
      </c>
    </row>
    <row r="210" spans="2:51" s="12" customFormat="1" ht="13.5">
      <c r="B210" s="218"/>
      <c r="C210" s="219"/>
      <c r="D210" s="204" t="s">
        <v>149</v>
      </c>
      <c r="E210" s="220" t="s">
        <v>21</v>
      </c>
      <c r="F210" s="221" t="s">
        <v>689</v>
      </c>
      <c r="G210" s="219"/>
      <c r="H210" s="222">
        <v>68</v>
      </c>
      <c r="I210" s="223"/>
      <c r="J210" s="219"/>
      <c r="K210" s="219"/>
      <c r="L210" s="224"/>
      <c r="M210" s="225"/>
      <c r="N210" s="226"/>
      <c r="O210" s="226"/>
      <c r="P210" s="226"/>
      <c r="Q210" s="226"/>
      <c r="R210" s="226"/>
      <c r="S210" s="226"/>
      <c r="T210" s="227"/>
      <c r="AT210" s="228" t="s">
        <v>149</v>
      </c>
      <c r="AU210" s="228" t="s">
        <v>84</v>
      </c>
      <c r="AV210" s="12" t="s">
        <v>84</v>
      </c>
      <c r="AW210" s="12" t="s">
        <v>36</v>
      </c>
      <c r="AX210" s="12" t="s">
        <v>73</v>
      </c>
      <c r="AY210" s="228" t="s">
        <v>138</v>
      </c>
    </row>
    <row r="211" spans="2:51" s="13" customFormat="1" ht="13.5">
      <c r="B211" s="229"/>
      <c r="C211" s="230"/>
      <c r="D211" s="204" t="s">
        <v>149</v>
      </c>
      <c r="E211" s="241" t="s">
        <v>21</v>
      </c>
      <c r="F211" s="242" t="s">
        <v>152</v>
      </c>
      <c r="G211" s="230"/>
      <c r="H211" s="243">
        <v>68</v>
      </c>
      <c r="I211" s="235"/>
      <c r="J211" s="230"/>
      <c r="K211" s="230"/>
      <c r="L211" s="236"/>
      <c r="M211" s="237"/>
      <c r="N211" s="238"/>
      <c r="O211" s="238"/>
      <c r="P211" s="238"/>
      <c r="Q211" s="238"/>
      <c r="R211" s="238"/>
      <c r="S211" s="238"/>
      <c r="T211" s="239"/>
      <c r="AT211" s="240" t="s">
        <v>149</v>
      </c>
      <c r="AU211" s="240" t="s">
        <v>84</v>
      </c>
      <c r="AV211" s="13" t="s">
        <v>145</v>
      </c>
      <c r="AW211" s="13" t="s">
        <v>36</v>
      </c>
      <c r="AX211" s="13" t="s">
        <v>81</v>
      </c>
      <c r="AY211" s="240" t="s">
        <v>138</v>
      </c>
    </row>
    <row r="212" spans="2:63" s="10" customFormat="1" ht="29.85" customHeight="1">
      <c r="B212" s="175"/>
      <c r="C212" s="176"/>
      <c r="D212" s="189" t="s">
        <v>72</v>
      </c>
      <c r="E212" s="190" t="s">
        <v>178</v>
      </c>
      <c r="F212" s="190" t="s">
        <v>293</v>
      </c>
      <c r="G212" s="176"/>
      <c r="H212" s="176"/>
      <c r="I212" s="179"/>
      <c r="J212" s="191">
        <f>BK212</f>
        <v>0</v>
      </c>
      <c r="K212" s="176"/>
      <c r="L212" s="181"/>
      <c r="M212" s="182"/>
      <c r="N212" s="183"/>
      <c r="O212" s="183"/>
      <c r="P212" s="184">
        <f>SUM(P213:P242)</f>
        <v>0</v>
      </c>
      <c r="Q212" s="183"/>
      <c r="R212" s="184">
        <f>SUM(R213:R242)</f>
        <v>12.576796759999999</v>
      </c>
      <c r="S212" s="183"/>
      <c r="T212" s="185">
        <f>SUM(T213:T242)</f>
        <v>0</v>
      </c>
      <c r="AR212" s="186" t="s">
        <v>81</v>
      </c>
      <c r="AT212" s="187" t="s">
        <v>72</v>
      </c>
      <c r="AU212" s="187" t="s">
        <v>81</v>
      </c>
      <c r="AY212" s="186" t="s">
        <v>138</v>
      </c>
      <c r="BK212" s="188">
        <f>SUM(BK213:BK242)</f>
        <v>0</v>
      </c>
    </row>
    <row r="213" spans="2:65" s="1" customFormat="1" ht="22.5" customHeight="1">
      <c r="B213" s="40"/>
      <c r="C213" s="192" t="s">
        <v>294</v>
      </c>
      <c r="D213" s="192" t="s">
        <v>140</v>
      </c>
      <c r="E213" s="193" t="s">
        <v>295</v>
      </c>
      <c r="F213" s="194" t="s">
        <v>296</v>
      </c>
      <c r="G213" s="195" t="s">
        <v>143</v>
      </c>
      <c r="H213" s="196">
        <v>0.216</v>
      </c>
      <c r="I213" s="197"/>
      <c r="J213" s="198">
        <f>ROUND(I213*H213,2)</f>
        <v>0</v>
      </c>
      <c r="K213" s="194" t="s">
        <v>144</v>
      </c>
      <c r="L213" s="60"/>
      <c r="M213" s="199" t="s">
        <v>21</v>
      </c>
      <c r="N213" s="200" t="s">
        <v>44</v>
      </c>
      <c r="O213" s="41"/>
      <c r="P213" s="201">
        <f>O213*H213</f>
        <v>0</v>
      </c>
      <c r="Q213" s="201">
        <v>2.16</v>
      </c>
      <c r="R213" s="201">
        <f>Q213*H213</f>
        <v>0.46656000000000003</v>
      </c>
      <c r="S213" s="201">
        <v>0</v>
      </c>
      <c r="T213" s="202">
        <f>S213*H213</f>
        <v>0</v>
      </c>
      <c r="AR213" s="23" t="s">
        <v>145</v>
      </c>
      <c r="AT213" s="23" t="s">
        <v>140</v>
      </c>
      <c r="AU213" s="23" t="s">
        <v>84</v>
      </c>
      <c r="AY213" s="23" t="s">
        <v>138</v>
      </c>
      <c r="BE213" s="203">
        <f>IF(N213="základní",J213,0)</f>
        <v>0</v>
      </c>
      <c r="BF213" s="203">
        <f>IF(N213="snížená",J213,0)</f>
        <v>0</v>
      </c>
      <c r="BG213" s="203">
        <f>IF(N213="zákl. přenesená",J213,0)</f>
        <v>0</v>
      </c>
      <c r="BH213" s="203">
        <f>IF(N213="sníž. přenesená",J213,0)</f>
        <v>0</v>
      </c>
      <c r="BI213" s="203">
        <f>IF(N213="nulová",J213,0)</f>
        <v>0</v>
      </c>
      <c r="BJ213" s="23" t="s">
        <v>81</v>
      </c>
      <c r="BK213" s="203">
        <f>ROUND(I213*H213,2)</f>
        <v>0</v>
      </c>
      <c r="BL213" s="23" t="s">
        <v>145</v>
      </c>
      <c r="BM213" s="23" t="s">
        <v>297</v>
      </c>
    </row>
    <row r="214" spans="2:47" s="1" customFormat="1" ht="54">
      <c r="B214" s="40"/>
      <c r="C214" s="62"/>
      <c r="D214" s="204" t="s">
        <v>147</v>
      </c>
      <c r="E214" s="62"/>
      <c r="F214" s="205" t="s">
        <v>298</v>
      </c>
      <c r="G214" s="62"/>
      <c r="H214" s="62"/>
      <c r="I214" s="162"/>
      <c r="J214" s="62"/>
      <c r="K214" s="62"/>
      <c r="L214" s="60"/>
      <c r="M214" s="206"/>
      <c r="N214" s="41"/>
      <c r="O214" s="41"/>
      <c r="P214" s="41"/>
      <c r="Q214" s="41"/>
      <c r="R214" s="41"/>
      <c r="S214" s="41"/>
      <c r="T214" s="77"/>
      <c r="AT214" s="23" t="s">
        <v>147</v>
      </c>
      <c r="AU214" s="23" t="s">
        <v>84</v>
      </c>
    </row>
    <row r="215" spans="2:51" s="11" customFormat="1" ht="13.5">
      <c r="B215" s="207"/>
      <c r="C215" s="208"/>
      <c r="D215" s="204" t="s">
        <v>149</v>
      </c>
      <c r="E215" s="209" t="s">
        <v>21</v>
      </c>
      <c r="F215" s="210" t="s">
        <v>690</v>
      </c>
      <c r="G215" s="208"/>
      <c r="H215" s="211" t="s">
        <v>21</v>
      </c>
      <c r="I215" s="212"/>
      <c r="J215" s="208"/>
      <c r="K215" s="208"/>
      <c r="L215" s="213"/>
      <c r="M215" s="214"/>
      <c r="N215" s="215"/>
      <c r="O215" s="215"/>
      <c r="P215" s="215"/>
      <c r="Q215" s="215"/>
      <c r="R215" s="215"/>
      <c r="S215" s="215"/>
      <c r="T215" s="216"/>
      <c r="AT215" s="217" t="s">
        <v>149</v>
      </c>
      <c r="AU215" s="217" t="s">
        <v>84</v>
      </c>
      <c r="AV215" s="11" t="s">
        <v>81</v>
      </c>
      <c r="AW215" s="11" t="s">
        <v>36</v>
      </c>
      <c r="AX215" s="11" t="s">
        <v>73</v>
      </c>
      <c r="AY215" s="217" t="s">
        <v>138</v>
      </c>
    </row>
    <row r="216" spans="2:51" s="12" customFormat="1" ht="13.5">
      <c r="B216" s="218"/>
      <c r="C216" s="219"/>
      <c r="D216" s="204" t="s">
        <v>149</v>
      </c>
      <c r="E216" s="220" t="s">
        <v>21</v>
      </c>
      <c r="F216" s="221" t="s">
        <v>691</v>
      </c>
      <c r="G216" s="219"/>
      <c r="H216" s="222">
        <v>0.216</v>
      </c>
      <c r="I216" s="223"/>
      <c r="J216" s="219"/>
      <c r="K216" s="219"/>
      <c r="L216" s="224"/>
      <c r="M216" s="225"/>
      <c r="N216" s="226"/>
      <c r="O216" s="226"/>
      <c r="P216" s="226"/>
      <c r="Q216" s="226"/>
      <c r="R216" s="226"/>
      <c r="S216" s="226"/>
      <c r="T216" s="227"/>
      <c r="AT216" s="228" t="s">
        <v>149</v>
      </c>
      <c r="AU216" s="228" t="s">
        <v>84</v>
      </c>
      <c r="AV216" s="12" t="s">
        <v>84</v>
      </c>
      <c r="AW216" s="12" t="s">
        <v>36</v>
      </c>
      <c r="AX216" s="12" t="s">
        <v>73</v>
      </c>
      <c r="AY216" s="228" t="s">
        <v>138</v>
      </c>
    </row>
    <row r="217" spans="2:51" s="13" customFormat="1" ht="13.5">
      <c r="B217" s="229"/>
      <c r="C217" s="230"/>
      <c r="D217" s="231" t="s">
        <v>149</v>
      </c>
      <c r="E217" s="232" t="s">
        <v>21</v>
      </c>
      <c r="F217" s="233" t="s">
        <v>152</v>
      </c>
      <c r="G217" s="230"/>
      <c r="H217" s="234">
        <v>0.216</v>
      </c>
      <c r="I217" s="235"/>
      <c r="J217" s="230"/>
      <c r="K217" s="230"/>
      <c r="L217" s="236"/>
      <c r="M217" s="237"/>
      <c r="N217" s="238"/>
      <c r="O217" s="238"/>
      <c r="P217" s="238"/>
      <c r="Q217" s="238"/>
      <c r="R217" s="238"/>
      <c r="S217" s="238"/>
      <c r="T217" s="239"/>
      <c r="AT217" s="240" t="s">
        <v>149</v>
      </c>
      <c r="AU217" s="240" t="s">
        <v>84</v>
      </c>
      <c r="AV217" s="13" t="s">
        <v>145</v>
      </c>
      <c r="AW217" s="13" t="s">
        <v>36</v>
      </c>
      <c r="AX217" s="13" t="s">
        <v>81</v>
      </c>
      <c r="AY217" s="240" t="s">
        <v>138</v>
      </c>
    </row>
    <row r="218" spans="2:65" s="1" customFormat="1" ht="22.5" customHeight="1">
      <c r="B218" s="40"/>
      <c r="C218" s="192" t="s">
        <v>300</v>
      </c>
      <c r="D218" s="192" t="s">
        <v>140</v>
      </c>
      <c r="E218" s="193" t="s">
        <v>301</v>
      </c>
      <c r="F218" s="194" t="s">
        <v>302</v>
      </c>
      <c r="G218" s="195" t="s">
        <v>143</v>
      </c>
      <c r="H218" s="196">
        <v>0.864</v>
      </c>
      <c r="I218" s="197"/>
      <c r="J218" s="198">
        <f>ROUND(I218*H218,2)</f>
        <v>0</v>
      </c>
      <c r="K218" s="194" t="s">
        <v>144</v>
      </c>
      <c r="L218" s="60"/>
      <c r="M218" s="199" t="s">
        <v>21</v>
      </c>
      <c r="N218" s="200" t="s">
        <v>44</v>
      </c>
      <c r="O218" s="41"/>
      <c r="P218" s="201">
        <f>O218*H218</f>
        <v>0</v>
      </c>
      <c r="Q218" s="201">
        <v>2.25634</v>
      </c>
      <c r="R218" s="201">
        <f>Q218*H218</f>
        <v>1.9494777599999997</v>
      </c>
      <c r="S218" s="201">
        <v>0</v>
      </c>
      <c r="T218" s="202">
        <f>S218*H218</f>
        <v>0</v>
      </c>
      <c r="AR218" s="23" t="s">
        <v>145</v>
      </c>
      <c r="AT218" s="23" t="s">
        <v>140</v>
      </c>
      <c r="AU218" s="23" t="s">
        <v>84</v>
      </c>
      <c r="AY218" s="23" t="s">
        <v>138</v>
      </c>
      <c r="BE218" s="203">
        <f>IF(N218="základní",J218,0)</f>
        <v>0</v>
      </c>
      <c r="BF218" s="203">
        <f>IF(N218="snížená",J218,0)</f>
        <v>0</v>
      </c>
      <c r="BG218" s="203">
        <f>IF(N218="zákl. přenesená",J218,0)</f>
        <v>0</v>
      </c>
      <c r="BH218" s="203">
        <f>IF(N218="sníž. přenesená",J218,0)</f>
        <v>0</v>
      </c>
      <c r="BI218" s="203">
        <f>IF(N218="nulová",J218,0)</f>
        <v>0</v>
      </c>
      <c r="BJ218" s="23" t="s">
        <v>81</v>
      </c>
      <c r="BK218" s="203">
        <f>ROUND(I218*H218,2)</f>
        <v>0</v>
      </c>
      <c r="BL218" s="23" t="s">
        <v>145</v>
      </c>
      <c r="BM218" s="23" t="s">
        <v>303</v>
      </c>
    </row>
    <row r="219" spans="2:47" s="1" customFormat="1" ht="81">
      <c r="B219" s="40"/>
      <c r="C219" s="62"/>
      <c r="D219" s="204" t="s">
        <v>147</v>
      </c>
      <c r="E219" s="62"/>
      <c r="F219" s="205" t="s">
        <v>304</v>
      </c>
      <c r="G219" s="62"/>
      <c r="H219" s="62"/>
      <c r="I219" s="162"/>
      <c r="J219" s="62"/>
      <c r="K219" s="62"/>
      <c r="L219" s="60"/>
      <c r="M219" s="206"/>
      <c r="N219" s="41"/>
      <c r="O219" s="41"/>
      <c r="P219" s="41"/>
      <c r="Q219" s="41"/>
      <c r="R219" s="41"/>
      <c r="S219" s="41"/>
      <c r="T219" s="77"/>
      <c r="AT219" s="23" t="s">
        <v>147</v>
      </c>
      <c r="AU219" s="23" t="s">
        <v>84</v>
      </c>
    </row>
    <row r="220" spans="2:51" s="11" customFormat="1" ht="13.5">
      <c r="B220" s="207"/>
      <c r="C220" s="208"/>
      <c r="D220" s="204" t="s">
        <v>149</v>
      </c>
      <c r="E220" s="209" t="s">
        <v>21</v>
      </c>
      <c r="F220" s="210" t="s">
        <v>690</v>
      </c>
      <c r="G220" s="208"/>
      <c r="H220" s="211" t="s">
        <v>21</v>
      </c>
      <c r="I220" s="212"/>
      <c r="J220" s="208"/>
      <c r="K220" s="208"/>
      <c r="L220" s="213"/>
      <c r="M220" s="214"/>
      <c r="N220" s="215"/>
      <c r="O220" s="215"/>
      <c r="P220" s="215"/>
      <c r="Q220" s="215"/>
      <c r="R220" s="215"/>
      <c r="S220" s="215"/>
      <c r="T220" s="216"/>
      <c r="AT220" s="217" t="s">
        <v>149</v>
      </c>
      <c r="AU220" s="217" t="s">
        <v>84</v>
      </c>
      <c r="AV220" s="11" t="s">
        <v>81</v>
      </c>
      <c r="AW220" s="11" t="s">
        <v>36</v>
      </c>
      <c r="AX220" s="11" t="s">
        <v>73</v>
      </c>
      <c r="AY220" s="217" t="s">
        <v>138</v>
      </c>
    </row>
    <row r="221" spans="2:51" s="12" customFormat="1" ht="13.5">
      <c r="B221" s="218"/>
      <c r="C221" s="219"/>
      <c r="D221" s="204" t="s">
        <v>149</v>
      </c>
      <c r="E221" s="220" t="s">
        <v>21</v>
      </c>
      <c r="F221" s="221" t="s">
        <v>692</v>
      </c>
      <c r="G221" s="219"/>
      <c r="H221" s="222">
        <v>0.864</v>
      </c>
      <c r="I221" s="223"/>
      <c r="J221" s="219"/>
      <c r="K221" s="219"/>
      <c r="L221" s="224"/>
      <c r="M221" s="225"/>
      <c r="N221" s="226"/>
      <c r="O221" s="226"/>
      <c r="P221" s="226"/>
      <c r="Q221" s="226"/>
      <c r="R221" s="226"/>
      <c r="S221" s="226"/>
      <c r="T221" s="227"/>
      <c r="AT221" s="228" t="s">
        <v>149</v>
      </c>
      <c r="AU221" s="228" t="s">
        <v>84</v>
      </c>
      <c r="AV221" s="12" t="s">
        <v>84</v>
      </c>
      <c r="AW221" s="12" t="s">
        <v>36</v>
      </c>
      <c r="AX221" s="12" t="s">
        <v>73</v>
      </c>
      <c r="AY221" s="228" t="s">
        <v>138</v>
      </c>
    </row>
    <row r="222" spans="2:51" s="13" customFormat="1" ht="13.5">
      <c r="B222" s="229"/>
      <c r="C222" s="230"/>
      <c r="D222" s="231" t="s">
        <v>149</v>
      </c>
      <c r="E222" s="232" t="s">
        <v>21</v>
      </c>
      <c r="F222" s="233" t="s">
        <v>152</v>
      </c>
      <c r="G222" s="230"/>
      <c r="H222" s="234">
        <v>0.864</v>
      </c>
      <c r="I222" s="235"/>
      <c r="J222" s="230"/>
      <c r="K222" s="230"/>
      <c r="L222" s="236"/>
      <c r="M222" s="237"/>
      <c r="N222" s="238"/>
      <c r="O222" s="238"/>
      <c r="P222" s="238"/>
      <c r="Q222" s="238"/>
      <c r="R222" s="238"/>
      <c r="S222" s="238"/>
      <c r="T222" s="239"/>
      <c r="AT222" s="240" t="s">
        <v>149</v>
      </c>
      <c r="AU222" s="240" t="s">
        <v>84</v>
      </c>
      <c r="AV222" s="13" t="s">
        <v>145</v>
      </c>
      <c r="AW222" s="13" t="s">
        <v>36</v>
      </c>
      <c r="AX222" s="13" t="s">
        <v>81</v>
      </c>
      <c r="AY222" s="240" t="s">
        <v>138</v>
      </c>
    </row>
    <row r="223" spans="2:65" s="1" customFormat="1" ht="22.5" customHeight="1">
      <c r="B223" s="40"/>
      <c r="C223" s="192" t="s">
        <v>306</v>
      </c>
      <c r="D223" s="192" t="s">
        <v>140</v>
      </c>
      <c r="E223" s="193" t="s">
        <v>307</v>
      </c>
      <c r="F223" s="194" t="s">
        <v>308</v>
      </c>
      <c r="G223" s="195" t="s">
        <v>143</v>
      </c>
      <c r="H223" s="196">
        <v>0.35</v>
      </c>
      <c r="I223" s="197"/>
      <c r="J223" s="198">
        <f>ROUND(I223*H223,2)</f>
        <v>0</v>
      </c>
      <c r="K223" s="194" t="s">
        <v>144</v>
      </c>
      <c r="L223" s="60"/>
      <c r="M223" s="199" t="s">
        <v>21</v>
      </c>
      <c r="N223" s="200" t="s">
        <v>44</v>
      </c>
      <c r="O223" s="41"/>
      <c r="P223" s="201">
        <f>O223*H223</f>
        <v>0</v>
      </c>
      <c r="Q223" s="201">
        <v>2.47214</v>
      </c>
      <c r="R223" s="201">
        <f>Q223*H223</f>
        <v>0.8652489999999999</v>
      </c>
      <c r="S223" s="201">
        <v>0</v>
      </c>
      <c r="T223" s="202">
        <f>S223*H223</f>
        <v>0</v>
      </c>
      <c r="AR223" s="23" t="s">
        <v>145</v>
      </c>
      <c r="AT223" s="23" t="s">
        <v>140</v>
      </c>
      <c r="AU223" s="23" t="s">
        <v>84</v>
      </c>
      <c r="AY223" s="23" t="s">
        <v>138</v>
      </c>
      <c r="BE223" s="203">
        <f>IF(N223="základní",J223,0)</f>
        <v>0</v>
      </c>
      <c r="BF223" s="203">
        <f>IF(N223="snížená",J223,0)</f>
        <v>0</v>
      </c>
      <c r="BG223" s="203">
        <f>IF(N223="zákl. přenesená",J223,0)</f>
        <v>0</v>
      </c>
      <c r="BH223" s="203">
        <f>IF(N223="sníž. přenesená",J223,0)</f>
        <v>0</v>
      </c>
      <c r="BI223" s="203">
        <f>IF(N223="nulová",J223,0)</f>
        <v>0</v>
      </c>
      <c r="BJ223" s="23" t="s">
        <v>81</v>
      </c>
      <c r="BK223" s="203">
        <f>ROUND(I223*H223,2)</f>
        <v>0</v>
      </c>
      <c r="BL223" s="23" t="s">
        <v>145</v>
      </c>
      <c r="BM223" s="23" t="s">
        <v>309</v>
      </c>
    </row>
    <row r="224" spans="2:47" s="1" customFormat="1" ht="81">
      <c r="B224" s="40"/>
      <c r="C224" s="62"/>
      <c r="D224" s="204" t="s">
        <v>147</v>
      </c>
      <c r="E224" s="62"/>
      <c r="F224" s="205" t="s">
        <v>304</v>
      </c>
      <c r="G224" s="62"/>
      <c r="H224" s="62"/>
      <c r="I224" s="162"/>
      <c r="J224" s="62"/>
      <c r="K224" s="62"/>
      <c r="L224" s="60"/>
      <c r="M224" s="206"/>
      <c r="N224" s="41"/>
      <c r="O224" s="41"/>
      <c r="P224" s="41"/>
      <c r="Q224" s="41"/>
      <c r="R224" s="41"/>
      <c r="S224" s="41"/>
      <c r="T224" s="77"/>
      <c r="AT224" s="23" t="s">
        <v>147</v>
      </c>
      <c r="AU224" s="23" t="s">
        <v>84</v>
      </c>
    </row>
    <row r="225" spans="2:51" s="11" customFormat="1" ht="13.5">
      <c r="B225" s="207"/>
      <c r="C225" s="208"/>
      <c r="D225" s="204" t="s">
        <v>149</v>
      </c>
      <c r="E225" s="209" t="s">
        <v>21</v>
      </c>
      <c r="F225" s="210" t="s">
        <v>690</v>
      </c>
      <c r="G225" s="208"/>
      <c r="H225" s="211" t="s">
        <v>21</v>
      </c>
      <c r="I225" s="212"/>
      <c r="J225" s="208"/>
      <c r="K225" s="208"/>
      <c r="L225" s="213"/>
      <c r="M225" s="214"/>
      <c r="N225" s="215"/>
      <c r="O225" s="215"/>
      <c r="P225" s="215"/>
      <c r="Q225" s="215"/>
      <c r="R225" s="215"/>
      <c r="S225" s="215"/>
      <c r="T225" s="216"/>
      <c r="AT225" s="217" t="s">
        <v>149</v>
      </c>
      <c r="AU225" s="217" t="s">
        <v>84</v>
      </c>
      <c r="AV225" s="11" t="s">
        <v>81</v>
      </c>
      <c r="AW225" s="11" t="s">
        <v>36</v>
      </c>
      <c r="AX225" s="11" t="s">
        <v>73</v>
      </c>
      <c r="AY225" s="217" t="s">
        <v>138</v>
      </c>
    </row>
    <row r="226" spans="2:51" s="12" customFormat="1" ht="13.5">
      <c r="B226" s="218"/>
      <c r="C226" s="219"/>
      <c r="D226" s="204" t="s">
        <v>149</v>
      </c>
      <c r="E226" s="220" t="s">
        <v>21</v>
      </c>
      <c r="F226" s="221" t="s">
        <v>693</v>
      </c>
      <c r="G226" s="219"/>
      <c r="H226" s="222">
        <v>0.35</v>
      </c>
      <c r="I226" s="223"/>
      <c r="J226" s="219"/>
      <c r="K226" s="219"/>
      <c r="L226" s="224"/>
      <c r="M226" s="225"/>
      <c r="N226" s="226"/>
      <c r="O226" s="226"/>
      <c r="P226" s="226"/>
      <c r="Q226" s="226"/>
      <c r="R226" s="226"/>
      <c r="S226" s="226"/>
      <c r="T226" s="227"/>
      <c r="AT226" s="228" t="s">
        <v>149</v>
      </c>
      <c r="AU226" s="228" t="s">
        <v>84</v>
      </c>
      <c r="AV226" s="12" t="s">
        <v>84</v>
      </c>
      <c r="AW226" s="12" t="s">
        <v>36</v>
      </c>
      <c r="AX226" s="12" t="s">
        <v>73</v>
      </c>
      <c r="AY226" s="228" t="s">
        <v>138</v>
      </c>
    </row>
    <row r="227" spans="2:51" s="13" customFormat="1" ht="13.5">
      <c r="B227" s="229"/>
      <c r="C227" s="230"/>
      <c r="D227" s="231" t="s">
        <v>149</v>
      </c>
      <c r="E227" s="232" t="s">
        <v>21</v>
      </c>
      <c r="F227" s="233" t="s">
        <v>152</v>
      </c>
      <c r="G227" s="230"/>
      <c r="H227" s="234">
        <v>0.35</v>
      </c>
      <c r="I227" s="235"/>
      <c r="J227" s="230"/>
      <c r="K227" s="230"/>
      <c r="L227" s="236"/>
      <c r="M227" s="237"/>
      <c r="N227" s="238"/>
      <c r="O227" s="238"/>
      <c r="P227" s="238"/>
      <c r="Q227" s="238"/>
      <c r="R227" s="238"/>
      <c r="S227" s="238"/>
      <c r="T227" s="239"/>
      <c r="AT227" s="240" t="s">
        <v>149</v>
      </c>
      <c r="AU227" s="240" t="s">
        <v>84</v>
      </c>
      <c r="AV227" s="13" t="s">
        <v>145</v>
      </c>
      <c r="AW227" s="13" t="s">
        <v>36</v>
      </c>
      <c r="AX227" s="13" t="s">
        <v>81</v>
      </c>
      <c r="AY227" s="240" t="s">
        <v>138</v>
      </c>
    </row>
    <row r="228" spans="2:65" s="1" customFormat="1" ht="22.5" customHeight="1">
      <c r="B228" s="40"/>
      <c r="C228" s="192" t="s">
        <v>311</v>
      </c>
      <c r="D228" s="192" t="s">
        <v>140</v>
      </c>
      <c r="E228" s="193" t="s">
        <v>312</v>
      </c>
      <c r="F228" s="194" t="s">
        <v>313</v>
      </c>
      <c r="G228" s="195" t="s">
        <v>187</v>
      </c>
      <c r="H228" s="196">
        <v>3.9</v>
      </c>
      <c r="I228" s="197"/>
      <c r="J228" s="198">
        <f>ROUND(I228*H228,2)</f>
        <v>0</v>
      </c>
      <c r="K228" s="194" t="s">
        <v>144</v>
      </c>
      <c r="L228" s="60"/>
      <c r="M228" s="199" t="s">
        <v>21</v>
      </c>
      <c r="N228" s="200" t="s">
        <v>44</v>
      </c>
      <c r="O228" s="41"/>
      <c r="P228" s="201">
        <f>O228*H228</f>
        <v>0</v>
      </c>
      <c r="Q228" s="201">
        <v>0.8566</v>
      </c>
      <c r="R228" s="201">
        <f>Q228*H228</f>
        <v>3.34074</v>
      </c>
      <c r="S228" s="201">
        <v>0</v>
      </c>
      <c r="T228" s="202">
        <f>S228*H228</f>
        <v>0</v>
      </c>
      <c r="AR228" s="23" t="s">
        <v>145</v>
      </c>
      <c r="AT228" s="23" t="s">
        <v>140</v>
      </c>
      <c r="AU228" s="23" t="s">
        <v>84</v>
      </c>
      <c r="AY228" s="23" t="s">
        <v>138</v>
      </c>
      <c r="BE228" s="203">
        <f>IF(N228="základní",J228,0)</f>
        <v>0</v>
      </c>
      <c r="BF228" s="203">
        <f>IF(N228="snížená",J228,0)</f>
        <v>0</v>
      </c>
      <c r="BG228" s="203">
        <f>IF(N228="zákl. přenesená",J228,0)</f>
        <v>0</v>
      </c>
      <c r="BH228" s="203">
        <f>IF(N228="sníž. přenesená",J228,0)</f>
        <v>0</v>
      </c>
      <c r="BI228" s="203">
        <f>IF(N228="nulová",J228,0)</f>
        <v>0</v>
      </c>
      <c r="BJ228" s="23" t="s">
        <v>81</v>
      </c>
      <c r="BK228" s="203">
        <f>ROUND(I228*H228,2)</f>
        <v>0</v>
      </c>
      <c r="BL228" s="23" t="s">
        <v>145</v>
      </c>
      <c r="BM228" s="23" t="s">
        <v>314</v>
      </c>
    </row>
    <row r="229" spans="2:47" s="1" customFormat="1" ht="67.5">
      <c r="B229" s="40"/>
      <c r="C229" s="62"/>
      <c r="D229" s="204" t="s">
        <v>147</v>
      </c>
      <c r="E229" s="62"/>
      <c r="F229" s="205" t="s">
        <v>315</v>
      </c>
      <c r="G229" s="62"/>
      <c r="H229" s="62"/>
      <c r="I229" s="162"/>
      <c r="J229" s="62"/>
      <c r="K229" s="62"/>
      <c r="L229" s="60"/>
      <c r="M229" s="206"/>
      <c r="N229" s="41"/>
      <c r="O229" s="41"/>
      <c r="P229" s="41"/>
      <c r="Q229" s="41"/>
      <c r="R229" s="41"/>
      <c r="S229" s="41"/>
      <c r="T229" s="77"/>
      <c r="AT229" s="23" t="s">
        <v>147</v>
      </c>
      <c r="AU229" s="23" t="s">
        <v>84</v>
      </c>
    </row>
    <row r="230" spans="2:51" s="11" customFormat="1" ht="13.5">
      <c r="B230" s="207"/>
      <c r="C230" s="208"/>
      <c r="D230" s="204" t="s">
        <v>149</v>
      </c>
      <c r="E230" s="209" t="s">
        <v>21</v>
      </c>
      <c r="F230" s="210" t="s">
        <v>690</v>
      </c>
      <c r="G230" s="208"/>
      <c r="H230" s="211" t="s">
        <v>21</v>
      </c>
      <c r="I230" s="212"/>
      <c r="J230" s="208"/>
      <c r="K230" s="208"/>
      <c r="L230" s="213"/>
      <c r="M230" s="214"/>
      <c r="N230" s="215"/>
      <c r="O230" s="215"/>
      <c r="P230" s="215"/>
      <c r="Q230" s="215"/>
      <c r="R230" s="215"/>
      <c r="S230" s="215"/>
      <c r="T230" s="216"/>
      <c r="AT230" s="217" t="s">
        <v>149</v>
      </c>
      <c r="AU230" s="217" t="s">
        <v>84</v>
      </c>
      <c r="AV230" s="11" t="s">
        <v>81</v>
      </c>
      <c r="AW230" s="11" t="s">
        <v>36</v>
      </c>
      <c r="AX230" s="11" t="s">
        <v>73</v>
      </c>
      <c r="AY230" s="217" t="s">
        <v>138</v>
      </c>
    </row>
    <row r="231" spans="2:51" s="12" customFormat="1" ht="13.5">
      <c r="B231" s="218"/>
      <c r="C231" s="219"/>
      <c r="D231" s="204" t="s">
        <v>149</v>
      </c>
      <c r="E231" s="220" t="s">
        <v>21</v>
      </c>
      <c r="F231" s="221" t="s">
        <v>694</v>
      </c>
      <c r="G231" s="219"/>
      <c r="H231" s="222">
        <v>3.9</v>
      </c>
      <c r="I231" s="223"/>
      <c r="J231" s="219"/>
      <c r="K231" s="219"/>
      <c r="L231" s="224"/>
      <c r="M231" s="225"/>
      <c r="N231" s="226"/>
      <c r="O231" s="226"/>
      <c r="P231" s="226"/>
      <c r="Q231" s="226"/>
      <c r="R231" s="226"/>
      <c r="S231" s="226"/>
      <c r="T231" s="227"/>
      <c r="AT231" s="228" t="s">
        <v>149</v>
      </c>
      <c r="AU231" s="228" t="s">
        <v>84</v>
      </c>
      <c r="AV231" s="12" t="s">
        <v>84</v>
      </c>
      <c r="AW231" s="12" t="s">
        <v>36</v>
      </c>
      <c r="AX231" s="12" t="s">
        <v>73</v>
      </c>
      <c r="AY231" s="228" t="s">
        <v>138</v>
      </c>
    </row>
    <row r="232" spans="2:51" s="13" customFormat="1" ht="13.5">
      <c r="B232" s="229"/>
      <c r="C232" s="230"/>
      <c r="D232" s="231" t="s">
        <v>149</v>
      </c>
      <c r="E232" s="232" t="s">
        <v>21</v>
      </c>
      <c r="F232" s="233" t="s">
        <v>152</v>
      </c>
      <c r="G232" s="230"/>
      <c r="H232" s="234">
        <v>3.9</v>
      </c>
      <c r="I232" s="235"/>
      <c r="J232" s="230"/>
      <c r="K232" s="230"/>
      <c r="L232" s="236"/>
      <c r="M232" s="237"/>
      <c r="N232" s="238"/>
      <c r="O232" s="238"/>
      <c r="P232" s="238"/>
      <c r="Q232" s="238"/>
      <c r="R232" s="238"/>
      <c r="S232" s="238"/>
      <c r="T232" s="239"/>
      <c r="AT232" s="240" t="s">
        <v>149</v>
      </c>
      <c r="AU232" s="240" t="s">
        <v>84</v>
      </c>
      <c r="AV232" s="13" t="s">
        <v>145</v>
      </c>
      <c r="AW232" s="13" t="s">
        <v>36</v>
      </c>
      <c r="AX232" s="13" t="s">
        <v>81</v>
      </c>
      <c r="AY232" s="240" t="s">
        <v>138</v>
      </c>
    </row>
    <row r="233" spans="2:65" s="1" customFormat="1" ht="22.5" customHeight="1">
      <c r="B233" s="40"/>
      <c r="C233" s="192" t="s">
        <v>317</v>
      </c>
      <c r="D233" s="192" t="s">
        <v>140</v>
      </c>
      <c r="E233" s="193" t="s">
        <v>318</v>
      </c>
      <c r="F233" s="194" t="s">
        <v>319</v>
      </c>
      <c r="G233" s="195" t="s">
        <v>217</v>
      </c>
      <c r="H233" s="196">
        <v>7</v>
      </c>
      <c r="I233" s="197"/>
      <c r="J233" s="198">
        <f>ROUND(I233*H233,2)</f>
        <v>0</v>
      </c>
      <c r="K233" s="194" t="s">
        <v>144</v>
      </c>
      <c r="L233" s="60"/>
      <c r="M233" s="199" t="s">
        <v>21</v>
      </c>
      <c r="N233" s="200" t="s">
        <v>44</v>
      </c>
      <c r="O233" s="41"/>
      <c r="P233" s="201">
        <f>O233*H233</f>
        <v>0</v>
      </c>
      <c r="Q233" s="201">
        <v>0.58897</v>
      </c>
      <c r="R233" s="201">
        <f>Q233*H233</f>
        <v>4.12279</v>
      </c>
      <c r="S233" s="201">
        <v>0</v>
      </c>
      <c r="T233" s="202">
        <f>S233*H233</f>
        <v>0</v>
      </c>
      <c r="AR233" s="23" t="s">
        <v>145</v>
      </c>
      <c r="AT233" s="23" t="s">
        <v>140</v>
      </c>
      <c r="AU233" s="23" t="s">
        <v>84</v>
      </c>
      <c r="AY233" s="23" t="s">
        <v>138</v>
      </c>
      <c r="BE233" s="203">
        <f>IF(N233="základní",J233,0)</f>
        <v>0</v>
      </c>
      <c r="BF233" s="203">
        <f>IF(N233="snížená",J233,0)</f>
        <v>0</v>
      </c>
      <c r="BG233" s="203">
        <f>IF(N233="zákl. přenesená",J233,0)</f>
        <v>0</v>
      </c>
      <c r="BH233" s="203">
        <f>IF(N233="sníž. přenesená",J233,0)</f>
        <v>0</v>
      </c>
      <c r="BI233" s="203">
        <f>IF(N233="nulová",J233,0)</f>
        <v>0</v>
      </c>
      <c r="BJ233" s="23" t="s">
        <v>81</v>
      </c>
      <c r="BK233" s="203">
        <f>ROUND(I233*H233,2)</f>
        <v>0</v>
      </c>
      <c r="BL233" s="23" t="s">
        <v>145</v>
      </c>
      <c r="BM233" s="23" t="s">
        <v>320</v>
      </c>
    </row>
    <row r="234" spans="2:47" s="1" customFormat="1" ht="81">
      <c r="B234" s="40"/>
      <c r="C234" s="62"/>
      <c r="D234" s="204" t="s">
        <v>147</v>
      </c>
      <c r="E234" s="62"/>
      <c r="F234" s="205" t="s">
        <v>321</v>
      </c>
      <c r="G234" s="62"/>
      <c r="H234" s="62"/>
      <c r="I234" s="162"/>
      <c r="J234" s="62"/>
      <c r="K234" s="62"/>
      <c r="L234" s="60"/>
      <c r="M234" s="206"/>
      <c r="N234" s="41"/>
      <c r="O234" s="41"/>
      <c r="P234" s="41"/>
      <c r="Q234" s="41"/>
      <c r="R234" s="41"/>
      <c r="S234" s="41"/>
      <c r="T234" s="77"/>
      <c r="AT234" s="23" t="s">
        <v>147</v>
      </c>
      <c r="AU234" s="23" t="s">
        <v>84</v>
      </c>
    </row>
    <row r="235" spans="2:51" s="11" customFormat="1" ht="13.5">
      <c r="B235" s="207"/>
      <c r="C235" s="208"/>
      <c r="D235" s="204" t="s">
        <v>149</v>
      </c>
      <c r="E235" s="209" t="s">
        <v>21</v>
      </c>
      <c r="F235" s="210" t="s">
        <v>690</v>
      </c>
      <c r="G235" s="208"/>
      <c r="H235" s="211" t="s">
        <v>21</v>
      </c>
      <c r="I235" s="212"/>
      <c r="J235" s="208"/>
      <c r="K235" s="208"/>
      <c r="L235" s="213"/>
      <c r="M235" s="214"/>
      <c r="N235" s="215"/>
      <c r="O235" s="215"/>
      <c r="P235" s="215"/>
      <c r="Q235" s="215"/>
      <c r="R235" s="215"/>
      <c r="S235" s="215"/>
      <c r="T235" s="216"/>
      <c r="AT235" s="217" t="s">
        <v>149</v>
      </c>
      <c r="AU235" s="217" t="s">
        <v>84</v>
      </c>
      <c r="AV235" s="11" t="s">
        <v>81</v>
      </c>
      <c r="AW235" s="11" t="s">
        <v>36</v>
      </c>
      <c r="AX235" s="11" t="s">
        <v>73</v>
      </c>
      <c r="AY235" s="217" t="s">
        <v>138</v>
      </c>
    </row>
    <row r="236" spans="2:51" s="12" customFormat="1" ht="13.5">
      <c r="B236" s="218"/>
      <c r="C236" s="219"/>
      <c r="D236" s="204" t="s">
        <v>149</v>
      </c>
      <c r="E236" s="220" t="s">
        <v>21</v>
      </c>
      <c r="F236" s="221" t="s">
        <v>178</v>
      </c>
      <c r="G236" s="219"/>
      <c r="H236" s="222">
        <v>7</v>
      </c>
      <c r="I236" s="223"/>
      <c r="J236" s="219"/>
      <c r="K236" s="219"/>
      <c r="L236" s="224"/>
      <c r="M236" s="225"/>
      <c r="N236" s="226"/>
      <c r="O236" s="226"/>
      <c r="P236" s="226"/>
      <c r="Q236" s="226"/>
      <c r="R236" s="226"/>
      <c r="S236" s="226"/>
      <c r="T236" s="227"/>
      <c r="AT236" s="228" t="s">
        <v>149</v>
      </c>
      <c r="AU236" s="228" t="s">
        <v>84</v>
      </c>
      <c r="AV236" s="12" t="s">
        <v>84</v>
      </c>
      <c r="AW236" s="12" t="s">
        <v>36</v>
      </c>
      <c r="AX236" s="12" t="s">
        <v>73</v>
      </c>
      <c r="AY236" s="228" t="s">
        <v>138</v>
      </c>
    </row>
    <row r="237" spans="2:51" s="13" customFormat="1" ht="13.5">
      <c r="B237" s="229"/>
      <c r="C237" s="230"/>
      <c r="D237" s="231" t="s">
        <v>149</v>
      </c>
      <c r="E237" s="232" t="s">
        <v>21</v>
      </c>
      <c r="F237" s="233" t="s">
        <v>152</v>
      </c>
      <c r="G237" s="230"/>
      <c r="H237" s="234">
        <v>7</v>
      </c>
      <c r="I237" s="235"/>
      <c r="J237" s="230"/>
      <c r="K237" s="230"/>
      <c r="L237" s="236"/>
      <c r="M237" s="237"/>
      <c r="N237" s="238"/>
      <c r="O237" s="238"/>
      <c r="P237" s="238"/>
      <c r="Q237" s="238"/>
      <c r="R237" s="238"/>
      <c r="S237" s="238"/>
      <c r="T237" s="239"/>
      <c r="AT237" s="240" t="s">
        <v>149</v>
      </c>
      <c r="AU237" s="240" t="s">
        <v>84</v>
      </c>
      <c r="AV237" s="13" t="s">
        <v>145</v>
      </c>
      <c r="AW237" s="13" t="s">
        <v>36</v>
      </c>
      <c r="AX237" s="13" t="s">
        <v>81</v>
      </c>
      <c r="AY237" s="240" t="s">
        <v>138</v>
      </c>
    </row>
    <row r="238" spans="2:65" s="1" customFormat="1" ht="22.5" customHeight="1">
      <c r="B238" s="40"/>
      <c r="C238" s="244" t="s">
        <v>323</v>
      </c>
      <c r="D238" s="244" t="s">
        <v>324</v>
      </c>
      <c r="E238" s="245" t="s">
        <v>325</v>
      </c>
      <c r="F238" s="246" t="s">
        <v>326</v>
      </c>
      <c r="G238" s="247" t="s">
        <v>327</v>
      </c>
      <c r="H238" s="248">
        <v>3.214</v>
      </c>
      <c r="I238" s="249"/>
      <c r="J238" s="250">
        <f>ROUND(I238*H238,2)</f>
        <v>0</v>
      </c>
      <c r="K238" s="246" t="s">
        <v>21</v>
      </c>
      <c r="L238" s="251"/>
      <c r="M238" s="252" t="s">
        <v>21</v>
      </c>
      <c r="N238" s="253" t="s">
        <v>44</v>
      </c>
      <c r="O238" s="41"/>
      <c r="P238" s="201">
        <f>O238*H238</f>
        <v>0</v>
      </c>
      <c r="Q238" s="201">
        <v>0.57</v>
      </c>
      <c r="R238" s="201">
        <f>Q238*H238</f>
        <v>1.8319799999999997</v>
      </c>
      <c r="S238" s="201">
        <v>0</v>
      </c>
      <c r="T238" s="202">
        <f>S238*H238</f>
        <v>0</v>
      </c>
      <c r="AR238" s="23" t="s">
        <v>184</v>
      </c>
      <c r="AT238" s="23" t="s">
        <v>324</v>
      </c>
      <c r="AU238" s="23" t="s">
        <v>84</v>
      </c>
      <c r="AY238" s="23" t="s">
        <v>138</v>
      </c>
      <c r="BE238" s="203">
        <f>IF(N238="základní",J238,0)</f>
        <v>0</v>
      </c>
      <c r="BF238" s="203">
        <f>IF(N238="snížená",J238,0)</f>
        <v>0</v>
      </c>
      <c r="BG238" s="203">
        <f>IF(N238="zákl. přenesená",J238,0)</f>
        <v>0</v>
      </c>
      <c r="BH238" s="203">
        <f>IF(N238="sníž. přenesená",J238,0)</f>
        <v>0</v>
      </c>
      <c r="BI238" s="203">
        <f>IF(N238="nulová",J238,0)</f>
        <v>0</v>
      </c>
      <c r="BJ238" s="23" t="s">
        <v>81</v>
      </c>
      <c r="BK238" s="203">
        <f>ROUND(I238*H238,2)</f>
        <v>0</v>
      </c>
      <c r="BL238" s="23" t="s">
        <v>145</v>
      </c>
      <c r="BM238" s="23" t="s">
        <v>328</v>
      </c>
    </row>
    <row r="239" spans="2:51" s="12" customFormat="1" ht="13.5">
      <c r="B239" s="218"/>
      <c r="C239" s="219"/>
      <c r="D239" s="204" t="s">
        <v>149</v>
      </c>
      <c r="E239" s="220" t="s">
        <v>21</v>
      </c>
      <c r="F239" s="221" t="s">
        <v>695</v>
      </c>
      <c r="G239" s="219"/>
      <c r="H239" s="222">
        <v>3.214</v>
      </c>
      <c r="I239" s="223"/>
      <c r="J239" s="219"/>
      <c r="K239" s="219"/>
      <c r="L239" s="224"/>
      <c r="M239" s="225"/>
      <c r="N239" s="226"/>
      <c r="O239" s="226"/>
      <c r="P239" s="226"/>
      <c r="Q239" s="226"/>
      <c r="R239" s="226"/>
      <c r="S239" s="226"/>
      <c r="T239" s="227"/>
      <c r="AT239" s="228" t="s">
        <v>149</v>
      </c>
      <c r="AU239" s="228" t="s">
        <v>84</v>
      </c>
      <c r="AV239" s="12" t="s">
        <v>84</v>
      </c>
      <c r="AW239" s="12" t="s">
        <v>36</v>
      </c>
      <c r="AX239" s="12" t="s">
        <v>73</v>
      </c>
      <c r="AY239" s="228" t="s">
        <v>138</v>
      </c>
    </row>
    <row r="240" spans="2:51" s="13" customFormat="1" ht="13.5">
      <c r="B240" s="229"/>
      <c r="C240" s="230"/>
      <c r="D240" s="231" t="s">
        <v>149</v>
      </c>
      <c r="E240" s="232" t="s">
        <v>21</v>
      </c>
      <c r="F240" s="233" t="s">
        <v>152</v>
      </c>
      <c r="G240" s="230"/>
      <c r="H240" s="234">
        <v>3.214</v>
      </c>
      <c r="I240" s="235"/>
      <c r="J240" s="230"/>
      <c r="K240" s="230"/>
      <c r="L240" s="236"/>
      <c r="M240" s="237"/>
      <c r="N240" s="238"/>
      <c r="O240" s="238"/>
      <c r="P240" s="238"/>
      <c r="Q240" s="238"/>
      <c r="R240" s="238"/>
      <c r="S240" s="238"/>
      <c r="T240" s="239"/>
      <c r="AT240" s="240" t="s">
        <v>149</v>
      </c>
      <c r="AU240" s="240" t="s">
        <v>84</v>
      </c>
      <c r="AV240" s="13" t="s">
        <v>145</v>
      </c>
      <c r="AW240" s="13" t="s">
        <v>36</v>
      </c>
      <c r="AX240" s="13" t="s">
        <v>81</v>
      </c>
      <c r="AY240" s="240" t="s">
        <v>138</v>
      </c>
    </row>
    <row r="241" spans="2:65" s="1" customFormat="1" ht="22.5" customHeight="1">
      <c r="B241" s="40"/>
      <c r="C241" s="192" t="s">
        <v>330</v>
      </c>
      <c r="D241" s="192" t="s">
        <v>140</v>
      </c>
      <c r="E241" s="193" t="s">
        <v>331</v>
      </c>
      <c r="F241" s="194" t="s">
        <v>332</v>
      </c>
      <c r="G241" s="195" t="s">
        <v>181</v>
      </c>
      <c r="H241" s="196">
        <v>12.577</v>
      </c>
      <c r="I241" s="197"/>
      <c r="J241" s="198">
        <f>ROUND(I241*H241,2)</f>
        <v>0</v>
      </c>
      <c r="K241" s="194" t="s">
        <v>144</v>
      </c>
      <c r="L241" s="60"/>
      <c r="M241" s="199" t="s">
        <v>21</v>
      </c>
      <c r="N241" s="200" t="s">
        <v>44</v>
      </c>
      <c r="O241" s="41"/>
      <c r="P241" s="201">
        <f>O241*H241</f>
        <v>0</v>
      </c>
      <c r="Q241" s="201">
        <v>0</v>
      </c>
      <c r="R241" s="201">
        <f>Q241*H241</f>
        <v>0</v>
      </c>
      <c r="S241" s="201">
        <v>0</v>
      </c>
      <c r="T241" s="202">
        <f>S241*H241</f>
        <v>0</v>
      </c>
      <c r="AR241" s="23" t="s">
        <v>145</v>
      </c>
      <c r="AT241" s="23" t="s">
        <v>140</v>
      </c>
      <c r="AU241" s="23" t="s">
        <v>84</v>
      </c>
      <c r="AY241" s="23" t="s">
        <v>138</v>
      </c>
      <c r="BE241" s="203">
        <f>IF(N241="základní",J241,0)</f>
        <v>0</v>
      </c>
      <c r="BF241" s="203">
        <f>IF(N241="snížená",J241,0)</f>
        <v>0</v>
      </c>
      <c r="BG241" s="203">
        <f>IF(N241="zákl. přenesená",J241,0)</f>
        <v>0</v>
      </c>
      <c r="BH241" s="203">
        <f>IF(N241="sníž. přenesená",J241,0)</f>
        <v>0</v>
      </c>
      <c r="BI241" s="203">
        <f>IF(N241="nulová",J241,0)</f>
        <v>0</v>
      </c>
      <c r="BJ241" s="23" t="s">
        <v>81</v>
      </c>
      <c r="BK241" s="203">
        <f>ROUND(I241*H241,2)</f>
        <v>0</v>
      </c>
      <c r="BL241" s="23" t="s">
        <v>145</v>
      </c>
      <c r="BM241" s="23" t="s">
        <v>333</v>
      </c>
    </row>
    <row r="242" spans="2:47" s="1" customFormat="1" ht="54">
      <c r="B242" s="40"/>
      <c r="C242" s="62"/>
      <c r="D242" s="204" t="s">
        <v>147</v>
      </c>
      <c r="E242" s="62"/>
      <c r="F242" s="205" t="s">
        <v>334</v>
      </c>
      <c r="G242" s="62"/>
      <c r="H242" s="62"/>
      <c r="I242" s="162"/>
      <c r="J242" s="62"/>
      <c r="K242" s="62"/>
      <c r="L242" s="60"/>
      <c r="M242" s="206"/>
      <c r="N242" s="41"/>
      <c r="O242" s="41"/>
      <c r="P242" s="41"/>
      <c r="Q242" s="41"/>
      <c r="R242" s="41"/>
      <c r="S242" s="41"/>
      <c r="T242" s="77"/>
      <c r="AT242" s="23" t="s">
        <v>147</v>
      </c>
      <c r="AU242" s="23" t="s">
        <v>84</v>
      </c>
    </row>
    <row r="243" spans="2:63" s="10" customFormat="1" ht="29.85" customHeight="1">
      <c r="B243" s="175"/>
      <c r="C243" s="176"/>
      <c r="D243" s="189" t="s">
        <v>72</v>
      </c>
      <c r="E243" s="190" t="s">
        <v>184</v>
      </c>
      <c r="F243" s="190" t="s">
        <v>335</v>
      </c>
      <c r="G243" s="176"/>
      <c r="H243" s="176"/>
      <c r="I243" s="179"/>
      <c r="J243" s="191">
        <f>BK243</f>
        <v>0</v>
      </c>
      <c r="K243" s="176"/>
      <c r="L243" s="181"/>
      <c r="M243" s="182"/>
      <c r="N243" s="183"/>
      <c r="O243" s="183"/>
      <c r="P243" s="184">
        <f>SUM(P244:P303)</f>
        <v>0</v>
      </c>
      <c r="Q243" s="183"/>
      <c r="R243" s="184">
        <f>SUM(R244:R303)</f>
        <v>15.48876</v>
      </c>
      <c r="S243" s="183"/>
      <c r="T243" s="185">
        <f>SUM(T244:T303)</f>
        <v>0</v>
      </c>
      <c r="AR243" s="186" t="s">
        <v>81</v>
      </c>
      <c r="AT243" s="187" t="s">
        <v>72</v>
      </c>
      <c r="AU243" s="187" t="s">
        <v>81</v>
      </c>
      <c r="AY243" s="186" t="s">
        <v>138</v>
      </c>
      <c r="BK243" s="188">
        <f>SUM(BK244:BK303)</f>
        <v>0</v>
      </c>
    </row>
    <row r="244" spans="2:65" s="1" customFormat="1" ht="31.5" customHeight="1">
      <c r="B244" s="40"/>
      <c r="C244" s="192" t="s">
        <v>336</v>
      </c>
      <c r="D244" s="192" t="s">
        <v>140</v>
      </c>
      <c r="E244" s="193" t="s">
        <v>696</v>
      </c>
      <c r="F244" s="194" t="s">
        <v>697</v>
      </c>
      <c r="G244" s="195" t="s">
        <v>217</v>
      </c>
      <c r="H244" s="196">
        <v>125.75</v>
      </c>
      <c r="I244" s="197"/>
      <c r="J244" s="198">
        <f>ROUND(I244*H244,2)</f>
        <v>0</v>
      </c>
      <c r="K244" s="194" t="s">
        <v>144</v>
      </c>
      <c r="L244" s="60"/>
      <c r="M244" s="199" t="s">
        <v>21</v>
      </c>
      <c r="N244" s="200" t="s">
        <v>44</v>
      </c>
      <c r="O244" s="41"/>
      <c r="P244" s="201">
        <f>O244*H244</f>
        <v>0</v>
      </c>
      <c r="Q244" s="201">
        <v>0.0283</v>
      </c>
      <c r="R244" s="201">
        <f>Q244*H244</f>
        <v>3.558725</v>
      </c>
      <c r="S244" s="201">
        <v>0</v>
      </c>
      <c r="T244" s="202">
        <f>S244*H244</f>
        <v>0</v>
      </c>
      <c r="AR244" s="23" t="s">
        <v>145</v>
      </c>
      <c r="AT244" s="23" t="s">
        <v>140</v>
      </c>
      <c r="AU244" s="23" t="s">
        <v>84</v>
      </c>
      <c r="AY244" s="23" t="s">
        <v>138</v>
      </c>
      <c r="BE244" s="203">
        <f>IF(N244="základní",J244,0)</f>
        <v>0</v>
      </c>
      <c r="BF244" s="203">
        <f>IF(N244="snížená",J244,0)</f>
        <v>0</v>
      </c>
      <c r="BG244" s="203">
        <f>IF(N244="zákl. přenesená",J244,0)</f>
        <v>0</v>
      </c>
      <c r="BH244" s="203">
        <f>IF(N244="sníž. přenesená",J244,0)</f>
        <v>0</v>
      </c>
      <c r="BI244" s="203">
        <f>IF(N244="nulová",J244,0)</f>
        <v>0</v>
      </c>
      <c r="BJ244" s="23" t="s">
        <v>81</v>
      </c>
      <c r="BK244" s="203">
        <f>ROUND(I244*H244,2)</f>
        <v>0</v>
      </c>
      <c r="BL244" s="23" t="s">
        <v>145</v>
      </c>
      <c r="BM244" s="23" t="s">
        <v>698</v>
      </c>
    </row>
    <row r="245" spans="2:47" s="1" customFormat="1" ht="121.5">
      <c r="B245" s="40"/>
      <c r="C245" s="62"/>
      <c r="D245" s="204" t="s">
        <v>147</v>
      </c>
      <c r="E245" s="62"/>
      <c r="F245" s="205" t="s">
        <v>699</v>
      </c>
      <c r="G245" s="62"/>
      <c r="H245" s="62"/>
      <c r="I245" s="162"/>
      <c r="J245" s="62"/>
      <c r="K245" s="62"/>
      <c r="L245" s="60"/>
      <c r="M245" s="206"/>
      <c r="N245" s="41"/>
      <c r="O245" s="41"/>
      <c r="P245" s="41"/>
      <c r="Q245" s="41"/>
      <c r="R245" s="41"/>
      <c r="S245" s="41"/>
      <c r="T245" s="77"/>
      <c r="AT245" s="23" t="s">
        <v>147</v>
      </c>
      <c r="AU245" s="23" t="s">
        <v>84</v>
      </c>
    </row>
    <row r="246" spans="2:51" s="11" customFormat="1" ht="13.5">
      <c r="B246" s="207"/>
      <c r="C246" s="208"/>
      <c r="D246" s="204" t="s">
        <v>149</v>
      </c>
      <c r="E246" s="209" t="s">
        <v>21</v>
      </c>
      <c r="F246" s="210" t="s">
        <v>690</v>
      </c>
      <c r="G246" s="208"/>
      <c r="H246" s="211" t="s">
        <v>21</v>
      </c>
      <c r="I246" s="212"/>
      <c r="J246" s="208"/>
      <c r="K246" s="208"/>
      <c r="L246" s="213"/>
      <c r="M246" s="214"/>
      <c r="N246" s="215"/>
      <c r="O246" s="215"/>
      <c r="P246" s="215"/>
      <c r="Q246" s="215"/>
      <c r="R246" s="215"/>
      <c r="S246" s="215"/>
      <c r="T246" s="216"/>
      <c r="AT246" s="217" t="s">
        <v>149</v>
      </c>
      <c r="AU246" s="217" t="s">
        <v>84</v>
      </c>
      <c r="AV246" s="11" t="s">
        <v>81</v>
      </c>
      <c r="AW246" s="11" t="s">
        <v>36</v>
      </c>
      <c r="AX246" s="11" t="s">
        <v>73</v>
      </c>
      <c r="AY246" s="217" t="s">
        <v>138</v>
      </c>
    </row>
    <row r="247" spans="2:51" s="12" customFormat="1" ht="13.5">
      <c r="B247" s="218"/>
      <c r="C247" s="219"/>
      <c r="D247" s="204" t="s">
        <v>149</v>
      </c>
      <c r="E247" s="220" t="s">
        <v>21</v>
      </c>
      <c r="F247" s="221" t="s">
        <v>700</v>
      </c>
      <c r="G247" s="219"/>
      <c r="H247" s="222">
        <v>125.75</v>
      </c>
      <c r="I247" s="223"/>
      <c r="J247" s="219"/>
      <c r="K247" s="219"/>
      <c r="L247" s="224"/>
      <c r="M247" s="225"/>
      <c r="N247" s="226"/>
      <c r="O247" s="226"/>
      <c r="P247" s="226"/>
      <c r="Q247" s="226"/>
      <c r="R247" s="226"/>
      <c r="S247" s="226"/>
      <c r="T247" s="227"/>
      <c r="AT247" s="228" t="s">
        <v>149</v>
      </c>
      <c r="AU247" s="228" t="s">
        <v>84</v>
      </c>
      <c r="AV247" s="12" t="s">
        <v>84</v>
      </c>
      <c r="AW247" s="12" t="s">
        <v>36</v>
      </c>
      <c r="AX247" s="12" t="s">
        <v>73</v>
      </c>
      <c r="AY247" s="228" t="s">
        <v>138</v>
      </c>
    </row>
    <row r="248" spans="2:51" s="13" customFormat="1" ht="13.5">
      <c r="B248" s="229"/>
      <c r="C248" s="230"/>
      <c r="D248" s="231" t="s">
        <v>149</v>
      </c>
      <c r="E248" s="232" t="s">
        <v>21</v>
      </c>
      <c r="F248" s="233" t="s">
        <v>152</v>
      </c>
      <c r="G248" s="230"/>
      <c r="H248" s="234">
        <v>125.75</v>
      </c>
      <c r="I248" s="235"/>
      <c r="J248" s="230"/>
      <c r="K248" s="230"/>
      <c r="L248" s="236"/>
      <c r="M248" s="237"/>
      <c r="N248" s="238"/>
      <c r="O248" s="238"/>
      <c r="P248" s="238"/>
      <c r="Q248" s="238"/>
      <c r="R248" s="238"/>
      <c r="S248" s="238"/>
      <c r="T248" s="239"/>
      <c r="AT248" s="240" t="s">
        <v>149</v>
      </c>
      <c r="AU248" s="240" t="s">
        <v>84</v>
      </c>
      <c r="AV248" s="13" t="s">
        <v>145</v>
      </c>
      <c r="AW248" s="13" t="s">
        <v>36</v>
      </c>
      <c r="AX248" s="13" t="s">
        <v>81</v>
      </c>
      <c r="AY248" s="240" t="s">
        <v>138</v>
      </c>
    </row>
    <row r="249" spans="2:65" s="1" customFormat="1" ht="31.5" customHeight="1">
      <c r="B249" s="40"/>
      <c r="C249" s="192" t="s">
        <v>342</v>
      </c>
      <c r="D249" s="192" t="s">
        <v>140</v>
      </c>
      <c r="E249" s="193" t="s">
        <v>701</v>
      </c>
      <c r="F249" s="194" t="s">
        <v>702</v>
      </c>
      <c r="G249" s="195" t="s">
        <v>217</v>
      </c>
      <c r="H249" s="196">
        <v>377.25</v>
      </c>
      <c r="I249" s="197"/>
      <c r="J249" s="198">
        <f>ROUND(I249*H249,2)</f>
        <v>0</v>
      </c>
      <c r="K249" s="194" t="s">
        <v>144</v>
      </c>
      <c r="L249" s="60"/>
      <c r="M249" s="199" t="s">
        <v>21</v>
      </c>
      <c r="N249" s="200" t="s">
        <v>44</v>
      </c>
      <c r="O249" s="41"/>
      <c r="P249" s="201">
        <f>O249*H249</f>
        <v>0</v>
      </c>
      <c r="Q249" s="201">
        <v>0.0231</v>
      </c>
      <c r="R249" s="201">
        <f>Q249*H249</f>
        <v>8.714475</v>
      </c>
      <c r="S249" s="201">
        <v>0</v>
      </c>
      <c r="T249" s="202">
        <f>S249*H249</f>
        <v>0</v>
      </c>
      <c r="AR249" s="23" t="s">
        <v>145</v>
      </c>
      <c r="AT249" s="23" t="s">
        <v>140</v>
      </c>
      <c r="AU249" s="23" t="s">
        <v>84</v>
      </c>
      <c r="AY249" s="23" t="s">
        <v>138</v>
      </c>
      <c r="BE249" s="203">
        <f>IF(N249="základní",J249,0)</f>
        <v>0</v>
      </c>
      <c r="BF249" s="203">
        <f>IF(N249="snížená",J249,0)</f>
        <v>0</v>
      </c>
      <c r="BG249" s="203">
        <f>IF(N249="zákl. přenesená",J249,0)</f>
        <v>0</v>
      </c>
      <c r="BH249" s="203">
        <f>IF(N249="sníž. přenesená",J249,0)</f>
        <v>0</v>
      </c>
      <c r="BI249" s="203">
        <f>IF(N249="nulová",J249,0)</f>
        <v>0</v>
      </c>
      <c r="BJ249" s="23" t="s">
        <v>81</v>
      </c>
      <c r="BK249" s="203">
        <f>ROUND(I249*H249,2)</f>
        <v>0</v>
      </c>
      <c r="BL249" s="23" t="s">
        <v>145</v>
      </c>
      <c r="BM249" s="23" t="s">
        <v>703</v>
      </c>
    </row>
    <row r="250" spans="2:47" s="1" customFormat="1" ht="121.5">
      <c r="B250" s="40"/>
      <c r="C250" s="62"/>
      <c r="D250" s="204" t="s">
        <v>147</v>
      </c>
      <c r="E250" s="62"/>
      <c r="F250" s="205" t="s">
        <v>699</v>
      </c>
      <c r="G250" s="62"/>
      <c r="H250" s="62"/>
      <c r="I250" s="162"/>
      <c r="J250" s="62"/>
      <c r="K250" s="62"/>
      <c r="L250" s="60"/>
      <c r="M250" s="206"/>
      <c r="N250" s="41"/>
      <c r="O250" s="41"/>
      <c r="P250" s="41"/>
      <c r="Q250" s="41"/>
      <c r="R250" s="41"/>
      <c r="S250" s="41"/>
      <c r="T250" s="77"/>
      <c r="AT250" s="23" t="s">
        <v>147</v>
      </c>
      <c r="AU250" s="23" t="s">
        <v>84</v>
      </c>
    </row>
    <row r="251" spans="2:51" s="11" customFormat="1" ht="13.5">
      <c r="B251" s="207"/>
      <c r="C251" s="208"/>
      <c r="D251" s="204" t="s">
        <v>149</v>
      </c>
      <c r="E251" s="209" t="s">
        <v>21</v>
      </c>
      <c r="F251" s="210" t="s">
        <v>658</v>
      </c>
      <c r="G251" s="208"/>
      <c r="H251" s="211" t="s">
        <v>21</v>
      </c>
      <c r="I251" s="212"/>
      <c r="J251" s="208"/>
      <c r="K251" s="208"/>
      <c r="L251" s="213"/>
      <c r="M251" s="214"/>
      <c r="N251" s="215"/>
      <c r="O251" s="215"/>
      <c r="P251" s="215"/>
      <c r="Q251" s="215"/>
      <c r="R251" s="215"/>
      <c r="S251" s="215"/>
      <c r="T251" s="216"/>
      <c r="AT251" s="217" t="s">
        <v>149</v>
      </c>
      <c r="AU251" s="217" t="s">
        <v>84</v>
      </c>
      <c r="AV251" s="11" t="s">
        <v>81</v>
      </c>
      <c r="AW251" s="11" t="s">
        <v>36</v>
      </c>
      <c r="AX251" s="11" t="s">
        <v>73</v>
      </c>
      <c r="AY251" s="217" t="s">
        <v>138</v>
      </c>
    </row>
    <row r="252" spans="2:51" s="12" customFormat="1" ht="13.5">
      <c r="B252" s="218"/>
      <c r="C252" s="219"/>
      <c r="D252" s="204" t="s">
        <v>149</v>
      </c>
      <c r="E252" s="220" t="s">
        <v>21</v>
      </c>
      <c r="F252" s="221" t="s">
        <v>704</v>
      </c>
      <c r="G252" s="219"/>
      <c r="H252" s="222">
        <v>377.25</v>
      </c>
      <c r="I252" s="223"/>
      <c r="J252" s="219"/>
      <c r="K252" s="219"/>
      <c r="L252" s="224"/>
      <c r="M252" s="225"/>
      <c r="N252" s="226"/>
      <c r="O252" s="226"/>
      <c r="P252" s="226"/>
      <c r="Q252" s="226"/>
      <c r="R252" s="226"/>
      <c r="S252" s="226"/>
      <c r="T252" s="227"/>
      <c r="AT252" s="228" t="s">
        <v>149</v>
      </c>
      <c r="AU252" s="228" t="s">
        <v>84</v>
      </c>
      <c r="AV252" s="12" t="s">
        <v>84</v>
      </c>
      <c r="AW252" s="12" t="s">
        <v>36</v>
      </c>
      <c r="AX252" s="12" t="s">
        <v>73</v>
      </c>
      <c r="AY252" s="228" t="s">
        <v>138</v>
      </c>
    </row>
    <row r="253" spans="2:51" s="13" customFormat="1" ht="13.5">
      <c r="B253" s="229"/>
      <c r="C253" s="230"/>
      <c r="D253" s="231" t="s">
        <v>149</v>
      </c>
      <c r="E253" s="232" t="s">
        <v>21</v>
      </c>
      <c r="F253" s="233" t="s">
        <v>152</v>
      </c>
      <c r="G253" s="230"/>
      <c r="H253" s="234">
        <v>377.25</v>
      </c>
      <c r="I253" s="235"/>
      <c r="J253" s="230"/>
      <c r="K253" s="230"/>
      <c r="L253" s="236"/>
      <c r="M253" s="237"/>
      <c r="N253" s="238"/>
      <c r="O253" s="238"/>
      <c r="P253" s="238"/>
      <c r="Q253" s="238"/>
      <c r="R253" s="238"/>
      <c r="S253" s="238"/>
      <c r="T253" s="239"/>
      <c r="AT253" s="240" t="s">
        <v>149</v>
      </c>
      <c r="AU253" s="240" t="s">
        <v>84</v>
      </c>
      <c r="AV253" s="13" t="s">
        <v>145</v>
      </c>
      <c r="AW253" s="13" t="s">
        <v>36</v>
      </c>
      <c r="AX253" s="13" t="s">
        <v>81</v>
      </c>
      <c r="AY253" s="240" t="s">
        <v>138</v>
      </c>
    </row>
    <row r="254" spans="2:65" s="1" customFormat="1" ht="31.5" customHeight="1">
      <c r="B254" s="40"/>
      <c r="C254" s="192" t="s">
        <v>348</v>
      </c>
      <c r="D254" s="192" t="s">
        <v>140</v>
      </c>
      <c r="E254" s="193" t="s">
        <v>705</v>
      </c>
      <c r="F254" s="194" t="s">
        <v>706</v>
      </c>
      <c r="G254" s="195" t="s">
        <v>217</v>
      </c>
      <c r="H254" s="196">
        <v>72</v>
      </c>
      <c r="I254" s="197"/>
      <c r="J254" s="198">
        <f>ROUND(I254*H254,2)</f>
        <v>0</v>
      </c>
      <c r="K254" s="194" t="s">
        <v>144</v>
      </c>
      <c r="L254" s="60"/>
      <c r="M254" s="199" t="s">
        <v>21</v>
      </c>
      <c r="N254" s="200" t="s">
        <v>44</v>
      </c>
      <c r="O254" s="41"/>
      <c r="P254" s="201">
        <f>O254*H254</f>
        <v>0</v>
      </c>
      <c r="Q254" s="201">
        <v>0.0278</v>
      </c>
      <c r="R254" s="201">
        <f>Q254*H254</f>
        <v>2.0016</v>
      </c>
      <c r="S254" s="201">
        <v>0</v>
      </c>
      <c r="T254" s="202">
        <f>S254*H254</f>
        <v>0</v>
      </c>
      <c r="AR254" s="23" t="s">
        <v>145</v>
      </c>
      <c r="AT254" s="23" t="s">
        <v>140</v>
      </c>
      <c r="AU254" s="23" t="s">
        <v>84</v>
      </c>
      <c r="AY254" s="23" t="s">
        <v>138</v>
      </c>
      <c r="BE254" s="203">
        <f>IF(N254="základní",J254,0)</f>
        <v>0</v>
      </c>
      <c r="BF254" s="203">
        <f>IF(N254="snížená",J254,0)</f>
        <v>0</v>
      </c>
      <c r="BG254" s="203">
        <f>IF(N254="zákl. přenesená",J254,0)</f>
        <v>0</v>
      </c>
      <c r="BH254" s="203">
        <f>IF(N254="sníž. přenesená",J254,0)</f>
        <v>0</v>
      </c>
      <c r="BI254" s="203">
        <f>IF(N254="nulová",J254,0)</f>
        <v>0</v>
      </c>
      <c r="BJ254" s="23" t="s">
        <v>81</v>
      </c>
      <c r="BK254" s="203">
        <f>ROUND(I254*H254,2)</f>
        <v>0</v>
      </c>
      <c r="BL254" s="23" t="s">
        <v>145</v>
      </c>
      <c r="BM254" s="23" t="s">
        <v>707</v>
      </c>
    </row>
    <row r="255" spans="2:47" s="1" customFormat="1" ht="121.5">
      <c r="B255" s="40"/>
      <c r="C255" s="62"/>
      <c r="D255" s="204" t="s">
        <v>147</v>
      </c>
      <c r="E255" s="62"/>
      <c r="F255" s="205" t="s">
        <v>699</v>
      </c>
      <c r="G255" s="62"/>
      <c r="H255" s="62"/>
      <c r="I255" s="162"/>
      <c r="J255" s="62"/>
      <c r="K255" s="62"/>
      <c r="L255" s="60"/>
      <c r="M255" s="206"/>
      <c r="N255" s="41"/>
      <c r="O255" s="41"/>
      <c r="P255" s="41"/>
      <c r="Q255" s="41"/>
      <c r="R255" s="41"/>
      <c r="S255" s="41"/>
      <c r="T255" s="77"/>
      <c r="AT255" s="23" t="s">
        <v>147</v>
      </c>
      <c r="AU255" s="23" t="s">
        <v>84</v>
      </c>
    </row>
    <row r="256" spans="2:51" s="12" customFormat="1" ht="13.5">
      <c r="B256" s="218"/>
      <c r="C256" s="219"/>
      <c r="D256" s="204" t="s">
        <v>149</v>
      </c>
      <c r="E256" s="220" t="s">
        <v>21</v>
      </c>
      <c r="F256" s="221" t="s">
        <v>708</v>
      </c>
      <c r="G256" s="219"/>
      <c r="H256" s="222">
        <v>72</v>
      </c>
      <c r="I256" s="223"/>
      <c r="J256" s="219"/>
      <c r="K256" s="219"/>
      <c r="L256" s="224"/>
      <c r="M256" s="225"/>
      <c r="N256" s="226"/>
      <c r="O256" s="226"/>
      <c r="P256" s="226"/>
      <c r="Q256" s="226"/>
      <c r="R256" s="226"/>
      <c r="S256" s="226"/>
      <c r="T256" s="227"/>
      <c r="AT256" s="228" t="s">
        <v>149</v>
      </c>
      <c r="AU256" s="228" t="s">
        <v>84</v>
      </c>
      <c r="AV256" s="12" t="s">
        <v>84</v>
      </c>
      <c r="AW256" s="12" t="s">
        <v>36</v>
      </c>
      <c r="AX256" s="12" t="s">
        <v>73</v>
      </c>
      <c r="AY256" s="228" t="s">
        <v>138</v>
      </c>
    </row>
    <row r="257" spans="2:51" s="13" customFormat="1" ht="13.5">
      <c r="B257" s="229"/>
      <c r="C257" s="230"/>
      <c r="D257" s="231" t="s">
        <v>149</v>
      </c>
      <c r="E257" s="232" t="s">
        <v>21</v>
      </c>
      <c r="F257" s="233" t="s">
        <v>152</v>
      </c>
      <c r="G257" s="230"/>
      <c r="H257" s="234">
        <v>72</v>
      </c>
      <c r="I257" s="235"/>
      <c r="J257" s="230"/>
      <c r="K257" s="230"/>
      <c r="L257" s="236"/>
      <c r="M257" s="237"/>
      <c r="N257" s="238"/>
      <c r="O257" s="238"/>
      <c r="P257" s="238"/>
      <c r="Q257" s="238"/>
      <c r="R257" s="238"/>
      <c r="S257" s="238"/>
      <c r="T257" s="239"/>
      <c r="AT257" s="240" t="s">
        <v>149</v>
      </c>
      <c r="AU257" s="240" t="s">
        <v>84</v>
      </c>
      <c r="AV257" s="13" t="s">
        <v>145</v>
      </c>
      <c r="AW257" s="13" t="s">
        <v>36</v>
      </c>
      <c r="AX257" s="13" t="s">
        <v>81</v>
      </c>
      <c r="AY257" s="240" t="s">
        <v>138</v>
      </c>
    </row>
    <row r="258" spans="2:65" s="1" customFormat="1" ht="22.5" customHeight="1">
      <c r="B258" s="40"/>
      <c r="C258" s="192" t="s">
        <v>353</v>
      </c>
      <c r="D258" s="192" t="s">
        <v>140</v>
      </c>
      <c r="E258" s="193" t="s">
        <v>337</v>
      </c>
      <c r="F258" s="194" t="s">
        <v>709</v>
      </c>
      <c r="G258" s="195" t="s">
        <v>217</v>
      </c>
      <c r="H258" s="196">
        <v>3052</v>
      </c>
      <c r="I258" s="197"/>
      <c r="J258" s="198">
        <f>ROUND(I258*H258,2)</f>
        <v>0</v>
      </c>
      <c r="K258" s="194" t="s">
        <v>144</v>
      </c>
      <c r="L258" s="60"/>
      <c r="M258" s="199" t="s">
        <v>21</v>
      </c>
      <c r="N258" s="200" t="s">
        <v>44</v>
      </c>
      <c r="O258" s="41"/>
      <c r="P258" s="201">
        <f>O258*H258</f>
        <v>0</v>
      </c>
      <c r="Q258" s="201">
        <v>0.00033</v>
      </c>
      <c r="R258" s="201">
        <f>Q258*H258</f>
        <v>1.00716</v>
      </c>
      <c r="S258" s="201">
        <v>0</v>
      </c>
      <c r="T258" s="202">
        <f>S258*H258</f>
        <v>0</v>
      </c>
      <c r="AR258" s="23" t="s">
        <v>145</v>
      </c>
      <c r="AT258" s="23" t="s">
        <v>140</v>
      </c>
      <c r="AU258" s="23" t="s">
        <v>84</v>
      </c>
      <c r="AY258" s="23" t="s">
        <v>138</v>
      </c>
      <c r="BE258" s="203">
        <f>IF(N258="základní",J258,0)</f>
        <v>0</v>
      </c>
      <c r="BF258" s="203">
        <f>IF(N258="snížená",J258,0)</f>
        <v>0</v>
      </c>
      <c r="BG258" s="203">
        <f>IF(N258="zákl. přenesená",J258,0)</f>
        <v>0</v>
      </c>
      <c r="BH258" s="203">
        <f>IF(N258="sníž. přenesená",J258,0)</f>
        <v>0</v>
      </c>
      <c r="BI258" s="203">
        <f>IF(N258="nulová",J258,0)</f>
        <v>0</v>
      </c>
      <c r="BJ258" s="23" t="s">
        <v>81</v>
      </c>
      <c r="BK258" s="203">
        <f>ROUND(I258*H258,2)</f>
        <v>0</v>
      </c>
      <c r="BL258" s="23" t="s">
        <v>145</v>
      </c>
      <c r="BM258" s="23" t="s">
        <v>710</v>
      </c>
    </row>
    <row r="259" spans="2:47" s="1" customFormat="1" ht="108">
      <c r="B259" s="40"/>
      <c r="C259" s="62"/>
      <c r="D259" s="204" t="s">
        <v>147</v>
      </c>
      <c r="E259" s="62"/>
      <c r="F259" s="205" t="s">
        <v>340</v>
      </c>
      <c r="G259" s="62"/>
      <c r="H259" s="62"/>
      <c r="I259" s="162"/>
      <c r="J259" s="62"/>
      <c r="K259" s="62"/>
      <c r="L259" s="60"/>
      <c r="M259" s="206"/>
      <c r="N259" s="41"/>
      <c r="O259" s="41"/>
      <c r="P259" s="41"/>
      <c r="Q259" s="41"/>
      <c r="R259" s="41"/>
      <c r="S259" s="41"/>
      <c r="T259" s="77"/>
      <c r="AT259" s="23" t="s">
        <v>147</v>
      </c>
      <c r="AU259" s="23" t="s">
        <v>84</v>
      </c>
    </row>
    <row r="260" spans="2:51" s="12" customFormat="1" ht="13.5">
      <c r="B260" s="218"/>
      <c r="C260" s="219"/>
      <c r="D260" s="204" t="s">
        <v>149</v>
      </c>
      <c r="E260" s="220" t="s">
        <v>21</v>
      </c>
      <c r="F260" s="221" t="s">
        <v>711</v>
      </c>
      <c r="G260" s="219"/>
      <c r="H260" s="222">
        <v>3052</v>
      </c>
      <c r="I260" s="223"/>
      <c r="J260" s="219"/>
      <c r="K260" s="219"/>
      <c r="L260" s="224"/>
      <c r="M260" s="225"/>
      <c r="N260" s="226"/>
      <c r="O260" s="226"/>
      <c r="P260" s="226"/>
      <c r="Q260" s="226"/>
      <c r="R260" s="226"/>
      <c r="S260" s="226"/>
      <c r="T260" s="227"/>
      <c r="AT260" s="228" t="s">
        <v>149</v>
      </c>
      <c r="AU260" s="228" t="s">
        <v>84</v>
      </c>
      <c r="AV260" s="12" t="s">
        <v>84</v>
      </c>
      <c r="AW260" s="12" t="s">
        <v>36</v>
      </c>
      <c r="AX260" s="12" t="s">
        <v>73</v>
      </c>
      <c r="AY260" s="228" t="s">
        <v>138</v>
      </c>
    </row>
    <row r="261" spans="2:51" s="13" customFormat="1" ht="13.5">
      <c r="B261" s="229"/>
      <c r="C261" s="230"/>
      <c r="D261" s="231" t="s">
        <v>149</v>
      </c>
      <c r="E261" s="232" t="s">
        <v>21</v>
      </c>
      <c r="F261" s="233" t="s">
        <v>152</v>
      </c>
      <c r="G261" s="230"/>
      <c r="H261" s="234">
        <v>3052</v>
      </c>
      <c r="I261" s="235"/>
      <c r="J261" s="230"/>
      <c r="K261" s="230"/>
      <c r="L261" s="236"/>
      <c r="M261" s="237"/>
      <c r="N261" s="238"/>
      <c r="O261" s="238"/>
      <c r="P261" s="238"/>
      <c r="Q261" s="238"/>
      <c r="R261" s="238"/>
      <c r="S261" s="238"/>
      <c r="T261" s="239"/>
      <c r="AT261" s="240" t="s">
        <v>149</v>
      </c>
      <c r="AU261" s="240" t="s">
        <v>84</v>
      </c>
      <c r="AV261" s="13" t="s">
        <v>145</v>
      </c>
      <c r="AW261" s="13" t="s">
        <v>36</v>
      </c>
      <c r="AX261" s="13" t="s">
        <v>81</v>
      </c>
      <c r="AY261" s="240" t="s">
        <v>138</v>
      </c>
    </row>
    <row r="262" spans="2:65" s="1" customFormat="1" ht="22.5" customHeight="1">
      <c r="B262" s="40"/>
      <c r="C262" s="192" t="s">
        <v>358</v>
      </c>
      <c r="D262" s="192" t="s">
        <v>140</v>
      </c>
      <c r="E262" s="193" t="s">
        <v>343</v>
      </c>
      <c r="F262" s="194" t="s">
        <v>344</v>
      </c>
      <c r="G262" s="195" t="s">
        <v>327</v>
      </c>
      <c r="H262" s="196">
        <v>94</v>
      </c>
      <c r="I262" s="197"/>
      <c r="J262" s="198">
        <f>ROUND(I262*H262,2)</f>
        <v>0</v>
      </c>
      <c r="K262" s="194" t="s">
        <v>144</v>
      </c>
      <c r="L262" s="60"/>
      <c r="M262" s="199" t="s">
        <v>21</v>
      </c>
      <c r="N262" s="200" t="s">
        <v>44</v>
      </c>
      <c r="O262" s="41"/>
      <c r="P262" s="201">
        <f>O262*H262</f>
        <v>0</v>
      </c>
      <c r="Q262" s="201">
        <v>0</v>
      </c>
      <c r="R262" s="201">
        <f>Q262*H262</f>
        <v>0</v>
      </c>
      <c r="S262" s="201">
        <v>0</v>
      </c>
      <c r="T262" s="202">
        <f>S262*H262</f>
        <v>0</v>
      </c>
      <c r="AR262" s="23" t="s">
        <v>145</v>
      </c>
      <c r="AT262" s="23" t="s">
        <v>140</v>
      </c>
      <c r="AU262" s="23" t="s">
        <v>84</v>
      </c>
      <c r="AY262" s="23" t="s">
        <v>138</v>
      </c>
      <c r="BE262" s="203">
        <f>IF(N262="základní",J262,0)</f>
        <v>0</v>
      </c>
      <c r="BF262" s="203">
        <f>IF(N262="snížená",J262,0)</f>
        <v>0</v>
      </c>
      <c r="BG262" s="203">
        <f>IF(N262="zákl. přenesená",J262,0)</f>
        <v>0</v>
      </c>
      <c r="BH262" s="203">
        <f>IF(N262="sníž. přenesená",J262,0)</f>
        <v>0</v>
      </c>
      <c r="BI262" s="203">
        <f>IF(N262="nulová",J262,0)</f>
        <v>0</v>
      </c>
      <c r="BJ262" s="23" t="s">
        <v>81</v>
      </c>
      <c r="BK262" s="203">
        <f>ROUND(I262*H262,2)</f>
        <v>0</v>
      </c>
      <c r="BL262" s="23" t="s">
        <v>145</v>
      </c>
      <c r="BM262" s="23" t="s">
        <v>345</v>
      </c>
    </row>
    <row r="263" spans="2:47" s="1" customFormat="1" ht="81">
      <c r="B263" s="40"/>
      <c r="C263" s="62"/>
      <c r="D263" s="204" t="s">
        <v>147</v>
      </c>
      <c r="E263" s="62"/>
      <c r="F263" s="205" t="s">
        <v>346</v>
      </c>
      <c r="G263" s="62"/>
      <c r="H263" s="62"/>
      <c r="I263" s="162"/>
      <c r="J263" s="62"/>
      <c r="K263" s="62"/>
      <c r="L263" s="60"/>
      <c r="M263" s="206"/>
      <c r="N263" s="41"/>
      <c r="O263" s="41"/>
      <c r="P263" s="41"/>
      <c r="Q263" s="41"/>
      <c r="R263" s="41"/>
      <c r="S263" s="41"/>
      <c r="T263" s="77"/>
      <c r="AT263" s="23" t="s">
        <v>147</v>
      </c>
      <c r="AU263" s="23" t="s">
        <v>84</v>
      </c>
    </row>
    <row r="264" spans="2:51" s="12" customFormat="1" ht="13.5">
      <c r="B264" s="218"/>
      <c r="C264" s="219"/>
      <c r="D264" s="204" t="s">
        <v>149</v>
      </c>
      <c r="E264" s="220" t="s">
        <v>21</v>
      </c>
      <c r="F264" s="221" t="s">
        <v>712</v>
      </c>
      <c r="G264" s="219"/>
      <c r="H264" s="222">
        <v>94</v>
      </c>
      <c r="I264" s="223"/>
      <c r="J264" s="219"/>
      <c r="K264" s="219"/>
      <c r="L264" s="224"/>
      <c r="M264" s="225"/>
      <c r="N264" s="226"/>
      <c r="O264" s="226"/>
      <c r="P264" s="226"/>
      <c r="Q264" s="226"/>
      <c r="R264" s="226"/>
      <c r="S264" s="226"/>
      <c r="T264" s="227"/>
      <c r="AT264" s="228" t="s">
        <v>149</v>
      </c>
      <c r="AU264" s="228" t="s">
        <v>84</v>
      </c>
      <c r="AV264" s="12" t="s">
        <v>84</v>
      </c>
      <c r="AW264" s="12" t="s">
        <v>36</v>
      </c>
      <c r="AX264" s="12" t="s">
        <v>73</v>
      </c>
      <c r="AY264" s="228" t="s">
        <v>138</v>
      </c>
    </row>
    <row r="265" spans="2:51" s="13" customFormat="1" ht="13.5">
      <c r="B265" s="229"/>
      <c r="C265" s="230"/>
      <c r="D265" s="231" t="s">
        <v>149</v>
      </c>
      <c r="E265" s="232" t="s">
        <v>21</v>
      </c>
      <c r="F265" s="233" t="s">
        <v>152</v>
      </c>
      <c r="G265" s="230"/>
      <c r="H265" s="234">
        <v>94</v>
      </c>
      <c r="I265" s="235"/>
      <c r="J265" s="230"/>
      <c r="K265" s="230"/>
      <c r="L265" s="236"/>
      <c r="M265" s="237"/>
      <c r="N265" s="238"/>
      <c r="O265" s="238"/>
      <c r="P265" s="238"/>
      <c r="Q265" s="238"/>
      <c r="R265" s="238"/>
      <c r="S265" s="238"/>
      <c r="T265" s="239"/>
      <c r="AT265" s="240" t="s">
        <v>149</v>
      </c>
      <c r="AU265" s="240" t="s">
        <v>84</v>
      </c>
      <c r="AV265" s="13" t="s">
        <v>145</v>
      </c>
      <c r="AW265" s="13" t="s">
        <v>36</v>
      </c>
      <c r="AX265" s="13" t="s">
        <v>81</v>
      </c>
      <c r="AY265" s="240" t="s">
        <v>138</v>
      </c>
    </row>
    <row r="266" spans="2:65" s="1" customFormat="1" ht="22.5" customHeight="1">
      <c r="B266" s="40"/>
      <c r="C266" s="244" t="s">
        <v>364</v>
      </c>
      <c r="D266" s="244" t="s">
        <v>324</v>
      </c>
      <c r="E266" s="245" t="s">
        <v>349</v>
      </c>
      <c r="F266" s="246" t="s">
        <v>350</v>
      </c>
      <c r="G266" s="247" t="s">
        <v>327</v>
      </c>
      <c r="H266" s="248">
        <v>8</v>
      </c>
      <c r="I266" s="249"/>
      <c r="J266" s="250">
        <f>ROUND(I266*H266,2)</f>
        <v>0</v>
      </c>
      <c r="K266" s="246" t="s">
        <v>21</v>
      </c>
      <c r="L266" s="251"/>
      <c r="M266" s="252" t="s">
        <v>21</v>
      </c>
      <c r="N266" s="253" t="s">
        <v>44</v>
      </c>
      <c r="O266" s="41"/>
      <c r="P266" s="201">
        <f>O266*H266</f>
        <v>0</v>
      </c>
      <c r="Q266" s="201">
        <v>0.0022</v>
      </c>
      <c r="R266" s="201">
        <f>Q266*H266</f>
        <v>0.0176</v>
      </c>
      <c r="S266" s="201">
        <v>0</v>
      </c>
      <c r="T266" s="202">
        <f>S266*H266</f>
        <v>0</v>
      </c>
      <c r="AR266" s="23" t="s">
        <v>184</v>
      </c>
      <c r="AT266" s="23" t="s">
        <v>324</v>
      </c>
      <c r="AU266" s="23" t="s">
        <v>84</v>
      </c>
      <c r="AY266" s="23" t="s">
        <v>138</v>
      </c>
      <c r="BE266" s="203">
        <f>IF(N266="základní",J266,0)</f>
        <v>0</v>
      </c>
      <c r="BF266" s="203">
        <f>IF(N266="snížená",J266,0)</f>
        <v>0</v>
      </c>
      <c r="BG266" s="203">
        <f>IF(N266="zákl. přenesená",J266,0)</f>
        <v>0</v>
      </c>
      <c r="BH266" s="203">
        <f>IF(N266="sníž. přenesená",J266,0)</f>
        <v>0</v>
      </c>
      <c r="BI266" s="203">
        <f>IF(N266="nulová",J266,0)</f>
        <v>0</v>
      </c>
      <c r="BJ266" s="23" t="s">
        <v>81</v>
      </c>
      <c r="BK266" s="203">
        <f>ROUND(I266*H266,2)</f>
        <v>0</v>
      </c>
      <c r="BL266" s="23" t="s">
        <v>145</v>
      </c>
      <c r="BM266" s="23" t="s">
        <v>351</v>
      </c>
    </row>
    <row r="267" spans="2:51" s="12" customFormat="1" ht="13.5">
      <c r="B267" s="218"/>
      <c r="C267" s="219"/>
      <c r="D267" s="204" t="s">
        <v>149</v>
      </c>
      <c r="E267" s="220" t="s">
        <v>21</v>
      </c>
      <c r="F267" s="221" t="s">
        <v>713</v>
      </c>
      <c r="G267" s="219"/>
      <c r="H267" s="222">
        <v>8</v>
      </c>
      <c r="I267" s="223"/>
      <c r="J267" s="219"/>
      <c r="K267" s="219"/>
      <c r="L267" s="224"/>
      <c r="M267" s="225"/>
      <c r="N267" s="226"/>
      <c r="O267" s="226"/>
      <c r="P267" s="226"/>
      <c r="Q267" s="226"/>
      <c r="R267" s="226"/>
      <c r="S267" s="226"/>
      <c r="T267" s="227"/>
      <c r="AT267" s="228" t="s">
        <v>149</v>
      </c>
      <c r="AU267" s="228" t="s">
        <v>84</v>
      </c>
      <c r="AV267" s="12" t="s">
        <v>84</v>
      </c>
      <c r="AW267" s="12" t="s">
        <v>36</v>
      </c>
      <c r="AX267" s="12" t="s">
        <v>73</v>
      </c>
      <c r="AY267" s="228" t="s">
        <v>138</v>
      </c>
    </row>
    <row r="268" spans="2:51" s="13" customFormat="1" ht="13.5">
      <c r="B268" s="229"/>
      <c r="C268" s="230"/>
      <c r="D268" s="231" t="s">
        <v>149</v>
      </c>
      <c r="E268" s="232" t="s">
        <v>21</v>
      </c>
      <c r="F268" s="233" t="s">
        <v>152</v>
      </c>
      <c r="G268" s="230"/>
      <c r="H268" s="234">
        <v>8</v>
      </c>
      <c r="I268" s="235"/>
      <c r="J268" s="230"/>
      <c r="K268" s="230"/>
      <c r="L268" s="236"/>
      <c r="M268" s="237"/>
      <c r="N268" s="238"/>
      <c r="O268" s="238"/>
      <c r="P268" s="238"/>
      <c r="Q268" s="238"/>
      <c r="R268" s="238"/>
      <c r="S268" s="238"/>
      <c r="T268" s="239"/>
      <c r="AT268" s="240" t="s">
        <v>149</v>
      </c>
      <c r="AU268" s="240" t="s">
        <v>84</v>
      </c>
      <c r="AV268" s="13" t="s">
        <v>145</v>
      </c>
      <c r="AW268" s="13" t="s">
        <v>36</v>
      </c>
      <c r="AX268" s="13" t="s">
        <v>81</v>
      </c>
      <c r="AY268" s="240" t="s">
        <v>138</v>
      </c>
    </row>
    <row r="269" spans="2:65" s="1" customFormat="1" ht="22.5" customHeight="1">
      <c r="B269" s="40"/>
      <c r="C269" s="244" t="s">
        <v>370</v>
      </c>
      <c r="D269" s="244" t="s">
        <v>324</v>
      </c>
      <c r="E269" s="245" t="s">
        <v>354</v>
      </c>
      <c r="F269" s="246" t="s">
        <v>355</v>
      </c>
      <c r="G269" s="247" t="s">
        <v>327</v>
      </c>
      <c r="H269" s="248">
        <v>86</v>
      </c>
      <c r="I269" s="249"/>
      <c r="J269" s="250">
        <f>ROUND(I269*H269,2)</f>
        <v>0</v>
      </c>
      <c r="K269" s="246" t="s">
        <v>21</v>
      </c>
      <c r="L269" s="251"/>
      <c r="M269" s="252" t="s">
        <v>21</v>
      </c>
      <c r="N269" s="253" t="s">
        <v>44</v>
      </c>
      <c r="O269" s="41"/>
      <c r="P269" s="201">
        <f>O269*H269</f>
        <v>0</v>
      </c>
      <c r="Q269" s="201">
        <v>0.0022</v>
      </c>
      <c r="R269" s="201">
        <f>Q269*H269</f>
        <v>0.1892</v>
      </c>
      <c r="S269" s="201">
        <v>0</v>
      </c>
      <c r="T269" s="202">
        <f>S269*H269</f>
        <v>0</v>
      </c>
      <c r="AR269" s="23" t="s">
        <v>184</v>
      </c>
      <c r="AT269" s="23" t="s">
        <v>324</v>
      </c>
      <c r="AU269" s="23" t="s">
        <v>84</v>
      </c>
      <c r="AY269" s="23" t="s">
        <v>138</v>
      </c>
      <c r="BE269" s="203">
        <f>IF(N269="základní",J269,0)</f>
        <v>0</v>
      </c>
      <c r="BF269" s="203">
        <f>IF(N269="snížená",J269,0)</f>
        <v>0</v>
      </c>
      <c r="BG269" s="203">
        <f>IF(N269="zákl. přenesená",J269,0)</f>
        <v>0</v>
      </c>
      <c r="BH269" s="203">
        <f>IF(N269="sníž. přenesená",J269,0)</f>
        <v>0</v>
      </c>
      <c r="BI269" s="203">
        <f>IF(N269="nulová",J269,0)</f>
        <v>0</v>
      </c>
      <c r="BJ269" s="23" t="s">
        <v>81</v>
      </c>
      <c r="BK269" s="203">
        <f>ROUND(I269*H269,2)</f>
        <v>0</v>
      </c>
      <c r="BL269" s="23" t="s">
        <v>145</v>
      </c>
      <c r="BM269" s="23" t="s">
        <v>714</v>
      </c>
    </row>
    <row r="270" spans="2:51" s="12" customFormat="1" ht="13.5">
      <c r="B270" s="218"/>
      <c r="C270" s="219"/>
      <c r="D270" s="204" t="s">
        <v>149</v>
      </c>
      <c r="E270" s="220" t="s">
        <v>21</v>
      </c>
      <c r="F270" s="221" t="s">
        <v>715</v>
      </c>
      <c r="G270" s="219"/>
      <c r="H270" s="222">
        <v>86</v>
      </c>
      <c r="I270" s="223"/>
      <c r="J270" s="219"/>
      <c r="K270" s="219"/>
      <c r="L270" s="224"/>
      <c r="M270" s="225"/>
      <c r="N270" s="226"/>
      <c r="O270" s="226"/>
      <c r="P270" s="226"/>
      <c r="Q270" s="226"/>
      <c r="R270" s="226"/>
      <c r="S270" s="226"/>
      <c r="T270" s="227"/>
      <c r="AT270" s="228" t="s">
        <v>149</v>
      </c>
      <c r="AU270" s="228" t="s">
        <v>84</v>
      </c>
      <c r="AV270" s="12" t="s">
        <v>84</v>
      </c>
      <c r="AW270" s="12" t="s">
        <v>36</v>
      </c>
      <c r="AX270" s="12" t="s">
        <v>73</v>
      </c>
      <c r="AY270" s="228" t="s">
        <v>138</v>
      </c>
    </row>
    <row r="271" spans="2:51" s="13" customFormat="1" ht="13.5">
      <c r="B271" s="229"/>
      <c r="C271" s="230"/>
      <c r="D271" s="231" t="s">
        <v>149</v>
      </c>
      <c r="E271" s="232" t="s">
        <v>21</v>
      </c>
      <c r="F271" s="233" t="s">
        <v>152</v>
      </c>
      <c r="G271" s="230"/>
      <c r="H271" s="234">
        <v>86</v>
      </c>
      <c r="I271" s="235"/>
      <c r="J271" s="230"/>
      <c r="K271" s="230"/>
      <c r="L271" s="236"/>
      <c r="M271" s="237"/>
      <c r="N271" s="238"/>
      <c r="O271" s="238"/>
      <c r="P271" s="238"/>
      <c r="Q271" s="238"/>
      <c r="R271" s="238"/>
      <c r="S271" s="238"/>
      <c r="T271" s="239"/>
      <c r="AT271" s="240" t="s">
        <v>149</v>
      </c>
      <c r="AU271" s="240" t="s">
        <v>84</v>
      </c>
      <c r="AV271" s="13" t="s">
        <v>145</v>
      </c>
      <c r="AW271" s="13" t="s">
        <v>36</v>
      </c>
      <c r="AX271" s="13" t="s">
        <v>81</v>
      </c>
      <c r="AY271" s="240" t="s">
        <v>138</v>
      </c>
    </row>
    <row r="272" spans="2:65" s="1" customFormat="1" ht="22.5" customHeight="1">
      <c r="B272" s="40"/>
      <c r="C272" s="192" t="s">
        <v>375</v>
      </c>
      <c r="D272" s="192" t="s">
        <v>140</v>
      </c>
      <c r="E272" s="193" t="s">
        <v>359</v>
      </c>
      <c r="F272" s="194" t="s">
        <v>360</v>
      </c>
      <c r="G272" s="195" t="s">
        <v>217</v>
      </c>
      <c r="H272" s="196">
        <v>2441.6</v>
      </c>
      <c r="I272" s="197"/>
      <c r="J272" s="198">
        <f>ROUND(I272*H272,2)</f>
        <v>0</v>
      </c>
      <c r="K272" s="194" t="s">
        <v>144</v>
      </c>
      <c r="L272" s="60"/>
      <c r="M272" s="199" t="s">
        <v>21</v>
      </c>
      <c r="N272" s="200" t="s">
        <v>44</v>
      </c>
      <c r="O272" s="41"/>
      <c r="P272" s="201">
        <f>O272*H272</f>
        <v>0</v>
      </c>
      <c r="Q272" s="201">
        <v>0</v>
      </c>
      <c r="R272" s="201">
        <f>Q272*H272</f>
        <v>0</v>
      </c>
      <c r="S272" s="201">
        <v>0</v>
      </c>
      <c r="T272" s="202">
        <f>S272*H272</f>
        <v>0</v>
      </c>
      <c r="AR272" s="23" t="s">
        <v>145</v>
      </c>
      <c r="AT272" s="23" t="s">
        <v>140</v>
      </c>
      <c r="AU272" s="23" t="s">
        <v>84</v>
      </c>
      <c r="AY272" s="23" t="s">
        <v>138</v>
      </c>
      <c r="BE272" s="203">
        <f>IF(N272="základní",J272,0)</f>
        <v>0</v>
      </c>
      <c r="BF272" s="203">
        <f>IF(N272="snížená",J272,0)</f>
        <v>0</v>
      </c>
      <c r="BG272" s="203">
        <f>IF(N272="zákl. přenesená",J272,0)</f>
        <v>0</v>
      </c>
      <c r="BH272" s="203">
        <f>IF(N272="sníž. přenesená",J272,0)</f>
        <v>0</v>
      </c>
      <c r="BI272" s="203">
        <f>IF(N272="nulová",J272,0)</f>
        <v>0</v>
      </c>
      <c r="BJ272" s="23" t="s">
        <v>81</v>
      </c>
      <c r="BK272" s="203">
        <f>ROUND(I272*H272,2)</f>
        <v>0</v>
      </c>
      <c r="BL272" s="23" t="s">
        <v>145</v>
      </c>
      <c r="BM272" s="23" t="s">
        <v>361</v>
      </c>
    </row>
    <row r="273" spans="2:47" s="1" customFormat="1" ht="81">
      <c r="B273" s="40"/>
      <c r="C273" s="62"/>
      <c r="D273" s="204" t="s">
        <v>147</v>
      </c>
      <c r="E273" s="62"/>
      <c r="F273" s="205" t="s">
        <v>362</v>
      </c>
      <c r="G273" s="62"/>
      <c r="H273" s="62"/>
      <c r="I273" s="162"/>
      <c r="J273" s="62"/>
      <c r="K273" s="62"/>
      <c r="L273" s="60"/>
      <c r="M273" s="206"/>
      <c r="N273" s="41"/>
      <c r="O273" s="41"/>
      <c r="P273" s="41"/>
      <c r="Q273" s="41"/>
      <c r="R273" s="41"/>
      <c r="S273" s="41"/>
      <c r="T273" s="77"/>
      <c r="AT273" s="23" t="s">
        <v>147</v>
      </c>
      <c r="AU273" s="23" t="s">
        <v>84</v>
      </c>
    </row>
    <row r="274" spans="2:51" s="12" customFormat="1" ht="13.5">
      <c r="B274" s="218"/>
      <c r="C274" s="219"/>
      <c r="D274" s="204" t="s">
        <v>149</v>
      </c>
      <c r="E274" s="220" t="s">
        <v>21</v>
      </c>
      <c r="F274" s="221" t="s">
        <v>716</v>
      </c>
      <c r="G274" s="219"/>
      <c r="H274" s="222">
        <v>2441.6</v>
      </c>
      <c r="I274" s="223"/>
      <c r="J274" s="219"/>
      <c r="K274" s="219"/>
      <c r="L274" s="224"/>
      <c r="M274" s="225"/>
      <c r="N274" s="226"/>
      <c r="O274" s="226"/>
      <c r="P274" s="226"/>
      <c r="Q274" s="226"/>
      <c r="R274" s="226"/>
      <c r="S274" s="226"/>
      <c r="T274" s="227"/>
      <c r="AT274" s="228" t="s">
        <v>149</v>
      </c>
      <c r="AU274" s="228" t="s">
        <v>84</v>
      </c>
      <c r="AV274" s="12" t="s">
        <v>84</v>
      </c>
      <c r="AW274" s="12" t="s">
        <v>36</v>
      </c>
      <c r="AX274" s="12" t="s">
        <v>73</v>
      </c>
      <c r="AY274" s="228" t="s">
        <v>138</v>
      </c>
    </row>
    <row r="275" spans="2:51" s="13" customFormat="1" ht="13.5">
      <c r="B275" s="229"/>
      <c r="C275" s="230"/>
      <c r="D275" s="231" t="s">
        <v>149</v>
      </c>
      <c r="E275" s="232" t="s">
        <v>21</v>
      </c>
      <c r="F275" s="233" t="s">
        <v>152</v>
      </c>
      <c r="G275" s="230"/>
      <c r="H275" s="234">
        <v>2441.6</v>
      </c>
      <c r="I275" s="235"/>
      <c r="J275" s="230"/>
      <c r="K275" s="230"/>
      <c r="L275" s="236"/>
      <c r="M275" s="237"/>
      <c r="N275" s="238"/>
      <c r="O275" s="238"/>
      <c r="P275" s="238"/>
      <c r="Q275" s="238"/>
      <c r="R275" s="238"/>
      <c r="S275" s="238"/>
      <c r="T275" s="239"/>
      <c r="AT275" s="240" t="s">
        <v>149</v>
      </c>
      <c r="AU275" s="240" t="s">
        <v>84</v>
      </c>
      <c r="AV275" s="13" t="s">
        <v>145</v>
      </c>
      <c r="AW275" s="13" t="s">
        <v>36</v>
      </c>
      <c r="AX275" s="13" t="s">
        <v>81</v>
      </c>
      <c r="AY275" s="240" t="s">
        <v>138</v>
      </c>
    </row>
    <row r="276" spans="2:65" s="1" customFormat="1" ht="22.5" customHeight="1">
      <c r="B276" s="40"/>
      <c r="C276" s="192" t="s">
        <v>380</v>
      </c>
      <c r="D276" s="192" t="s">
        <v>140</v>
      </c>
      <c r="E276" s="193" t="s">
        <v>365</v>
      </c>
      <c r="F276" s="194" t="s">
        <v>366</v>
      </c>
      <c r="G276" s="195" t="s">
        <v>187</v>
      </c>
      <c r="H276" s="196">
        <v>8645</v>
      </c>
      <c r="I276" s="197"/>
      <c r="J276" s="198">
        <f>ROUND(I276*H276,2)</f>
        <v>0</v>
      </c>
      <c r="K276" s="194" t="s">
        <v>144</v>
      </c>
      <c r="L276" s="60"/>
      <c r="M276" s="199" t="s">
        <v>21</v>
      </c>
      <c r="N276" s="200" t="s">
        <v>44</v>
      </c>
      <c r="O276" s="41"/>
      <c r="P276" s="201">
        <f>O276*H276</f>
        <v>0</v>
      </c>
      <c r="Q276" s="201">
        <v>0</v>
      </c>
      <c r="R276" s="201">
        <f>Q276*H276</f>
        <v>0</v>
      </c>
      <c r="S276" s="201">
        <v>0</v>
      </c>
      <c r="T276" s="202">
        <f>S276*H276</f>
        <v>0</v>
      </c>
      <c r="AR276" s="23" t="s">
        <v>145</v>
      </c>
      <c r="AT276" s="23" t="s">
        <v>140</v>
      </c>
      <c r="AU276" s="23" t="s">
        <v>84</v>
      </c>
      <c r="AY276" s="23" t="s">
        <v>138</v>
      </c>
      <c r="BE276" s="203">
        <f>IF(N276="základní",J276,0)</f>
        <v>0</v>
      </c>
      <c r="BF276" s="203">
        <f>IF(N276="snížená",J276,0)</f>
        <v>0</v>
      </c>
      <c r="BG276" s="203">
        <f>IF(N276="zákl. přenesená",J276,0)</f>
        <v>0</v>
      </c>
      <c r="BH276" s="203">
        <f>IF(N276="sníž. přenesená",J276,0)</f>
        <v>0</v>
      </c>
      <c r="BI276" s="203">
        <f>IF(N276="nulová",J276,0)</f>
        <v>0</v>
      </c>
      <c r="BJ276" s="23" t="s">
        <v>81</v>
      </c>
      <c r="BK276" s="203">
        <f>ROUND(I276*H276,2)</f>
        <v>0</v>
      </c>
      <c r="BL276" s="23" t="s">
        <v>145</v>
      </c>
      <c r="BM276" s="23" t="s">
        <v>367</v>
      </c>
    </row>
    <row r="277" spans="2:47" s="1" customFormat="1" ht="67.5">
      <c r="B277" s="40"/>
      <c r="C277" s="62"/>
      <c r="D277" s="204" t="s">
        <v>147</v>
      </c>
      <c r="E277" s="62"/>
      <c r="F277" s="205" t="s">
        <v>368</v>
      </c>
      <c r="G277" s="62"/>
      <c r="H277" s="62"/>
      <c r="I277" s="162"/>
      <c r="J277" s="62"/>
      <c r="K277" s="62"/>
      <c r="L277" s="60"/>
      <c r="M277" s="206"/>
      <c r="N277" s="41"/>
      <c r="O277" s="41"/>
      <c r="P277" s="41"/>
      <c r="Q277" s="41"/>
      <c r="R277" s="41"/>
      <c r="S277" s="41"/>
      <c r="T277" s="77"/>
      <c r="AT277" s="23" t="s">
        <v>147</v>
      </c>
      <c r="AU277" s="23" t="s">
        <v>84</v>
      </c>
    </row>
    <row r="278" spans="2:51" s="12" customFormat="1" ht="13.5">
      <c r="B278" s="218"/>
      <c r="C278" s="219"/>
      <c r="D278" s="204" t="s">
        <v>149</v>
      </c>
      <c r="E278" s="220" t="s">
        <v>21</v>
      </c>
      <c r="F278" s="221" t="s">
        <v>717</v>
      </c>
      <c r="G278" s="219"/>
      <c r="H278" s="222">
        <v>8645</v>
      </c>
      <c r="I278" s="223"/>
      <c r="J278" s="219"/>
      <c r="K278" s="219"/>
      <c r="L278" s="224"/>
      <c r="M278" s="225"/>
      <c r="N278" s="226"/>
      <c r="O278" s="226"/>
      <c r="P278" s="226"/>
      <c r="Q278" s="226"/>
      <c r="R278" s="226"/>
      <c r="S278" s="226"/>
      <c r="T278" s="227"/>
      <c r="AT278" s="228" t="s">
        <v>149</v>
      </c>
      <c r="AU278" s="228" t="s">
        <v>84</v>
      </c>
      <c r="AV278" s="12" t="s">
        <v>84</v>
      </c>
      <c r="AW278" s="12" t="s">
        <v>36</v>
      </c>
      <c r="AX278" s="12" t="s">
        <v>73</v>
      </c>
      <c r="AY278" s="228" t="s">
        <v>138</v>
      </c>
    </row>
    <row r="279" spans="2:51" s="13" customFormat="1" ht="13.5">
      <c r="B279" s="229"/>
      <c r="C279" s="230"/>
      <c r="D279" s="231" t="s">
        <v>149</v>
      </c>
      <c r="E279" s="232" t="s">
        <v>21</v>
      </c>
      <c r="F279" s="233" t="s">
        <v>152</v>
      </c>
      <c r="G279" s="230"/>
      <c r="H279" s="234">
        <v>8645</v>
      </c>
      <c r="I279" s="235"/>
      <c r="J279" s="230"/>
      <c r="K279" s="230"/>
      <c r="L279" s="236"/>
      <c r="M279" s="237"/>
      <c r="N279" s="238"/>
      <c r="O279" s="238"/>
      <c r="P279" s="238"/>
      <c r="Q279" s="238"/>
      <c r="R279" s="238"/>
      <c r="S279" s="238"/>
      <c r="T279" s="239"/>
      <c r="AT279" s="240" t="s">
        <v>149</v>
      </c>
      <c r="AU279" s="240" t="s">
        <v>84</v>
      </c>
      <c r="AV279" s="13" t="s">
        <v>145</v>
      </c>
      <c r="AW279" s="13" t="s">
        <v>36</v>
      </c>
      <c r="AX279" s="13" t="s">
        <v>81</v>
      </c>
      <c r="AY279" s="240" t="s">
        <v>138</v>
      </c>
    </row>
    <row r="280" spans="2:65" s="1" customFormat="1" ht="22.5" customHeight="1">
      <c r="B280" s="40"/>
      <c r="C280" s="192" t="s">
        <v>388</v>
      </c>
      <c r="D280" s="192" t="s">
        <v>140</v>
      </c>
      <c r="E280" s="193" t="s">
        <v>371</v>
      </c>
      <c r="F280" s="194" t="s">
        <v>372</v>
      </c>
      <c r="G280" s="195" t="s">
        <v>187</v>
      </c>
      <c r="H280" s="196">
        <v>8645</v>
      </c>
      <c r="I280" s="197"/>
      <c r="J280" s="198">
        <f>ROUND(I280*H280,2)</f>
        <v>0</v>
      </c>
      <c r="K280" s="194" t="s">
        <v>144</v>
      </c>
      <c r="L280" s="60"/>
      <c r="M280" s="199" t="s">
        <v>21</v>
      </c>
      <c r="N280" s="200" t="s">
        <v>44</v>
      </c>
      <c r="O280" s="41"/>
      <c r="P280" s="201">
        <f>O280*H280</f>
        <v>0</v>
      </c>
      <c r="Q280" s="201">
        <v>0</v>
      </c>
      <c r="R280" s="201">
        <f>Q280*H280</f>
        <v>0</v>
      </c>
      <c r="S280" s="201">
        <v>0</v>
      </c>
      <c r="T280" s="202">
        <f>S280*H280</f>
        <v>0</v>
      </c>
      <c r="AR280" s="23" t="s">
        <v>145</v>
      </c>
      <c r="AT280" s="23" t="s">
        <v>140</v>
      </c>
      <c r="AU280" s="23" t="s">
        <v>84</v>
      </c>
      <c r="AY280" s="23" t="s">
        <v>138</v>
      </c>
      <c r="BE280" s="203">
        <f>IF(N280="základní",J280,0)</f>
        <v>0</v>
      </c>
      <c r="BF280" s="203">
        <f>IF(N280="snížená",J280,0)</f>
        <v>0</v>
      </c>
      <c r="BG280" s="203">
        <f>IF(N280="zákl. přenesená",J280,0)</f>
        <v>0</v>
      </c>
      <c r="BH280" s="203">
        <f>IF(N280="sníž. přenesená",J280,0)</f>
        <v>0</v>
      </c>
      <c r="BI280" s="203">
        <f>IF(N280="nulová",J280,0)</f>
        <v>0</v>
      </c>
      <c r="BJ280" s="23" t="s">
        <v>81</v>
      </c>
      <c r="BK280" s="203">
        <f>ROUND(I280*H280,2)</f>
        <v>0</v>
      </c>
      <c r="BL280" s="23" t="s">
        <v>145</v>
      </c>
      <c r="BM280" s="23" t="s">
        <v>373</v>
      </c>
    </row>
    <row r="281" spans="2:47" s="1" customFormat="1" ht="67.5">
      <c r="B281" s="40"/>
      <c r="C281" s="62"/>
      <c r="D281" s="204" t="s">
        <v>147</v>
      </c>
      <c r="E281" s="62"/>
      <c r="F281" s="205" t="s">
        <v>368</v>
      </c>
      <c r="G281" s="62"/>
      <c r="H281" s="62"/>
      <c r="I281" s="162"/>
      <c r="J281" s="62"/>
      <c r="K281" s="62"/>
      <c r="L281" s="60"/>
      <c r="M281" s="206"/>
      <c r="N281" s="41"/>
      <c r="O281" s="41"/>
      <c r="P281" s="41"/>
      <c r="Q281" s="41"/>
      <c r="R281" s="41"/>
      <c r="S281" s="41"/>
      <c r="T281" s="77"/>
      <c r="AT281" s="23" t="s">
        <v>147</v>
      </c>
      <c r="AU281" s="23" t="s">
        <v>84</v>
      </c>
    </row>
    <row r="282" spans="2:51" s="12" customFormat="1" ht="13.5">
      <c r="B282" s="218"/>
      <c r="C282" s="219"/>
      <c r="D282" s="204" t="s">
        <v>149</v>
      </c>
      <c r="E282" s="220" t="s">
        <v>21</v>
      </c>
      <c r="F282" s="221" t="s">
        <v>718</v>
      </c>
      <c r="G282" s="219"/>
      <c r="H282" s="222">
        <v>8645</v>
      </c>
      <c r="I282" s="223"/>
      <c r="J282" s="219"/>
      <c r="K282" s="219"/>
      <c r="L282" s="224"/>
      <c r="M282" s="225"/>
      <c r="N282" s="226"/>
      <c r="O282" s="226"/>
      <c r="P282" s="226"/>
      <c r="Q282" s="226"/>
      <c r="R282" s="226"/>
      <c r="S282" s="226"/>
      <c r="T282" s="227"/>
      <c r="AT282" s="228" t="s">
        <v>149</v>
      </c>
      <c r="AU282" s="228" t="s">
        <v>84</v>
      </c>
      <c r="AV282" s="12" t="s">
        <v>84</v>
      </c>
      <c r="AW282" s="12" t="s">
        <v>36</v>
      </c>
      <c r="AX282" s="12" t="s">
        <v>73</v>
      </c>
      <c r="AY282" s="228" t="s">
        <v>138</v>
      </c>
    </row>
    <row r="283" spans="2:51" s="13" customFormat="1" ht="13.5">
      <c r="B283" s="229"/>
      <c r="C283" s="230"/>
      <c r="D283" s="231" t="s">
        <v>149</v>
      </c>
      <c r="E283" s="232" t="s">
        <v>21</v>
      </c>
      <c r="F283" s="233" t="s">
        <v>152</v>
      </c>
      <c r="G283" s="230"/>
      <c r="H283" s="234">
        <v>8645</v>
      </c>
      <c r="I283" s="235"/>
      <c r="J283" s="230"/>
      <c r="K283" s="230"/>
      <c r="L283" s="236"/>
      <c r="M283" s="237"/>
      <c r="N283" s="238"/>
      <c r="O283" s="238"/>
      <c r="P283" s="238"/>
      <c r="Q283" s="238"/>
      <c r="R283" s="238"/>
      <c r="S283" s="238"/>
      <c r="T283" s="239"/>
      <c r="AT283" s="240" t="s">
        <v>149</v>
      </c>
      <c r="AU283" s="240" t="s">
        <v>84</v>
      </c>
      <c r="AV283" s="13" t="s">
        <v>145</v>
      </c>
      <c r="AW283" s="13" t="s">
        <v>36</v>
      </c>
      <c r="AX283" s="13" t="s">
        <v>81</v>
      </c>
      <c r="AY283" s="240" t="s">
        <v>138</v>
      </c>
    </row>
    <row r="284" spans="2:65" s="1" customFormat="1" ht="22.5" customHeight="1">
      <c r="B284" s="40"/>
      <c r="C284" s="192" t="s">
        <v>394</v>
      </c>
      <c r="D284" s="192" t="s">
        <v>140</v>
      </c>
      <c r="E284" s="193" t="s">
        <v>376</v>
      </c>
      <c r="F284" s="194" t="s">
        <v>377</v>
      </c>
      <c r="G284" s="195" t="s">
        <v>187</v>
      </c>
      <c r="H284" s="196">
        <v>1526</v>
      </c>
      <c r="I284" s="197"/>
      <c r="J284" s="198">
        <f>ROUND(I284*H284,2)</f>
        <v>0</v>
      </c>
      <c r="K284" s="194" t="s">
        <v>144</v>
      </c>
      <c r="L284" s="60"/>
      <c r="M284" s="199" t="s">
        <v>21</v>
      </c>
      <c r="N284" s="200" t="s">
        <v>44</v>
      </c>
      <c r="O284" s="41"/>
      <c r="P284" s="201">
        <f>O284*H284</f>
        <v>0</v>
      </c>
      <c r="Q284" s="201">
        <v>0</v>
      </c>
      <c r="R284" s="201">
        <f>Q284*H284</f>
        <v>0</v>
      </c>
      <c r="S284" s="201">
        <v>0</v>
      </c>
      <c r="T284" s="202">
        <f>S284*H284</f>
        <v>0</v>
      </c>
      <c r="AR284" s="23" t="s">
        <v>145</v>
      </c>
      <c r="AT284" s="23" t="s">
        <v>140</v>
      </c>
      <c r="AU284" s="23" t="s">
        <v>84</v>
      </c>
      <c r="AY284" s="23" t="s">
        <v>138</v>
      </c>
      <c r="BE284" s="203">
        <f>IF(N284="základní",J284,0)</f>
        <v>0</v>
      </c>
      <c r="BF284" s="203">
        <f>IF(N284="snížená",J284,0)</f>
        <v>0</v>
      </c>
      <c r="BG284" s="203">
        <f>IF(N284="zákl. přenesená",J284,0)</f>
        <v>0</v>
      </c>
      <c r="BH284" s="203">
        <f>IF(N284="sníž. přenesená",J284,0)</f>
        <v>0</v>
      </c>
      <c r="BI284" s="203">
        <f>IF(N284="nulová",J284,0)</f>
        <v>0</v>
      </c>
      <c r="BJ284" s="23" t="s">
        <v>81</v>
      </c>
      <c r="BK284" s="203">
        <f>ROUND(I284*H284,2)</f>
        <v>0</v>
      </c>
      <c r="BL284" s="23" t="s">
        <v>145</v>
      </c>
      <c r="BM284" s="23" t="s">
        <v>378</v>
      </c>
    </row>
    <row r="285" spans="2:47" s="1" customFormat="1" ht="40.5">
      <c r="B285" s="40"/>
      <c r="C285" s="62"/>
      <c r="D285" s="204" t="s">
        <v>147</v>
      </c>
      <c r="E285" s="62"/>
      <c r="F285" s="205" t="s">
        <v>379</v>
      </c>
      <c r="G285" s="62"/>
      <c r="H285" s="62"/>
      <c r="I285" s="162"/>
      <c r="J285" s="62"/>
      <c r="K285" s="62"/>
      <c r="L285" s="60"/>
      <c r="M285" s="206"/>
      <c r="N285" s="41"/>
      <c r="O285" s="41"/>
      <c r="P285" s="41"/>
      <c r="Q285" s="41"/>
      <c r="R285" s="41"/>
      <c r="S285" s="41"/>
      <c r="T285" s="77"/>
      <c r="AT285" s="23" t="s">
        <v>147</v>
      </c>
      <c r="AU285" s="23" t="s">
        <v>84</v>
      </c>
    </row>
    <row r="286" spans="2:51" s="12" customFormat="1" ht="13.5">
      <c r="B286" s="218"/>
      <c r="C286" s="219"/>
      <c r="D286" s="204" t="s">
        <v>149</v>
      </c>
      <c r="E286" s="220" t="s">
        <v>21</v>
      </c>
      <c r="F286" s="221" t="s">
        <v>685</v>
      </c>
      <c r="G286" s="219"/>
      <c r="H286" s="222">
        <v>1526</v>
      </c>
      <c r="I286" s="223"/>
      <c r="J286" s="219"/>
      <c r="K286" s="219"/>
      <c r="L286" s="224"/>
      <c r="M286" s="225"/>
      <c r="N286" s="226"/>
      <c r="O286" s="226"/>
      <c r="P286" s="226"/>
      <c r="Q286" s="226"/>
      <c r="R286" s="226"/>
      <c r="S286" s="226"/>
      <c r="T286" s="227"/>
      <c r="AT286" s="228" t="s">
        <v>149</v>
      </c>
      <c r="AU286" s="228" t="s">
        <v>84</v>
      </c>
      <c r="AV286" s="12" t="s">
        <v>84</v>
      </c>
      <c r="AW286" s="12" t="s">
        <v>36</v>
      </c>
      <c r="AX286" s="12" t="s">
        <v>73</v>
      </c>
      <c r="AY286" s="228" t="s">
        <v>138</v>
      </c>
    </row>
    <row r="287" spans="2:51" s="13" customFormat="1" ht="13.5">
      <c r="B287" s="229"/>
      <c r="C287" s="230"/>
      <c r="D287" s="231" t="s">
        <v>149</v>
      </c>
      <c r="E287" s="232" t="s">
        <v>21</v>
      </c>
      <c r="F287" s="233" t="s">
        <v>152</v>
      </c>
      <c r="G287" s="230"/>
      <c r="H287" s="234">
        <v>1526</v>
      </c>
      <c r="I287" s="235"/>
      <c r="J287" s="230"/>
      <c r="K287" s="230"/>
      <c r="L287" s="236"/>
      <c r="M287" s="237"/>
      <c r="N287" s="238"/>
      <c r="O287" s="238"/>
      <c r="P287" s="238"/>
      <c r="Q287" s="238"/>
      <c r="R287" s="238"/>
      <c r="S287" s="238"/>
      <c r="T287" s="239"/>
      <c r="AT287" s="240" t="s">
        <v>149</v>
      </c>
      <c r="AU287" s="240" t="s">
        <v>84</v>
      </c>
      <c r="AV287" s="13" t="s">
        <v>145</v>
      </c>
      <c r="AW287" s="13" t="s">
        <v>36</v>
      </c>
      <c r="AX287" s="13" t="s">
        <v>81</v>
      </c>
      <c r="AY287" s="240" t="s">
        <v>138</v>
      </c>
    </row>
    <row r="288" spans="2:65" s="1" customFormat="1" ht="22.5" customHeight="1">
      <c r="B288" s="40"/>
      <c r="C288" s="192" t="s">
        <v>399</v>
      </c>
      <c r="D288" s="192" t="s">
        <v>140</v>
      </c>
      <c r="E288" s="193" t="s">
        <v>381</v>
      </c>
      <c r="F288" s="194" t="s">
        <v>382</v>
      </c>
      <c r="G288" s="195" t="s">
        <v>383</v>
      </c>
      <c r="H288" s="196">
        <v>2</v>
      </c>
      <c r="I288" s="197"/>
      <c r="J288" s="198">
        <f>ROUND(I288*H288,2)</f>
        <v>0</v>
      </c>
      <c r="K288" s="194" t="s">
        <v>21</v>
      </c>
      <c r="L288" s="60"/>
      <c r="M288" s="199" t="s">
        <v>21</v>
      </c>
      <c r="N288" s="200" t="s">
        <v>44</v>
      </c>
      <c r="O288" s="41"/>
      <c r="P288" s="201">
        <f>O288*H288</f>
        <v>0</v>
      </c>
      <c r="Q288" s="201">
        <v>0</v>
      </c>
      <c r="R288" s="201">
        <f>Q288*H288</f>
        <v>0</v>
      </c>
      <c r="S288" s="201">
        <v>0</v>
      </c>
      <c r="T288" s="202">
        <f>S288*H288</f>
        <v>0</v>
      </c>
      <c r="AR288" s="23" t="s">
        <v>145</v>
      </c>
      <c r="AT288" s="23" t="s">
        <v>140</v>
      </c>
      <c r="AU288" s="23" t="s">
        <v>84</v>
      </c>
      <c r="AY288" s="23" t="s">
        <v>138</v>
      </c>
      <c r="BE288" s="203">
        <f>IF(N288="základní",J288,0)</f>
        <v>0</v>
      </c>
      <c r="BF288" s="203">
        <f>IF(N288="snížená",J288,0)</f>
        <v>0</v>
      </c>
      <c r="BG288" s="203">
        <f>IF(N288="zákl. přenesená",J288,0)</f>
        <v>0</v>
      </c>
      <c r="BH288" s="203">
        <f>IF(N288="sníž. přenesená",J288,0)</f>
        <v>0</v>
      </c>
      <c r="BI288" s="203">
        <f>IF(N288="nulová",J288,0)</f>
        <v>0</v>
      </c>
      <c r="BJ288" s="23" t="s">
        <v>81</v>
      </c>
      <c r="BK288" s="203">
        <f>ROUND(I288*H288,2)</f>
        <v>0</v>
      </c>
      <c r="BL288" s="23" t="s">
        <v>145</v>
      </c>
      <c r="BM288" s="23" t="s">
        <v>384</v>
      </c>
    </row>
    <row r="289" spans="2:47" s="1" customFormat="1" ht="27">
      <c r="B289" s="40"/>
      <c r="C289" s="62"/>
      <c r="D289" s="204" t="s">
        <v>385</v>
      </c>
      <c r="E289" s="62"/>
      <c r="F289" s="205" t="s">
        <v>386</v>
      </c>
      <c r="G289" s="62"/>
      <c r="H289" s="62"/>
      <c r="I289" s="162"/>
      <c r="J289" s="62"/>
      <c r="K289" s="62"/>
      <c r="L289" s="60"/>
      <c r="M289" s="206"/>
      <c r="N289" s="41"/>
      <c r="O289" s="41"/>
      <c r="P289" s="41"/>
      <c r="Q289" s="41"/>
      <c r="R289" s="41"/>
      <c r="S289" s="41"/>
      <c r="T289" s="77"/>
      <c r="AT289" s="23" t="s">
        <v>385</v>
      </c>
      <c r="AU289" s="23" t="s">
        <v>84</v>
      </c>
    </row>
    <row r="290" spans="2:51" s="12" customFormat="1" ht="13.5">
      <c r="B290" s="218"/>
      <c r="C290" s="219"/>
      <c r="D290" s="204" t="s">
        <v>149</v>
      </c>
      <c r="E290" s="220" t="s">
        <v>21</v>
      </c>
      <c r="F290" s="221" t="s">
        <v>719</v>
      </c>
      <c r="G290" s="219"/>
      <c r="H290" s="222">
        <v>2</v>
      </c>
      <c r="I290" s="223"/>
      <c r="J290" s="219"/>
      <c r="K290" s="219"/>
      <c r="L290" s="224"/>
      <c r="M290" s="225"/>
      <c r="N290" s="226"/>
      <c r="O290" s="226"/>
      <c r="P290" s="226"/>
      <c r="Q290" s="226"/>
      <c r="R290" s="226"/>
      <c r="S290" s="226"/>
      <c r="T290" s="227"/>
      <c r="AT290" s="228" t="s">
        <v>149</v>
      </c>
      <c r="AU290" s="228" t="s">
        <v>84</v>
      </c>
      <c r="AV290" s="12" t="s">
        <v>84</v>
      </c>
      <c r="AW290" s="12" t="s">
        <v>36</v>
      </c>
      <c r="AX290" s="12" t="s">
        <v>73</v>
      </c>
      <c r="AY290" s="228" t="s">
        <v>138</v>
      </c>
    </row>
    <row r="291" spans="2:51" s="13" customFormat="1" ht="13.5">
      <c r="B291" s="229"/>
      <c r="C291" s="230"/>
      <c r="D291" s="231" t="s">
        <v>149</v>
      </c>
      <c r="E291" s="232" t="s">
        <v>21</v>
      </c>
      <c r="F291" s="233" t="s">
        <v>152</v>
      </c>
      <c r="G291" s="230"/>
      <c r="H291" s="234">
        <v>2</v>
      </c>
      <c r="I291" s="235"/>
      <c r="J291" s="230"/>
      <c r="K291" s="230"/>
      <c r="L291" s="236"/>
      <c r="M291" s="237"/>
      <c r="N291" s="238"/>
      <c r="O291" s="238"/>
      <c r="P291" s="238"/>
      <c r="Q291" s="238"/>
      <c r="R291" s="238"/>
      <c r="S291" s="238"/>
      <c r="T291" s="239"/>
      <c r="AT291" s="240" t="s">
        <v>149</v>
      </c>
      <c r="AU291" s="240" t="s">
        <v>84</v>
      </c>
      <c r="AV291" s="13" t="s">
        <v>145</v>
      </c>
      <c r="AW291" s="13" t="s">
        <v>36</v>
      </c>
      <c r="AX291" s="13" t="s">
        <v>81</v>
      </c>
      <c r="AY291" s="240" t="s">
        <v>138</v>
      </c>
    </row>
    <row r="292" spans="2:65" s="1" customFormat="1" ht="22.5" customHeight="1">
      <c r="B292" s="40"/>
      <c r="C292" s="192" t="s">
        <v>405</v>
      </c>
      <c r="D292" s="192" t="s">
        <v>140</v>
      </c>
      <c r="E292" s="193" t="s">
        <v>389</v>
      </c>
      <c r="F292" s="194" t="s">
        <v>390</v>
      </c>
      <c r="G292" s="195" t="s">
        <v>383</v>
      </c>
      <c r="H292" s="196">
        <v>1</v>
      </c>
      <c r="I292" s="197"/>
      <c r="J292" s="198">
        <f>ROUND(I292*H292,2)</f>
        <v>0</v>
      </c>
      <c r="K292" s="194" t="s">
        <v>21</v>
      </c>
      <c r="L292" s="60"/>
      <c r="M292" s="199" t="s">
        <v>21</v>
      </c>
      <c r="N292" s="200" t="s">
        <v>44</v>
      </c>
      <c r="O292" s="41"/>
      <c r="P292" s="201">
        <f>O292*H292</f>
        <v>0</v>
      </c>
      <c r="Q292" s="201">
        <v>0</v>
      </c>
      <c r="R292" s="201">
        <f>Q292*H292</f>
        <v>0</v>
      </c>
      <c r="S292" s="201">
        <v>0</v>
      </c>
      <c r="T292" s="202">
        <f>S292*H292</f>
        <v>0</v>
      </c>
      <c r="AR292" s="23" t="s">
        <v>145</v>
      </c>
      <c r="AT292" s="23" t="s">
        <v>140</v>
      </c>
      <c r="AU292" s="23" t="s">
        <v>84</v>
      </c>
      <c r="AY292" s="23" t="s">
        <v>138</v>
      </c>
      <c r="BE292" s="203">
        <f>IF(N292="základní",J292,0)</f>
        <v>0</v>
      </c>
      <c r="BF292" s="203">
        <f>IF(N292="snížená",J292,0)</f>
        <v>0</v>
      </c>
      <c r="BG292" s="203">
        <f>IF(N292="zákl. přenesená",J292,0)</f>
        <v>0</v>
      </c>
      <c r="BH292" s="203">
        <f>IF(N292="sníž. přenesená",J292,0)</f>
        <v>0</v>
      </c>
      <c r="BI292" s="203">
        <f>IF(N292="nulová",J292,0)</f>
        <v>0</v>
      </c>
      <c r="BJ292" s="23" t="s">
        <v>81</v>
      </c>
      <c r="BK292" s="203">
        <f>ROUND(I292*H292,2)</f>
        <v>0</v>
      </c>
      <c r="BL292" s="23" t="s">
        <v>145</v>
      </c>
      <c r="BM292" s="23" t="s">
        <v>391</v>
      </c>
    </row>
    <row r="293" spans="2:47" s="1" customFormat="1" ht="27">
      <c r="B293" s="40"/>
      <c r="C293" s="62"/>
      <c r="D293" s="204" t="s">
        <v>385</v>
      </c>
      <c r="E293" s="62"/>
      <c r="F293" s="205" t="s">
        <v>386</v>
      </c>
      <c r="G293" s="62"/>
      <c r="H293" s="62"/>
      <c r="I293" s="162"/>
      <c r="J293" s="62"/>
      <c r="K293" s="62"/>
      <c r="L293" s="60"/>
      <c r="M293" s="206"/>
      <c r="N293" s="41"/>
      <c r="O293" s="41"/>
      <c r="P293" s="41"/>
      <c r="Q293" s="41"/>
      <c r="R293" s="41"/>
      <c r="S293" s="41"/>
      <c r="T293" s="77"/>
      <c r="AT293" s="23" t="s">
        <v>385</v>
      </c>
      <c r="AU293" s="23" t="s">
        <v>84</v>
      </c>
    </row>
    <row r="294" spans="2:51" s="12" customFormat="1" ht="13.5">
      <c r="B294" s="218"/>
      <c r="C294" s="219"/>
      <c r="D294" s="204" t="s">
        <v>149</v>
      </c>
      <c r="E294" s="220" t="s">
        <v>21</v>
      </c>
      <c r="F294" s="221" t="s">
        <v>720</v>
      </c>
      <c r="G294" s="219"/>
      <c r="H294" s="222">
        <v>1</v>
      </c>
      <c r="I294" s="223"/>
      <c r="J294" s="219"/>
      <c r="K294" s="219"/>
      <c r="L294" s="224"/>
      <c r="M294" s="225"/>
      <c r="N294" s="226"/>
      <c r="O294" s="226"/>
      <c r="P294" s="226"/>
      <c r="Q294" s="226"/>
      <c r="R294" s="226"/>
      <c r="S294" s="226"/>
      <c r="T294" s="227"/>
      <c r="AT294" s="228" t="s">
        <v>149</v>
      </c>
      <c r="AU294" s="228" t="s">
        <v>84</v>
      </c>
      <c r="AV294" s="12" t="s">
        <v>84</v>
      </c>
      <c r="AW294" s="12" t="s">
        <v>36</v>
      </c>
      <c r="AX294" s="12" t="s">
        <v>73</v>
      </c>
      <c r="AY294" s="228" t="s">
        <v>138</v>
      </c>
    </row>
    <row r="295" spans="2:51" s="13" customFormat="1" ht="13.5">
      <c r="B295" s="229"/>
      <c r="C295" s="230"/>
      <c r="D295" s="231" t="s">
        <v>149</v>
      </c>
      <c r="E295" s="232" t="s">
        <v>21</v>
      </c>
      <c r="F295" s="233" t="s">
        <v>152</v>
      </c>
      <c r="G295" s="230"/>
      <c r="H295" s="234">
        <v>1</v>
      </c>
      <c r="I295" s="235"/>
      <c r="J295" s="230"/>
      <c r="K295" s="230"/>
      <c r="L295" s="236"/>
      <c r="M295" s="237"/>
      <c r="N295" s="238"/>
      <c r="O295" s="238"/>
      <c r="P295" s="238"/>
      <c r="Q295" s="238"/>
      <c r="R295" s="238"/>
      <c r="S295" s="238"/>
      <c r="T295" s="239"/>
      <c r="AT295" s="240" t="s">
        <v>149</v>
      </c>
      <c r="AU295" s="240" t="s">
        <v>84</v>
      </c>
      <c r="AV295" s="13" t="s">
        <v>145</v>
      </c>
      <c r="AW295" s="13" t="s">
        <v>36</v>
      </c>
      <c r="AX295" s="13" t="s">
        <v>81</v>
      </c>
      <c r="AY295" s="240" t="s">
        <v>138</v>
      </c>
    </row>
    <row r="296" spans="2:65" s="1" customFormat="1" ht="22.5" customHeight="1">
      <c r="B296" s="40"/>
      <c r="C296" s="192" t="s">
        <v>411</v>
      </c>
      <c r="D296" s="192" t="s">
        <v>140</v>
      </c>
      <c r="E296" s="193" t="s">
        <v>721</v>
      </c>
      <c r="F296" s="194" t="s">
        <v>722</v>
      </c>
      <c r="G296" s="195" t="s">
        <v>383</v>
      </c>
      <c r="H296" s="196">
        <v>1</v>
      </c>
      <c r="I296" s="197"/>
      <c r="J296" s="198">
        <f>ROUND(I296*H296,2)</f>
        <v>0</v>
      </c>
      <c r="K296" s="194" t="s">
        <v>21</v>
      </c>
      <c r="L296" s="60"/>
      <c r="M296" s="199" t="s">
        <v>21</v>
      </c>
      <c r="N296" s="200" t="s">
        <v>44</v>
      </c>
      <c r="O296" s="41"/>
      <c r="P296" s="201">
        <f>O296*H296</f>
        <v>0</v>
      </c>
      <c r="Q296" s="201">
        <v>0</v>
      </c>
      <c r="R296" s="201">
        <f>Q296*H296</f>
        <v>0</v>
      </c>
      <c r="S296" s="201">
        <v>0</v>
      </c>
      <c r="T296" s="202">
        <f>S296*H296</f>
        <v>0</v>
      </c>
      <c r="AR296" s="23" t="s">
        <v>145</v>
      </c>
      <c r="AT296" s="23" t="s">
        <v>140</v>
      </c>
      <c r="AU296" s="23" t="s">
        <v>84</v>
      </c>
      <c r="AY296" s="23" t="s">
        <v>138</v>
      </c>
      <c r="BE296" s="203">
        <f>IF(N296="základní",J296,0)</f>
        <v>0</v>
      </c>
      <c r="BF296" s="203">
        <f>IF(N296="snížená",J296,0)</f>
        <v>0</v>
      </c>
      <c r="BG296" s="203">
        <f>IF(N296="zákl. přenesená",J296,0)</f>
        <v>0</v>
      </c>
      <c r="BH296" s="203">
        <f>IF(N296="sníž. přenesená",J296,0)</f>
        <v>0</v>
      </c>
      <c r="BI296" s="203">
        <f>IF(N296="nulová",J296,0)</f>
        <v>0</v>
      </c>
      <c r="BJ296" s="23" t="s">
        <v>81</v>
      </c>
      <c r="BK296" s="203">
        <f>ROUND(I296*H296,2)</f>
        <v>0</v>
      </c>
      <c r="BL296" s="23" t="s">
        <v>145</v>
      </c>
      <c r="BM296" s="23" t="s">
        <v>723</v>
      </c>
    </row>
    <row r="297" spans="2:51" s="12" customFormat="1" ht="13.5">
      <c r="B297" s="218"/>
      <c r="C297" s="219"/>
      <c r="D297" s="204" t="s">
        <v>149</v>
      </c>
      <c r="E297" s="220" t="s">
        <v>21</v>
      </c>
      <c r="F297" s="221" t="s">
        <v>720</v>
      </c>
      <c r="G297" s="219"/>
      <c r="H297" s="222">
        <v>1</v>
      </c>
      <c r="I297" s="223"/>
      <c r="J297" s="219"/>
      <c r="K297" s="219"/>
      <c r="L297" s="224"/>
      <c r="M297" s="225"/>
      <c r="N297" s="226"/>
      <c r="O297" s="226"/>
      <c r="P297" s="226"/>
      <c r="Q297" s="226"/>
      <c r="R297" s="226"/>
      <c r="S297" s="226"/>
      <c r="T297" s="227"/>
      <c r="AT297" s="228" t="s">
        <v>149</v>
      </c>
      <c r="AU297" s="228" t="s">
        <v>84</v>
      </c>
      <c r="AV297" s="12" t="s">
        <v>84</v>
      </c>
      <c r="AW297" s="12" t="s">
        <v>36</v>
      </c>
      <c r="AX297" s="12" t="s">
        <v>73</v>
      </c>
      <c r="AY297" s="228" t="s">
        <v>138</v>
      </c>
    </row>
    <row r="298" spans="2:51" s="13" customFormat="1" ht="13.5">
      <c r="B298" s="229"/>
      <c r="C298" s="230"/>
      <c r="D298" s="231" t="s">
        <v>149</v>
      </c>
      <c r="E298" s="232" t="s">
        <v>21</v>
      </c>
      <c r="F298" s="233" t="s">
        <v>152</v>
      </c>
      <c r="G298" s="230"/>
      <c r="H298" s="234">
        <v>1</v>
      </c>
      <c r="I298" s="235"/>
      <c r="J298" s="230"/>
      <c r="K298" s="230"/>
      <c r="L298" s="236"/>
      <c r="M298" s="237"/>
      <c r="N298" s="238"/>
      <c r="O298" s="238"/>
      <c r="P298" s="238"/>
      <c r="Q298" s="238"/>
      <c r="R298" s="238"/>
      <c r="S298" s="238"/>
      <c r="T298" s="239"/>
      <c r="AT298" s="240" t="s">
        <v>149</v>
      </c>
      <c r="AU298" s="240" t="s">
        <v>84</v>
      </c>
      <c r="AV298" s="13" t="s">
        <v>145</v>
      </c>
      <c r="AW298" s="13" t="s">
        <v>36</v>
      </c>
      <c r="AX298" s="13" t="s">
        <v>81</v>
      </c>
      <c r="AY298" s="240" t="s">
        <v>138</v>
      </c>
    </row>
    <row r="299" spans="2:65" s="1" customFormat="1" ht="22.5" customHeight="1">
      <c r="B299" s="40"/>
      <c r="C299" s="192" t="s">
        <v>417</v>
      </c>
      <c r="D299" s="192" t="s">
        <v>140</v>
      </c>
      <c r="E299" s="193" t="s">
        <v>724</v>
      </c>
      <c r="F299" s="194" t="s">
        <v>725</v>
      </c>
      <c r="G299" s="195" t="s">
        <v>383</v>
      </c>
      <c r="H299" s="196">
        <v>1</v>
      </c>
      <c r="I299" s="197"/>
      <c r="J299" s="198">
        <f>ROUND(I299*H299,2)</f>
        <v>0</v>
      </c>
      <c r="K299" s="194" t="s">
        <v>21</v>
      </c>
      <c r="L299" s="60"/>
      <c r="M299" s="199" t="s">
        <v>21</v>
      </c>
      <c r="N299" s="200" t="s">
        <v>44</v>
      </c>
      <c r="O299" s="41"/>
      <c r="P299" s="201">
        <f>O299*H299</f>
        <v>0</v>
      </c>
      <c r="Q299" s="201">
        <v>0</v>
      </c>
      <c r="R299" s="201">
        <f>Q299*H299</f>
        <v>0</v>
      </c>
      <c r="S299" s="201">
        <v>0</v>
      </c>
      <c r="T299" s="202">
        <f>S299*H299</f>
        <v>0</v>
      </c>
      <c r="AR299" s="23" t="s">
        <v>145</v>
      </c>
      <c r="AT299" s="23" t="s">
        <v>140</v>
      </c>
      <c r="AU299" s="23" t="s">
        <v>84</v>
      </c>
      <c r="AY299" s="23" t="s">
        <v>138</v>
      </c>
      <c r="BE299" s="203">
        <f>IF(N299="základní",J299,0)</f>
        <v>0</v>
      </c>
      <c r="BF299" s="203">
        <f>IF(N299="snížená",J299,0)</f>
        <v>0</v>
      </c>
      <c r="BG299" s="203">
        <f>IF(N299="zákl. přenesená",J299,0)</f>
        <v>0</v>
      </c>
      <c r="BH299" s="203">
        <f>IF(N299="sníž. přenesená",J299,0)</f>
        <v>0</v>
      </c>
      <c r="BI299" s="203">
        <f>IF(N299="nulová",J299,0)</f>
        <v>0</v>
      </c>
      <c r="BJ299" s="23" t="s">
        <v>81</v>
      </c>
      <c r="BK299" s="203">
        <f>ROUND(I299*H299,2)</f>
        <v>0</v>
      </c>
      <c r="BL299" s="23" t="s">
        <v>145</v>
      </c>
      <c r="BM299" s="23" t="s">
        <v>726</v>
      </c>
    </row>
    <row r="300" spans="2:51" s="12" customFormat="1" ht="13.5">
      <c r="B300" s="218"/>
      <c r="C300" s="219"/>
      <c r="D300" s="204" t="s">
        <v>149</v>
      </c>
      <c r="E300" s="220" t="s">
        <v>21</v>
      </c>
      <c r="F300" s="221" t="s">
        <v>720</v>
      </c>
      <c r="G300" s="219"/>
      <c r="H300" s="222">
        <v>1</v>
      </c>
      <c r="I300" s="223"/>
      <c r="J300" s="219"/>
      <c r="K300" s="219"/>
      <c r="L300" s="224"/>
      <c r="M300" s="225"/>
      <c r="N300" s="226"/>
      <c r="O300" s="226"/>
      <c r="P300" s="226"/>
      <c r="Q300" s="226"/>
      <c r="R300" s="226"/>
      <c r="S300" s="226"/>
      <c r="T300" s="227"/>
      <c r="AT300" s="228" t="s">
        <v>149</v>
      </c>
      <c r="AU300" s="228" t="s">
        <v>84</v>
      </c>
      <c r="AV300" s="12" t="s">
        <v>84</v>
      </c>
      <c r="AW300" s="12" t="s">
        <v>36</v>
      </c>
      <c r="AX300" s="12" t="s">
        <v>73</v>
      </c>
      <c r="AY300" s="228" t="s">
        <v>138</v>
      </c>
    </row>
    <row r="301" spans="2:51" s="13" customFormat="1" ht="13.5">
      <c r="B301" s="229"/>
      <c r="C301" s="230"/>
      <c r="D301" s="231" t="s">
        <v>149</v>
      </c>
      <c r="E301" s="232" t="s">
        <v>21</v>
      </c>
      <c r="F301" s="233" t="s">
        <v>152</v>
      </c>
      <c r="G301" s="230"/>
      <c r="H301" s="234">
        <v>1</v>
      </c>
      <c r="I301" s="235"/>
      <c r="J301" s="230"/>
      <c r="K301" s="230"/>
      <c r="L301" s="236"/>
      <c r="M301" s="237"/>
      <c r="N301" s="238"/>
      <c r="O301" s="238"/>
      <c r="P301" s="238"/>
      <c r="Q301" s="238"/>
      <c r="R301" s="238"/>
      <c r="S301" s="238"/>
      <c r="T301" s="239"/>
      <c r="AT301" s="240" t="s">
        <v>149</v>
      </c>
      <c r="AU301" s="240" t="s">
        <v>84</v>
      </c>
      <c r="AV301" s="13" t="s">
        <v>145</v>
      </c>
      <c r="AW301" s="13" t="s">
        <v>36</v>
      </c>
      <c r="AX301" s="13" t="s">
        <v>81</v>
      </c>
      <c r="AY301" s="240" t="s">
        <v>138</v>
      </c>
    </row>
    <row r="302" spans="2:65" s="1" customFormat="1" ht="31.5" customHeight="1">
      <c r="B302" s="40"/>
      <c r="C302" s="192" t="s">
        <v>424</v>
      </c>
      <c r="D302" s="192" t="s">
        <v>140</v>
      </c>
      <c r="E302" s="193" t="s">
        <v>257</v>
      </c>
      <c r="F302" s="194" t="s">
        <v>258</v>
      </c>
      <c r="G302" s="195" t="s">
        <v>181</v>
      </c>
      <c r="H302" s="196">
        <v>15.489</v>
      </c>
      <c r="I302" s="197"/>
      <c r="J302" s="198">
        <f>ROUND(I302*H302,2)</f>
        <v>0</v>
      </c>
      <c r="K302" s="194" t="s">
        <v>144</v>
      </c>
      <c r="L302" s="60"/>
      <c r="M302" s="199" t="s">
        <v>21</v>
      </c>
      <c r="N302" s="200" t="s">
        <v>44</v>
      </c>
      <c r="O302" s="41"/>
      <c r="P302" s="201">
        <f>O302*H302</f>
        <v>0</v>
      </c>
      <c r="Q302" s="201">
        <v>0</v>
      </c>
      <c r="R302" s="201">
        <f>Q302*H302</f>
        <v>0</v>
      </c>
      <c r="S302" s="201">
        <v>0</v>
      </c>
      <c r="T302" s="202">
        <f>S302*H302</f>
        <v>0</v>
      </c>
      <c r="AR302" s="23" t="s">
        <v>145</v>
      </c>
      <c r="AT302" s="23" t="s">
        <v>140</v>
      </c>
      <c r="AU302" s="23" t="s">
        <v>84</v>
      </c>
      <c r="AY302" s="23" t="s">
        <v>138</v>
      </c>
      <c r="BE302" s="203">
        <f>IF(N302="základní",J302,0)</f>
        <v>0</v>
      </c>
      <c r="BF302" s="203">
        <f>IF(N302="snížená",J302,0)</f>
        <v>0</v>
      </c>
      <c r="BG302" s="203">
        <f>IF(N302="zákl. přenesená",J302,0)</f>
        <v>0</v>
      </c>
      <c r="BH302" s="203">
        <f>IF(N302="sníž. přenesená",J302,0)</f>
        <v>0</v>
      </c>
      <c r="BI302" s="203">
        <f>IF(N302="nulová",J302,0)</f>
        <v>0</v>
      </c>
      <c r="BJ302" s="23" t="s">
        <v>81</v>
      </c>
      <c r="BK302" s="203">
        <f>ROUND(I302*H302,2)</f>
        <v>0</v>
      </c>
      <c r="BL302" s="23" t="s">
        <v>145</v>
      </c>
      <c r="BM302" s="23" t="s">
        <v>727</v>
      </c>
    </row>
    <row r="303" spans="2:47" s="1" customFormat="1" ht="27">
      <c r="B303" s="40"/>
      <c r="C303" s="62"/>
      <c r="D303" s="204" t="s">
        <v>147</v>
      </c>
      <c r="E303" s="62"/>
      <c r="F303" s="205" t="s">
        <v>260</v>
      </c>
      <c r="G303" s="62"/>
      <c r="H303" s="62"/>
      <c r="I303" s="162"/>
      <c r="J303" s="62"/>
      <c r="K303" s="62"/>
      <c r="L303" s="60"/>
      <c r="M303" s="206"/>
      <c r="N303" s="41"/>
      <c r="O303" s="41"/>
      <c r="P303" s="41"/>
      <c r="Q303" s="41"/>
      <c r="R303" s="41"/>
      <c r="S303" s="41"/>
      <c r="T303" s="77"/>
      <c r="AT303" s="23" t="s">
        <v>147</v>
      </c>
      <c r="AU303" s="23" t="s">
        <v>84</v>
      </c>
    </row>
    <row r="304" spans="2:63" s="10" customFormat="1" ht="29.85" customHeight="1">
      <c r="B304" s="175"/>
      <c r="C304" s="176"/>
      <c r="D304" s="189" t="s">
        <v>72</v>
      </c>
      <c r="E304" s="190" t="s">
        <v>192</v>
      </c>
      <c r="F304" s="190" t="s">
        <v>393</v>
      </c>
      <c r="G304" s="176"/>
      <c r="H304" s="176"/>
      <c r="I304" s="179"/>
      <c r="J304" s="191">
        <f>BK304</f>
        <v>0</v>
      </c>
      <c r="K304" s="176"/>
      <c r="L304" s="181"/>
      <c r="M304" s="182"/>
      <c r="N304" s="183"/>
      <c r="O304" s="183"/>
      <c r="P304" s="184">
        <f>SUM(P305:P329)</f>
        <v>0</v>
      </c>
      <c r="Q304" s="183"/>
      <c r="R304" s="184">
        <f>SUM(R305:R329)</f>
        <v>70.93736525999999</v>
      </c>
      <c r="S304" s="183"/>
      <c r="T304" s="185">
        <f>SUM(T305:T329)</f>
        <v>0</v>
      </c>
      <c r="AR304" s="186" t="s">
        <v>81</v>
      </c>
      <c r="AT304" s="187" t="s">
        <v>72</v>
      </c>
      <c r="AU304" s="187" t="s">
        <v>81</v>
      </c>
      <c r="AY304" s="186" t="s">
        <v>138</v>
      </c>
      <c r="BK304" s="188">
        <f>SUM(BK305:BK329)</f>
        <v>0</v>
      </c>
    </row>
    <row r="305" spans="2:65" s="1" customFormat="1" ht="22.5" customHeight="1">
      <c r="B305" s="40"/>
      <c r="C305" s="192" t="s">
        <v>428</v>
      </c>
      <c r="D305" s="192" t="s">
        <v>140</v>
      </c>
      <c r="E305" s="193" t="s">
        <v>395</v>
      </c>
      <c r="F305" s="194" t="s">
        <v>396</v>
      </c>
      <c r="G305" s="195" t="s">
        <v>181</v>
      </c>
      <c r="H305" s="196">
        <v>56.557</v>
      </c>
      <c r="I305" s="197"/>
      <c r="J305" s="198">
        <f>ROUND(I305*H305,2)</f>
        <v>0</v>
      </c>
      <c r="K305" s="194" t="s">
        <v>21</v>
      </c>
      <c r="L305" s="60"/>
      <c r="M305" s="199" t="s">
        <v>21</v>
      </c>
      <c r="N305" s="200" t="s">
        <v>44</v>
      </c>
      <c r="O305" s="41"/>
      <c r="P305" s="201">
        <f>O305*H305</f>
        <v>0</v>
      </c>
      <c r="Q305" s="201">
        <v>0.13188</v>
      </c>
      <c r="R305" s="201">
        <f>Q305*H305</f>
        <v>7.45873716</v>
      </c>
      <c r="S305" s="201">
        <v>0</v>
      </c>
      <c r="T305" s="202">
        <f>S305*H305</f>
        <v>0</v>
      </c>
      <c r="AR305" s="23" t="s">
        <v>145</v>
      </c>
      <c r="AT305" s="23" t="s">
        <v>140</v>
      </c>
      <c r="AU305" s="23" t="s">
        <v>84</v>
      </c>
      <c r="AY305" s="23" t="s">
        <v>138</v>
      </c>
      <c r="BE305" s="203">
        <f>IF(N305="základní",J305,0)</f>
        <v>0</v>
      </c>
      <c r="BF305" s="203">
        <f>IF(N305="snížená",J305,0)</f>
        <v>0</v>
      </c>
      <c r="BG305" s="203">
        <f>IF(N305="zákl. přenesená",J305,0)</f>
        <v>0</v>
      </c>
      <c r="BH305" s="203">
        <f>IF(N305="sníž. přenesená",J305,0)</f>
        <v>0</v>
      </c>
      <c r="BI305" s="203">
        <f>IF(N305="nulová",J305,0)</f>
        <v>0</v>
      </c>
      <c r="BJ305" s="23" t="s">
        <v>81</v>
      </c>
      <c r="BK305" s="203">
        <f>ROUND(I305*H305,2)</f>
        <v>0</v>
      </c>
      <c r="BL305" s="23" t="s">
        <v>145</v>
      </c>
      <c r="BM305" s="23" t="s">
        <v>397</v>
      </c>
    </row>
    <row r="306" spans="2:51" s="11" customFormat="1" ht="13.5">
      <c r="B306" s="207"/>
      <c r="C306" s="208"/>
      <c r="D306" s="204" t="s">
        <v>149</v>
      </c>
      <c r="E306" s="209" t="s">
        <v>21</v>
      </c>
      <c r="F306" s="210" t="s">
        <v>658</v>
      </c>
      <c r="G306" s="208"/>
      <c r="H306" s="211" t="s">
        <v>21</v>
      </c>
      <c r="I306" s="212"/>
      <c r="J306" s="208"/>
      <c r="K306" s="208"/>
      <c r="L306" s="213"/>
      <c r="M306" s="214"/>
      <c r="N306" s="215"/>
      <c r="O306" s="215"/>
      <c r="P306" s="215"/>
      <c r="Q306" s="215"/>
      <c r="R306" s="215"/>
      <c r="S306" s="215"/>
      <c r="T306" s="216"/>
      <c r="AT306" s="217" t="s">
        <v>149</v>
      </c>
      <c r="AU306" s="217" t="s">
        <v>84</v>
      </c>
      <c r="AV306" s="11" t="s">
        <v>81</v>
      </c>
      <c r="AW306" s="11" t="s">
        <v>36</v>
      </c>
      <c r="AX306" s="11" t="s">
        <v>73</v>
      </c>
      <c r="AY306" s="217" t="s">
        <v>138</v>
      </c>
    </row>
    <row r="307" spans="2:51" s="12" customFormat="1" ht="13.5">
      <c r="B307" s="218"/>
      <c r="C307" s="219"/>
      <c r="D307" s="204" t="s">
        <v>149</v>
      </c>
      <c r="E307" s="220" t="s">
        <v>21</v>
      </c>
      <c r="F307" s="221" t="s">
        <v>728</v>
      </c>
      <c r="G307" s="219"/>
      <c r="H307" s="222">
        <v>56.557</v>
      </c>
      <c r="I307" s="223"/>
      <c r="J307" s="219"/>
      <c r="K307" s="219"/>
      <c r="L307" s="224"/>
      <c r="M307" s="225"/>
      <c r="N307" s="226"/>
      <c r="O307" s="226"/>
      <c r="P307" s="226"/>
      <c r="Q307" s="226"/>
      <c r="R307" s="226"/>
      <c r="S307" s="226"/>
      <c r="T307" s="227"/>
      <c r="AT307" s="228" t="s">
        <v>149</v>
      </c>
      <c r="AU307" s="228" t="s">
        <v>84</v>
      </c>
      <c r="AV307" s="12" t="s">
        <v>84</v>
      </c>
      <c r="AW307" s="12" t="s">
        <v>36</v>
      </c>
      <c r="AX307" s="12" t="s">
        <v>73</v>
      </c>
      <c r="AY307" s="228" t="s">
        <v>138</v>
      </c>
    </row>
    <row r="308" spans="2:51" s="13" customFormat="1" ht="13.5">
      <c r="B308" s="229"/>
      <c r="C308" s="230"/>
      <c r="D308" s="231" t="s">
        <v>149</v>
      </c>
      <c r="E308" s="232" t="s">
        <v>21</v>
      </c>
      <c r="F308" s="233" t="s">
        <v>152</v>
      </c>
      <c r="G308" s="230"/>
      <c r="H308" s="234">
        <v>56.557</v>
      </c>
      <c r="I308" s="235"/>
      <c r="J308" s="230"/>
      <c r="K308" s="230"/>
      <c r="L308" s="236"/>
      <c r="M308" s="237"/>
      <c r="N308" s="238"/>
      <c r="O308" s="238"/>
      <c r="P308" s="238"/>
      <c r="Q308" s="238"/>
      <c r="R308" s="238"/>
      <c r="S308" s="238"/>
      <c r="T308" s="239"/>
      <c r="AT308" s="240" t="s">
        <v>149</v>
      </c>
      <c r="AU308" s="240" t="s">
        <v>84</v>
      </c>
      <c r="AV308" s="13" t="s">
        <v>145</v>
      </c>
      <c r="AW308" s="13" t="s">
        <v>36</v>
      </c>
      <c r="AX308" s="13" t="s">
        <v>81</v>
      </c>
      <c r="AY308" s="240" t="s">
        <v>138</v>
      </c>
    </row>
    <row r="309" spans="2:65" s="1" customFormat="1" ht="22.5" customHeight="1">
      <c r="B309" s="40"/>
      <c r="C309" s="192" t="s">
        <v>430</v>
      </c>
      <c r="D309" s="192" t="s">
        <v>140</v>
      </c>
      <c r="E309" s="193" t="s">
        <v>400</v>
      </c>
      <c r="F309" s="194" t="s">
        <v>401</v>
      </c>
      <c r="G309" s="195" t="s">
        <v>217</v>
      </c>
      <c r="H309" s="196">
        <v>857.7</v>
      </c>
      <c r="I309" s="197"/>
      <c r="J309" s="198">
        <f>ROUND(I309*H309,2)</f>
        <v>0</v>
      </c>
      <c r="K309" s="194" t="s">
        <v>144</v>
      </c>
      <c r="L309" s="60"/>
      <c r="M309" s="199" t="s">
        <v>21</v>
      </c>
      <c r="N309" s="200" t="s">
        <v>44</v>
      </c>
      <c r="O309" s="41"/>
      <c r="P309" s="201">
        <f>O309*H309</f>
        <v>0</v>
      </c>
      <c r="Q309" s="201">
        <v>0</v>
      </c>
      <c r="R309" s="201">
        <f>Q309*H309</f>
        <v>0</v>
      </c>
      <c r="S309" s="201">
        <v>0</v>
      </c>
      <c r="T309" s="202">
        <f>S309*H309</f>
        <v>0</v>
      </c>
      <c r="AR309" s="23" t="s">
        <v>145</v>
      </c>
      <c r="AT309" s="23" t="s">
        <v>140</v>
      </c>
      <c r="AU309" s="23" t="s">
        <v>84</v>
      </c>
      <c r="AY309" s="23" t="s">
        <v>138</v>
      </c>
      <c r="BE309" s="203">
        <f>IF(N309="základní",J309,0)</f>
        <v>0</v>
      </c>
      <c r="BF309" s="203">
        <f>IF(N309="snížená",J309,0)</f>
        <v>0</v>
      </c>
      <c r="BG309" s="203">
        <f>IF(N309="zákl. přenesená",J309,0)</f>
        <v>0</v>
      </c>
      <c r="BH309" s="203">
        <f>IF(N309="sníž. přenesená",J309,0)</f>
        <v>0</v>
      </c>
      <c r="BI309" s="203">
        <f>IF(N309="nulová",J309,0)</f>
        <v>0</v>
      </c>
      <c r="BJ309" s="23" t="s">
        <v>81</v>
      </c>
      <c r="BK309" s="203">
        <f>ROUND(I309*H309,2)</f>
        <v>0</v>
      </c>
      <c r="BL309" s="23" t="s">
        <v>145</v>
      </c>
      <c r="BM309" s="23" t="s">
        <v>402</v>
      </c>
    </row>
    <row r="310" spans="2:47" s="1" customFormat="1" ht="27">
      <c r="B310" s="40"/>
      <c r="C310" s="62"/>
      <c r="D310" s="204" t="s">
        <v>147</v>
      </c>
      <c r="E310" s="62"/>
      <c r="F310" s="205" t="s">
        <v>403</v>
      </c>
      <c r="G310" s="62"/>
      <c r="H310" s="62"/>
      <c r="I310" s="162"/>
      <c r="J310" s="62"/>
      <c r="K310" s="62"/>
      <c r="L310" s="60"/>
      <c r="M310" s="206"/>
      <c r="N310" s="41"/>
      <c r="O310" s="41"/>
      <c r="P310" s="41"/>
      <c r="Q310" s="41"/>
      <c r="R310" s="41"/>
      <c r="S310" s="41"/>
      <c r="T310" s="77"/>
      <c r="AT310" s="23" t="s">
        <v>147</v>
      </c>
      <c r="AU310" s="23" t="s">
        <v>84</v>
      </c>
    </row>
    <row r="311" spans="2:51" s="11" customFormat="1" ht="13.5">
      <c r="B311" s="207"/>
      <c r="C311" s="208"/>
      <c r="D311" s="204" t="s">
        <v>149</v>
      </c>
      <c r="E311" s="209" t="s">
        <v>21</v>
      </c>
      <c r="F311" s="210" t="s">
        <v>658</v>
      </c>
      <c r="G311" s="208"/>
      <c r="H311" s="211" t="s">
        <v>21</v>
      </c>
      <c r="I311" s="212"/>
      <c r="J311" s="208"/>
      <c r="K311" s="208"/>
      <c r="L311" s="213"/>
      <c r="M311" s="214"/>
      <c r="N311" s="215"/>
      <c r="O311" s="215"/>
      <c r="P311" s="215"/>
      <c r="Q311" s="215"/>
      <c r="R311" s="215"/>
      <c r="S311" s="215"/>
      <c r="T311" s="216"/>
      <c r="AT311" s="217" t="s">
        <v>149</v>
      </c>
      <c r="AU311" s="217" t="s">
        <v>84</v>
      </c>
      <c r="AV311" s="11" t="s">
        <v>81</v>
      </c>
      <c r="AW311" s="11" t="s">
        <v>36</v>
      </c>
      <c r="AX311" s="11" t="s">
        <v>73</v>
      </c>
      <c r="AY311" s="217" t="s">
        <v>138</v>
      </c>
    </row>
    <row r="312" spans="2:51" s="12" customFormat="1" ht="13.5">
      <c r="B312" s="218"/>
      <c r="C312" s="219"/>
      <c r="D312" s="204" t="s">
        <v>149</v>
      </c>
      <c r="E312" s="220" t="s">
        <v>21</v>
      </c>
      <c r="F312" s="221" t="s">
        <v>729</v>
      </c>
      <c r="G312" s="219"/>
      <c r="H312" s="222">
        <v>857.7</v>
      </c>
      <c r="I312" s="223"/>
      <c r="J312" s="219"/>
      <c r="K312" s="219"/>
      <c r="L312" s="224"/>
      <c r="M312" s="225"/>
      <c r="N312" s="226"/>
      <c r="O312" s="226"/>
      <c r="P312" s="226"/>
      <c r="Q312" s="226"/>
      <c r="R312" s="226"/>
      <c r="S312" s="226"/>
      <c r="T312" s="227"/>
      <c r="AT312" s="228" t="s">
        <v>149</v>
      </c>
      <c r="AU312" s="228" t="s">
        <v>84</v>
      </c>
      <c r="AV312" s="12" t="s">
        <v>84</v>
      </c>
      <c r="AW312" s="12" t="s">
        <v>36</v>
      </c>
      <c r="AX312" s="12" t="s">
        <v>73</v>
      </c>
      <c r="AY312" s="228" t="s">
        <v>138</v>
      </c>
    </row>
    <row r="313" spans="2:51" s="13" customFormat="1" ht="13.5">
      <c r="B313" s="229"/>
      <c r="C313" s="230"/>
      <c r="D313" s="231" t="s">
        <v>149</v>
      </c>
      <c r="E313" s="232" t="s">
        <v>21</v>
      </c>
      <c r="F313" s="233" t="s">
        <v>152</v>
      </c>
      <c r="G313" s="230"/>
      <c r="H313" s="234">
        <v>857.7</v>
      </c>
      <c r="I313" s="235"/>
      <c r="J313" s="230"/>
      <c r="K313" s="230"/>
      <c r="L313" s="236"/>
      <c r="M313" s="237"/>
      <c r="N313" s="238"/>
      <c r="O313" s="238"/>
      <c r="P313" s="238"/>
      <c r="Q313" s="238"/>
      <c r="R313" s="238"/>
      <c r="S313" s="238"/>
      <c r="T313" s="239"/>
      <c r="AT313" s="240" t="s">
        <v>149</v>
      </c>
      <c r="AU313" s="240" t="s">
        <v>84</v>
      </c>
      <c r="AV313" s="13" t="s">
        <v>145</v>
      </c>
      <c r="AW313" s="13" t="s">
        <v>36</v>
      </c>
      <c r="AX313" s="13" t="s">
        <v>81</v>
      </c>
      <c r="AY313" s="240" t="s">
        <v>138</v>
      </c>
    </row>
    <row r="314" spans="2:65" s="1" customFormat="1" ht="22.5" customHeight="1">
      <c r="B314" s="40"/>
      <c r="C314" s="192" t="s">
        <v>436</v>
      </c>
      <c r="D314" s="192" t="s">
        <v>140</v>
      </c>
      <c r="E314" s="193" t="s">
        <v>406</v>
      </c>
      <c r="F314" s="194" t="s">
        <v>407</v>
      </c>
      <c r="G314" s="195" t="s">
        <v>217</v>
      </c>
      <c r="H314" s="196">
        <v>857.7</v>
      </c>
      <c r="I314" s="197"/>
      <c r="J314" s="198">
        <f>ROUND(I314*H314,2)</f>
        <v>0</v>
      </c>
      <c r="K314" s="194" t="s">
        <v>144</v>
      </c>
      <c r="L314" s="60"/>
      <c r="M314" s="199" t="s">
        <v>21</v>
      </c>
      <c r="N314" s="200" t="s">
        <v>44</v>
      </c>
      <c r="O314" s="41"/>
      <c r="P314" s="201">
        <f>O314*H314</f>
        <v>0</v>
      </c>
      <c r="Q314" s="201">
        <v>0.00282</v>
      </c>
      <c r="R314" s="201">
        <f>Q314*H314</f>
        <v>2.418714</v>
      </c>
      <c r="S314" s="201">
        <v>0</v>
      </c>
      <c r="T314" s="202">
        <f>S314*H314</f>
        <v>0</v>
      </c>
      <c r="AR314" s="23" t="s">
        <v>145</v>
      </c>
      <c r="AT314" s="23" t="s">
        <v>140</v>
      </c>
      <c r="AU314" s="23" t="s">
        <v>84</v>
      </c>
      <c r="AY314" s="23" t="s">
        <v>138</v>
      </c>
      <c r="BE314" s="203">
        <f>IF(N314="základní",J314,0)</f>
        <v>0</v>
      </c>
      <c r="BF314" s="203">
        <f>IF(N314="snížená",J314,0)</f>
        <v>0</v>
      </c>
      <c r="BG314" s="203">
        <f>IF(N314="zákl. přenesená",J314,0)</f>
        <v>0</v>
      </c>
      <c r="BH314" s="203">
        <f>IF(N314="sníž. přenesená",J314,0)</f>
        <v>0</v>
      </c>
      <c r="BI314" s="203">
        <f>IF(N314="nulová",J314,0)</f>
        <v>0</v>
      </c>
      <c r="BJ314" s="23" t="s">
        <v>81</v>
      </c>
      <c r="BK314" s="203">
        <f>ROUND(I314*H314,2)</f>
        <v>0</v>
      </c>
      <c r="BL314" s="23" t="s">
        <v>145</v>
      </c>
      <c r="BM314" s="23" t="s">
        <v>408</v>
      </c>
    </row>
    <row r="315" spans="2:47" s="1" customFormat="1" ht="81">
      <c r="B315" s="40"/>
      <c r="C315" s="62"/>
      <c r="D315" s="204" t="s">
        <v>147</v>
      </c>
      <c r="E315" s="62"/>
      <c r="F315" s="205" t="s">
        <v>409</v>
      </c>
      <c r="G315" s="62"/>
      <c r="H315" s="62"/>
      <c r="I315" s="162"/>
      <c r="J315" s="62"/>
      <c r="K315" s="62"/>
      <c r="L315" s="60"/>
      <c r="M315" s="206"/>
      <c r="N315" s="41"/>
      <c r="O315" s="41"/>
      <c r="P315" s="41"/>
      <c r="Q315" s="41"/>
      <c r="R315" s="41"/>
      <c r="S315" s="41"/>
      <c r="T315" s="77"/>
      <c r="AT315" s="23" t="s">
        <v>147</v>
      </c>
      <c r="AU315" s="23" t="s">
        <v>84</v>
      </c>
    </row>
    <row r="316" spans="2:51" s="12" customFormat="1" ht="13.5">
      <c r="B316" s="218"/>
      <c r="C316" s="219"/>
      <c r="D316" s="204" t="s">
        <v>149</v>
      </c>
      <c r="E316" s="220" t="s">
        <v>21</v>
      </c>
      <c r="F316" s="221" t="s">
        <v>730</v>
      </c>
      <c r="G316" s="219"/>
      <c r="H316" s="222">
        <v>857.7</v>
      </c>
      <c r="I316" s="223"/>
      <c r="J316" s="219"/>
      <c r="K316" s="219"/>
      <c r="L316" s="224"/>
      <c r="M316" s="225"/>
      <c r="N316" s="226"/>
      <c r="O316" s="226"/>
      <c r="P316" s="226"/>
      <c r="Q316" s="226"/>
      <c r="R316" s="226"/>
      <c r="S316" s="226"/>
      <c r="T316" s="227"/>
      <c r="AT316" s="228" t="s">
        <v>149</v>
      </c>
      <c r="AU316" s="228" t="s">
        <v>84</v>
      </c>
      <c r="AV316" s="12" t="s">
        <v>84</v>
      </c>
      <c r="AW316" s="12" t="s">
        <v>36</v>
      </c>
      <c r="AX316" s="12" t="s">
        <v>73</v>
      </c>
      <c r="AY316" s="228" t="s">
        <v>138</v>
      </c>
    </row>
    <row r="317" spans="2:51" s="13" customFormat="1" ht="13.5">
      <c r="B317" s="229"/>
      <c r="C317" s="230"/>
      <c r="D317" s="231" t="s">
        <v>149</v>
      </c>
      <c r="E317" s="232" t="s">
        <v>21</v>
      </c>
      <c r="F317" s="233" t="s">
        <v>152</v>
      </c>
      <c r="G317" s="230"/>
      <c r="H317" s="234">
        <v>857.7</v>
      </c>
      <c r="I317" s="235"/>
      <c r="J317" s="230"/>
      <c r="K317" s="230"/>
      <c r="L317" s="236"/>
      <c r="M317" s="237"/>
      <c r="N317" s="238"/>
      <c r="O317" s="238"/>
      <c r="P317" s="238"/>
      <c r="Q317" s="238"/>
      <c r="R317" s="238"/>
      <c r="S317" s="238"/>
      <c r="T317" s="239"/>
      <c r="AT317" s="240" t="s">
        <v>149</v>
      </c>
      <c r="AU317" s="240" t="s">
        <v>84</v>
      </c>
      <c r="AV317" s="13" t="s">
        <v>145</v>
      </c>
      <c r="AW317" s="13" t="s">
        <v>36</v>
      </c>
      <c r="AX317" s="13" t="s">
        <v>81</v>
      </c>
      <c r="AY317" s="240" t="s">
        <v>138</v>
      </c>
    </row>
    <row r="318" spans="2:65" s="1" customFormat="1" ht="31.5" customHeight="1">
      <c r="B318" s="40"/>
      <c r="C318" s="192" t="s">
        <v>441</v>
      </c>
      <c r="D318" s="192" t="s">
        <v>140</v>
      </c>
      <c r="E318" s="193" t="s">
        <v>412</v>
      </c>
      <c r="F318" s="194" t="s">
        <v>413</v>
      </c>
      <c r="G318" s="195" t="s">
        <v>187</v>
      </c>
      <c r="H318" s="196">
        <v>4401</v>
      </c>
      <c r="I318" s="197"/>
      <c r="J318" s="198">
        <f>ROUND(I318*H318,2)</f>
        <v>0</v>
      </c>
      <c r="K318" s="194" t="s">
        <v>144</v>
      </c>
      <c r="L318" s="60"/>
      <c r="M318" s="199" t="s">
        <v>21</v>
      </c>
      <c r="N318" s="200" t="s">
        <v>44</v>
      </c>
      <c r="O318" s="41"/>
      <c r="P318" s="201">
        <f>O318*H318</f>
        <v>0</v>
      </c>
      <c r="Q318" s="201">
        <v>0.01386</v>
      </c>
      <c r="R318" s="201">
        <f>Q318*H318</f>
        <v>60.99786</v>
      </c>
      <c r="S318" s="201">
        <v>0</v>
      </c>
      <c r="T318" s="202">
        <f>S318*H318</f>
        <v>0</v>
      </c>
      <c r="AR318" s="23" t="s">
        <v>145</v>
      </c>
      <c r="AT318" s="23" t="s">
        <v>140</v>
      </c>
      <c r="AU318" s="23" t="s">
        <v>84</v>
      </c>
      <c r="AY318" s="23" t="s">
        <v>138</v>
      </c>
      <c r="BE318" s="203">
        <f>IF(N318="základní",J318,0)</f>
        <v>0</v>
      </c>
      <c r="BF318" s="203">
        <f>IF(N318="snížená",J318,0)</f>
        <v>0</v>
      </c>
      <c r="BG318" s="203">
        <f>IF(N318="zákl. přenesená",J318,0)</f>
        <v>0</v>
      </c>
      <c r="BH318" s="203">
        <f>IF(N318="sníž. přenesená",J318,0)</f>
        <v>0</v>
      </c>
      <c r="BI318" s="203">
        <f>IF(N318="nulová",J318,0)</f>
        <v>0</v>
      </c>
      <c r="BJ318" s="23" t="s">
        <v>81</v>
      </c>
      <c r="BK318" s="203">
        <f>ROUND(I318*H318,2)</f>
        <v>0</v>
      </c>
      <c r="BL318" s="23" t="s">
        <v>145</v>
      </c>
      <c r="BM318" s="23" t="s">
        <v>414</v>
      </c>
    </row>
    <row r="319" spans="2:47" s="1" customFormat="1" ht="94.5">
      <c r="B319" s="40"/>
      <c r="C319" s="62"/>
      <c r="D319" s="204" t="s">
        <v>147</v>
      </c>
      <c r="E319" s="62"/>
      <c r="F319" s="205" t="s">
        <v>415</v>
      </c>
      <c r="G319" s="62"/>
      <c r="H319" s="62"/>
      <c r="I319" s="162"/>
      <c r="J319" s="62"/>
      <c r="K319" s="62"/>
      <c r="L319" s="60"/>
      <c r="M319" s="206"/>
      <c r="N319" s="41"/>
      <c r="O319" s="41"/>
      <c r="P319" s="41"/>
      <c r="Q319" s="41"/>
      <c r="R319" s="41"/>
      <c r="S319" s="41"/>
      <c r="T319" s="77"/>
      <c r="AT319" s="23" t="s">
        <v>147</v>
      </c>
      <c r="AU319" s="23" t="s">
        <v>84</v>
      </c>
    </row>
    <row r="320" spans="2:51" s="11" customFormat="1" ht="13.5">
      <c r="B320" s="207"/>
      <c r="C320" s="208"/>
      <c r="D320" s="204" t="s">
        <v>149</v>
      </c>
      <c r="E320" s="209" t="s">
        <v>21</v>
      </c>
      <c r="F320" s="210" t="s">
        <v>658</v>
      </c>
      <c r="G320" s="208"/>
      <c r="H320" s="211" t="s">
        <v>21</v>
      </c>
      <c r="I320" s="212"/>
      <c r="J320" s="208"/>
      <c r="K320" s="208"/>
      <c r="L320" s="213"/>
      <c r="M320" s="214"/>
      <c r="N320" s="215"/>
      <c r="O320" s="215"/>
      <c r="P320" s="215"/>
      <c r="Q320" s="215"/>
      <c r="R320" s="215"/>
      <c r="S320" s="215"/>
      <c r="T320" s="216"/>
      <c r="AT320" s="217" t="s">
        <v>149</v>
      </c>
      <c r="AU320" s="217" t="s">
        <v>84</v>
      </c>
      <c r="AV320" s="11" t="s">
        <v>81</v>
      </c>
      <c r="AW320" s="11" t="s">
        <v>36</v>
      </c>
      <c r="AX320" s="11" t="s">
        <v>73</v>
      </c>
      <c r="AY320" s="217" t="s">
        <v>138</v>
      </c>
    </row>
    <row r="321" spans="2:51" s="12" customFormat="1" ht="13.5">
      <c r="B321" s="218"/>
      <c r="C321" s="219"/>
      <c r="D321" s="204" t="s">
        <v>149</v>
      </c>
      <c r="E321" s="220" t="s">
        <v>21</v>
      </c>
      <c r="F321" s="221" t="s">
        <v>731</v>
      </c>
      <c r="G321" s="219"/>
      <c r="H321" s="222">
        <v>4401</v>
      </c>
      <c r="I321" s="223"/>
      <c r="J321" s="219"/>
      <c r="K321" s="219"/>
      <c r="L321" s="224"/>
      <c r="M321" s="225"/>
      <c r="N321" s="226"/>
      <c r="O321" s="226"/>
      <c r="P321" s="226"/>
      <c r="Q321" s="226"/>
      <c r="R321" s="226"/>
      <c r="S321" s="226"/>
      <c r="T321" s="227"/>
      <c r="AT321" s="228" t="s">
        <v>149</v>
      </c>
      <c r="AU321" s="228" t="s">
        <v>84</v>
      </c>
      <c r="AV321" s="12" t="s">
        <v>84</v>
      </c>
      <c r="AW321" s="12" t="s">
        <v>36</v>
      </c>
      <c r="AX321" s="12" t="s">
        <v>73</v>
      </c>
      <c r="AY321" s="228" t="s">
        <v>138</v>
      </c>
    </row>
    <row r="322" spans="2:51" s="13" customFormat="1" ht="13.5">
      <c r="B322" s="229"/>
      <c r="C322" s="230"/>
      <c r="D322" s="231" t="s">
        <v>149</v>
      </c>
      <c r="E322" s="232" t="s">
        <v>21</v>
      </c>
      <c r="F322" s="233" t="s">
        <v>152</v>
      </c>
      <c r="G322" s="230"/>
      <c r="H322" s="234">
        <v>4401</v>
      </c>
      <c r="I322" s="235"/>
      <c r="J322" s="230"/>
      <c r="K322" s="230"/>
      <c r="L322" s="236"/>
      <c r="M322" s="237"/>
      <c r="N322" s="238"/>
      <c r="O322" s="238"/>
      <c r="P322" s="238"/>
      <c r="Q322" s="238"/>
      <c r="R322" s="238"/>
      <c r="S322" s="238"/>
      <c r="T322" s="239"/>
      <c r="AT322" s="240" t="s">
        <v>149</v>
      </c>
      <c r="AU322" s="240" t="s">
        <v>84</v>
      </c>
      <c r="AV322" s="13" t="s">
        <v>145</v>
      </c>
      <c r="AW322" s="13" t="s">
        <v>36</v>
      </c>
      <c r="AX322" s="13" t="s">
        <v>81</v>
      </c>
      <c r="AY322" s="240" t="s">
        <v>138</v>
      </c>
    </row>
    <row r="323" spans="2:65" s="1" customFormat="1" ht="22.5" customHeight="1">
      <c r="B323" s="40"/>
      <c r="C323" s="192" t="s">
        <v>447</v>
      </c>
      <c r="D323" s="192" t="s">
        <v>140</v>
      </c>
      <c r="E323" s="193" t="s">
        <v>418</v>
      </c>
      <c r="F323" s="194" t="s">
        <v>419</v>
      </c>
      <c r="G323" s="195" t="s">
        <v>187</v>
      </c>
      <c r="H323" s="196">
        <v>132.03</v>
      </c>
      <c r="I323" s="197"/>
      <c r="J323" s="198">
        <f>ROUND(I323*H323,2)</f>
        <v>0</v>
      </c>
      <c r="K323" s="194" t="s">
        <v>144</v>
      </c>
      <c r="L323" s="60"/>
      <c r="M323" s="199" t="s">
        <v>21</v>
      </c>
      <c r="N323" s="200" t="s">
        <v>44</v>
      </c>
      <c r="O323" s="41"/>
      <c r="P323" s="201">
        <f>O323*H323</f>
        <v>0</v>
      </c>
      <c r="Q323" s="201">
        <v>0.00047</v>
      </c>
      <c r="R323" s="201">
        <f>Q323*H323</f>
        <v>0.0620541</v>
      </c>
      <c r="S323" s="201">
        <v>0</v>
      </c>
      <c r="T323" s="202">
        <f>S323*H323</f>
        <v>0</v>
      </c>
      <c r="AR323" s="23" t="s">
        <v>145</v>
      </c>
      <c r="AT323" s="23" t="s">
        <v>140</v>
      </c>
      <c r="AU323" s="23" t="s">
        <v>84</v>
      </c>
      <c r="AY323" s="23" t="s">
        <v>138</v>
      </c>
      <c r="BE323" s="203">
        <f>IF(N323="základní",J323,0)</f>
        <v>0</v>
      </c>
      <c r="BF323" s="203">
        <f>IF(N323="snížená",J323,0)</f>
        <v>0</v>
      </c>
      <c r="BG323" s="203">
        <f>IF(N323="zákl. přenesená",J323,0)</f>
        <v>0</v>
      </c>
      <c r="BH323" s="203">
        <f>IF(N323="sníž. přenesená",J323,0)</f>
        <v>0</v>
      </c>
      <c r="BI323" s="203">
        <f>IF(N323="nulová",J323,0)</f>
        <v>0</v>
      </c>
      <c r="BJ323" s="23" t="s">
        <v>81</v>
      </c>
      <c r="BK323" s="203">
        <f>ROUND(I323*H323,2)</f>
        <v>0</v>
      </c>
      <c r="BL323" s="23" t="s">
        <v>145</v>
      </c>
      <c r="BM323" s="23" t="s">
        <v>420</v>
      </c>
    </row>
    <row r="324" spans="2:47" s="1" customFormat="1" ht="27">
      <c r="B324" s="40"/>
      <c r="C324" s="62"/>
      <c r="D324" s="204" t="s">
        <v>147</v>
      </c>
      <c r="E324" s="62"/>
      <c r="F324" s="205" t="s">
        <v>421</v>
      </c>
      <c r="G324" s="62"/>
      <c r="H324" s="62"/>
      <c r="I324" s="162"/>
      <c r="J324" s="62"/>
      <c r="K324" s="62"/>
      <c r="L324" s="60"/>
      <c r="M324" s="206"/>
      <c r="N324" s="41"/>
      <c r="O324" s="41"/>
      <c r="P324" s="41"/>
      <c r="Q324" s="41"/>
      <c r="R324" s="41"/>
      <c r="S324" s="41"/>
      <c r="T324" s="77"/>
      <c r="AT324" s="23" t="s">
        <v>147</v>
      </c>
      <c r="AU324" s="23" t="s">
        <v>84</v>
      </c>
    </row>
    <row r="325" spans="2:51" s="11" customFormat="1" ht="13.5">
      <c r="B325" s="207"/>
      <c r="C325" s="208"/>
      <c r="D325" s="204" t="s">
        <v>149</v>
      </c>
      <c r="E325" s="209" t="s">
        <v>21</v>
      </c>
      <c r="F325" s="210" t="s">
        <v>658</v>
      </c>
      <c r="G325" s="208"/>
      <c r="H325" s="211" t="s">
        <v>21</v>
      </c>
      <c r="I325" s="212"/>
      <c r="J325" s="208"/>
      <c r="K325" s="208"/>
      <c r="L325" s="213"/>
      <c r="M325" s="214"/>
      <c r="N325" s="215"/>
      <c r="O325" s="215"/>
      <c r="P325" s="215"/>
      <c r="Q325" s="215"/>
      <c r="R325" s="215"/>
      <c r="S325" s="215"/>
      <c r="T325" s="216"/>
      <c r="AT325" s="217" t="s">
        <v>149</v>
      </c>
      <c r="AU325" s="217" t="s">
        <v>84</v>
      </c>
      <c r="AV325" s="11" t="s">
        <v>81</v>
      </c>
      <c r="AW325" s="11" t="s">
        <v>36</v>
      </c>
      <c r="AX325" s="11" t="s">
        <v>73</v>
      </c>
      <c r="AY325" s="217" t="s">
        <v>138</v>
      </c>
    </row>
    <row r="326" spans="2:51" s="12" customFormat="1" ht="27">
      <c r="B326" s="218"/>
      <c r="C326" s="219"/>
      <c r="D326" s="204" t="s">
        <v>149</v>
      </c>
      <c r="E326" s="220" t="s">
        <v>21</v>
      </c>
      <c r="F326" s="221" t="s">
        <v>732</v>
      </c>
      <c r="G326" s="219"/>
      <c r="H326" s="222">
        <v>132.03</v>
      </c>
      <c r="I326" s="223"/>
      <c r="J326" s="219"/>
      <c r="K326" s="219"/>
      <c r="L326" s="224"/>
      <c r="M326" s="225"/>
      <c r="N326" s="226"/>
      <c r="O326" s="226"/>
      <c r="P326" s="226"/>
      <c r="Q326" s="226"/>
      <c r="R326" s="226"/>
      <c r="S326" s="226"/>
      <c r="T326" s="227"/>
      <c r="AT326" s="228" t="s">
        <v>149</v>
      </c>
      <c r="AU326" s="228" t="s">
        <v>84</v>
      </c>
      <c r="AV326" s="12" t="s">
        <v>84</v>
      </c>
      <c r="AW326" s="12" t="s">
        <v>36</v>
      </c>
      <c r="AX326" s="12" t="s">
        <v>73</v>
      </c>
      <c r="AY326" s="228" t="s">
        <v>138</v>
      </c>
    </row>
    <row r="327" spans="2:51" s="13" customFormat="1" ht="13.5">
      <c r="B327" s="229"/>
      <c r="C327" s="230"/>
      <c r="D327" s="231" t="s">
        <v>149</v>
      </c>
      <c r="E327" s="232" t="s">
        <v>21</v>
      </c>
      <c r="F327" s="233" t="s">
        <v>152</v>
      </c>
      <c r="G327" s="230"/>
      <c r="H327" s="234">
        <v>132.03</v>
      </c>
      <c r="I327" s="235"/>
      <c r="J327" s="230"/>
      <c r="K327" s="230"/>
      <c r="L327" s="236"/>
      <c r="M327" s="237"/>
      <c r="N327" s="238"/>
      <c r="O327" s="238"/>
      <c r="P327" s="238"/>
      <c r="Q327" s="238"/>
      <c r="R327" s="238"/>
      <c r="S327" s="238"/>
      <c r="T327" s="239"/>
      <c r="AT327" s="240" t="s">
        <v>149</v>
      </c>
      <c r="AU327" s="240" t="s">
        <v>84</v>
      </c>
      <c r="AV327" s="13" t="s">
        <v>145</v>
      </c>
      <c r="AW327" s="13" t="s">
        <v>36</v>
      </c>
      <c r="AX327" s="13" t="s">
        <v>81</v>
      </c>
      <c r="AY327" s="240" t="s">
        <v>138</v>
      </c>
    </row>
    <row r="328" spans="2:65" s="1" customFormat="1" ht="31.5" customHeight="1">
      <c r="B328" s="40"/>
      <c r="C328" s="192" t="s">
        <v>452</v>
      </c>
      <c r="D328" s="192" t="s">
        <v>140</v>
      </c>
      <c r="E328" s="193" t="s">
        <v>257</v>
      </c>
      <c r="F328" s="194" t="s">
        <v>258</v>
      </c>
      <c r="G328" s="195" t="s">
        <v>181</v>
      </c>
      <c r="H328" s="196">
        <v>121.582</v>
      </c>
      <c r="I328" s="197"/>
      <c r="J328" s="198">
        <f>ROUND(I328*H328,2)</f>
        <v>0</v>
      </c>
      <c r="K328" s="194" t="s">
        <v>144</v>
      </c>
      <c r="L328" s="60"/>
      <c r="M328" s="199" t="s">
        <v>21</v>
      </c>
      <c r="N328" s="200" t="s">
        <v>44</v>
      </c>
      <c r="O328" s="41"/>
      <c r="P328" s="201">
        <f>O328*H328</f>
        <v>0</v>
      </c>
      <c r="Q328" s="201">
        <v>0</v>
      </c>
      <c r="R328" s="201">
        <f>Q328*H328</f>
        <v>0</v>
      </c>
      <c r="S328" s="201">
        <v>0</v>
      </c>
      <c r="T328" s="202">
        <f>S328*H328</f>
        <v>0</v>
      </c>
      <c r="AR328" s="23" t="s">
        <v>145</v>
      </c>
      <c r="AT328" s="23" t="s">
        <v>140</v>
      </c>
      <c r="AU328" s="23" t="s">
        <v>84</v>
      </c>
      <c r="AY328" s="23" t="s">
        <v>138</v>
      </c>
      <c r="BE328" s="203">
        <f>IF(N328="základní",J328,0)</f>
        <v>0</v>
      </c>
      <c r="BF328" s="203">
        <f>IF(N328="snížená",J328,0)</f>
        <v>0</v>
      </c>
      <c r="BG328" s="203">
        <f>IF(N328="zákl. přenesená",J328,0)</f>
        <v>0</v>
      </c>
      <c r="BH328" s="203">
        <f>IF(N328="sníž. přenesená",J328,0)</f>
        <v>0</v>
      </c>
      <c r="BI328" s="203">
        <f>IF(N328="nulová",J328,0)</f>
        <v>0</v>
      </c>
      <c r="BJ328" s="23" t="s">
        <v>81</v>
      </c>
      <c r="BK328" s="203">
        <f>ROUND(I328*H328,2)</f>
        <v>0</v>
      </c>
      <c r="BL328" s="23" t="s">
        <v>145</v>
      </c>
      <c r="BM328" s="23" t="s">
        <v>425</v>
      </c>
    </row>
    <row r="329" spans="2:47" s="1" customFormat="1" ht="27">
      <c r="B329" s="40"/>
      <c r="C329" s="62"/>
      <c r="D329" s="204" t="s">
        <v>147</v>
      </c>
      <c r="E329" s="62"/>
      <c r="F329" s="205" t="s">
        <v>260</v>
      </c>
      <c r="G329" s="62"/>
      <c r="H329" s="62"/>
      <c r="I329" s="162"/>
      <c r="J329" s="62"/>
      <c r="K329" s="62"/>
      <c r="L329" s="60"/>
      <c r="M329" s="206"/>
      <c r="N329" s="41"/>
      <c r="O329" s="41"/>
      <c r="P329" s="41"/>
      <c r="Q329" s="41"/>
      <c r="R329" s="41"/>
      <c r="S329" s="41"/>
      <c r="T329" s="77"/>
      <c r="AT329" s="23" t="s">
        <v>147</v>
      </c>
      <c r="AU329" s="23" t="s">
        <v>84</v>
      </c>
    </row>
    <row r="330" spans="2:63" s="10" customFormat="1" ht="29.85" customHeight="1">
      <c r="B330" s="175"/>
      <c r="C330" s="176"/>
      <c r="D330" s="189" t="s">
        <v>72</v>
      </c>
      <c r="E330" s="190" t="s">
        <v>199</v>
      </c>
      <c r="F330" s="190" t="s">
        <v>733</v>
      </c>
      <c r="G330" s="176"/>
      <c r="H330" s="176"/>
      <c r="I330" s="179"/>
      <c r="J330" s="191">
        <f>BK330</f>
        <v>0</v>
      </c>
      <c r="K330" s="176"/>
      <c r="L330" s="181"/>
      <c r="M330" s="182"/>
      <c r="N330" s="183"/>
      <c r="O330" s="183"/>
      <c r="P330" s="184">
        <f>SUM(P331:P351)</f>
        <v>0</v>
      </c>
      <c r="Q330" s="183"/>
      <c r="R330" s="184">
        <f>SUM(R331:R351)</f>
        <v>0.08535000000000001</v>
      </c>
      <c r="S330" s="183"/>
      <c r="T330" s="185">
        <f>SUM(T331:T351)</f>
        <v>0</v>
      </c>
      <c r="AR330" s="186" t="s">
        <v>81</v>
      </c>
      <c r="AT330" s="187" t="s">
        <v>72</v>
      </c>
      <c r="AU330" s="187" t="s">
        <v>81</v>
      </c>
      <c r="AY330" s="186" t="s">
        <v>138</v>
      </c>
      <c r="BK330" s="188">
        <f>SUM(BK331:BK351)</f>
        <v>0</v>
      </c>
    </row>
    <row r="331" spans="2:65" s="1" customFormat="1" ht="22.5" customHeight="1">
      <c r="B331" s="40"/>
      <c r="C331" s="192" t="s">
        <v>457</v>
      </c>
      <c r="D331" s="192" t="s">
        <v>140</v>
      </c>
      <c r="E331" s="193" t="s">
        <v>734</v>
      </c>
      <c r="F331" s="194" t="s">
        <v>735</v>
      </c>
      <c r="G331" s="195" t="s">
        <v>187</v>
      </c>
      <c r="H331" s="196">
        <v>150</v>
      </c>
      <c r="I331" s="197"/>
      <c r="J331" s="198">
        <f>ROUND(I331*H331,2)</f>
        <v>0</v>
      </c>
      <c r="K331" s="194" t="s">
        <v>144</v>
      </c>
      <c r="L331" s="60"/>
      <c r="M331" s="199" t="s">
        <v>21</v>
      </c>
      <c r="N331" s="200" t="s">
        <v>44</v>
      </c>
      <c r="O331" s="41"/>
      <c r="P331" s="201">
        <f>O331*H331</f>
        <v>0</v>
      </c>
      <c r="Q331" s="201">
        <v>0.00014</v>
      </c>
      <c r="R331" s="201">
        <f>Q331*H331</f>
        <v>0.020999999999999998</v>
      </c>
      <c r="S331" s="201">
        <v>0</v>
      </c>
      <c r="T331" s="202">
        <f>S331*H331</f>
        <v>0</v>
      </c>
      <c r="AR331" s="23" t="s">
        <v>145</v>
      </c>
      <c r="AT331" s="23" t="s">
        <v>140</v>
      </c>
      <c r="AU331" s="23" t="s">
        <v>84</v>
      </c>
      <c r="AY331" s="23" t="s">
        <v>138</v>
      </c>
      <c r="BE331" s="203">
        <f>IF(N331="základní",J331,0)</f>
        <v>0</v>
      </c>
      <c r="BF331" s="203">
        <f>IF(N331="snížená",J331,0)</f>
        <v>0</v>
      </c>
      <c r="BG331" s="203">
        <f>IF(N331="zákl. přenesená",J331,0)</f>
        <v>0</v>
      </c>
      <c r="BH331" s="203">
        <f>IF(N331="sníž. přenesená",J331,0)</f>
        <v>0</v>
      </c>
      <c r="BI331" s="203">
        <f>IF(N331="nulová",J331,0)</f>
        <v>0</v>
      </c>
      <c r="BJ331" s="23" t="s">
        <v>81</v>
      </c>
      <c r="BK331" s="203">
        <f>ROUND(I331*H331,2)</f>
        <v>0</v>
      </c>
      <c r="BL331" s="23" t="s">
        <v>145</v>
      </c>
      <c r="BM331" s="23" t="s">
        <v>736</v>
      </c>
    </row>
    <row r="332" spans="2:47" s="1" customFormat="1" ht="81">
      <c r="B332" s="40"/>
      <c r="C332" s="62"/>
      <c r="D332" s="204" t="s">
        <v>147</v>
      </c>
      <c r="E332" s="62"/>
      <c r="F332" s="205" t="s">
        <v>737</v>
      </c>
      <c r="G332" s="62"/>
      <c r="H332" s="62"/>
      <c r="I332" s="162"/>
      <c r="J332" s="62"/>
      <c r="K332" s="62"/>
      <c r="L332" s="60"/>
      <c r="M332" s="206"/>
      <c r="N332" s="41"/>
      <c r="O332" s="41"/>
      <c r="P332" s="41"/>
      <c r="Q332" s="41"/>
      <c r="R332" s="41"/>
      <c r="S332" s="41"/>
      <c r="T332" s="77"/>
      <c r="AT332" s="23" t="s">
        <v>147</v>
      </c>
      <c r="AU332" s="23" t="s">
        <v>84</v>
      </c>
    </row>
    <row r="333" spans="2:51" s="12" customFormat="1" ht="13.5">
      <c r="B333" s="218"/>
      <c r="C333" s="219"/>
      <c r="D333" s="204" t="s">
        <v>149</v>
      </c>
      <c r="E333" s="220" t="s">
        <v>21</v>
      </c>
      <c r="F333" s="221" t="s">
        <v>738</v>
      </c>
      <c r="G333" s="219"/>
      <c r="H333" s="222">
        <v>150</v>
      </c>
      <c r="I333" s="223"/>
      <c r="J333" s="219"/>
      <c r="K333" s="219"/>
      <c r="L333" s="224"/>
      <c r="M333" s="225"/>
      <c r="N333" s="226"/>
      <c r="O333" s="226"/>
      <c r="P333" s="226"/>
      <c r="Q333" s="226"/>
      <c r="R333" s="226"/>
      <c r="S333" s="226"/>
      <c r="T333" s="227"/>
      <c r="AT333" s="228" t="s">
        <v>149</v>
      </c>
      <c r="AU333" s="228" t="s">
        <v>84</v>
      </c>
      <c r="AV333" s="12" t="s">
        <v>84</v>
      </c>
      <c r="AW333" s="12" t="s">
        <v>36</v>
      </c>
      <c r="AX333" s="12" t="s">
        <v>73</v>
      </c>
      <c r="AY333" s="228" t="s">
        <v>138</v>
      </c>
    </row>
    <row r="334" spans="2:51" s="13" customFormat="1" ht="13.5">
      <c r="B334" s="229"/>
      <c r="C334" s="230"/>
      <c r="D334" s="231" t="s">
        <v>149</v>
      </c>
      <c r="E334" s="232" t="s">
        <v>21</v>
      </c>
      <c r="F334" s="233" t="s">
        <v>152</v>
      </c>
      <c r="G334" s="230"/>
      <c r="H334" s="234">
        <v>150</v>
      </c>
      <c r="I334" s="235"/>
      <c r="J334" s="230"/>
      <c r="K334" s="230"/>
      <c r="L334" s="236"/>
      <c r="M334" s="237"/>
      <c r="N334" s="238"/>
      <c r="O334" s="238"/>
      <c r="P334" s="238"/>
      <c r="Q334" s="238"/>
      <c r="R334" s="238"/>
      <c r="S334" s="238"/>
      <c r="T334" s="239"/>
      <c r="AT334" s="240" t="s">
        <v>149</v>
      </c>
      <c r="AU334" s="240" t="s">
        <v>84</v>
      </c>
      <c r="AV334" s="13" t="s">
        <v>145</v>
      </c>
      <c r="AW334" s="13" t="s">
        <v>36</v>
      </c>
      <c r="AX334" s="13" t="s">
        <v>81</v>
      </c>
      <c r="AY334" s="240" t="s">
        <v>138</v>
      </c>
    </row>
    <row r="335" spans="2:65" s="1" customFormat="1" ht="22.5" customHeight="1">
      <c r="B335" s="40"/>
      <c r="C335" s="244" t="s">
        <v>462</v>
      </c>
      <c r="D335" s="244" t="s">
        <v>324</v>
      </c>
      <c r="E335" s="245" t="s">
        <v>739</v>
      </c>
      <c r="F335" s="246" t="s">
        <v>740</v>
      </c>
      <c r="G335" s="247" t="s">
        <v>187</v>
      </c>
      <c r="H335" s="248">
        <v>86.25</v>
      </c>
      <c r="I335" s="249"/>
      <c r="J335" s="250">
        <f>ROUND(I335*H335,2)</f>
        <v>0</v>
      </c>
      <c r="K335" s="246" t="s">
        <v>144</v>
      </c>
      <c r="L335" s="251"/>
      <c r="M335" s="252" t="s">
        <v>21</v>
      </c>
      <c r="N335" s="253" t="s">
        <v>44</v>
      </c>
      <c r="O335" s="41"/>
      <c r="P335" s="201">
        <f>O335*H335</f>
        <v>0</v>
      </c>
      <c r="Q335" s="201">
        <v>0.0004</v>
      </c>
      <c r="R335" s="201">
        <f>Q335*H335</f>
        <v>0.0345</v>
      </c>
      <c r="S335" s="201">
        <v>0</v>
      </c>
      <c r="T335" s="202">
        <f>S335*H335</f>
        <v>0</v>
      </c>
      <c r="AR335" s="23" t="s">
        <v>184</v>
      </c>
      <c r="AT335" s="23" t="s">
        <v>324</v>
      </c>
      <c r="AU335" s="23" t="s">
        <v>84</v>
      </c>
      <c r="AY335" s="23" t="s">
        <v>138</v>
      </c>
      <c r="BE335" s="203">
        <f>IF(N335="základní",J335,0)</f>
        <v>0</v>
      </c>
      <c r="BF335" s="203">
        <f>IF(N335="snížená",J335,0)</f>
        <v>0</v>
      </c>
      <c r="BG335" s="203">
        <f>IF(N335="zákl. přenesená",J335,0)</f>
        <v>0</v>
      </c>
      <c r="BH335" s="203">
        <f>IF(N335="sníž. přenesená",J335,0)</f>
        <v>0</v>
      </c>
      <c r="BI335" s="203">
        <f>IF(N335="nulová",J335,0)</f>
        <v>0</v>
      </c>
      <c r="BJ335" s="23" t="s">
        <v>81</v>
      </c>
      <c r="BK335" s="203">
        <f>ROUND(I335*H335,2)</f>
        <v>0</v>
      </c>
      <c r="BL335" s="23" t="s">
        <v>145</v>
      </c>
      <c r="BM335" s="23" t="s">
        <v>741</v>
      </c>
    </row>
    <row r="336" spans="2:51" s="12" customFormat="1" ht="13.5">
      <c r="B336" s="218"/>
      <c r="C336" s="219"/>
      <c r="D336" s="204" t="s">
        <v>149</v>
      </c>
      <c r="E336" s="220" t="s">
        <v>21</v>
      </c>
      <c r="F336" s="221" t="s">
        <v>742</v>
      </c>
      <c r="G336" s="219"/>
      <c r="H336" s="222">
        <v>86.25</v>
      </c>
      <c r="I336" s="223"/>
      <c r="J336" s="219"/>
      <c r="K336" s="219"/>
      <c r="L336" s="224"/>
      <c r="M336" s="225"/>
      <c r="N336" s="226"/>
      <c r="O336" s="226"/>
      <c r="P336" s="226"/>
      <c r="Q336" s="226"/>
      <c r="R336" s="226"/>
      <c r="S336" s="226"/>
      <c r="T336" s="227"/>
      <c r="AT336" s="228" t="s">
        <v>149</v>
      </c>
      <c r="AU336" s="228" t="s">
        <v>84</v>
      </c>
      <c r="AV336" s="12" t="s">
        <v>84</v>
      </c>
      <c r="AW336" s="12" t="s">
        <v>36</v>
      </c>
      <c r="AX336" s="12" t="s">
        <v>73</v>
      </c>
      <c r="AY336" s="228" t="s">
        <v>138</v>
      </c>
    </row>
    <row r="337" spans="2:51" s="13" customFormat="1" ht="13.5">
      <c r="B337" s="229"/>
      <c r="C337" s="230"/>
      <c r="D337" s="231" t="s">
        <v>149</v>
      </c>
      <c r="E337" s="232" t="s">
        <v>21</v>
      </c>
      <c r="F337" s="233" t="s">
        <v>152</v>
      </c>
      <c r="G337" s="230"/>
      <c r="H337" s="234">
        <v>86.25</v>
      </c>
      <c r="I337" s="235"/>
      <c r="J337" s="230"/>
      <c r="K337" s="230"/>
      <c r="L337" s="236"/>
      <c r="M337" s="237"/>
      <c r="N337" s="238"/>
      <c r="O337" s="238"/>
      <c r="P337" s="238"/>
      <c r="Q337" s="238"/>
      <c r="R337" s="238"/>
      <c r="S337" s="238"/>
      <c r="T337" s="239"/>
      <c r="AT337" s="240" t="s">
        <v>149</v>
      </c>
      <c r="AU337" s="240" t="s">
        <v>84</v>
      </c>
      <c r="AV337" s="13" t="s">
        <v>145</v>
      </c>
      <c r="AW337" s="13" t="s">
        <v>36</v>
      </c>
      <c r="AX337" s="13" t="s">
        <v>81</v>
      </c>
      <c r="AY337" s="240" t="s">
        <v>138</v>
      </c>
    </row>
    <row r="338" spans="2:65" s="1" customFormat="1" ht="22.5" customHeight="1">
      <c r="B338" s="40"/>
      <c r="C338" s="244" t="s">
        <v>468</v>
      </c>
      <c r="D338" s="244" t="s">
        <v>324</v>
      </c>
      <c r="E338" s="245" t="s">
        <v>743</v>
      </c>
      <c r="F338" s="246" t="s">
        <v>744</v>
      </c>
      <c r="G338" s="247" t="s">
        <v>187</v>
      </c>
      <c r="H338" s="248">
        <v>86.25</v>
      </c>
      <c r="I338" s="249"/>
      <c r="J338" s="250">
        <f>ROUND(I338*H338,2)</f>
        <v>0</v>
      </c>
      <c r="K338" s="246" t="s">
        <v>144</v>
      </c>
      <c r="L338" s="251"/>
      <c r="M338" s="252" t="s">
        <v>21</v>
      </c>
      <c r="N338" s="253" t="s">
        <v>44</v>
      </c>
      <c r="O338" s="41"/>
      <c r="P338" s="201">
        <f>O338*H338</f>
        <v>0</v>
      </c>
      <c r="Q338" s="201">
        <v>0.00032</v>
      </c>
      <c r="R338" s="201">
        <f>Q338*H338</f>
        <v>0.027600000000000003</v>
      </c>
      <c r="S338" s="201">
        <v>0</v>
      </c>
      <c r="T338" s="202">
        <f>S338*H338</f>
        <v>0</v>
      </c>
      <c r="AR338" s="23" t="s">
        <v>184</v>
      </c>
      <c r="AT338" s="23" t="s">
        <v>324</v>
      </c>
      <c r="AU338" s="23" t="s">
        <v>84</v>
      </c>
      <c r="AY338" s="23" t="s">
        <v>138</v>
      </c>
      <c r="BE338" s="203">
        <f>IF(N338="základní",J338,0)</f>
        <v>0</v>
      </c>
      <c r="BF338" s="203">
        <f>IF(N338="snížená",J338,0)</f>
        <v>0</v>
      </c>
      <c r="BG338" s="203">
        <f>IF(N338="zákl. přenesená",J338,0)</f>
        <v>0</v>
      </c>
      <c r="BH338" s="203">
        <f>IF(N338="sníž. přenesená",J338,0)</f>
        <v>0</v>
      </c>
      <c r="BI338" s="203">
        <f>IF(N338="nulová",J338,0)</f>
        <v>0</v>
      </c>
      <c r="BJ338" s="23" t="s">
        <v>81</v>
      </c>
      <c r="BK338" s="203">
        <f>ROUND(I338*H338,2)</f>
        <v>0</v>
      </c>
      <c r="BL338" s="23" t="s">
        <v>145</v>
      </c>
      <c r="BM338" s="23" t="s">
        <v>745</v>
      </c>
    </row>
    <row r="339" spans="2:51" s="12" customFormat="1" ht="13.5">
      <c r="B339" s="218"/>
      <c r="C339" s="219"/>
      <c r="D339" s="204" t="s">
        <v>149</v>
      </c>
      <c r="E339" s="220" t="s">
        <v>21</v>
      </c>
      <c r="F339" s="221" t="s">
        <v>742</v>
      </c>
      <c r="G339" s="219"/>
      <c r="H339" s="222">
        <v>86.25</v>
      </c>
      <c r="I339" s="223"/>
      <c r="J339" s="219"/>
      <c r="K339" s="219"/>
      <c r="L339" s="224"/>
      <c r="M339" s="225"/>
      <c r="N339" s="226"/>
      <c r="O339" s="226"/>
      <c r="P339" s="226"/>
      <c r="Q339" s="226"/>
      <c r="R339" s="226"/>
      <c r="S339" s="226"/>
      <c r="T339" s="227"/>
      <c r="AT339" s="228" t="s">
        <v>149</v>
      </c>
      <c r="AU339" s="228" t="s">
        <v>84</v>
      </c>
      <c r="AV339" s="12" t="s">
        <v>84</v>
      </c>
      <c r="AW339" s="12" t="s">
        <v>36</v>
      </c>
      <c r="AX339" s="12" t="s">
        <v>73</v>
      </c>
      <c r="AY339" s="228" t="s">
        <v>138</v>
      </c>
    </row>
    <row r="340" spans="2:51" s="13" customFormat="1" ht="13.5">
      <c r="B340" s="229"/>
      <c r="C340" s="230"/>
      <c r="D340" s="231" t="s">
        <v>149</v>
      </c>
      <c r="E340" s="232" t="s">
        <v>21</v>
      </c>
      <c r="F340" s="233" t="s">
        <v>152</v>
      </c>
      <c r="G340" s="230"/>
      <c r="H340" s="234">
        <v>86.25</v>
      </c>
      <c r="I340" s="235"/>
      <c r="J340" s="230"/>
      <c r="K340" s="230"/>
      <c r="L340" s="236"/>
      <c r="M340" s="237"/>
      <c r="N340" s="238"/>
      <c r="O340" s="238"/>
      <c r="P340" s="238"/>
      <c r="Q340" s="238"/>
      <c r="R340" s="238"/>
      <c r="S340" s="238"/>
      <c r="T340" s="239"/>
      <c r="AT340" s="240" t="s">
        <v>149</v>
      </c>
      <c r="AU340" s="240" t="s">
        <v>84</v>
      </c>
      <c r="AV340" s="13" t="s">
        <v>145</v>
      </c>
      <c r="AW340" s="13" t="s">
        <v>36</v>
      </c>
      <c r="AX340" s="13" t="s">
        <v>81</v>
      </c>
      <c r="AY340" s="240" t="s">
        <v>138</v>
      </c>
    </row>
    <row r="341" spans="2:65" s="1" customFormat="1" ht="22.5" customHeight="1">
      <c r="B341" s="40"/>
      <c r="C341" s="192" t="s">
        <v>746</v>
      </c>
      <c r="D341" s="192" t="s">
        <v>140</v>
      </c>
      <c r="E341" s="193" t="s">
        <v>747</v>
      </c>
      <c r="F341" s="194" t="s">
        <v>748</v>
      </c>
      <c r="G341" s="195" t="s">
        <v>187</v>
      </c>
      <c r="H341" s="196">
        <v>75</v>
      </c>
      <c r="I341" s="197"/>
      <c r="J341" s="198">
        <f>ROUND(I341*H341,2)</f>
        <v>0</v>
      </c>
      <c r="K341" s="194" t="s">
        <v>144</v>
      </c>
      <c r="L341" s="60"/>
      <c r="M341" s="199" t="s">
        <v>21</v>
      </c>
      <c r="N341" s="200" t="s">
        <v>44</v>
      </c>
      <c r="O341" s="41"/>
      <c r="P341" s="201">
        <f>O341*H341</f>
        <v>0</v>
      </c>
      <c r="Q341" s="201">
        <v>0</v>
      </c>
      <c r="R341" s="201">
        <f>Q341*H341</f>
        <v>0</v>
      </c>
      <c r="S341" s="201">
        <v>0</v>
      </c>
      <c r="T341" s="202">
        <f>S341*H341</f>
        <v>0</v>
      </c>
      <c r="AR341" s="23" t="s">
        <v>145</v>
      </c>
      <c r="AT341" s="23" t="s">
        <v>140</v>
      </c>
      <c r="AU341" s="23" t="s">
        <v>84</v>
      </c>
      <c r="AY341" s="23" t="s">
        <v>138</v>
      </c>
      <c r="BE341" s="203">
        <f>IF(N341="základní",J341,0)</f>
        <v>0</v>
      </c>
      <c r="BF341" s="203">
        <f>IF(N341="snížená",J341,0)</f>
        <v>0</v>
      </c>
      <c r="BG341" s="203">
        <f>IF(N341="zákl. přenesená",J341,0)</f>
        <v>0</v>
      </c>
      <c r="BH341" s="203">
        <f>IF(N341="sníž. přenesená",J341,0)</f>
        <v>0</v>
      </c>
      <c r="BI341" s="203">
        <f>IF(N341="nulová",J341,0)</f>
        <v>0</v>
      </c>
      <c r="BJ341" s="23" t="s">
        <v>81</v>
      </c>
      <c r="BK341" s="203">
        <f>ROUND(I341*H341,2)</f>
        <v>0</v>
      </c>
      <c r="BL341" s="23" t="s">
        <v>145</v>
      </c>
      <c r="BM341" s="23" t="s">
        <v>749</v>
      </c>
    </row>
    <row r="342" spans="2:47" s="1" customFormat="1" ht="94.5">
      <c r="B342" s="40"/>
      <c r="C342" s="62"/>
      <c r="D342" s="204" t="s">
        <v>147</v>
      </c>
      <c r="E342" s="62"/>
      <c r="F342" s="205" t="s">
        <v>750</v>
      </c>
      <c r="G342" s="62"/>
      <c r="H342" s="62"/>
      <c r="I342" s="162"/>
      <c r="J342" s="62"/>
      <c r="K342" s="62"/>
      <c r="L342" s="60"/>
      <c r="M342" s="206"/>
      <c r="N342" s="41"/>
      <c r="O342" s="41"/>
      <c r="P342" s="41"/>
      <c r="Q342" s="41"/>
      <c r="R342" s="41"/>
      <c r="S342" s="41"/>
      <c r="T342" s="77"/>
      <c r="AT342" s="23" t="s">
        <v>147</v>
      </c>
      <c r="AU342" s="23" t="s">
        <v>84</v>
      </c>
    </row>
    <row r="343" spans="2:51" s="12" customFormat="1" ht="13.5">
      <c r="B343" s="218"/>
      <c r="C343" s="219"/>
      <c r="D343" s="204" t="s">
        <v>149</v>
      </c>
      <c r="E343" s="220" t="s">
        <v>21</v>
      </c>
      <c r="F343" s="221" t="s">
        <v>751</v>
      </c>
      <c r="G343" s="219"/>
      <c r="H343" s="222">
        <v>75</v>
      </c>
      <c r="I343" s="223"/>
      <c r="J343" s="219"/>
      <c r="K343" s="219"/>
      <c r="L343" s="224"/>
      <c r="M343" s="225"/>
      <c r="N343" s="226"/>
      <c r="O343" s="226"/>
      <c r="P343" s="226"/>
      <c r="Q343" s="226"/>
      <c r="R343" s="226"/>
      <c r="S343" s="226"/>
      <c r="T343" s="227"/>
      <c r="AT343" s="228" t="s">
        <v>149</v>
      </c>
      <c r="AU343" s="228" t="s">
        <v>84</v>
      </c>
      <c r="AV343" s="12" t="s">
        <v>84</v>
      </c>
      <c r="AW343" s="12" t="s">
        <v>36</v>
      </c>
      <c r="AX343" s="12" t="s">
        <v>73</v>
      </c>
      <c r="AY343" s="228" t="s">
        <v>138</v>
      </c>
    </row>
    <row r="344" spans="2:51" s="13" customFormat="1" ht="13.5">
      <c r="B344" s="229"/>
      <c r="C344" s="230"/>
      <c r="D344" s="231" t="s">
        <v>149</v>
      </c>
      <c r="E344" s="232" t="s">
        <v>21</v>
      </c>
      <c r="F344" s="233" t="s">
        <v>152</v>
      </c>
      <c r="G344" s="230"/>
      <c r="H344" s="234">
        <v>75</v>
      </c>
      <c r="I344" s="235"/>
      <c r="J344" s="230"/>
      <c r="K344" s="230"/>
      <c r="L344" s="236"/>
      <c r="M344" s="237"/>
      <c r="N344" s="238"/>
      <c r="O344" s="238"/>
      <c r="P344" s="238"/>
      <c r="Q344" s="238"/>
      <c r="R344" s="238"/>
      <c r="S344" s="238"/>
      <c r="T344" s="239"/>
      <c r="AT344" s="240" t="s">
        <v>149</v>
      </c>
      <c r="AU344" s="240" t="s">
        <v>84</v>
      </c>
      <c r="AV344" s="13" t="s">
        <v>145</v>
      </c>
      <c r="AW344" s="13" t="s">
        <v>36</v>
      </c>
      <c r="AX344" s="13" t="s">
        <v>81</v>
      </c>
      <c r="AY344" s="240" t="s">
        <v>138</v>
      </c>
    </row>
    <row r="345" spans="2:65" s="1" customFormat="1" ht="22.5" customHeight="1">
      <c r="B345" s="40"/>
      <c r="C345" s="192" t="s">
        <v>752</v>
      </c>
      <c r="D345" s="192" t="s">
        <v>140</v>
      </c>
      <c r="E345" s="193" t="s">
        <v>753</v>
      </c>
      <c r="F345" s="194" t="s">
        <v>754</v>
      </c>
      <c r="G345" s="195" t="s">
        <v>187</v>
      </c>
      <c r="H345" s="196">
        <v>75</v>
      </c>
      <c r="I345" s="197"/>
      <c r="J345" s="198">
        <f>ROUND(I345*H345,2)</f>
        <v>0</v>
      </c>
      <c r="K345" s="194" t="s">
        <v>144</v>
      </c>
      <c r="L345" s="60"/>
      <c r="M345" s="199" t="s">
        <v>21</v>
      </c>
      <c r="N345" s="200" t="s">
        <v>44</v>
      </c>
      <c r="O345" s="41"/>
      <c r="P345" s="201">
        <f>O345*H345</f>
        <v>0</v>
      </c>
      <c r="Q345" s="201">
        <v>0</v>
      </c>
      <c r="R345" s="201">
        <f>Q345*H345</f>
        <v>0</v>
      </c>
      <c r="S345" s="201">
        <v>0</v>
      </c>
      <c r="T345" s="202">
        <f>S345*H345</f>
        <v>0</v>
      </c>
      <c r="AR345" s="23" t="s">
        <v>145</v>
      </c>
      <c r="AT345" s="23" t="s">
        <v>140</v>
      </c>
      <c r="AU345" s="23" t="s">
        <v>84</v>
      </c>
      <c r="AY345" s="23" t="s">
        <v>138</v>
      </c>
      <c r="BE345" s="203">
        <f>IF(N345="základní",J345,0)</f>
        <v>0</v>
      </c>
      <c r="BF345" s="203">
        <f>IF(N345="snížená",J345,0)</f>
        <v>0</v>
      </c>
      <c r="BG345" s="203">
        <f>IF(N345="zákl. přenesená",J345,0)</f>
        <v>0</v>
      </c>
      <c r="BH345" s="203">
        <f>IF(N345="sníž. přenesená",J345,0)</f>
        <v>0</v>
      </c>
      <c r="BI345" s="203">
        <f>IF(N345="nulová",J345,0)</f>
        <v>0</v>
      </c>
      <c r="BJ345" s="23" t="s">
        <v>81</v>
      </c>
      <c r="BK345" s="203">
        <f>ROUND(I345*H345,2)</f>
        <v>0</v>
      </c>
      <c r="BL345" s="23" t="s">
        <v>145</v>
      </c>
      <c r="BM345" s="23" t="s">
        <v>755</v>
      </c>
    </row>
    <row r="346" spans="2:47" s="1" customFormat="1" ht="121.5">
      <c r="B346" s="40"/>
      <c r="C346" s="62"/>
      <c r="D346" s="204" t="s">
        <v>147</v>
      </c>
      <c r="E346" s="62"/>
      <c r="F346" s="205" t="s">
        <v>756</v>
      </c>
      <c r="G346" s="62"/>
      <c r="H346" s="62"/>
      <c r="I346" s="162"/>
      <c r="J346" s="62"/>
      <c r="K346" s="62"/>
      <c r="L346" s="60"/>
      <c r="M346" s="206"/>
      <c r="N346" s="41"/>
      <c r="O346" s="41"/>
      <c r="P346" s="41"/>
      <c r="Q346" s="41"/>
      <c r="R346" s="41"/>
      <c r="S346" s="41"/>
      <c r="T346" s="77"/>
      <c r="AT346" s="23" t="s">
        <v>147</v>
      </c>
      <c r="AU346" s="23" t="s">
        <v>84</v>
      </c>
    </row>
    <row r="347" spans="2:51" s="12" customFormat="1" ht="13.5">
      <c r="B347" s="218"/>
      <c r="C347" s="219"/>
      <c r="D347" s="204" t="s">
        <v>149</v>
      </c>
      <c r="E347" s="220" t="s">
        <v>21</v>
      </c>
      <c r="F347" s="221" t="s">
        <v>757</v>
      </c>
      <c r="G347" s="219"/>
      <c r="H347" s="222">
        <v>75</v>
      </c>
      <c r="I347" s="223"/>
      <c r="J347" s="219"/>
      <c r="K347" s="219"/>
      <c r="L347" s="224"/>
      <c r="M347" s="225"/>
      <c r="N347" s="226"/>
      <c r="O347" s="226"/>
      <c r="P347" s="226"/>
      <c r="Q347" s="226"/>
      <c r="R347" s="226"/>
      <c r="S347" s="226"/>
      <c r="T347" s="227"/>
      <c r="AT347" s="228" t="s">
        <v>149</v>
      </c>
      <c r="AU347" s="228" t="s">
        <v>84</v>
      </c>
      <c r="AV347" s="12" t="s">
        <v>84</v>
      </c>
      <c r="AW347" s="12" t="s">
        <v>36</v>
      </c>
      <c r="AX347" s="12" t="s">
        <v>73</v>
      </c>
      <c r="AY347" s="228" t="s">
        <v>138</v>
      </c>
    </row>
    <row r="348" spans="2:51" s="13" customFormat="1" ht="13.5">
      <c r="B348" s="229"/>
      <c r="C348" s="230"/>
      <c r="D348" s="231" t="s">
        <v>149</v>
      </c>
      <c r="E348" s="232" t="s">
        <v>21</v>
      </c>
      <c r="F348" s="233" t="s">
        <v>152</v>
      </c>
      <c r="G348" s="230"/>
      <c r="H348" s="234">
        <v>75</v>
      </c>
      <c r="I348" s="235"/>
      <c r="J348" s="230"/>
      <c r="K348" s="230"/>
      <c r="L348" s="236"/>
      <c r="M348" s="237"/>
      <c r="N348" s="238"/>
      <c r="O348" s="238"/>
      <c r="P348" s="238"/>
      <c r="Q348" s="238"/>
      <c r="R348" s="238"/>
      <c r="S348" s="238"/>
      <c r="T348" s="239"/>
      <c r="AT348" s="240" t="s">
        <v>149</v>
      </c>
      <c r="AU348" s="240" t="s">
        <v>84</v>
      </c>
      <c r="AV348" s="13" t="s">
        <v>145</v>
      </c>
      <c r="AW348" s="13" t="s">
        <v>36</v>
      </c>
      <c r="AX348" s="13" t="s">
        <v>81</v>
      </c>
      <c r="AY348" s="240" t="s">
        <v>138</v>
      </c>
    </row>
    <row r="349" spans="2:65" s="1" customFormat="1" ht="22.5" customHeight="1">
      <c r="B349" s="40"/>
      <c r="C349" s="244" t="s">
        <v>758</v>
      </c>
      <c r="D349" s="244" t="s">
        <v>324</v>
      </c>
      <c r="E349" s="245" t="s">
        <v>759</v>
      </c>
      <c r="F349" s="246" t="s">
        <v>760</v>
      </c>
      <c r="G349" s="247" t="s">
        <v>761</v>
      </c>
      <c r="H349" s="248">
        <v>2.25</v>
      </c>
      <c r="I349" s="249"/>
      <c r="J349" s="250">
        <f>ROUND(I349*H349,2)</f>
        <v>0</v>
      </c>
      <c r="K349" s="246" t="s">
        <v>144</v>
      </c>
      <c r="L349" s="251"/>
      <c r="M349" s="252" t="s">
        <v>21</v>
      </c>
      <c r="N349" s="253" t="s">
        <v>44</v>
      </c>
      <c r="O349" s="41"/>
      <c r="P349" s="201">
        <f>O349*H349</f>
        <v>0</v>
      </c>
      <c r="Q349" s="201">
        <v>0.001</v>
      </c>
      <c r="R349" s="201">
        <f>Q349*H349</f>
        <v>0.0022500000000000003</v>
      </c>
      <c r="S349" s="201">
        <v>0</v>
      </c>
      <c r="T349" s="202">
        <f>S349*H349</f>
        <v>0</v>
      </c>
      <c r="AR349" s="23" t="s">
        <v>184</v>
      </c>
      <c r="AT349" s="23" t="s">
        <v>324</v>
      </c>
      <c r="AU349" s="23" t="s">
        <v>84</v>
      </c>
      <c r="AY349" s="23" t="s">
        <v>138</v>
      </c>
      <c r="BE349" s="203">
        <f>IF(N349="základní",J349,0)</f>
        <v>0</v>
      </c>
      <c r="BF349" s="203">
        <f>IF(N349="snížená",J349,0)</f>
        <v>0</v>
      </c>
      <c r="BG349" s="203">
        <f>IF(N349="zákl. přenesená",J349,0)</f>
        <v>0</v>
      </c>
      <c r="BH349" s="203">
        <f>IF(N349="sníž. přenesená",J349,0)</f>
        <v>0</v>
      </c>
      <c r="BI349" s="203">
        <f>IF(N349="nulová",J349,0)</f>
        <v>0</v>
      </c>
      <c r="BJ349" s="23" t="s">
        <v>81</v>
      </c>
      <c r="BK349" s="203">
        <f>ROUND(I349*H349,2)</f>
        <v>0</v>
      </c>
      <c r="BL349" s="23" t="s">
        <v>145</v>
      </c>
      <c r="BM349" s="23" t="s">
        <v>762</v>
      </c>
    </row>
    <row r="350" spans="2:51" s="12" customFormat="1" ht="13.5">
      <c r="B350" s="218"/>
      <c r="C350" s="219"/>
      <c r="D350" s="204" t="s">
        <v>149</v>
      </c>
      <c r="E350" s="220" t="s">
        <v>21</v>
      </c>
      <c r="F350" s="221" t="s">
        <v>763</v>
      </c>
      <c r="G350" s="219"/>
      <c r="H350" s="222">
        <v>2.25</v>
      </c>
      <c r="I350" s="223"/>
      <c r="J350" s="219"/>
      <c r="K350" s="219"/>
      <c r="L350" s="224"/>
      <c r="M350" s="225"/>
      <c r="N350" s="226"/>
      <c r="O350" s="226"/>
      <c r="P350" s="226"/>
      <c r="Q350" s="226"/>
      <c r="R350" s="226"/>
      <c r="S350" s="226"/>
      <c r="T350" s="227"/>
      <c r="AT350" s="228" t="s">
        <v>149</v>
      </c>
      <c r="AU350" s="228" t="s">
        <v>84</v>
      </c>
      <c r="AV350" s="12" t="s">
        <v>84</v>
      </c>
      <c r="AW350" s="12" t="s">
        <v>36</v>
      </c>
      <c r="AX350" s="12" t="s">
        <v>73</v>
      </c>
      <c r="AY350" s="228" t="s">
        <v>138</v>
      </c>
    </row>
    <row r="351" spans="2:51" s="13" customFormat="1" ht="13.5">
      <c r="B351" s="229"/>
      <c r="C351" s="230"/>
      <c r="D351" s="204" t="s">
        <v>149</v>
      </c>
      <c r="E351" s="241" t="s">
        <v>21</v>
      </c>
      <c r="F351" s="242" t="s">
        <v>152</v>
      </c>
      <c r="G351" s="230"/>
      <c r="H351" s="243">
        <v>2.25</v>
      </c>
      <c r="I351" s="235"/>
      <c r="J351" s="230"/>
      <c r="K351" s="230"/>
      <c r="L351" s="236"/>
      <c r="M351" s="237"/>
      <c r="N351" s="238"/>
      <c r="O351" s="238"/>
      <c r="P351" s="238"/>
      <c r="Q351" s="238"/>
      <c r="R351" s="238"/>
      <c r="S351" s="238"/>
      <c r="T351" s="239"/>
      <c r="AT351" s="240" t="s">
        <v>149</v>
      </c>
      <c r="AU351" s="240" t="s">
        <v>84</v>
      </c>
      <c r="AV351" s="13" t="s">
        <v>145</v>
      </c>
      <c r="AW351" s="13" t="s">
        <v>36</v>
      </c>
      <c r="AX351" s="13" t="s">
        <v>81</v>
      </c>
      <c r="AY351" s="240" t="s">
        <v>138</v>
      </c>
    </row>
    <row r="352" spans="2:63" s="10" customFormat="1" ht="29.85" customHeight="1">
      <c r="B352" s="175"/>
      <c r="C352" s="176"/>
      <c r="D352" s="189" t="s">
        <v>72</v>
      </c>
      <c r="E352" s="190" t="s">
        <v>426</v>
      </c>
      <c r="F352" s="190" t="s">
        <v>427</v>
      </c>
      <c r="G352" s="176"/>
      <c r="H352" s="176"/>
      <c r="I352" s="179"/>
      <c r="J352" s="191">
        <f>BK352</f>
        <v>0</v>
      </c>
      <c r="K352" s="176"/>
      <c r="L352" s="181"/>
      <c r="M352" s="182"/>
      <c r="N352" s="183"/>
      <c r="O352" s="183"/>
      <c r="P352" s="184">
        <f>SUM(P353:P383)</f>
        <v>0</v>
      </c>
      <c r="Q352" s="183"/>
      <c r="R352" s="184">
        <f>SUM(R353:R383)</f>
        <v>0.39213000000000003</v>
      </c>
      <c r="S352" s="183"/>
      <c r="T352" s="185">
        <f>SUM(T353:T383)</f>
        <v>907.8269999999999</v>
      </c>
      <c r="AR352" s="186" t="s">
        <v>81</v>
      </c>
      <c r="AT352" s="187" t="s">
        <v>72</v>
      </c>
      <c r="AU352" s="187" t="s">
        <v>81</v>
      </c>
      <c r="AY352" s="186" t="s">
        <v>138</v>
      </c>
      <c r="BK352" s="188">
        <f>SUM(BK353:BK383)</f>
        <v>0</v>
      </c>
    </row>
    <row r="353" spans="2:65" s="1" customFormat="1" ht="22.5" customHeight="1">
      <c r="B353" s="40"/>
      <c r="C353" s="192" t="s">
        <v>764</v>
      </c>
      <c r="D353" s="192" t="s">
        <v>140</v>
      </c>
      <c r="E353" s="193" t="s">
        <v>400</v>
      </c>
      <c r="F353" s="194" t="s">
        <v>401</v>
      </c>
      <c r="G353" s="195" t="s">
        <v>217</v>
      </c>
      <c r="H353" s="196">
        <v>19</v>
      </c>
      <c r="I353" s="197"/>
      <c r="J353" s="198">
        <f>ROUND(I353*H353,2)</f>
        <v>0</v>
      </c>
      <c r="K353" s="194" t="s">
        <v>144</v>
      </c>
      <c r="L353" s="60"/>
      <c r="M353" s="199" t="s">
        <v>21</v>
      </c>
      <c r="N353" s="200" t="s">
        <v>44</v>
      </c>
      <c r="O353" s="41"/>
      <c r="P353" s="201">
        <f>O353*H353</f>
        <v>0</v>
      </c>
      <c r="Q353" s="201">
        <v>0</v>
      </c>
      <c r="R353" s="201">
        <f>Q353*H353</f>
        <v>0</v>
      </c>
      <c r="S353" s="201">
        <v>0</v>
      </c>
      <c r="T353" s="202">
        <f>S353*H353</f>
        <v>0</v>
      </c>
      <c r="AR353" s="23" t="s">
        <v>145</v>
      </c>
      <c r="AT353" s="23" t="s">
        <v>140</v>
      </c>
      <c r="AU353" s="23" t="s">
        <v>84</v>
      </c>
      <c r="AY353" s="23" t="s">
        <v>138</v>
      </c>
      <c r="BE353" s="203">
        <f>IF(N353="základní",J353,0)</f>
        <v>0</v>
      </c>
      <c r="BF353" s="203">
        <f>IF(N353="snížená",J353,0)</f>
        <v>0</v>
      </c>
      <c r="BG353" s="203">
        <f>IF(N353="zákl. přenesená",J353,0)</f>
        <v>0</v>
      </c>
      <c r="BH353" s="203">
        <f>IF(N353="sníž. přenesená",J353,0)</f>
        <v>0</v>
      </c>
      <c r="BI353" s="203">
        <f>IF(N353="nulová",J353,0)</f>
        <v>0</v>
      </c>
      <c r="BJ353" s="23" t="s">
        <v>81</v>
      </c>
      <c r="BK353" s="203">
        <f>ROUND(I353*H353,2)</f>
        <v>0</v>
      </c>
      <c r="BL353" s="23" t="s">
        <v>145</v>
      </c>
      <c r="BM353" s="23" t="s">
        <v>429</v>
      </c>
    </row>
    <row r="354" spans="2:47" s="1" customFormat="1" ht="27">
      <c r="B354" s="40"/>
      <c r="C354" s="62"/>
      <c r="D354" s="204" t="s">
        <v>147</v>
      </c>
      <c r="E354" s="62"/>
      <c r="F354" s="205" t="s">
        <v>403</v>
      </c>
      <c r="G354" s="62"/>
      <c r="H354" s="62"/>
      <c r="I354" s="162"/>
      <c r="J354" s="62"/>
      <c r="K354" s="62"/>
      <c r="L354" s="60"/>
      <c r="M354" s="206"/>
      <c r="N354" s="41"/>
      <c r="O354" s="41"/>
      <c r="P354" s="41"/>
      <c r="Q354" s="41"/>
      <c r="R354" s="41"/>
      <c r="S354" s="41"/>
      <c r="T354" s="77"/>
      <c r="AT354" s="23" t="s">
        <v>147</v>
      </c>
      <c r="AU354" s="23" t="s">
        <v>84</v>
      </c>
    </row>
    <row r="355" spans="2:51" s="12" customFormat="1" ht="13.5">
      <c r="B355" s="218"/>
      <c r="C355" s="219"/>
      <c r="D355" s="204" t="s">
        <v>149</v>
      </c>
      <c r="E355" s="220" t="s">
        <v>21</v>
      </c>
      <c r="F355" s="221" t="s">
        <v>680</v>
      </c>
      <c r="G355" s="219"/>
      <c r="H355" s="222">
        <v>19</v>
      </c>
      <c r="I355" s="223"/>
      <c r="J355" s="219"/>
      <c r="K355" s="219"/>
      <c r="L355" s="224"/>
      <c r="M355" s="225"/>
      <c r="N355" s="226"/>
      <c r="O355" s="226"/>
      <c r="P355" s="226"/>
      <c r="Q355" s="226"/>
      <c r="R355" s="226"/>
      <c r="S355" s="226"/>
      <c r="T355" s="227"/>
      <c r="AT355" s="228" t="s">
        <v>149</v>
      </c>
      <c r="AU355" s="228" t="s">
        <v>84</v>
      </c>
      <c r="AV355" s="12" t="s">
        <v>84</v>
      </c>
      <c r="AW355" s="12" t="s">
        <v>36</v>
      </c>
      <c r="AX355" s="12" t="s">
        <v>73</v>
      </c>
      <c r="AY355" s="228" t="s">
        <v>138</v>
      </c>
    </row>
    <row r="356" spans="2:51" s="13" customFormat="1" ht="13.5">
      <c r="B356" s="229"/>
      <c r="C356" s="230"/>
      <c r="D356" s="231" t="s">
        <v>149</v>
      </c>
      <c r="E356" s="232" t="s">
        <v>21</v>
      </c>
      <c r="F356" s="233" t="s">
        <v>152</v>
      </c>
      <c r="G356" s="230"/>
      <c r="H356" s="234">
        <v>19</v>
      </c>
      <c r="I356" s="235"/>
      <c r="J356" s="230"/>
      <c r="K356" s="230"/>
      <c r="L356" s="236"/>
      <c r="M356" s="237"/>
      <c r="N356" s="238"/>
      <c r="O356" s="238"/>
      <c r="P356" s="238"/>
      <c r="Q356" s="238"/>
      <c r="R356" s="238"/>
      <c r="S356" s="238"/>
      <c r="T356" s="239"/>
      <c r="AT356" s="240" t="s">
        <v>149</v>
      </c>
      <c r="AU356" s="240" t="s">
        <v>84</v>
      </c>
      <c r="AV356" s="13" t="s">
        <v>145</v>
      </c>
      <c r="AW356" s="13" t="s">
        <v>36</v>
      </c>
      <c r="AX356" s="13" t="s">
        <v>81</v>
      </c>
      <c r="AY356" s="240" t="s">
        <v>138</v>
      </c>
    </row>
    <row r="357" spans="2:65" s="1" customFormat="1" ht="31.5" customHeight="1">
      <c r="B357" s="40"/>
      <c r="C357" s="192" t="s">
        <v>765</v>
      </c>
      <c r="D357" s="192" t="s">
        <v>140</v>
      </c>
      <c r="E357" s="193" t="s">
        <v>766</v>
      </c>
      <c r="F357" s="194" t="s">
        <v>767</v>
      </c>
      <c r="G357" s="195" t="s">
        <v>187</v>
      </c>
      <c r="H357" s="196">
        <v>8577</v>
      </c>
      <c r="I357" s="197"/>
      <c r="J357" s="198">
        <f>ROUND(I357*H357,2)</f>
        <v>0</v>
      </c>
      <c r="K357" s="194" t="s">
        <v>144</v>
      </c>
      <c r="L357" s="60"/>
      <c r="M357" s="199" t="s">
        <v>21</v>
      </c>
      <c r="N357" s="200" t="s">
        <v>44</v>
      </c>
      <c r="O357" s="41"/>
      <c r="P357" s="201">
        <f>O357*H357</f>
        <v>0</v>
      </c>
      <c r="Q357" s="201">
        <v>4E-05</v>
      </c>
      <c r="R357" s="201">
        <f>Q357*H357</f>
        <v>0.34308000000000005</v>
      </c>
      <c r="S357" s="201">
        <v>0.103</v>
      </c>
      <c r="T357" s="202">
        <f>S357*H357</f>
        <v>883.4309999999999</v>
      </c>
      <c r="AR357" s="23" t="s">
        <v>145</v>
      </c>
      <c r="AT357" s="23" t="s">
        <v>140</v>
      </c>
      <c r="AU357" s="23" t="s">
        <v>84</v>
      </c>
      <c r="AY357" s="23" t="s">
        <v>138</v>
      </c>
      <c r="BE357" s="203">
        <f>IF(N357="základní",J357,0)</f>
        <v>0</v>
      </c>
      <c r="BF357" s="203">
        <f>IF(N357="snížená",J357,0)</f>
        <v>0</v>
      </c>
      <c r="BG357" s="203">
        <f>IF(N357="zákl. přenesená",J357,0)</f>
        <v>0</v>
      </c>
      <c r="BH357" s="203">
        <f>IF(N357="sníž. přenesená",J357,0)</f>
        <v>0</v>
      </c>
      <c r="BI357" s="203">
        <f>IF(N357="nulová",J357,0)</f>
        <v>0</v>
      </c>
      <c r="BJ357" s="23" t="s">
        <v>81</v>
      </c>
      <c r="BK357" s="203">
        <f>ROUND(I357*H357,2)</f>
        <v>0</v>
      </c>
      <c r="BL357" s="23" t="s">
        <v>145</v>
      </c>
      <c r="BM357" s="23" t="s">
        <v>768</v>
      </c>
    </row>
    <row r="358" spans="2:47" s="1" customFormat="1" ht="216">
      <c r="B358" s="40"/>
      <c r="C358" s="62"/>
      <c r="D358" s="204" t="s">
        <v>147</v>
      </c>
      <c r="E358" s="62"/>
      <c r="F358" s="205" t="s">
        <v>434</v>
      </c>
      <c r="G358" s="62"/>
      <c r="H358" s="62"/>
      <c r="I358" s="162"/>
      <c r="J358" s="62"/>
      <c r="K358" s="62"/>
      <c r="L358" s="60"/>
      <c r="M358" s="206"/>
      <c r="N358" s="41"/>
      <c r="O358" s="41"/>
      <c r="P358" s="41"/>
      <c r="Q358" s="41"/>
      <c r="R358" s="41"/>
      <c r="S358" s="41"/>
      <c r="T358" s="77"/>
      <c r="AT358" s="23" t="s">
        <v>147</v>
      </c>
      <c r="AU358" s="23" t="s">
        <v>84</v>
      </c>
    </row>
    <row r="359" spans="2:51" s="12" customFormat="1" ht="13.5">
      <c r="B359" s="218"/>
      <c r="C359" s="219"/>
      <c r="D359" s="204" t="s">
        <v>149</v>
      </c>
      <c r="E359" s="220" t="s">
        <v>21</v>
      </c>
      <c r="F359" s="221" t="s">
        <v>673</v>
      </c>
      <c r="G359" s="219"/>
      <c r="H359" s="222">
        <v>8393</v>
      </c>
      <c r="I359" s="223"/>
      <c r="J359" s="219"/>
      <c r="K359" s="219"/>
      <c r="L359" s="224"/>
      <c r="M359" s="225"/>
      <c r="N359" s="226"/>
      <c r="O359" s="226"/>
      <c r="P359" s="226"/>
      <c r="Q359" s="226"/>
      <c r="R359" s="226"/>
      <c r="S359" s="226"/>
      <c r="T359" s="227"/>
      <c r="AT359" s="228" t="s">
        <v>149</v>
      </c>
      <c r="AU359" s="228" t="s">
        <v>84</v>
      </c>
      <c r="AV359" s="12" t="s">
        <v>84</v>
      </c>
      <c r="AW359" s="12" t="s">
        <v>36</v>
      </c>
      <c r="AX359" s="12" t="s">
        <v>73</v>
      </c>
      <c r="AY359" s="228" t="s">
        <v>138</v>
      </c>
    </row>
    <row r="360" spans="2:51" s="12" customFormat="1" ht="13.5">
      <c r="B360" s="218"/>
      <c r="C360" s="219"/>
      <c r="D360" s="204" t="s">
        <v>149</v>
      </c>
      <c r="E360" s="220" t="s">
        <v>21</v>
      </c>
      <c r="F360" s="221" t="s">
        <v>674</v>
      </c>
      <c r="G360" s="219"/>
      <c r="H360" s="222">
        <v>-225</v>
      </c>
      <c r="I360" s="223"/>
      <c r="J360" s="219"/>
      <c r="K360" s="219"/>
      <c r="L360" s="224"/>
      <c r="M360" s="225"/>
      <c r="N360" s="226"/>
      <c r="O360" s="226"/>
      <c r="P360" s="226"/>
      <c r="Q360" s="226"/>
      <c r="R360" s="226"/>
      <c r="S360" s="226"/>
      <c r="T360" s="227"/>
      <c r="AT360" s="228" t="s">
        <v>149</v>
      </c>
      <c r="AU360" s="228" t="s">
        <v>84</v>
      </c>
      <c r="AV360" s="12" t="s">
        <v>84</v>
      </c>
      <c r="AW360" s="12" t="s">
        <v>36</v>
      </c>
      <c r="AX360" s="12" t="s">
        <v>73</v>
      </c>
      <c r="AY360" s="228" t="s">
        <v>138</v>
      </c>
    </row>
    <row r="361" spans="2:51" s="12" customFormat="1" ht="13.5">
      <c r="B361" s="218"/>
      <c r="C361" s="219"/>
      <c r="D361" s="204" t="s">
        <v>149</v>
      </c>
      <c r="E361" s="220" t="s">
        <v>21</v>
      </c>
      <c r="F361" s="221" t="s">
        <v>675</v>
      </c>
      <c r="G361" s="219"/>
      <c r="H361" s="222">
        <v>409</v>
      </c>
      <c r="I361" s="223"/>
      <c r="J361" s="219"/>
      <c r="K361" s="219"/>
      <c r="L361" s="224"/>
      <c r="M361" s="225"/>
      <c r="N361" s="226"/>
      <c r="O361" s="226"/>
      <c r="P361" s="226"/>
      <c r="Q361" s="226"/>
      <c r="R361" s="226"/>
      <c r="S361" s="226"/>
      <c r="T361" s="227"/>
      <c r="AT361" s="228" t="s">
        <v>149</v>
      </c>
      <c r="AU361" s="228" t="s">
        <v>84</v>
      </c>
      <c r="AV361" s="12" t="s">
        <v>84</v>
      </c>
      <c r="AW361" s="12" t="s">
        <v>36</v>
      </c>
      <c r="AX361" s="12" t="s">
        <v>73</v>
      </c>
      <c r="AY361" s="228" t="s">
        <v>138</v>
      </c>
    </row>
    <row r="362" spans="2:51" s="13" customFormat="1" ht="13.5">
      <c r="B362" s="229"/>
      <c r="C362" s="230"/>
      <c r="D362" s="231" t="s">
        <v>149</v>
      </c>
      <c r="E362" s="232" t="s">
        <v>21</v>
      </c>
      <c r="F362" s="233" t="s">
        <v>152</v>
      </c>
      <c r="G362" s="230"/>
      <c r="H362" s="234">
        <v>8577</v>
      </c>
      <c r="I362" s="235"/>
      <c r="J362" s="230"/>
      <c r="K362" s="230"/>
      <c r="L362" s="236"/>
      <c r="M362" s="237"/>
      <c r="N362" s="238"/>
      <c r="O362" s="238"/>
      <c r="P362" s="238"/>
      <c r="Q362" s="238"/>
      <c r="R362" s="238"/>
      <c r="S362" s="238"/>
      <c r="T362" s="239"/>
      <c r="AT362" s="240" t="s">
        <v>149</v>
      </c>
      <c r="AU362" s="240" t="s">
        <v>84</v>
      </c>
      <c r="AV362" s="13" t="s">
        <v>145</v>
      </c>
      <c r="AW362" s="13" t="s">
        <v>36</v>
      </c>
      <c r="AX362" s="13" t="s">
        <v>81</v>
      </c>
      <c r="AY362" s="240" t="s">
        <v>138</v>
      </c>
    </row>
    <row r="363" spans="2:65" s="1" customFormat="1" ht="22.5" customHeight="1">
      <c r="B363" s="40"/>
      <c r="C363" s="192" t="s">
        <v>769</v>
      </c>
      <c r="D363" s="192" t="s">
        <v>140</v>
      </c>
      <c r="E363" s="193" t="s">
        <v>770</v>
      </c>
      <c r="F363" s="194" t="s">
        <v>771</v>
      </c>
      <c r="G363" s="195" t="s">
        <v>217</v>
      </c>
      <c r="H363" s="196">
        <v>545</v>
      </c>
      <c r="I363" s="197"/>
      <c r="J363" s="198">
        <f>ROUND(I363*H363,2)</f>
        <v>0</v>
      </c>
      <c r="K363" s="194" t="s">
        <v>144</v>
      </c>
      <c r="L363" s="60"/>
      <c r="M363" s="199" t="s">
        <v>21</v>
      </c>
      <c r="N363" s="200" t="s">
        <v>44</v>
      </c>
      <c r="O363" s="41"/>
      <c r="P363" s="201">
        <f>O363*H363</f>
        <v>0</v>
      </c>
      <c r="Q363" s="201">
        <v>9E-05</v>
      </c>
      <c r="R363" s="201">
        <f>Q363*H363</f>
        <v>0.04905</v>
      </c>
      <c r="S363" s="201">
        <v>0.042</v>
      </c>
      <c r="T363" s="202">
        <f>S363*H363</f>
        <v>22.89</v>
      </c>
      <c r="AR363" s="23" t="s">
        <v>145</v>
      </c>
      <c r="AT363" s="23" t="s">
        <v>140</v>
      </c>
      <c r="AU363" s="23" t="s">
        <v>84</v>
      </c>
      <c r="AY363" s="23" t="s">
        <v>138</v>
      </c>
      <c r="BE363" s="203">
        <f>IF(N363="základní",J363,0)</f>
        <v>0</v>
      </c>
      <c r="BF363" s="203">
        <f>IF(N363="snížená",J363,0)</f>
        <v>0</v>
      </c>
      <c r="BG363" s="203">
        <f>IF(N363="zákl. přenesená",J363,0)</f>
        <v>0</v>
      </c>
      <c r="BH363" s="203">
        <f>IF(N363="sníž. přenesená",J363,0)</f>
        <v>0</v>
      </c>
      <c r="BI363" s="203">
        <f>IF(N363="nulová",J363,0)</f>
        <v>0</v>
      </c>
      <c r="BJ363" s="23" t="s">
        <v>81</v>
      </c>
      <c r="BK363" s="203">
        <f>ROUND(I363*H363,2)</f>
        <v>0</v>
      </c>
      <c r="BL363" s="23" t="s">
        <v>145</v>
      </c>
      <c r="BM363" s="23" t="s">
        <v>772</v>
      </c>
    </row>
    <row r="364" spans="2:47" s="1" customFormat="1" ht="108">
      <c r="B364" s="40"/>
      <c r="C364" s="62"/>
      <c r="D364" s="204" t="s">
        <v>147</v>
      </c>
      <c r="E364" s="62"/>
      <c r="F364" s="205" t="s">
        <v>773</v>
      </c>
      <c r="G364" s="62"/>
      <c r="H364" s="62"/>
      <c r="I364" s="162"/>
      <c r="J364" s="62"/>
      <c r="K364" s="62"/>
      <c r="L364" s="60"/>
      <c r="M364" s="206"/>
      <c r="N364" s="41"/>
      <c r="O364" s="41"/>
      <c r="P364" s="41"/>
      <c r="Q364" s="41"/>
      <c r="R364" s="41"/>
      <c r="S364" s="41"/>
      <c r="T364" s="77"/>
      <c r="AT364" s="23" t="s">
        <v>147</v>
      </c>
      <c r="AU364" s="23" t="s">
        <v>84</v>
      </c>
    </row>
    <row r="365" spans="2:51" s="12" customFormat="1" ht="13.5">
      <c r="B365" s="218"/>
      <c r="C365" s="219"/>
      <c r="D365" s="204" t="s">
        <v>149</v>
      </c>
      <c r="E365" s="220" t="s">
        <v>21</v>
      </c>
      <c r="F365" s="221" t="s">
        <v>774</v>
      </c>
      <c r="G365" s="219"/>
      <c r="H365" s="222">
        <v>545</v>
      </c>
      <c r="I365" s="223"/>
      <c r="J365" s="219"/>
      <c r="K365" s="219"/>
      <c r="L365" s="224"/>
      <c r="M365" s="225"/>
      <c r="N365" s="226"/>
      <c r="O365" s="226"/>
      <c r="P365" s="226"/>
      <c r="Q365" s="226"/>
      <c r="R365" s="226"/>
      <c r="S365" s="226"/>
      <c r="T365" s="227"/>
      <c r="AT365" s="228" t="s">
        <v>149</v>
      </c>
      <c r="AU365" s="228" t="s">
        <v>84</v>
      </c>
      <c r="AV365" s="12" t="s">
        <v>84</v>
      </c>
      <c r="AW365" s="12" t="s">
        <v>36</v>
      </c>
      <c r="AX365" s="12" t="s">
        <v>73</v>
      </c>
      <c r="AY365" s="228" t="s">
        <v>138</v>
      </c>
    </row>
    <row r="366" spans="2:51" s="13" customFormat="1" ht="13.5">
      <c r="B366" s="229"/>
      <c r="C366" s="230"/>
      <c r="D366" s="231" t="s">
        <v>149</v>
      </c>
      <c r="E366" s="232" t="s">
        <v>21</v>
      </c>
      <c r="F366" s="233" t="s">
        <v>152</v>
      </c>
      <c r="G366" s="230"/>
      <c r="H366" s="234">
        <v>545</v>
      </c>
      <c r="I366" s="235"/>
      <c r="J366" s="230"/>
      <c r="K366" s="230"/>
      <c r="L366" s="236"/>
      <c r="M366" s="237"/>
      <c r="N366" s="238"/>
      <c r="O366" s="238"/>
      <c r="P366" s="238"/>
      <c r="Q366" s="238"/>
      <c r="R366" s="238"/>
      <c r="S366" s="238"/>
      <c r="T366" s="239"/>
      <c r="AT366" s="240" t="s">
        <v>149</v>
      </c>
      <c r="AU366" s="240" t="s">
        <v>84</v>
      </c>
      <c r="AV366" s="13" t="s">
        <v>145</v>
      </c>
      <c r="AW366" s="13" t="s">
        <v>36</v>
      </c>
      <c r="AX366" s="13" t="s">
        <v>81</v>
      </c>
      <c r="AY366" s="240" t="s">
        <v>138</v>
      </c>
    </row>
    <row r="367" spans="2:65" s="1" customFormat="1" ht="22.5" customHeight="1">
      <c r="B367" s="40"/>
      <c r="C367" s="192" t="s">
        <v>775</v>
      </c>
      <c r="D367" s="192" t="s">
        <v>140</v>
      </c>
      <c r="E367" s="193" t="s">
        <v>442</v>
      </c>
      <c r="F367" s="194" t="s">
        <v>443</v>
      </c>
      <c r="G367" s="195" t="s">
        <v>217</v>
      </c>
      <c r="H367" s="196">
        <v>2</v>
      </c>
      <c r="I367" s="197"/>
      <c r="J367" s="198">
        <f>ROUND(I367*H367,2)</f>
        <v>0</v>
      </c>
      <c r="K367" s="194" t="s">
        <v>144</v>
      </c>
      <c r="L367" s="60"/>
      <c r="M367" s="199" t="s">
        <v>21</v>
      </c>
      <c r="N367" s="200" t="s">
        <v>44</v>
      </c>
      <c r="O367" s="41"/>
      <c r="P367" s="201">
        <f>O367*H367</f>
        <v>0</v>
      </c>
      <c r="Q367" s="201">
        <v>0</v>
      </c>
      <c r="R367" s="201">
        <f>Q367*H367</f>
        <v>0</v>
      </c>
      <c r="S367" s="201">
        <v>0.753</v>
      </c>
      <c r="T367" s="202">
        <f>S367*H367</f>
        <v>1.506</v>
      </c>
      <c r="AR367" s="23" t="s">
        <v>145</v>
      </c>
      <c r="AT367" s="23" t="s">
        <v>140</v>
      </c>
      <c r="AU367" s="23" t="s">
        <v>84</v>
      </c>
      <c r="AY367" s="23" t="s">
        <v>138</v>
      </c>
      <c r="BE367" s="203">
        <f>IF(N367="základní",J367,0)</f>
        <v>0</v>
      </c>
      <c r="BF367" s="203">
        <f>IF(N367="snížená",J367,0)</f>
        <v>0</v>
      </c>
      <c r="BG367" s="203">
        <f>IF(N367="zákl. přenesená",J367,0)</f>
        <v>0</v>
      </c>
      <c r="BH367" s="203">
        <f>IF(N367="sníž. přenesená",J367,0)</f>
        <v>0</v>
      </c>
      <c r="BI367" s="203">
        <f>IF(N367="nulová",J367,0)</f>
        <v>0</v>
      </c>
      <c r="BJ367" s="23" t="s">
        <v>81</v>
      </c>
      <c r="BK367" s="203">
        <f>ROUND(I367*H367,2)</f>
        <v>0</v>
      </c>
      <c r="BL367" s="23" t="s">
        <v>145</v>
      </c>
      <c r="BM367" s="23" t="s">
        <v>776</v>
      </c>
    </row>
    <row r="368" spans="2:47" s="1" customFormat="1" ht="121.5">
      <c r="B368" s="40"/>
      <c r="C368" s="62"/>
      <c r="D368" s="204" t="s">
        <v>147</v>
      </c>
      <c r="E368" s="62"/>
      <c r="F368" s="205" t="s">
        <v>445</v>
      </c>
      <c r="G368" s="62"/>
      <c r="H368" s="62"/>
      <c r="I368" s="162"/>
      <c r="J368" s="62"/>
      <c r="K368" s="62"/>
      <c r="L368" s="60"/>
      <c r="M368" s="206"/>
      <c r="N368" s="41"/>
      <c r="O368" s="41"/>
      <c r="P368" s="41"/>
      <c r="Q368" s="41"/>
      <c r="R368" s="41"/>
      <c r="S368" s="41"/>
      <c r="T368" s="77"/>
      <c r="AT368" s="23" t="s">
        <v>147</v>
      </c>
      <c r="AU368" s="23" t="s">
        <v>84</v>
      </c>
    </row>
    <row r="369" spans="2:51" s="12" customFormat="1" ht="13.5">
      <c r="B369" s="218"/>
      <c r="C369" s="219"/>
      <c r="D369" s="204" t="s">
        <v>149</v>
      </c>
      <c r="E369" s="220" t="s">
        <v>21</v>
      </c>
      <c r="F369" s="221" t="s">
        <v>777</v>
      </c>
      <c r="G369" s="219"/>
      <c r="H369" s="222">
        <v>2</v>
      </c>
      <c r="I369" s="223"/>
      <c r="J369" s="219"/>
      <c r="K369" s="219"/>
      <c r="L369" s="224"/>
      <c r="M369" s="225"/>
      <c r="N369" s="226"/>
      <c r="O369" s="226"/>
      <c r="P369" s="226"/>
      <c r="Q369" s="226"/>
      <c r="R369" s="226"/>
      <c r="S369" s="226"/>
      <c r="T369" s="227"/>
      <c r="AT369" s="228" t="s">
        <v>149</v>
      </c>
      <c r="AU369" s="228" t="s">
        <v>84</v>
      </c>
      <c r="AV369" s="12" t="s">
        <v>84</v>
      </c>
      <c r="AW369" s="12" t="s">
        <v>36</v>
      </c>
      <c r="AX369" s="12" t="s">
        <v>73</v>
      </c>
      <c r="AY369" s="228" t="s">
        <v>138</v>
      </c>
    </row>
    <row r="370" spans="2:51" s="13" customFormat="1" ht="13.5">
      <c r="B370" s="229"/>
      <c r="C370" s="230"/>
      <c r="D370" s="231" t="s">
        <v>149</v>
      </c>
      <c r="E370" s="232" t="s">
        <v>21</v>
      </c>
      <c r="F370" s="233" t="s">
        <v>152</v>
      </c>
      <c r="G370" s="230"/>
      <c r="H370" s="234">
        <v>2</v>
      </c>
      <c r="I370" s="235"/>
      <c r="J370" s="230"/>
      <c r="K370" s="230"/>
      <c r="L370" s="236"/>
      <c r="M370" s="237"/>
      <c r="N370" s="238"/>
      <c r="O370" s="238"/>
      <c r="P370" s="238"/>
      <c r="Q370" s="238"/>
      <c r="R370" s="238"/>
      <c r="S370" s="238"/>
      <c r="T370" s="239"/>
      <c r="AT370" s="240" t="s">
        <v>149</v>
      </c>
      <c r="AU370" s="240" t="s">
        <v>84</v>
      </c>
      <c r="AV370" s="13" t="s">
        <v>145</v>
      </c>
      <c r="AW370" s="13" t="s">
        <v>36</v>
      </c>
      <c r="AX370" s="13" t="s">
        <v>81</v>
      </c>
      <c r="AY370" s="240" t="s">
        <v>138</v>
      </c>
    </row>
    <row r="371" spans="2:65" s="1" customFormat="1" ht="31.5" customHeight="1">
      <c r="B371" s="40"/>
      <c r="C371" s="192" t="s">
        <v>778</v>
      </c>
      <c r="D371" s="192" t="s">
        <v>140</v>
      </c>
      <c r="E371" s="193" t="s">
        <v>448</v>
      </c>
      <c r="F371" s="194" t="s">
        <v>449</v>
      </c>
      <c r="G371" s="195" t="s">
        <v>181</v>
      </c>
      <c r="H371" s="196">
        <v>24.396</v>
      </c>
      <c r="I371" s="197"/>
      <c r="J371" s="198">
        <f>ROUND(I371*H371,2)</f>
        <v>0</v>
      </c>
      <c r="K371" s="194" t="s">
        <v>21</v>
      </c>
      <c r="L371" s="60"/>
      <c r="M371" s="199" t="s">
        <v>21</v>
      </c>
      <c r="N371" s="200" t="s">
        <v>44</v>
      </c>
      <c r="O371" s="41"/>
      <c r="P371" s="201">
        <f>O371*H371</f>
        <v>0</v>
      </c>
      <c r="Q371" s="201">
        <v>0</v>
      </c>
      <c r="R371" s="201">
        <f>Q371*H371</f>
        <v>0</v>
      </c>
      <c r="S371" s="201">
        <v>0</v>
      </c>
      <c r="T371" s="202">
        <f>S371*H371</f>
        <v>0</v>
      </c>
      <c r="AR371" s="23" t="s">
        <v>145</v>
      </c>
      <c r="AT371" s="23" t="s">
        <v>140</v>
      </c>
      <c r="AU371" s="23" t="s">
        <v>84</v>
      </c>
      <c r="AY371" s="23" t="s">
        <v>138</v>
      </c>
      <c r="BE371" s="203">
        <f>IF(N371="základní",J371,0)</f>
        <v>0</v>
      </c>
      <c r="BF371" s="203">
        <f>IF(N371="snížená",J371,0)</f>
        <v>0</v>
      </c>
      <c r="BG371" s="203">
        <f>IF(N371="zákl. přenesená",J371,0)</f>
        <v>0</v>
      </c>
      <c r="BH371" s="203">
        <f>IF(N371="sníž. přenesená",J371,0)</f>
        <v>0</v>
      </c>
      <c r="BI371" s="203">
        <f>IF(N371="nulová",J371,0)</f>
        <v>0</v>
      </c>
      <c r="BJ371" s="23" t="s">
        <v>81</v>
      </c>
      <c r="BK371" s="203">
        <f>ROUND(I371*H371,2)</f>
        <v>0</v>
      </c>
      <c r="BL371" s="23" t="s">
        <v>145</v>
      </c>
      <c r="BM371" s="23" t="s">
        <v>779</v>
      </c>
    </row>
    <row r="372" spans="2:51" s="12" customFormat="1" ht="13.5">
      <c r="B372" s="218"/>
      <c r="C372" s="219"/>
      <c r="D372" s="204" t="s">
        <v>149</v>
      </c>
      <c r="E372" s="220" t="s">
        <v>21</v>
      </c>
      <c r="F372" s="221" t="s">
        <v>780</v>
      </c>
      <c r="G372" s="219"/>
      <c r="H372" s="222">
        <v>24.396</v>
      </c>
      <c r="I372" s="223"/>
      <c r="J372" s="219"/>
      <c r="K372" s="219"/>
      <c r="L372" s="224"/>
      <c r="M372" s="225"/>
      <c r="N372" s="226"/>
      <c r="O372" s="226"/>
      <c r="P372" s="226"/>
      <c r="Q372" s="226"/>
      <c r="R372" s="226"/>
      <c r="S372" s="226"/>
      <c r="T372" s="227"/>
      <c r="AT372" s="228" t="s">
        <v>149</v>
      </c>
      <c r="AU372" s="228" t="s">
        <v>84</v>
      </c>
      <c r="AV372" s="12" t="s">
        <v>84</v>
      </c>
      <c r="AW372" s="12" t="s">
        <v>36</v>
      </c>
      <c r="AX372" s="12" t="s">
        <v>73</v>
      </c>
      <c r="AY372" s="228" t="s">
        <v>138</v>
      </c>
    </row>
    <row r="373" spans="2:51" s="13" customFormat="1" ht="13.5">
      <c r="B373" s="229"/>
      <c r="C373" s="230"/>
      <c r="D373" s="231" t="s">
        <v>149</v>
      </c>
      <c r="E373" s="232" t="s">
        <v>21</v>
      </c>
      <c r="F373" s="233" t="s">
        <v>152</v>
      </c>
      <c r="G373" s="230"/>
      <c r="H373" s="234">
        <v>24.396</v>
      </c>
      <c r="I373" s="235"/>
      <c r="J373" s="230"/>
      <c r="K373" s="230"/>
      <c r="L373" s="236"/>
      <c r="M373" s="237"/>
      <c r="N373" s="238"/>
      <c r="O373" s="238"/>
      <c r="P373" s="238"/>
      <c r="Q373" s="238"/>
      <c r="R373" s="238"/>
      <c r="S373" s="238"/>
      <c r="T373" s="239"/>
      <c r="AT373" s="240" t="s">
        <v>149</v>
      </c>
      <c r="AU373" s="240" t="s">
        <v>84</v>
      </c>
      <c r="AV373" s="13" t="s">
        <v>145</v>
      </c>
      <c r="AW373" s="13" t="s">
        <v>36</v>
      </c>
      <c r="AX373" s="13" t="s">
        <v>81</v>
      </c>
      <c r="AY373" s="240" t="s">
        <v>138</v>
      </c>
    </row>
    <row r="374" spans="2:65" s="1" customFormat="1" ht="22.5" customHeight="1">
      <c r="B374" s="40"/>
      <c r="C374" s="192" t="s">
        <v>781</v>
      </c>
      <c r="D374" s="192" t="s">
        <v>140</v>
      </c>
      <c r="E374" s="193" t="s">
        <v>453</v>
      </c>
      <c r="F374" s="194" t="s">
        <v>454</v>
      </c>
      <c r="G374" s="195" t="s">
        <v>181</v>
      </c>
      <c r="H374" s="196">
        <v>883.431</v>
      </c>
      <c r="I374" s="197"/>
      <c r="J374" s="198">
        <f>ROUND(I374*H374,2)</f>
        <v>0</v>
      </c>
      <c r="K374" s="194" t="s">
        <v>21</v>
      </c>
      <c r="L374" s="60"/>
      <c r="M374" s="199" t="s">
        <v>21</v>
      </c>
      <c r="N374" s="200" t="s">
        <v>44</v>
      </c>
      <c r="O374" s="41"/>
      <c r="P374" s="201">
        <f>O374*H374</f>
        <v>0</v>
      </c>
      <c r="Q374" s="201">
        <v>0</v>
      </c>
      <c r="R374" s="201">
        <f>Q374*H374</f>
        <v>0</v>
      </c>
      <c r="S374" s="201">
        <v>0</v>
      </c>
      <c r="T374" s="202">
        <f>S374*H374</f>
        <v>0</v>
      </c>
      <c r="AR374" s="23" t="s">
        <v>145</v>
      </c>
      <c r="AT374" s="23" t="s">
        <v>140</v>
      </c>
      <c r="AU374" s="23" t="s">
        <v>84</v>
      </c>
      <c r="AY374" s="23" t="s">
        <v>138</v>
      </c>
      <c r="BE374" s="203">
        <f>IF(N374="základní",J374,0)</f>
        <v>0</v>
      </c>
      <c r="BF374" s="203">
        <f>IF(N374="snížená",J374,0)</f>
        <v>0</v>
      </c>
      <c r="BG374" s="203">
        <f>IF(N374="zákl. přenesená",J374,0)</f>
        <v>0</v>
      </c>
      <c r="BH374" s="203">
        <f>IF(N374="sníž. přenesená",J374,0)</f>
        <v>0</v>
      </c>
      <c r="BI374" s="203">
        <f>IF(N374="nulová",J374,0)</f>
        <v>0</v>
      </c>
      <c r="BJ374" s="23" t="s">
        <v>81</v>
      </c>
      <c r="BK374" s="203">
        <f>ROUND(I374*H374,2)</f>
        <v>0</v>
      </c>
      <c r="BL374" s="23" t="s">
        <v>145</v>
      </c>
      <c r="BM374" s="23" t="s">
        <v>782</v>
      </c>
    </row>
    <row r="375" spans="2:51" s="12" customFormat="1" ht="13.5">
      <c r="B375" s="218"/>
      <c r="C375" s="219"/>
      <c r="D375" s="204" t="s">
        <v>149</v>
      </c>
      <c r="E375" s="220" t="s">
        <v>21</v>
      </c>
      <c r="F375" s="221" t="s">
        <v>783</v>
      </c>
      <c r="G375" s="219"/>
      <c r="H375" s="222">
        <v>883.431</v>
      </c>
      <c r="I375" s="223"/>
      <c r="J375" s="219"/>
      <c r="K375" s="219"/>
      <c r="L375" s="224"/>
      <c r="M375" s="225"/>
      <c r="N375" s="226"/>
      <c r="O375" s="226"/>
      <c r="P375" s="226"/>
      <c r="Q375" s="226"/>
      <c r="R375" s="226"/>
      <c r="S375" s="226"/>
      <c r="T375" s="227"/>
      <c r="AT375" s="228" t="s">
        <v>149</v>
      </c>
      <c r="AU375" s="228" t="s">
        <v>84</v>
      </c>
      <c r="AV375" s="12" t="s">
        <v>84</v>
      </c>
      <c r="AW375" s="12" t="s">
        <v>36</v>
      </c>
      <c r="AX375" s="12" t="s">
        <v>73</v>
      </c>
      <c r="AY375" s="228" t="s">
        <v>138</v>
      </c>
    </row>
    <row r="376" spans="2:51" s="13" customFormat="1" ht="13.5">
      <c r="B376" s="229"/>
      <c r="C376" s="230"/>
      <c r="D376" s="231" t="s">
        <v>149</v>
      </c>
      <c r="E376" s="232" t="s">
        <v>21</v>
      </c>
      <c r="F376" s="233" t="s">
        <v>152</v>
      </c>
      <c r="G376" s="230"/>
      <c r="H376" s="234">
        <v>883.431</v>
      </c>
      <c r="I376" s="235"/>
      <c r="J376" s="230"/>
      <c r="K376" s="230"/>
      <c r="L376" s="236"/>
      <c r="M376" s="237"/>
      <c r="N376" s="238"/>
      <c r="O376" s="238"/>
      <c r="P376" s="238"/>
      <c r="Q376" s="238"/>
      <c r="R376" s="238"/>
      <c r="S376" s="238"/>
      <c r="T376" s="239"/>
      <c r="AT376" s="240" t="s">
        <v>149</v>
      </c>
      <c r="AU376" s="240" t="s">
        <v>84</v>
      </c>
      <c r="AV376" s="13" t="s">
        <v>145</v>
      </c>
      <c r="AW376" s="13" t="s">
        <v>36</v>
      </c>
      <c r="AX376" s="13" t="s">
        <v>81</v>
      </c>
      <c r="AY376" s="240" t="s">
        <v>138</v>
      </c>
    </row>
    <row r="377" spans="2:65" s="1" customFormat="1" ht="31.5" customHeight="1">
      <c r="B377" s="40"/>
      <c r="C377" s="192" t="s">
        <v>784</v>
      </c>
      <c r="D377" s="192" t="s">
        <v>140</v>
      </c>
      <c r="E377" s="193" t="s">
        <v>458</v>
      </c>
      <c r="F377" s="194" t="s">
        <v>459</v>
      </c>
      <c r="G377" s="195" t="s">
        <v>181</v>
      </c>
      <c r="H377" s="196">
        <v>543.024</v>
      </c>
      <c r="I377" s="197"/>
      <c r="J377" s="198">
        <f>ROUND(I377*H377,2)</f>
        <v>0</v>
      </c>
      <c r="K377" s="194" t="s">
        <v>21</v>
      </c>
      <c r="L377" s="60"/>
      <c r="M377" s="199" t="s">
        <v>21</v>
      </c>
      <c r="N377" s="200" t="s">
        <v>44</v>
      </c>
      <c r="O377" s="41"/>
      <c r="P377" s="201">
        <f>O377*H377</f>
        <v>0</v>
      </c>
      <c r="Q377" s="201">
        <v>0</v>
      </c>
      <c r="R377" s="201">
        <f>Q377*H377</f>
        <v>0</v>
      </c>
      <c r="S377" s="201">
        <v>0</v>
      </c>
      <c r="T377" s="202">
        <f>S377*H377</f>
        <v>0</v>
      </c>
      <c r="AR377" s="23" t="s">
        <v>145</v>
      </c>
      <c r="AT377" s="23" t="s">
        <v>140</v>
      </c>
      <c r="AU377" s="23" t="s">
        <v>84</v>
      </c>
      <c r="AY377" s="23" t="s">
        <v>138</v>
      </c>
      <c r="BE377" s="203">
        <f>IF(N377="základní",J377,0)</f>
        <v>0</v>
      </c>
      <c r="BF377" s="203">
        <f>IF(N377="snížená",J377,0)</f>
        <v>0</v>
      </c>
      <c r="BG377" s="203">
        <f>IF(N377="zákl. přenesená",J377,0)</f>
        <v>0</v>
      </c>
      <c r="BH377" s="203">
        <f>IF(N377="sníž. přenesená",J377,0)</f>
        <v>0</v>
      </c>
      <c r="BI377" s="203">
        <f>IF(N377="nulová",J377,0)</f>
        <v>0</v>
      </c>
      <c r="BJ377" s="23" t="s">
        <v>81</v>
      </c>
      <c r="BK377" s="203">
        <f>ROUND(I377*H377,2)</f>
        <v>0</v>
      </c>
      <c r="BL377" s="23" t="s">
        <v>145</v>
      </c>
      <c r="BM377" s="23" t="s">
        <v>785</v>
      </c>
    </row>
    <row r="378" spans="2:51" s="12" customFormat="1" ht="13.5">
      <c r="B378" s="218"/>
      <c r="C378" s="219"/>
      <c r="D378" s="204" t="s">
        <v>149</v>
      </c>
      <c r="E378" s="220" t="s">
        <v>21</v>
      </c>
      <c r="F378" s="221" t="s">
        <v>786</v>
      </c>
      <c r="G378" s="219"/>
      <c r="H378" s="222">
        <v>543.024</v>
      </c>
      <c r="I378" s="223"/>
      <c r="J378" s="219"/>
      <c r="K378" s="219"/>
      <c r="L378" s="224"/>
      <c r="M378" s="225"/>
      <c r="N378" s="226"/>
      <c r="O378" s="226"/>
      <c r="P378" s="226"/>
      <c r="Q378" s="226"/>
      <c r="R378" s="226"/>
      <c r="S378" s="226"/>
      <c r="T378" s="227"/>
      <c r="AT378" s="228" t="s">
        <v>149</v>
      </c>
      <c r="AU378" s="228" t="s">
        <v>84</v>
      </c>
      <c r="AV378" s="12" t="s">
        <v>84</v>
      </c>
      <c r="AW378" s="12" t="s">
        <v>36</v>
      </c>
      <c r="AX378" s="12" t="s">
        <v>73</v>
      </c>
      <c r="AY378" s="228" t="s">
        <v>138</v>
      </c>
    </row>
    <row r="379" spans="2:51" s="13" customFormat="1" ht="13.5">
      <c r="B379" s="229"/>
      <c r="C379" s="230"/>
      <c r="D379" s="231" t="s">
        <v>149</v>
      </c>
      <c r="E379" s="232" t="s">
        <v>21</v>
      </c>
      <c r="F379" s="233" t="s">
        <v>152</v>
      </c>
      <c r="G379" s="230"/>
      <c r="H379" s="234">
        <v>543.024</v>
      </c>
      <c r="I379" s="235"/>
      <c r="J379" s="230"/>
      <c r="K379" s="230"/>
      <c r="L379" s="236"/>
      <c r="M379" s="237"/>
      <c r="N379" s="238"/>
      <c r="O379" s="238"/>
      <c r="P379" s="238"/>
      <c r="Q379" s="238"/>
      <c r="R379" s="238"/>
      <c r="S379" s="238"/>
      <c r="T379" s="239"/>
      <c r="AT379" s="240" t="s">
        <v>149</v>
      </c>
      <c r="AU379" s="240" t="s">
        <v>84</v>
      </c>
      <c r="AV379" s="13" t="s">
        <v>145</v>
      </c>
      <c r="AW379" s="13" t="s">
        <v>36</v>
      </c>
      <c r="AX379" s="13" t="s">
        <v>81</v>
      </c>
      <c r="AY379" s="240" t="s">
        <v>138</v>
      </c>
    </row>
    <row r="380" spans="2:65" s="1" customFormat="1" ht="22.5" customHeight="1">
      <c r="B380" s="40"/>
      <c r="C380" s="192" t="s">
        <v>787</v>
      </c>
      <c r="D380" s="192" t="s">
        <v>140</v>
      </c>
      <c r="E380" s="193" t="s">
        <v>469</v>
      </c>
      <c r="F380" s="194" t="s">
        <v>788</v>
      </c>
      <c r="G380" s="195" t="s">
        <v>181</v>
      </c>
      <c r="H380" s="196">
        <v>1.506</v>
      </c>
      <c r="I380" s="197"/>
      <c r="J380" s="198">
        <f>ROUND(I380*H380,2)</f>
        <v>0</v>
      </c>
      <c r="K380" s="194" t="s">
        <v>144</v>
      </c>
      <c r="L380" s="60"/>
      <c r="M380" s="199" t="s">
        <v>21</v>
      </c>
      <c r="N380" s="200" t="s">
        <v>44</v>
      </c>
      <c r="O380" s="41"/>
      <c r="P380" s="201">
        <f>O380*H380</f>
        <v>0</v>
      </c>
      <c r="Q380" s="201">
        <v>0</v>
      </c>
      <c r="R380" s="201">
        <f>Q380*H380</f>
        <v>0</v>
      </c>
      <c r="S380" s="201">
        <v>0</v>
      </c>
      <c r="T380" s="202">
        <f>S380*H380</f>
        <v>0</v>
      </c>
      <c r="AR380" s="23" t="s">
        <v>145</v>
      </c>
      <c r="AT380" s="23" t="s">
        <v>140</v>
      </c>
      <c r="AU380" s="23" t="s">
        <v>84</v>
      </c>
      <c r="AY380" s="23" t="s">
        <v>138</v>
      </c>
      <c r="BE380" s="203">
        <f>IF(N380="základní",J380,0)</f>
        <v>0</v>
      </c>
      <c r="BF380" s="203">
        <f>IF(N380="snížená",J380,0)</f>
        <v>0</v>
      </c>
      <c r="BG380" s="203">
        <f>IF(N380="zákl. přenesená",J380,0)</f>
        <v>0</v>
      </c>
      <c r="BH380" s="203">
        <f>IF(N380="sníž. přenesená",J380,0)</f>
        <v>0</v>
      </c>
      <c r="BI380" s="203">
        <f>IF(N380="nulová",J380,0)</f>
        <v>0</v>
      </c>
      <c r="BJ380" s="23" t="s">
        <v>81</v>
      </c>
      <c r="BK380" s="203">
        <f>ROUND(I380*H380,2)</f>
        <v>0</v>
      </c>
      <c r="BL380" s="23" t="s">
        <v>145</v>
      </c>
      <c r="BM380" s="23" t="s">
        <v>789</v>
      </c>
    </row>
    <row r="381" spans="2:47" s="1" customFormat="1" ht="67.5">
      <c r="B381" s="40"/>
      <c r="C381" s="62"/>
      <c r="D381" s="204" t="s">
        <v>147</v>
      </c>
      <c r="E381" s="62"/>
      <c r="F381" s="205" t="s">
        <v>472</v>
      </c>
      <c r="G381" s="62"/>
      <c r="H381" s="62"/>
      <c r="I381" s="162"/>
      <c r="J381" s="62"/>
      <c r="K381" s="62"/>
      <c r="L381" s="60"/>
      <c r="M381" s="206"/>
      <c r="N381" s="41"/>
      <c r="O381" s="41"/>
      <c r="P381" s="41"/>
      <c r="Q381" s="41"/>
      <c r="R381" s="41"/>
      <c r="S381" s="41"/>
      <c r="T381" s="77"/>
      <c r="AT381" s="23" t="s">
        <v>147</v>
      </c>
      <c r="AU381" s="23" t="s">
        <v>84</v>
      </c>
    </row>
    <row r="382" spans="2:51" s="12" customFormat="1" ht="13.5">
      <c r="B382" s="218"/>
      <c r="C382" s="219"/>
      <c r="D382" s="204" t="s">
        <v>149</v>
      </c>
      <c r="E382" s="220" t="s">
        <v>21</v>
      </c>
      <c r="F382" s="221" t="s">
        <v>790</v>
      </c>
      <c r="G382" s="219"/>
      <c r="H382" s="222">
        <v>1.506</v>
      </c>
      <c r="I382" s="223"/>
      <c r="J382" s="219"/>
      <c r="K382" s="219"/>
      <c r="L382" s="224"/>
      <c r="M382" s="225"/>
      <c r="N382" s="226"/>
      <c r="O382" s="226"/>
      <c r="P382" s="226"/>
      <c r="Q382" s="226"/>
      <c r="R382" s="226"/>
      <c r="S382" s="226"/>
      <c r="T382" s="227"/>
      <c r="AT382" s="228" t="s">
        <v>149</v>
      </c>
      <c r="AU382" s="228" t="s">
        <v>84</v>
      </c>
      <c r="AV382" s="12" t="s">
        <v>84</v>
      </c>
      <c r="AW382" s="12" t="s">
        <v>36</v>
      </c>
      <c r="AX382" s="12" t="s">
        <v>73</v>
      </c>
      <c r="AY382" s="228" t="s">
        <v>138</v>
      </c>
    </row>
    <row r="383" spans="2:51" s="13" customFormat="1" ht="13.5">
      <c r="B383" s="229"/>
      <c r="C383" s="230"/>
      <c r="D383" s="204" t="s">
        <v>149</v>
      </c>
      <c r="E383" s="241" t="s">
        <v>21</v>
      </c>
      <c r="F383" s="242" t="s">
        <v>152</v>
      </c>
      <c r="G383" s="230"/>
      <c r="H383" s="243">
        <v>1.506</v>
      </c>
      <c r="I383" s="235"/>
      <c r="J383" s="230"/>
      <c r="K383" s="230"/>
      <c r="L383" s="236"/>
      <c r="M383" s="254"/>
      <c r="N383" s="255"/>
      <c r="O383" s="255"/>
      <c r="P383" s="255"/>
      <c r="Q383" s="255"/>
      <c r="R383" s="255"/>
      <c r="S383" s="255"/>
      <c r="T383" s="256"/>
      <c r="AT383" s="240" t="s">
        <v>149</v>
      </c>
      <c r="AU383" s="240" t="s">
        <v>84</v>
      </c>
      <c r="AV383" s="13" t="s">
        <v>145</v>
      </c>
      <c r="AW383" s="13" t="s">
        <v>36</v>
      </c>
      <c r="AX383" s="13" t="s">
        <v>81</v>
      </c>
      <c r="AY383" s="240" t="s">
        <v>138</v>
      </c>
    </row>
    <row r="384" spans="2:12" s="1" customFormat="1" ht="6.95" customHeight="1">
      <c r="B384" s="55"/>
      <c r="C384" s="56"/>
      <c r="D384" s="56"/>
      <c r="E384" s="56"/>
      <c r="F384" s="56"/>
      <c r="G384" s="56"/>
      <c r="H384" s="56"/>
      <c r="I384" s="138"/>
      <c r="J384" s="56"/>
      <c r="K384" s="56"/>
      <c r="L384" s="60"/>
    </row>
  </sheetData>
  <sheetProtection password="CC35" sheet="1" objects="1" scenarios="1" formatCells="0" formatColumns="0" formatRows="0" sort="0" autoFilter="0"/>
  <autoFilter ref="C87:K383"/>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97</v>
      </c>
      <c r="G1" s="380" t="s">
        <v>98</v>
      </c>
      <c r="H1" s="380"/>
      <c r="I1" s="114"/>
      <c r="J1" s="113" t="s">
        <v>99</v>
      </c>
      <c r="K1" s="112" t="s">
        <v>100</v>
      </c>
      <c r="L1" s="113" t="s">
        <v>101</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39"/>
      <c r="M2" s="339"/>
      <c r="N2" s="339"/>
      <c r="O2" s="339"/>
      <c r="P2" s="339"/>
      <c r="Q2" s="339"/>
      <c r="R2" s="339"/>
      <c r="S2" s="339"/>
      <c r="T2" s="339"/>
      <c r="U2" s="339"/>
      <c r="V2" s="339"/>
      <c r="AT2" s="23" t="s">
        <v>96</v>
      </c>
    </row>
    <row r="3" spans="2:46" ht="6.95" customHeight="1">
      <c r="B3" s="24"/>
      <c r="C3" s="25"/>
      <c r="D3" s="25"/>
      <c r="E3" s="25"/>
      <c r="F3" s="25"/>
      <c r="G3" s="25"/>
      <c r="H3" s="25"/>
      <c r="I3" s="115"/>
      <c r="J3" s="25"/>
      <c r="K3" s="26"/>
      <c r="AT3" s="23" t="s">
        <v>84</v>
      </c>
    </row>
    <row r="4" spans="2:46" ht="36.95" customHeight="1">
      <c r="B4" s="27"/>
      <c r="C4" s="28"/>
      <c r="D4" s="29" t="s">
        <v>102</v>
      </c>
      <c r="E4" s="28"/>
      <c r="F4" s="28"/>
      <c r="G4" s="28"/>
      <c r="H4" s="28"/>
      <c r="I4" s="116"/>
      <c r="J4" s="28"/>
      <c r="K4" s="30"/>
      <c r="M4" s="31" t="s">
        <v>12</v>
      </c>
      <c r="AT4" s="23" t="s">
        <v>6</v>
      </c>
    </row>
    <row r="5" spans="2:11" ht="6.95" customHeight="1">
      <c r="B5" s="27"/>
      <c r="C5" s="28"/>
      <c r="D5" s="28"/>
      <c r="E5" s="28"/>
      <c r="F5" s="28"/>
      <c r="G5" s="28"/>
      <c r="H5" s="28"/>
      <c r="I5" s="116"/>
      <c r="J5" s="28"/>
      <c r="K5" s="30"/>
    </row>
    <row r="6" spans="2:11" ht="15">
      <c r="B6" s="27"/>
      <c r="C6" s="28"/>
      <c r="D6" s="36" t="s">
        <v>18</v>
      </c>
      <c r="E6" s="28"/>
      <c r="F6" s="28"/>
      <c r="G6" s="28"/>
      <c r="H6" s="28"/>
      <c r="I6" s="116"/>
      <c r="J6" s="28"/>
      <c r="K6" s="30"/>
    </row>
    <row r="7" spans="2:11" ht="22.5" customHeight="1">
      <c r="B7" s="27"/>
      <c r="C7" s="28"/>
      <c r="D7" s="28"/>
      <c r="E7" s="381" t="str">
        <f>'Rekapitulace stavby'!K6</f>
        <v>II/201 na úseku od x I/20-hranice okr.PS/TC</v>
      </c>
      <c r="F7" s="382"/>
      <c r="G7" s="382"/>
      <c r="H7" s="382"/>
      <c r="I7" s="116"/>
      <c r="J7" s="28"/>
      <c r="K7" s="30"/>
    </row>
    <row r="8" spans="2:11" s="1" customFormat="1" ht="15">
      <c r="B8" s="40"/>
      <c r="C8" s="41"/>
      <c r="D8" s="36" t="s">
        <v>103</v>
      </c>
      <c r="E8" s="41"/>
      <c r="F8" s="41"/>
      <c r="G8" s="41"/>
      <c r="H8" s="41"/>
      <c r="I8" s="117"/>
      <c r="J8" s="41"/>
      <c r="K8" s="44"/>
    </row>
    <row r="9" spans="2:11" s="1" customFormat="1" ht="36.95" customHeight="1">
      <c r="B9" s="40"/>
      <c r="C9" s="41"/>
      <c r="D9" s="41"/>
      <c r="E9" s="383" t="s">
        <v>791</v>
      </c>
      <c r="F9" s="384"/>
      <c r="G9" s="384"/>
      <c r="H9" s="384"/>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30. 11. 2017</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18" t="s">
        <v>29</v>
      </c>
      <c r="J15" s="34" t="str">
        <f>IF('Rekapitulace stavby'!AN11="","",'Rekapitulace stavby'!AN11)</f>
        <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30</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29</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32</v>
      </c>
      <c r="E20" s="41"/>
      <c r="F20" s="41"/>
      <c r="G20" s="41"/>
      <c r="H20" s="41"/>
      <c r="I20" s="118" t="s">
        <v>28</v>
      </c>
      <c r="J20" s="34" t="s">
        <v>33</v>
      </c>
      <c r="K20" s="44"/>
    </row>
    <row r="21" spans="2:11" s="1" customFormat="1" ht="18" customHeight="1">
      <c r="B21" s="40"/>
      <c r="C21" s="41"/>
      <c r="D21" s="41"/>
      <c r="E21" s="34" t="s">
        <v>105</v>
      </c>
      <c r="F21" s="41"/>
      <c r="G21" s="41"/>
      <c r="H21" s="41"/>
      <c r="I21" s="118" t="s">
        <v>29</v>
      </c>
      <c r="J21" s="34" t="s">
        <v>35</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37</v>
      </c>
      <c r="E23" s="41"/>
      <c r="F23" s="41"/>
      <c r="G23" s="41"/>
      <c r="H23" s="41"/>
      <c r="I23" s="117"/>
      <c r="J23" s="41"/>
      <c r="K23" s="44"/>
    </row>
    <row r="24" spans="2:11" s="6" customFormat="1" ht="22.5" customHeight="1">
      <c r="B24" s="120"/>
      <c r="C24" s="121"/>
      <c r="D24" s="121"/>
      <c r="E24" s="373" t="s">
        <v>21</v>
      </c>
      <c r="F24" s="373"/>
      <c r="G24" s="373"/>
      <c r="H24" s="373"/>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39</v>
      </c>
      <c r="E27" s="41"/>
      <c r="F27" s="41"/>
      <c r="G27" s="41"/>
      <c r="H27" s="41"/>
      <c r="I27" s="117"/>
      <c r="J27" s="127">
        <f>ROUND(J78,2)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41</v>
      </c>
      <c r="G29" s="41"/>
      <c r="H29" s="41"/>
      <c r="I29" s="128" t="s">
        <v>40</v>
      </c>
      <c r="J29" s="45" t="s">
        <v>42</v>
      </c>
      <c r="K29" s="44"/>
    </row>
    <row r="30" spans="2:11" s="1" customFormat="1" ht="14.45" customHeight="1">
      <c r="B30" s="40"/>
      <c r="C30" s="41"/>
      <c r="D30" s="48" t="s">
        <v>43</v>
      </c>
      <c r="E30" s="48" t="s">
        <v>44</v>
      </c>
      <c r="F30" s="129">
        <f>ROUND(SUM(BE78:BE88),2)</f>
        <v>0</v>
      </c>
      <c r="G30" s="41"/>
      <c r="H30" s="41"/>
      <c r="I30" s="130">
        <v>0.21</v>
      </c>
      <c r="J30" s="129">
        <f>ROUND(ROUND((SUM(BE78:BE88)),2)*I30,2)</f>
        <v>0</v>
      </c>
      <c r="K30" s="44"/>
    </row>
    <row r="31" spans="2:11" s="1" customFormat="1" ht="14.45" customHeight="1">
      <c r="B31" s="40"/>
      <c r="C31" s="41"/>
      <c r="D31" s="41"/>
      <c r="E31" s="48" t="s">
        <v>45</v>
      </c>
      <c r="F31" s="129">
        <f>ROUND(SUM(BF78:BF88),2)</f>
        <v>0</v>
      </c>
      <c r="G31" s="41"/>
      <c r="H31" s="41"/>
      <c r="I31" s="130">
        <v>0.15</v>
      </c>
      <c r="J31" s="129">
        <f>ROUND(ROUND((SUM(BF78:BF88)),2)*I31,2)</f>
        <v>0</v>
      </c>
      <c r="K31" s="44"/>
    </row>
    <row r="32" spans="2:11" s="1" customFormat="1" ht="14.45" customHeight="1" hidden="1">
      <c r="B32" s="40"/>
      <c r="C32" s="41"/>
      <c r="D32" s="41"/>
      <c r="E32" s="48" t="s">
        <v>46</v>
      </c>
      <c r="F32" s="129">
        <f>ROUND(SUM(BG78:BG88),2)</f>
        <v>0</v>
      </c>
      <c r="G32" s="41"/>
      <c r="H32" s="41"/>
      <c r="I32" s="130">
        <v>0.21</v>
      </c>
      <c r="J32" s="129">
        <v>0</v>
      </c>
      <c r="K32" s="44"/>
    </row>
    <row r="33" spans="2:11" s="1" customFormat="1" ht="14.45" customHeight="1" hidden="1">
      <c r="B33" s="40"/>
      <c r="C33" s="41"/>
      <c r="D33" s="41"/>
      <c r="E33" s="48" t="s">
        <v>47</v>
      </c>
      <c r="F33" s="129">
        <f>ROUND(SUM(BH78:BH88),2)</f>
        <v>0</v>
      </c>
      <c r="G33" s="41"/>
      <c r="H33" s="41"/>
      <c r="I33" s="130">
        <v>0.15</v>
      </c>
      <c r="J33" s="129">
        <v>0</v>
      </c>
      <c r="K33" s="44"/>
    </row>
    <row r="34" spans="2:11" s="1" customFormat="1" ht="14.45" customHeight="1" hidden="1">
      <c r="B34" s="40"/>
      <c r="C34" s="41"/>
      <c r="D34" s="41"/>
      <c r="E34" s="48" t="s">
        <v>48</v>
      </c>
      <c r="F34" s="129">
        <f>ROUND(SUM(BI78:BI88),2)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49</v>
      </c>
      <c r="E36" s="78"/>
      <c r="F36" s="78"/>
      <c r="G36" s="133" t="s">
        <v>50</v>
      </c>
      <c r="H36" s="134" t="s">
        <v>51</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22.5" customHeight="1">
      <c r="B45" s="40"/>
      <c r="C45" s="41"/>
      <c r="D45" s="41"/>
      <c r="E45" s="381" t="str">
        <f>E7</f>
        <v>II/201 na úseku od x I/20-hranice okr.PS/TC</v>
      </c>
      <c r="F45" s="382"/>
      <c r="G45" s="382"/>
      <c r="H45" s="382"/>
      <c r="I45" s="117"/>
      <c r="J45" s="41"/>
      <c r="K45" s="44"/>
    </row>
    <row r="46" spans="2:11" s="1" customFormat="1" ht="14.45" customHeight="1">
      <c r="B46" s="40"/>
      <c r="C46" s="36" t="s">
        <v>103</v>
      </c>
      <c r="D46" s="41"/>
      <c r="E46" s="41"/>
      <c r="F46" s="41"/>
      <c r="G46" s="41"/>
      <c r="H46" s="41"/>
      <c r="I46" s="117"/>
      <c r="J46" s="41"/>
      <c r="K46" s="44"/>
    </row>
    <row r="47" spans="2:11" s="1" customFormat="1" ht="23.25" customHeight="1">
      <c r="B47" s="40"/>
      <c r="C47" s="41"/>
      <c r="D47" s="41"/>
      <c r="E47" s="383" t="str">
        <f>E9</f>
        <v>0905 - Ostatní a vedlejší náklady</v>
      </c>
      <c r="F47" s="384"/>
      <c r="G47" s="384"/>
      <c r="H47" s="384"/>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 xml:space="preserve"> </v>
      </c>
      <c r="G49" s="41"/>
      <c r="H49" s="41"/>
      <c r="I49" s="118" t="s">
        <v>25</v>
      </c>
      <c r="J49" s="119" t="str">
        <f>IF(J12="","",J12)</f>
        <v>30. 11. 2017</v>
      </c>
      <c r="K49" s="44"/>
    </row>
    <row r="50" spans="2:11" s="1" customFormat="1" ht="6.95" customHeight="1">
      <c r="B50" s="40"/>
      <c r="C50" s="41"/>
      <c r="D50" s="41"/>
      <c r="E50" s="41"/>
      <c r="F50" s="41"/>
      <c r="G50" s="41"/>
      <c r="H50" s="41"/>
      <c r="I50" s="117"/>
      <c r="J50" s="41"/>
      <c r="K50" s="44"/>
    </row>
    <row r="51" spans="2:11" s="1" customFormat="1" ht="15">
      <c r="B51" s="40"/>
      <c r="C51" s="36" t="s">
        <v>27</v>
      </c>
      <c r="D51" s="41"/>
      <c r="E51" s="41"/>
      <c r="F51" s="34" t="str">
        <f>E15</f>
        <v xml:space="preserve"> </v>
      </c>
      <c r="G51" s="41"/>
      <c r="H51" s="41"/>
      <c r="I51" s="118" t="s">
        <v>32</v>
      </c>
      <c r="J51" s="34" t="str">
        <f>E21</f>
        <v>Ing.Bohumil Frohlich,Záhumenní 808,337 01 Rokycany</v>
      </c>
      <c r="K51" s="44"/>
    </row>
    <row r="52" spans="2:11" s="1" customFormat="1" ht="14.45" customHeight="1">
      <c r="B52" s="40"/>
      <c r="C52" s="36" t="s">
        <v>30</v>
      </c>
      <c r="D52" s="41"/>
      <c r="E52" s="41"/>
      <c r="F52" s="34"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J78</f>
        <v>0</v>
      </c>
      <c r="K56" s="44"/>
      <c r="AU56" s="23" t="s">
        <v>110</v>
      </c>
    </row>
    <row r="57" spans="2:11" s="7" customFormat="1" ht="24.95" customHeight="1">
      <c r="B57" s="148"/>
      <c r="C57" s="149"/>
      <c r="D57" s="150" t="s">
        <v>792</v>
      </c>
      <c r="E57" s="151"/>
      <c r="F57" s="151"/>
      <c r="G57" s="151"/>
      <c r="H57" s="151"/>
      <c r="I57" s="152"/>
      <c r="J57" s="153">
        <f>J79</f>
        <v>0</v>
      </c>
      <c r="K57" s="154"/>
    </row>
    <row r="58" spans="2:11" s="8" customFormat="1" ht="19.9" customHeight="1">
      <c r="B58" s="155"/>
      <c r="C58" s="156"/>
      <c r="D58" s="157" t="s">
        <v>793</v>
      </c>
      <c r="E58" s="158"/>
      <c r="F58" s="158"/>
      <c r="G58" s="158"/>
      <c r="H58" s="158"/>
      <c r="I58" s="159"/>
      <c r="J58" s="160">
        <f>J80</f>
        <v>0</v>
      </c>
      <c r="K58" s="161"/>
    </row>
    <row r="59" spans="2:11" s="1" customFormat="1" ht="21.75" customHeight="1">
      <c r="B59" s="40"/>
      <c r="C59" s="41"/>
      <c r="D59" s="41"/>
      <c r="E59" s="41"/>
      <c r="F59" s="41"/>
      <c r="G59" s="41"/>
      <c r="H59" s="41"/>
      <c r="I59" s="117"/>
      <c r="J59" s="41"/>
      <c r="K59" s="44"/>
    </row>
    <row r="60" spans="2:11" s="1" customFormat="1" ht="6.95" customHeight="1">
      <c r="B60" s="55"/>
      <c r="C60" s="56"/>
      <c r="D60" s="56"/>
      <c r="E60" s="56"/>
      <c r="F60" s="56"/>
      <c r="G60" s="56"/>
      <c r="H60" s="56"/>
      <c r="I60" s="138"/>
      <c r="J60" s="56"/>
      <c r="K60" s="57"/>
    </row>
    <row r="64" spans="2:12" s="1" customFormat="1" ht="6.95" customHeight="1">
      <c r="B64" s="58"/>
      <c r="C64" s="59"/>
      <c r="D64" s="59"/>
      <c r="E64" s="59"/>
      <c r="F64" s="59"/>
      <c r="G64" s="59"/>
      <c r="H64" s="59"/>
      <c r="I64" s="141"/>
      <c r="J64" s="59"/>
      <c r="K64" s="59"/>
      <c r="L64" s="60"/>
    </row>
    <row r="65" spans="2:12" s="1" customFormat="1" ht="36.95" customHeight="1">
      <c r="B65" s="40"/>
      <c r="C65" s="61" t="s">
        <v>122</v>
      </c>
      <c r="D65" s="62"/>
      <c r="E65" s="62"/>
      <c r="F65" s="62"/>
      <c r="G65" s="62"/>
      <c r="H65" s="62"/>
      <c r="I65" s="162"/>
      <c r="J65" s="62"/>
      <c r="K65" s="62"/>
      <c r="L65" s="60"/>
    </row>
    <row r="66" spans="2:12" s="1" customFormat="1" ht="6.95" customHeight="1">
      <c r="B66" s="40"/>
      <c r="C66" s="62"/>
      <c r="D66" s="62"/>
      <c r="E66" s="62"/>
      <c r="F66" s="62"/>
      <c r="G66" s="62"/>
      <c r="H66" s="62"/>
      <c r="I66" s="162"/>
      <c r="J66" s="62"/>
      <c r="K66" s="62"/>
      <c r="L66" s="60"/>
    </row>
    <row r="67" spans="2:12" s="1" customFormat="1" ht="14.45" customHeight="1">
      <c r="B67" s="40"/>
      <c r="C67" s="64" t="s">
        <v>18</v>
      </c>
      <c r="D67" s="62"/>
      <c r="E67" s="62"/>
      <c r="F67" s="62"/>
      <c r="G67" s="62"/>
      <c r="H67" s="62"/>
      <c r="I67" s="162"/>
      <c r="J67" s="62"/>
      <c r="K67" s="62"/>
      <c r="L67" s="60"/>
    </row>
    <row r="68" spans="2:12" s="1" customFormat="1" ht="22.5" customHeight="1">
      <c r="B68" s="40"/>
      <c r="C68" s="62"/>
      <c r="D68" s="62"/>
      <c r="E68" s="377" t="str">
        <f>E7</f>
        <v>II/201 na úseku od x I/20-hranice okr.PS/TC</v>
      </c>
      <c r="F68" s="378"/>
      <c r="G68" s="378"/>
      <c r="H68" s="378"/>
      <c r="I68" s="162"/>
      <c r="J68" s="62"/>
      <c r="K68" s="62"/>
      <c r="L68" s="60"/>
    </row>
    <row r="69" spans="2:12" s="1" customFormat="1" ht="14.45" customHeight="1">
      <c r="B69" s="40"/>
      <c r="C69" s="64" t="s">
        <v>103</v>
      </c>
      <c r="D69" s="62"/>
      <c r="E69" s="62"/>
      <c r="F69" s="62"/>
      <c r="G69" s="62"/>
      <c r="H69" s="62"/>
      <c r="I69" s="162"/>
      <c r="J69" s="62"/>
      <c r="K69" s="62"/>
      <c r="L69" s="60"/>
    </row>
    <row r="70" spans="2:12" s="1" customFormat="1" ht="23.25" customHeight="1">
      <c r="B70" s="40"/>
      <c r="C70" s="62"/>
      <c r="D70" s="62"/>
      <c r="E70" s="345" t="str">
        <f>E9</f>
        <v>0905 - Ostatní a vedlejší náklady</v>
      </c>
      <c r="F70" s="379"/>
      <c r="G70" s="379"/>
      <c r="H70" s="379"/>
      <c r="I70" s="162"/>
      <c r="J70" s="62"/>
      <c r="K70" s="62"/>
      <c r="L70" s="60"/>
    </row>
    <row r="71" spans="2:12" s="1" customFormat="1" ht="6.95" customHeight="1">
      <c r="B71" s="40"/>
      <c r="C71" s="62"/>
      <c r="D71" s="62"/>
      <c r="E71" s="62"/>
      <c r="F71" s="62"/>
      <c r="G71" s="62"/>
      <c r="H71" s="62"/>
      <c r="I71" s="162"/>
      <c r="J71" s="62"/>
      <c r="K71" s="62"/>
      <c r="L71" s="60"/>
    </row>
    <row r="72" spans="2:12" s="1" customFormat="1" ht="18" customHeight="1">
      <c r="B72" s="40"/>
      <c r="C72" s="64" t="s">
        <v>23</v>
      </c>
      <c r="D72" s="62"/>
      <c r="E72" s="62"/>
      <c r="F72" s="163" t="str">
        <f>F12</f>
        <v xml:space="preserve"> </v>
      </c>
      <c r="G72" s="62"/>
      <c r="H72" s="62"/>
      <c r="I72" s="164" t="s">
        <v>25</v>
      </c>
      <c r="J72" s="72" t="str">
        <f>IF(J12="","",J12)</f>
        <v>30. 11. 2017</v>
      </c>
      <c r="K72" s="62"/>
      <c r="L72" s="60"/>
    </row>
    <row r="73" spans="2:12" s="1" customFormat="1" ht="6.95" customHeight="1">
      <c r="B73" s="40"/>
      <c r="C73" s="62"/>
      <c r="D73" s="62"/>
      <c r="E73" s="62"/>
      <c r="F73" s="62"/>
      <c r="G73" s="62"/>
      <c r="H73" s="62"/>
      <c r="I73" s="162"/>
      <c r="J73" s="62"/>
      <c r="K73" s="62"/>
      <c r="L73" s="60"/>
    </row>
    <row r="74" spans="2:12" s="1" customFormat="1" ht="15">
      <c r="B74" s="40"/>
      <c r="C74" s="64" t="s">
        <v>27</v>
      </c>
      <c r="D74" s="62"/>
      <c r="E74" s="62"/>
      <c r="F74" s="163" t="str">
        <f>E15</f>
        <v xml:space="preserve"> </v>
      </c>
      <c r="G74" s="62"/>
      <c r="H74" s="62"/>
      <c r="I74" s="164" t="s">
        <v>32</v>
      </c>
      <c r="J74" s="163" t="str">
        <f>E21</f>
        <v>Ing.Bohumil Frohlich,Záhumenní 808,337 01 Rokycany</v>
      </c>
      <c r="K74" s="62"/>
      <c r="L74" s="60"/>
    </row>
    <row r="75" spans="2:12" s="1" customFormat="1" ht="14.45" customHeight="1">
      <c r="B75" s="40"/>
      <c r="C75" s="64" t="s">
        <v>30</v>
      </c>
      <c r="D75" s="62"/>
      <c r="E75" s="62"/>
      <c r="F75" s="163" t="str">
        <f>IF(E18="","",E18)</f>
        <v/>
      </c>
      <c r="G75" s="62"/>
      <c r="H75" s="62"/>
      <c r="I75" s="162"/>
      <c r="J75" s="62"/>
      <c r="K75" s="62"/>
      <c r="L75" s="60"/>
    </row>
    <row r="76" spans="2:12" s="1" customFormat="1" ht="10.35" customHeight="1">
      <c r="B76" s="40"/>
      <c r="C76" s="62"/>
      <c r="D76" s="62"/>
      <c r="E76" s="62"/>
      <c r="F76" s="62"/>
      <c r="G76" s="62"/>
      <c r="H76" s="62"/>
      <c r="I76" s="162"/>
      <c r="J76" s="62"/>
      <c r="K76" s="62"/>
      <c r="L76" s="60"/>
    </row>
    <row r="77" spans="2:20" s="9" customFormat="1" ht="29.25" customHeight="1">
      <c r="B77" s="165"/>
      <c r="C77" s="166" t="s">
        <v>123</v>
      </c>
      <c r="D77" s="167" t="s">
        <v>58</v>
      </c>
      <c r="E77" s="167" t="s">
        <v>54</v>
      </c>
      <c r="F77" s="167" t="s">
        <v>124</v>
      </c>
      <c r="G77" s="167" t="s">
        <v>125</v>
      </c>
      <c r="H77" s="167" t="s">
        <v>126</v>
      </c>
      <c r="I77" s="168" t="s">
        <v>127</v>
      </c>
      <c r="J77" s="167" t="s">
        <v>108</v>
      </c>
      <c r="K77" s="169" t="s">
        <v>128</v>
      </c>
      <c r="L77" s="170"/>
      <c r="M77" s="80" t="s">
        <v>129</v>
      </c>
      <c r="N77" s="81" t="s">
        <v>43</v>
      </c>
      <c r="O77" s="81" t="s">
        <v>130</v>
      </c>
      <c r="P77" s="81" t="s">
        <v>131</v>
      </c>
      <c r="Q77" s="81" t="s">
        <v>132</v>
      </c>
      <c r="R77" s="81" t="s">
        <v>133</v>
      </c>
      <c r="S77" s="81" t="s">
        <v>134</v>
      </c>
      <c r="T77" s="82" t="s">
        <v>135</v>
      </c>
    </row>
    <row r="78" spans="2:63" s="1" customFormat="1" ht="29.25" customHeight="1">
      <c r="B78" s="40"/>
      <c r="C78" s="86" t="s">
        <v>109</v>
      </c>
      <c r="D78" s="62"/>
      <c r="E78" s="62"/>
      <c r="F78" s="62"/>
      <c r="G78" s="62"/>
      <c r="H78" s="62"/>
      <c r="I78" s="162"/>
      <c r="J78" s="171">
        <f>BK78</f>
        <v>0</v>
      </c>
      <c r="K78" s="62"/>
      <c r="L78" s="60"/>
      <c r="M78" s="83"/>
      <c r="N78" s="84"/>
      <c r="O78" s="84"/>
      <c r="P78" s="172">
        <f>P79</f>
        <v>0</v>
      </c>
      <c r="Q78" s="84"/>
      <c r="R78" s="172">
        <f>R79</f>
        <v>0</v>
      </c>
      <c r="S78" s="84"/>
      <c r="T78" s="173">
        <f>T79</f>
        <v>0</v>
      </c>
      <c r="AT78" s="23" t="s">
        <v>72</v>
      </c>
      <c r="AU78" s="23" t="s">
        <v>110</v>
      </c>
      <c r="BK78" s="174">
        <f>BK79</f>
        <v>0</v>
      </c>
    </row>
    <row r="79" spans="2:63" s="10" customFormat="1" ht="37.35" customHeight="1">
      <c r="B79" s="175"/>
      <c r="C79" s="176"/>
      <c r="D79" s="177" t="s">
        <v>72</v>
      </c>
      <c r="E79" s="178" t="s">
        <v>794</v>
      </c>
      <c r="F79" s="178" t="s">
        <v>795</v>
      </c>
      <c r="G79" s="176"/>
      <c r="H79" s="176"/>
      <c r="I79" s="179"/>
      <c r="J79" s="180">
        <f>BK79</f>
        <v>0</v>
      </c>
      <c r="K79" s="176"/>
      <c r="L79" s="181"/>
      <c r="M79" s="182"/>
      <c r="N79" s="183"/>
      <c r="O79" s="183"/>
      <c r="P79" s="184">
        <f>P80</f>
        <v>0</v>
      </c>
      <c r="Q79" s="183"/>
      <c r="R79" s="184">
        <f>R80</f>
        <v>0</v>
      </c>
      <c r="S79" s="183"/>
      <c r="T79" s="185">
        <f>T80</f>
        <v>0</v>
      </c>
      <c r="AR79" s="186" t="s">
        <v>167</v>
      </c>
      <c r="AT79" s="187" t="s">
        <v>72</v>
      </c>
      <c r="AU79" s="187" t="s">
        <v>73</v>
      </c>
      <c r="AY79" s="186" t="s">
        <v>138</v>
      </c>
      <c r="BK79" s="188">
        <f>BK80</f>
        <v>0</v>
      </c>
    </row>
    <row r="80" spans="2:63" s="10" customFormat="1" ht="19.9" customHeight="1">
      <c r="B80" s="175"/>
      <c r="C80" s="176"/>
      <c r="D80" s="189" t="s">
        <v>72</v>
      </c>
      <c r="E80" s="190" t="s">
        <v>796</v>
      </c>
      <c r="F80" s="190" t="s">
        <v>797</v>
      </c>
      <c r="G80" s="176"/>
      <c r="H80" s="176"/>
      <c r="I80" s="179"/>
      <c r="J80" s="191">
        <f>BK80</f>
        <v>0</v>
      </c>
      <c r="K80" s="176"/>
      <c r="L80" s="181"/>
      <c r="M80" s="182"/>
      <c r="N80" s="183"/>
      <c r="O80" s="183"/>
      <c r="P80" s="184">
        <f>SUM(P81:P88)</f>
        <v>0</v>
      </c>
      <c r="Q80" s="183"/>
      <c r="R80" s="184">
        <f>SUM(R81:R88)</f>
        <v>0</v>
      </c>
      <c r="S80" s="183"/>
      <c r="T80" s="185">
        <f>SUM(T81:T88)</f>
        <v>0</v>
      </c>
      <c r="AR80" s="186" t="s">
        <v>167</v>
      </c>
      <c r="AT80" s="187" t="s">
        <v>72</v>
      </c>
      <c r="AU80" s="187" t="s">
        <v>81</v>
      </c>
      <c r="AY80" s="186" t="s">
        <v>138</v>
      </c>
      <c r="BK80" s="188">
        <f>SUM(BK81:BK88)</f>
        <v>0</v>
      </c>
    </row>
    <row r="81" spans="2:65" s="1" customFormat="1" ht="22.5" customHeight="1">
      <c r="B81" s="40"/>
      <c r="C81" s="192" t="s">
        <v>81</v>
      </c>
      <c r="D81" s="192" t="s">
        <v>140</v>
      </c>
      <c r="E81" s="193" t="s">
        <v>798</v>
      </c>
      <c r="F81" s="194" t="s">
        <v>799</v>
      </c>
      <c r="G81" s="195" t="s">
        <v>800</v>
      </c>
      <c r="H81" s="196">
        <v>1</v>
      </c>
      <c r="I81" s="197"/>
      <c r="J81" s="198">
        <f aca="true" t="shared" si="0" ref="J81:J88">ROUND(I81*H81,2)</f>
        <v>0</v>
      </c>
      <c r="K81" s="194" t="s">
        <v>633</v>
      </c>
      <c r="L81" s="60"/>
      <c r="M81" s="199" t="s">
        <v>21</v>
      </c>
      <c r="N81" s="200" t="s">
        <v>44</v>
      </c>
      <c r="O81" s="41"/>
      <c r="P81" s="201">
        <f aca="true" t="shared" si="1" ref="P81:P88">O81*H81</f>
        <v>0</v>
      </c>
      <c r="Q81" s="201">
        <v>0</v>
      </c>
      <c r="R81" s="201">
        <f aca="true" t="shared" si="2" ref="R81:R88">Q81*H81</f>
        <v>0</v>
      </c>
      <c r="S81" s="201">
        <v>0</v>
      </c>
      <c r="T81" s="202">
        <f aca="true" t="shared" si="3" ref="T81:T88">S81*H81</f>
        <v>0</v>
      </c>
      <c r="AR81" s="23" t="s">
        <v>801</v>
      </c>
      <c r="AT81" s="23" t="s">
        <v>140</v>
      </c>
      <c r="AU81" s="23" t="s">
        <v>84</v>
      </c>
      <c r="AY81" s="23" t="s">
        <v>138</v>
      </c>
      <c r="BE81" s="203">
        <f aca="true" t="shared" si="4" ref="BE81:BE88">IF(N81="základní",J81,0)</f>
        <v>0</v>
      </c>
      <c r="BF81" s="203">
        <f aca="true" t="shared" si="5" ref="BF81:BF88">IF(N81="snížená",J81,0)</f>
        <v>0</v>
      </c>
      <c r="BG81" s="203">
        <f aca="true" t="shared" si="6" ref="BG81:BG88">IF(N81="zákl. přenesená",J81,0)</f>
        <v>0</v>
      </c>
      <c r="BH81" s="203">
        <f aca="true" t="shared" si="7" ref="BH81:BH88">IF(N81="sníž. přenesená",J81,0)</f>
        <v>0</v>
      </c>
      <c r="BI81" s="203">
        <f aca="true" t="shared" si="8" ref="BI81:BI88">IF(N81="nulová",J81,0)</f>
        <v>0</v>
      </c>
      <c r="BJ81" s="23" t="s">
        <v>81</v>
      </c>
      <c r="BK81" s="203">
        <f aca="true" t="shared" si="9" ref="BK81:BK88">ROUND(I81*H81,2)</f>
        <v>0</v>
      </c>
      <c r="BL81" s="23" t="s">
        <v>801</v>
      </c>
      <c r="BM81" s="23" t="s">
        <v>802</v>
      </c>
    </row>
    <row r="82" spans="2:65" s="1" customFormat="1" ht="22.5" customHeight="1">
      <c r="B82" s="40"/>
      <c r="C82" s="192" t="s">
        <v>84</v>
      </c>
      <c r="D82" s="192" t="s">
        <v>140</v>
      </c>
      <c r="E82" s="193" t="s">
        <v>803</v>
      </c>
      <c r="F82" s="194" t="s">
        <v>804</v>
      </c>
      <c r="G82" s="195" t="s">
        <v>800</v>
      </c>
      <c r="H82" s="196">
        <v>1</v>
      </c>
      <c r="I82" s="197"/>
      <c r="J82" s="198">
        <f t="shared" si="0"/>
        <v>0</v>
      </c>
      <c r="K82" s="194" t="s">
        <v>21</v>
      </c>
      <c r="L82" s="60"/>
      <c r="M82" s="199" t="s">
        <v>21</v>
      </c>
      <c r="N82" s="200" t="s">
        <v>44</v>
      </c>
      <c r="O82" s="41"/>
      <c r="P82" s="201">
        <f t="shared" si="1"/>
        <v>0</v>
      </c>
      <c r="Q82" s="201">
        <v>0</v>
      </c>
      <c r="R82" s="201">
        <f t="shared" si="2"/>
        <v>0</v>
      </c>
      <c r="S82" s="201">
        <v>0</v>
      </c>
      <c r="T82" s="202">
        <f t="shared" si="3"/>
        <v>0</v>
      </c>
      <c r="AR82" s="23" t="s">
        <v>801</v>
      </c>
      <c r="AT82" s="23" t="s">
        <v>140</v>
      </c>
      <c r="AU82" s="23" t="s">
        <v>84</v>
      </c>
      <c r="AY82" s="23" t="s">
        <v>138</v>
      </c>
      <c r="BE82" s="203">
        <f t="shared" si="4"/>
        <v>0</v>
      </c>
      <c r="BF82" s="203">
        <f t="shared" si="5"/>
        <v>0</v>
      </c>
      <c r="BG82" s="203">
        <f t="shared" si="6"/>
        <v>0</v>
      </c>
      <c r="BH82" s="203">
        <f t="shared" si="7"/>
        <v>0</v>
      </c>
      <c r="BI82" s="203">
        <f t="shared" si="8"/>
        <v>0</v>
      </c>
      <c r="BJ82" s="23" t="s">
        <v>81</v>
      </c>
      <c r="BK82" s="203">
        <f t="shared" si="9"/>
        <v>0</v>
      </c>
      <c r="BL82" s="23" t="s">
        <v>801</v>
      </c>
      <c r="BM82" s="23" t="s">
        <v>805</v>
      </c>
    </row>
    <row r="83" spans="2:65" s="1" customFormat="1" ht="22.5" customHeight="1">
      <c r="B83" s="40"/>
      <c r="C83" s="192" t="s">
        <v>157</v>
      </c>
      <c r="D83" s="192" t="s">
        <v>140</v>
      </c>
      <c r="E83" s="193" t="s">
        <v>806</v>
      </c>
      <c r="F83" s="194" t="s">
        <v>807</v>
      </c>
      <c r="G83" s="195" t="s">
        <v>800</v>
      </c>
      <c r="H83" s="196">
        <v>1</v>
      </c>
      <c r="I83" s="197"/>
      <c r="J83" s="198">
        <f t="shared" si="0"/>
        <v>0</v>
      </c>
      <c r="K83" s="194" t="s">
        <v>21</v>
      </c>
      <c r="L83" s="60"/>
      <c r="M83" s="199" t="s">
        <v>21</v>
      </c>
      <c r="N83" s="200" t="s">
        <v>44</v>
      </c>
      <c r="O83" s="41"/>
      <c r="P83" s="201">
        <f t="shared" si="1"/>
        <v>0</v>
      </c>
      <c r="Q83" s="201">
        <v>0</v>
      </c>
      <c r="R83" s="201">
        <f t="shared" si="2"/>
        <v>0</v>
      </c>
      <c r="S83" s="201">
        <v>0</v>
      </c>
      <c r="T83" s="202">
        <f t="shared" si="3"/>
        <v>0</v>
      </c>
      <c r="AR83" s="23" t="s">
        <v>801</v>
      </c>
      <c r="AT83" s="23" t="s">
        <v>140</v>
      </c>
      <c r="AU83" s="23" t="s">
        <v>84</v>
      </c>
      <c r="AY83" s="23" t="s">
        <v>138</v>
      </c>
      <c r="BE83" s="203">
        <f t="shared" si="4"/>
        <v>0</v>
      </c>
      <c r="BF83" s="203">
        <f t="shared" si="5"/>
        <v>0</v>
      </c>
      <c r="BG83" s="203">
        <f t="shared" si="6"/>
        <v>0</v>
      </c>
      <c r="BH83" s="203">
        <f t="shared" si="7"/>
        <v>0</v>
      </c>
      <c r="BI83" s="203">
        <f t="shared" si="8"/>
        <v>0</v>
      </c>
      <c r="BJ83" s="23" t="s">
        <v>81</v>
      </c>
      <c r="BK83" s="203">
        <f t="shared" si="9"/>
        <v>0</v>
      </c>
      <c r="BL83" s="23" t="s">
        <v>801</v>
      </c>
      <c r="BM83" s="23" t="s">
        <v>808</v>
      </c>
    </row>
    <row r="84" spans="2:65" s="1" customFormat="1" ht="22.5" customHeight="1">
      <c r="B84" s="40"/>
      <c r="C84" s="192" t="s">
        <v>145</v>
      </c>
      <c r="D84" s="192" t="s">
        <v>140</v>
      </c>
      <c r="E84" s="193" t="s">
        <v>809</v>
      </c>
      <c r="F84" s="194" t="s">
        <v>810</v>
      </c>
      <c r="G84" s="195" t="s">
        <v>800</v>
      </c>
      <c r="H84" s="196">
        <v>1</v>
      </c>
      <c r="I84" s="197"/>
      <c r="J84" s="198">
        <f t="shared" si="0"/>
        <v>0</v>
      </c>
      <c r="K84" s="194" t="s">
        <v>21</v>
      </c>
      <c r="L84" s="60"/>
      <c r="M84" s="199" t="s">
        <v>21</v>
      </c>
      <c r="N84" s="200" t="s">
        <v>44</v>
      </c>
      <c r="O84" s="41"/>
      <c r="P84" s="201">
        <f t="shared" si="1"/>
        <v>0</v>
      </c>
      <c r="Q84" s="201">
        <v>0</v>
      </c>
      <c r="R84" s="201">
        <f t="shared" si="2"/>
        <v>0</v>
      </c>
      <c r="S84" s="201">
        <v>0</v>
      </c>
      <c r="T84" s="202">
        <f t="shared" si="3"/>
        <v>0</v>
      </c>
      <c r="AR84" s="23" t="s">
        <v>801</v>
      </c>
      <c r="AT84" s="23" t="s">
        <v>140</v>
      </c>
      <c r="AU84" s="23" t="s">
        <v>84</v>
      </c>
      <c r="AY84" s="23" t="s">
        <v>138</v>
      </c>
      <c r="BE84" s="203">
        <f t="shared" si="4"/>
        <v>0</v>
      </c>
      <c r="BF84" s="203">
        <f t="shared" si="5"/>
        <v>0</v>
      </c>
      <c r="BG84" s="203">
        <f t="shared" si="6"/>
        <v>0</v>
      </c>
      <c r="BH84" s="203">
        <f t="shared" si="7"/>
        <v>0</v>
      </c>
      <c r="BI84" s="203">
        <f t="shared" si="8"/>
        <v>0</v>
      </c>
      <c r="BJ84" s="23" t="s">
        <v>81</v>
      </c>
      <c r="BK84" s="203">
        <f t="shared" si="9"/>
        <v>0</v>
      </c>
      <c r="BL84" s="23" t="s">
        <v>801</v>
      </c>
      <c r="BM84" s="23" t="s">
        <v>811</v>
      </c>
    </row>
    <row r="85" spans="2:65" s="1" customFormat="1" ht="22.5" customHeight="1">
      <c r="B85" s="40"/>
      <c r="C85" s="192" t="s">
        <v>167</v>
      </c>
      <c r="D85" s="192" t="s">
        <v>140</v>
      </c>
      <c r="E85" s="193" t="s">
        <v>812</v>
      </c>
      <c r="F85" s="194" t="s">
        <v>813</v>
      </c>
      <c r="G85" s="195" t="s">
        <v>800</v>
      </c>
      <c r="H85" s="196">
        <v>1</v>
      </c>
      <c r="I85" s="197"/>
      <c r="J85" s="198">
        <f t="shared" si="0"/>
        <v>0</v>
      </c>
      <c r="K85" s="194" t="s">
        <v>144</v>
      </c>
      <c r="L85" s="60"/>
      <c r="M85" s="199" t="s">
        <v>21</v>
      </c>
      <c r="N85" s="200" t="s">
        <v>44</v>
      </c>
      <c r="O85" s="41"/>
      <c r="P85" s="201">
        <f t="shared" si="1"/>
        <v>0</v>
      </c>
      <c r="Q85" s="201">
        <v>0</v>
      </c>
      <c r="R85" s="201">
        <f t="shared" si="2"/>
        <v>0</v>
      </c>
      <c r="S85" s="201">
        <v>0</v>
      </c>
      <c r="T85" s="202">
        <f t="shared" si="3"/>
        <v>0</v>
      </c>
      <c r="AR85" s="23" t="s">
        <v>801</v>
      </c>
      <c r="AT85" s="23" t="s">
        <v>140</v>
      </c>
      <c r="AU85" s="23" t="s">
        <v>84</v>
      </c>
      <c r="AY85" s="23" t="s">
        <v>138</v>
      </c>
      <c r="BE85" s="203">
        <f t="shared" si="4"/>
        <v>0</v>
      </c>
      <c r="BF85" s="203">
        <f t="shared" si="5"/>
        <v>0</v>
      </c>
      <c r="BG85" s="203">
        <f t="shared" si="6"/>
        <v>0</v>
      </c>
      <c r="BH85" s="203">
        <f t="shared" si="7"/>
        <v>0</v>
      </c>
      <c r="BI85" s="203">
        <f t="shared" si="8"/>
        <v>0</v>
      </c>
      <c r="BJ85" s="23" t="s">
        <v>81</v>
      </c>
      <c r="BK85" s="203">
        <f t="shared" si="9"/>
        <v>0</v>
      </c>
      <c r="BL85" s="23" t="s">
        <v>801</v>
      </c>
      <c r="BM85" s="23" t="s">
        <v>814</v>
      </c>
    </row>
    <row r="86" spans="2:65" s="1" customFormat="1" ht="22.5" customHeight="1">
      <c r="B86" s="40"/>
      <c r="C86" s="192" t="s">
        <v>172</v>
      </c>
      <c r="D86" s="192" t="s">
        <v>140</v>
      </c>
      <c r="E86" s="193" t="s">
        <v>815</v>
      </c>
      <c r="F86" s="194" t="s">
        <v>816</v>
      </c>
      <c r="G86" s="195" t="s">
        <v>800</v>
      </c>
      <c r="H86" s="196">
        <v>1</v>
      </c>
      <c r="I86" s="197"/>
      <c r="J86" s="198">
        <f t="shared" si="0"/>
        <v>0</v>
      </c>
      <c r="K86" s="194" t="s">
        <v>21</v>
      </c>
      <c r="L86" s="60"/>
      <c r="M86" s="199" t="s">
        <v>21</v>
      </c>
      <c r="N86" s="200" t="s">
        <v>44</v>
      </c>
      <c r="O86" s="41"/>
      <c r="P86" s="201">
        <f t="shared" si="1"/>
        <v>0</v>
      </c>
      <c r="Q86" s="201">
        <v>0</v>
      </c>
      <c r="R86" s="201">
        <f t="shared" si="2"/>
        <v>0</v>
      </c>
      <c r="S86" s="201">
        <v>0</v>
      </c>
      <c r="T86" s="202">
        <f t="shared" si="3"/>
        <v>0</v>
      </c>
      <c r="AR86" s="23" t="s">
        <v>801</v>
      </c>
      <c r="AT86" s="23" t="s">
        <v>140</v>
      </c>
      <c r="AU86" s="23" t="s">
        <v>84</v>
      </c>
      <c r="AY86" s="23" t="s">
        <v>138</v>
      </c>
      <c r="BE86" s="203">
        <f t="shared" si="4"/>
        <v>0</v>
      </c>
      <c r="BF86" s="203">
        <f t="shared" si="5"/>
        <v>0</v>
      </c>
      <c r="BG86" s="203">
        <f t="shared" si="6"/>
        <v>0</v>
      </c>
      <c r="BH86" s="203">
        <f t="shared" si="7"/>
        <v>0</v>
      </c>
      <c r="BI86" s="203">
        <f t="shared" si="8"/>
        <v>0</v>
      </c>
      <c r="BJ86" s="23" t="s">
        <v>81</v>
      </c>
      <c r="BK86" s="203">
        <f t="shared" si="9"/>
        <v>0</v>
      </c>
      <c r="BL86" s="23" t="s">
        <v>801</v>
      </c>
      <c r="BM86" s="23" t="s">
        <v>817</v>
      </c>
    </row>
    <row r="87" spans="2:65" s="1" customFormat="1" ht="22.5" customHeight="1">
      <c r="B87" s="40"/>
      <c r="C87" s="192" t="s">
        <v>178</v>
      </c>
      <c r="D87" s="192" t="s">
        <v>140</v>
      </c>
      <c r="E87" s="193" t="s">
        <v>818</v>
      </c>
      <c r="F87" s="194" t="s">
        <v>819</v>
      </c>
      <c r="G87" s="195" t="s">
        <v>800</v>
      </c>
      <c r="H87" s="196">
        <v>1</v>
      </c>
      <c r="I87" s="197"/>
      <c r="J87" s="198">
        <f t="shared" si="0"/>
        <v>0</v>
      </c>
      <c r="K87" s="194" t="s">
        <v>21</v>
      </c>
      <c r="L87" s="60"/>
      <c r="M87" s="199" t="s">
        <v>21</v>
      </c>
      <c r="N87" s="200" t="s">
        <v>44</v>
      </c>
      <c r="O87" s="41"/>
      <c r="P87" s="201">
        <f t="shared" si="1"/>
        <v>0</v>
      </c>
      <c r="Q87" s="201">
        <v>0</v>
      </c>
      <c r="R87" s="201">
        <f t="shared" si="2"/>
        <v>0</v>
      </c>
      <c r="S87" s="201">
        <v>0</v>
      </c>
      <c r="T87" s="202">
        <f t="shared" si="3"/>
        <v>0</v>
      </c>
      <c r="AR87" s="23" t="s">
        <v>801</v>
      </c>
      <c r="AT87" s="23" t="s">
        <v>140</v>
      </c>
      <c r="AU87" s="23" t="s">
        <v>84</v>
      </c>
      <c r="AY87" s="23" t="s">
        <v>138</v>
      </c>
      <c r="BE87" s="203">
        <f t="shared" si="4"/>
        <v>0</v>
      </c>
      <c r="BF87" s="203">
        <f t="shared" si="5"/>
        <v>0</v>
      </c>
      <c r="BG87" s="203">
        <f t="shared" si="6"/>
        <v>0</v>
      </c>
      <c r="BH87" s="203">
        <f t="shared" si="7"/>
        <v>0</v>
      </c>
      <c r="BI87" s="203">
        <f t="shared" si="8"/>
        <v>0</v>
      </c>
      <c r="BJ87" s="23" t="s">
        <v>81</v>
      </c>
      <c r="BK87" s="203">
        <f t="shared" si="9"/>
        <v>0</v>
      </c>
      <c r="BL87" s="23" t="s">
        <v>801</v>
      </c>
      <c r="BM87" s="23" t="s">
        <v>820</v>
      </c>
    </row>
    <row r="88" spans="2:65" s="1" customFormat="1" ht="22.5" customHeight="1">
      <c r="B88" s="40"/>
      <c r="C88" s="192" t="s">
        <v>184</v>
      </c>
      <c r="D88" s="192" t="s">
        <v>140</v>
      </c>
      <c r="E88" s="193" t="s">
        <v>821</v>
      </c>
      <c r="F88" s="194" t="s">
        <v>822</v>
      </c>
      <c r="G88" s="195" t="s">
        <v>800</v>
      </c>
      <c r="H88" s="196">
        <v>1</v>
      </c>
      <c r="I88" s="197"/>
      <c r="J88" s="198">
        <f t="shared" si="0"/>
        <v>0</v>
      </c>
      <c r="K88" s="194" t="s">
        <v>21</v>
      </c>
      <c r="L88" s="60"/>
      <c r="M88" s="199" t="s">
        <v>21</v>
      </c>
      <c r="N88" s="257" t="s">
        <v>44</v>
      </c>
      <c r="O88" s="258"/>
      <c r="P88" s="259">
        <f t="shared" si="1"/>
        <v>0</v>
      </c>
      <c r="Q88" s="259">
        <v>0</v>
      </c>
      <c r="R88" s="259">
        <f t="shared" si="2"/>
        <v>0</v>
      </c>
      <c r="S88" s="259">
        <v>0</v>
      </c>
      <c r="T88" s="260">
        <f t="shared" si="3"/>
        <v>0</v>
      </c>
      <c r="AR88" s="23" t="s">
        <v>801</v>
      </c>
      <c r="AT88" s="23" t="s">
        <v>140</v>
      </c>
      <c r="AU88" s="23" t="s">
        <v>84</v>
      </c>
      <c r="AY88" s="23" t="s">
        <v>138</v>
      </c>
      <c r="BE88" s="203">
        <f t="shared" si="4"/>
        <v>0</v>
      </c>
      <c r="BF88" s="203">
        <f t="shared" si="5"/>
        <v>0</v>
      </c>
      <c r="BG88" s="203">
        <f t="shared" si="6"/>
        <v>0</v>
      </c>
      <c r="BH88" s="203">
        <f t="shared" si="7"/>
        <v>0</v>
      </c>
      <c r="BI88" s="203">
        <f t="shared" si="8"/>
        <v>0</v>
      </c>
      <c r="BJ88" s="23" t="s">
        <v>81</v>
      </c>
      <c r="BK88" s="203">
        <f t="shared" si="9"/>
        <v>0</v>
      </c>
      <c r="BL88" s="23" t="s">
        <v>801</v>
      </c>
      <c r="BM88" s="23" t="s">
        <v>823</v>
      </c>
    </row>
    <row r="89" spans="2:12" s="1" customFormat="1" ht="6.95" customHeight="1">
      <c r="B89" s="55"/>
      <c r="C89" s="56"/>
      <c r="D89" s="56"/>
      <c r="E89" s="56"/>
      <c r="F89" s="56"/>
      <c r="G89" s="56"/>
      <c r="H89" s="56"/>
      <c r="I89" s="138"/>
      <c r="J89" s="56"/>
      <c r="K89" s="56"/>
      <c r="L89" s="60"/>
    </row>
  </sheetData>
  <sheetProtection password="CC35" sheet="1" objects="1" scenarios="1" formatCells="0" formatColumns="0" formatRows="0" sort="0" autoFilter="0"/>
  <autoFilter ref="C77:K88"/>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portrait" paperSize="9" scale="70"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61" customWidth="1"/>
    <col min="2" max="2" width="1.66796875" style="261" customWidth="1"/>
    <col min="3" max="4" width="5" style="261" customWidth="1"/>
    <col min="5" max="5" width="11.66015625" style="261" customWidth="1"/>
    <col min="6" max="6" width="9.16015625" style="261" customWidth="1"/>
    <col min="7" max="7" width="5" style="261" customWidth="1"/>
    <col min="8" max="8" width="77.83203125" style="261" customWidth="1"/>
    <col min="9" max="10" width="20" style="261" customWidth="1"/>
    <col min="11" max="11" width="1.66796875" style="261" customWidth="1"/>
  </cols>
  <sheetData>
    <row r="1" ht="37.5" customHeight="1"/>
    <row r="2" spans="2:11" ht="7.5" customHeight="1">
      <c r="B2" s="262"/>
      <c r="C2" s="263"/>
      <c r="D2" s="263"/>
      <c r="E2" s="263"/>
      <c r="F2" s="263"/>
      <c r="G2" s="263"/>
      <c r="H2" s="263"/>
      <c r="I2" s="263"/>
      <c r="J2" s="263"/>
      <c r="K2" s="264"/>
    </row>
    <row r="3" spans="2:11" s="14" customFormat="1" ht="45" customHeight="1">
      <c r="B3" s="265"/>
      <c r="C3" s="386" t="s">
        <v>824</v>
      </c>
      <c r="D3" s="386"/>
      <c r="E3" s="386"/>
      <c r="F3" s="386"/>
      <c r="G3" s="386"/>
      <c r="H3" s="386"/>
      <c r="I3" s="386"/>
      <c r="J3" s="386"/>
      <c r="K3" s="266"/>
    </row>
    <row r="4" spans="2:11" ht="25.5" customHeight="1">
      <c r="B4" s="267"/>
      <c r="C4" s="387" t="s">
        <v>825</v>
      </c>
      <c r="D4" s="387"/>
      <c r="E4" s="387"/>
      <c r="F4" s="387"/>
      <c r="G4" s="387"/>
      <c r="H4" s="387"/>
      <c r="I4" s="387"/>
      <c r="J4" s="387"/>
      <c r="K4" s="268"/>
    </row>
    <row r="5" spans="2:11" ht="5.25" customHeight="1">
      <c r="B5" s="267"/>
      <c r="C5" s="269"/>
      <c r="D5" s="269"/>
      <c r="E5" s="269"/>
      <c r="F5" s="269"/>
      <c r="G5" s="269"/>
      <c r="H5" s="269"/>
      <c r="I5" s="269"/>
      <c r="J5" s="269"/>
      <c r="K5" s="268"/>
    </row>
    <row r="6" spans="2:11" ht="15" customHeight="1">
      <c r="B6" s="267"/>
      <c r="C6" s="385" t="s">
        <v>826</v>
      </c>
      <c r="D6" s="385"/>
      <c r="E6" s="385"/>
      <c r="F6" s="385"/>
      <c r="G6" s="385"/>
      <c r="H6" s="385"/>
      <c r="I6" s="385"/>
      <c r="J6" s="385"/>
      <c r="K6" s="268"/>
    </row>
    <row r="7" spans="2:11" ht="15" customHeight="1">
      <c r="B7" s="271"/>
      <c r="C7" s="385" t="s">
        <v>827</v>
      </c>
      <c r="D7" s="385"/>
      <c r="E7" s="385"/>
      <c r="F7" s="385"/>
      <c r="G7" s="385"/>
      <c r="H7" s="385"/>
      <c r="I7" s="385"/>
      <c r="J7" s="385"/>
      <c r="K7" s="268"/>
    </row>
    <row r="8" spans="2:11" ht="12.75" customHeight="1">
      <c r="B8" s="271"/>
      <c r="C8" s="270"/>
      <c r="D8" s="270"/>
      <c r="E8" s="270"/>
      <c r="F8" s="270"/>
      <c r="G8" s="270"/>
      <c r="H8" s="270"/>
      <c r="I8" s="270"/>
      <c r="J8" s="270"/>
      <c r="K8" s="268"/>
    </row>
    <row r="9" spans="2:11" ht="15" customHeight="1">
      <c r="B9" s="271"/>
      <c r="C9" s="385" t="s">
        <v>828</v>
      </c>
      <c r="D9" s="385"/>
      <c r="E9" s="385"/>
      <c r="F9" s="385"/>
      <c r="G9" s="385"/>
      <c r="H9" s="385"/>
      <c r="I9" s="385"/>
      <c r="J9" s="385"/>
      <c r="K9" s="268"/>
    </row>
    <row r="10" spans="2:11" ht="15" customHeight="1">
      <c r="B10" s="271"/>
      <c r="C10" s="270"/>
      <c r="D10" s="385" t="s">
        <v>829</v>
      </c>
      <c r="E10" s="385"/>
      <c r="F10" s="385"/>
      <c r="G10" s="385"/>
      <c r="H10" s="385"/>
      <c r="I10" s="385"/>
      <c r="J10" s="385"/>
      <c r="K10" s="268"/>
    </row>
    <row r="11" spans="2:11" ht="15" customHeight="1">
      <c r="B11" s="271"/>
      <c r="C11" s="272"/>
      <c r="D11" s="385" t="s">
        <v>830</v>
      </c>
      <c r="E11" s="385"/>
      <c r="F11" s="385"/>
      <c r="G11" s="385"/>
      <c r="H11" s="385"/>
      <c r="I11" s="385"/>
      <c r="J11" s="385"/>
      <c r="K11" s="268"/>
    </row>
    <row r="12" spans="2:11" ht="12.75" customHeight="1">
      <c r="B12" s="271"/>
      <c r="C12" s="272"/>
      <c r="D12" s="272"/>
      <c r="E12" s="272"/>
      <c r="F12" s="272"/>
      <c r="G12" s="272"/>
      <c r="H12" s="272"/>
      <c r="I12" s="272"/>
      <c r="J12" s="272"/>
      <c r="K12" s="268"/>
    </row>
    <row r="13" spans="2:11" ht="15" customHeight="1">
      <c r="B13" s="271"/>
      <c r="C13" s="272"/>
      <c r="D13" s="385" t="s">
        <v>831</v>
      </c>
      <c r="E13" s="385"/>
      <c r="F13" s="385"/>
      <c r="G13" s="385"/>
      <c r="H13" s="385"/>
      <c r="I13" s="385"/>
      <c r="J13" s="385"/>
      <c r="K13" s="268"/>
    </row>
    <row r="14" spans="2:11" ht="15" customHeight="1">
      <c r="B14" s="271"/>
      <c r="C14" s="272"/>
      <c r="D14" s="385" t="s">
        <v>832</v>
      </c>
      <c r="E14" s="385"/>
      <c r="F14" s="385"/>
      <c r="G14" s="385"/>
      <c r="H14" s="385"/>
      <c r="I14" s="385"/>
      <c r="J14" s="385"/>
      <c r="K14" s="268"/>
    </row>
    <row r="15" spans="2:11" ht="15" customHeight="1">
      <c r="B15" s="271"/>
      <c r="C15" s="272"/>
      <c r="D15" s="385" t="s">
        <v>833</v>
      </c>
      <c r="E15" s="385"/>
      <c r="F15" s="385"/>
      <c r="G15" s="385"/>
      <c r="H15" s="385"/>
      <c r="I15" s="385"/>
      <c r="J15" s="385"/>
      <c r="K15" s="268"/>
    </row>
    <row r="16" spans="2:11" ht="15" customHeight="1">
      <c r="B16" s="271"/>
      <c r="C16" s="272"/>
      <c r="D16" s="272"/>
      <c r="E16" s="273" t="s">
        <v>80</v>
      </c>
      <c r="F16" s="385" t="s">
        <v>834</v>
      </c>
      <c r="G16" s="385"/>
      <c r="H16" s="385"/>
      <c r="I16" s="385"/>
      <c r="J16" s="385"/>
      <c r="K16" s="268"/>
    </row>
    <row r="17" spans="2:11" ht="15" customHeight="1">
      <c r="B17" s="271"/>
      <c r="C17" s="272"/>
      <c r="D17" s="272"/>
      <c r="E17" s="273" t="s">
        <v>835</v>
      </c>
      <c r="F17" s="385" t="s">
        <v>836</v>
      </c>
      <c r="G17" s="385"/>
      <c r="H17" s="385"/>
      <c r="I17" s="385"/>
      <c r="J17" s="385"/>
      <c r="K17" s="268"/>
    </row>
    <row r="18" spans="2:11" ht="15" customHeight="1">
      <c r="B18" s="271"/>
      <c r="C18" s="272"/>
      <c r="D18" s="272"/>
      <c r="E18" s="273" t="s">
        <v>837</v>
      </c>
      <c r="F18" s="385" t="s">
        <v>838</v>
      </c>
      <c r="G18" s="385"/>
      <c r="H18" s="385"/>
      <c r="I18" s="385"/>
      <c r="J18" s="385"/>
      <c r="K18" s="268"/>
    </row>
    <row r="19" spans="2:11" ht="15" customHeight="1">
      <c r="B19" s="271"/>
      <c r="C19" s="272"/>
      <c r="D19" s="272"/>
      <c r="E19" s="273" t="s">
        <v>839</v>
      </c>
      <c r="F19" s="385" t="s">
        <v>840</v>
      </c>
      <c r="G19" s="385"/>
      <c r="H19" s="385"/>
      <c r="I19" s="385"/>
      <c r="J19" s="385"/>
      <c r="K19" s="268"/>
    </row>
    <row r="20" spans="2:11" ht="15" customHeight="1">
      <c r="B20" s="271"/>
      <c r="C20" s="272"/>
      <c r="D20" s="272"/>
      <c r="E20" s="273" t="s">
        <v>841</v>
      </c>
      <c r="F20" s="385" t="s">
        <v>842</v>
      </c>
      <c r="G20" s="385"/>
      <c r="H20" s="385"/>
      <c r="I20" s="385"/>
      <c r="J20" s="385"/>
      <c r="K20" s="268"/>
    </row>
    <row r="21" spans="2:11" ht="15" customHeight="1">
      <c r="B21" s="271"/>
      <c r="C21" s="272"/>
      <c r="D21" s="272"/>
      <c r="E21" s="273" t="s">
        <v>843</v>
      </c>
      <c r="F21" s="385" t="s">
        <v>844</v>
      </c>
      <c r="G21" s="385"/>
      <c r="H21" s="385"/>
      <c r="I21" s="385"/>
      <c r="J21" s="385"/>
      <c r="K21" s="268"/>
    </row>
    <row r="22" spans="2:11" ht="12.75" customHeight="1">
      <c r="B22" s="271"/>
      <c r="C22" s="272"/>
      <c r="D22" s="272"/>
      <c r="E22" s="272"/>
      <c r="F22" s="272"/>
      <c r="G22" s="272"/>
      <c r="H22" s="272"/>
      <c r="I22" s="272"/>
      <c r="J22" s="272"/>
      <c r="K22" s="268"/>
    </row>
    <row r="23" spans="2:11" ht="15" customHeight="1">
      <c r="B23" s="271"/>
      <c r="C23" s="385" t="s">
        <v>845</v>
      </c>
      <c r="D23" s="385"/>
      <c r="E23" s="385"/>
      <c r="F23" s="385"/>
      <c r="G23" s="385"/>
      <c r="H23" s="385"/>
      <c r="I23" s="385"/>
      <c r="J23" s="385"/>
      <c r="K23" s="268"/>
    </row>
    <row r="24" spans="2:11" ht="15" customHeight="1">
      <c r="B24" s="271"/>
      <c r="C24" s="385" t="s">
        <v>846</v>
      </c>
      <c r="D24" s="385"/>
      <c r="E24" s="385"/>
      <c r="F24" s="385"/>
      <c r="G24" s="385"/>
      <c r="H24" s="385"/>
      <c r="I24" s="385"/>
      <c r="J24" s="385"/>
      <c r="K24" s="268"/>
    </row>
    <row r="25" spans="2:11" ht="15" customHeight="1">
      <c r="B25" s="271"/>
      <c r="C25" s="270"/>
      <c r="D25" s="385" t="s">
        <v>847</v>
      </c>
      <c r="E25" s="385"/>
      <c r="F25" s="385"/>
      <c r="G25" s="385"/>
      <c r="H25" s="385"/>
      <c r="I25" s="385"/>
      <c r="J25" s="385"/>
      <c r="K25" s="268"/>
    </row>
    <row r="26" spans="2:11" ht="15" customHeight="1">
      <c r="B26" s="271"/>
      <c r="C26" s="272"/>
      <c r="D26" s="385" t="s">
        <v>848</v>
      </c>
      <c r="E26" s="385"/>
      <c r="F26" s="385"/>
      <c r="G26" s="385"/>
      <c r="H26" s="385"/>
      <c r="I26" s="385"/>
      <c r="J26" s="385"/>
      <c r="K26" s="268"/>
    </row>
    <row r="27" spans="2:11" ht="12.75" customHeight="1">
      <c r="B27" s="271"/>
      <c r="C27" s="272"/>
      <c r="D27" s="272"/>
      <c r="E27" s="272"/>
      <c r="F27" s="272"/>
      <c r="G27" s="272"/>
      <c r="H27" s="272"/>
      <c r="I27" s="272"/>
      <c r="J27" s="272"/>
      <c r="K27" s="268"/>
    </row>
    <row r="28" spans="2:11" ht="15" customHeight="1">
      <c r="B28" s="271"/>
      <c r="C28" s="272"/>
      <c r="D28" s="385" t="s">
        <v>849</v>
      </c>
      <c r="E28" s="385"/>
      <c r="F28" s="385"/>
      <c r="G28" s="385"/>
      <c r="H28" s="385"/>
      <c r="I28" s="385"/>
      <c r="J28" s="385"/>
      <c r="K28" s="268"/>
    </row>
    <row r="29" spans="2:11" ht="15" customHeight="1">
      <c r="B29" s="271"/>
      <c r="C29" s="272"/>
      <c r="D29" s="385" t="s">
        <v>850</v>
      </c>
      <c r="E29" s="385"/>
      <c r="F29" s="385"/>
      <c r="G29" s="385"/>
      <c r="H29" s="385"/>
      <c r="I29" s="385"/>
      <c r="J29" s="385"/>
      <c r="K29" s="268"/>
    </row>
    <row r="30" spans="2:11" ht="12.75" customHeight="1">
      <c r="B30" s="271"/>
      <c r="C30" s="272"/>
      <c r="D30" s="272"/>
      <c r="E30" s="272"/>
      <c r="F30" s="272"/>
      <c r="G30" s="272"/>
      <c r="H30" s="272"/>
      <c r="I30" s="272"/>
      <c r="J30" s="272"/>
      <c r="K30" s="268"/>
    </row>
    <row r="31" spans="2:11" ht="15" customHeight="1">
      <c r="B31" s="271"/>
      <c r="C31" s="272"/>
      <c r="D31" s="385" t="s">
        <v>851</v>
      </c>
      <c r="E31" s="385"/>
      <c r="F31" s="385"/>
      <c r="G31" s="385"/>
      <c r="H31" s="385"/>
      <c r="I31" s="385"/>
      <c r="J31" s="385"/>
      <c r="K31" s="268"/>
    </row>
    <row r="32" spans="2:11" ht="15" customHeight="1">
      <c r="B32" s="271"/>
      <c r="C32" s="272"/>
      <c r="D32" s="385" t="s">
        <v>852</v>
      </c>
      <c r="E32" s="385"/>
      <c r="F32" s="385"/>
      <c r="G32" s="385"/>
      <c r="H32" s="385"/>
      <c r="I32" s="385"/>
      <c r="J32" s="385"/>
      <c r="K32" s="268"/>
    </row>
    <row r="33" spans="2:11" ht="15" customHeight="1">
      <c r="B33" s="271"/>
      <c r="C33" s="272"/>
      <c r="D33" s="385" t="s">
        <v>853</v>
      </c>
      <c r="E33" s="385"/>
      <c r="F33" s="385"/>
      <c r="G33" s="385"/>
      <c r="H33" s="385"/>
      <c r="I33" s="385"/>
      <c r="J33" s="385"/>
      <c r="K33" s="268"/>
    </row>
    <row r="34" spans="2:11" ht="15" customHeight="1">
      <c r="B34" s="271"/>
      <c r="C34" s="272"/>
      <c r="D34" s="270"/>
      <c r="E34" s="274" t="s">
        <v>123</v>
      </c>
      <c r="F34" s="270"/>
      <c r="G34" s="385" t="s">
        <v>854</v>
      </c>
      <c r="H34" s="385"/>
      <c r="I34" s="385"/>
      <c r="J34" s="385"/>
      <c r="K34" s="268"/>
    </row>
    <row r="35" spans="2:11" ht="30.75" customHeight="1">
      <c r="B35" s="271"/>
      <c r="C35" s="272"/>
      <c r="D35" s="270"/>
      <c r="E35" s="274" t="s">
        <v>855</v>
      </c>
      <c r="F35" s="270"/>
      <c r="G35" s="385" t="s">
        <v>856</v>
      </c>
      <c r="H35" s="385"/>
      <c r="I35" s="385"/>
      <c r="J35" s="385"/>
      <c r="K35" s="268"/>
    </row>
    <row r="36" spans="2:11" ht="15" customHeight="1">
      <c r="B36" s="271"/>
      <c r="C36" s="272"/>
      <c r="D36" s="270"/>
      <c r="E36" s="274" t="s">
        <v>54</v>
      </c>
      <c r="F36" s="270"/>
      <c r="G36" s="385" t="s">
        <v>857</v>
      </c>
      <c r="H36" s="385"/>
      <c r="I36" s="385"/>
      <c r="J36" s="385"/>
      <c r="K36" s="268"/>
    </row>
    <row r="37" spans="2:11" ht="15" customHeight="1">
      <c r="B37" s="271"/>
      <c r="C37" s="272"/>
      <c r="D37" s="270"/>
      <c r="E37" s="274" t="s">
        <v>124</v>
      </c>
      <c r="F37" s="270"/>
      <c r="G37" s="385" t="s">
        <v>858</v>
      </c>
      <c r="H37" s="385"/>
      <c r="I37" s="385"/>
      <c r="J37" s="385"/>
      <c r="K37" s="268"/>
    </row>
    <row r="38" spans="2:11" ht="15" customHeight="1">
      <c r="B38" s="271"/>
      <c r="C38" s="272"/>
      <c r="D38" s="270"/>
      <c r="E38" s="274" t="s">
        <v>125</v>
      </c>
      <c r="F38" s="270"/>
      <c r="G38" s="385" t="s">
        <v>859</v>
      </c>
      <c r="H38" s="385"/>
      <c r="I38" s="385"/>
      <c r="J38" s="385"/>
      <c r="K38" s="268"/>
    </row>
    <row r="39" spans="2:11" ht="15" customHeight="1">
      <c r="B39" s="271"/>
      <c r="C39" s="272"/>
      <c r="D39" s="270"/>
      <c r="E39" s="274" t="s">
        <v>126</v>
      </c>
      <c r="F39" s="270"/>
      <c r="G39" s="385" t="s">
        <v>860</v>
      </c>
      <c r="H39" s="385"/>
      <c r="I39" s="385"/>
      <c r="J39" s="385"/>
      <c r="K39" s="268"/>
    </row>
    <row r="40" spans="2:11" ht="15" customHeight="1">
      <c r="B40" s="271"/>
      <c r="C40" s="272"/>
      <c r="D40" s="270"/>
      <c r="E40" s="274" t="s">
        <v>861</v>
      </c>
      <c r="F40" s="270"/>
      <c r="G40" s="385" t="s">
        <v>862</v>
      </c>
      <c r="H40" s="385"/>
      <c r="I40" s="385"/>
      <c r="J40" s="385"/>
      <c r="K40" s="268"/>
    </row>
    <row r="41" spans="2:11" ht="15" customHeight="1">
      <c r="B41" s="271"/>
      <c r="C41" s="272"/>
      <c r="D41" s="270"/>
      <c r="E41" s="274"/>
      <c r="F41" s="270"/>
      <c r="G41" s="385" t="s">
        <v>863</v>
      </c>
      <c r="H41" s="385"/>
      <c r="I41" s="385"/>
      <c r="J41" s="385"/>
      <c r="K41" s="268"/>
    </row>
    <row r="42" spans="2:11" ht="15" customHeight="1">
      <c r="B42" s="271"/>
      <c r="C42" s="272"/>
      <c r="D42" s="270"/>
      <c r="E42" s="274" t="s">
        <v>864</v>
      </c>
      <c r="F42" s="270"/>
      <c r="G42" s="385" t="s">
        <v>865</v>
      </c>
      <c r="H42" s="385"/>
      <c r="I42" s="385"/>
      <c r="J42" s="385"/>
      <c r="K42" s="268"/>
    </row>
    <row r="43" spans="2:11" ht="15" customHeight="1">
      <c r="B43" s="271"/>
      <c r="C43" s="272"/>
      <c r="D43" s="270"/>
      <c r="E43" s="274" t="s">
        <v>128</v>
      </c>
      <c r="F43" s="270"/>
      <c r="G43" s="385" t="s">
        <v>866</v>
      </c>
      <c r="H43" s="385"/>
      <c r="I43" s="385"/>
      <c r="J43" s="385"/>
      <c r="K43" s="268"/>
    </row>
    <row r="44" spans="2:11" ht="12.75" customHeight="1">
      <c r="B44" s="271"/>
      <c r="C44" s="272"/>
      <c r="D44" s="270"/>
      <c r="E44" s="270"/>
      <c r="F44" s="270"/>
      <c r="G44" s="270"/>
      <c r="H44" s="270"/>
      <c r="I44" s="270"/>
      <c r="J44" s="270"/>
      <c r="K44" s="268"/>
    </row>
    <row r="45" spans="2:11" ht="15" customHeight="1">
      <c r="B45" s="271"/>
      <c r="C45" s="272"/>
      <c r="D45" s="385" t="s">
        <v>867</v>
      </c>
      <c r="E45" s="385"/>
      <c r="F45" s="385"/>
      <c r="G45" s="385"/>
      <c r="H45" s="385"/>
      <c r="I45" s="385"/>
      <c r="J45" s="385"/>
      <c r="K45" s="268"/>
    </row>
    <row r="46" spans="2:11" ht="15" customHeight="1">
      <c r="B46" s="271"/>
      <c r="C46" s="272"/>
      <c r="D46" s="272"/>
      <c r="E46" s="385" t="s">
        <v>868</v>
      </c>
      <c r="F46" s="385"/>
      <c r="G46" s="385"/>
      <c r="H46" s="385"/>
      <c r="I46" s="385"/>
      <c r="J46" s="385"/>
      <c r="K46" s="268"/>
    </row>
    <row r="47" spans="2:11" ht="15" customHeight="1">
      <c r="B47" s="271"/>
      <c r="C47" s="272"/>
      <c r="D47" s="272"/>
      <c r="E47" s="385" t="s">
        <v>869</v>
      </c>
      <c r="F47" s="385"/>
      <c r="G47" s="385"/>
      <c r="H47" s="385"/>
      <c r="I47" s="385"/>
      <c r="J47" s="385"/>
      <c r="K47" s="268"/>
    </row>
    <row r="48" spans="2:11" ht="15" customHeight="1">
      <c r="B48" s="271"/>
      <c r="C48" s="272"/>
      <c r="D48" s="272"/>
      <c r="E48" s="385" t="s">
        <v>870</v>
      </c>
      <c r="F48" s="385"/>
      <c r="G48" s="385"/>
      <c r="H48" s="385"/>
      <c r="I48" s="385"/>
      <c r="J48" s="385"/>
      <c r="K48" s="268"/>
    </row>
    <row r="49" spans="2:11" ht="15" customHeight="1">
      <c r="B49" s="271"/>
      <c r="C49" s="272"/>
      <c r="D49" s="385" t="s">
        <v>871</v>
      </c>
      <c r="E49" s="385"/>
      <c r="F49" s="385"/>
      <c r="G49" s="385"/>
      <c r="H49" s="385"/>
      <c r="I49" s="385"/>
      <c r="J49" s="385"/>
      <c r="K49" s="268"/>
    </row>
    <row r="50" spans="2:11" ht="25.5" customHeight="1">
      <c r="B50" s="267"/>
      <c r="C50" s="387" t="s">
        <v>872</v>
      </c>
      <c r="D50" s="387"/>
      <c r="E50" s="387"/>
      <c r="F50" s="387"/>
      <c r="G50" s="387"/>
      <c r="H50" s="387"/>
      <c r="I50" s="387"/>
      <c r="J50" s="387"/>
      <c r="K50" s="268"/>
    </row>
    <row r="51" spans="2:11" ht="5.25" customHeight="1">
      <c r="B51" s="267"/>
      <c r="C51" s="269"/>
      <c r="D51" s="269"/>
      <c r="E51" s="269"/>
      <c r="F51" s="269"/>
      <c r="G51" s="269"/>
      <c r="H51" s="269"/>
      <c r="I51" s="269"/>
      <c r="J51" s="269"/>
      <c r="K51" s="268"/>
    </row>
    <row r="52" spans="2:11" ht="15" customHeight="1">
      <c r="B52" s="267"/>
      <c r="C52" s="385" t="s">
        <v>873</v>
      </c>
      <c r="D52" s="385"/>
      <c r="E52" s="385"/>
      <c r="F52" s="385"/>
      <c r="G52" s="385"/>
      <c r="H52" s="385"/>
      <c r="I52" s="385"/>
      <c r="J52" s="385"/>
      <c r="K52" s="268"/>
    </row>
    <row r="53" spans="2:11" ht="15" customHeight="1">
      <c r="B53" s="267"/>
      <c r="C53" s="385" t="s">
        <v>874</v>
      </c>
      <c r="D53" s="385"/>
      <c r="E53" s="385"/>
      <c r="F53" s="385"/>
      <c r="G53" s="385"/>
      <c r="H53" s="385"/>
      <c r="I53" s="385"/>
      <c r="J53" s="385"/>
      <c r="K53" s="268"/>
    </row>
    <row r="54" spans="2:11" ht="12.75" customHeight="1">
      <c r="B54" s="267"/>
      <c r="C54" s="270"/>
      <c r="D54" s="270"/>
      <c r="E54" s="270"/>
      <c r="F54" s="270"/>
      <c r="G54" s="270"/>
      <c r="H54" s="270"/>
      <c r="I54" s="270"/>
      <c r="J54" s="270"/>
      <c r="K54" s="268"/>
    </row>
    <row r="55" spans="2:11" ht="15" customHeight="1">
      <c r="B55" s="267"/>
      <c r="C55" s="385" t="s">
        <v>875</v>
      </c>
      <c r="D55" s="385"/>
      <c r="E55" s="385"/>
      <c r="F55" s="385"/>
      <c r="G55" s="385"/>
      <c r="H55" s="385"/>
      <c r="I55" s="385"/>
      <c r="J55" s="385"/>
      <c r="K55" s="268"/>
    </row>
    <row r="56" spans="2:11" ht="15" customHeight="1">
      <c r="B56" s="267"/>
      <c r="C56" s="272"/>
      <c r="D56" s="385" t="s">
        <v>876</v>
      </c>
      <c r="E56" s="385"/>
      <c r="F56" s="385"/>
      <c r="G56" s="385"/>
      <c r="H56" s="385"/>
      <c r="I56" s="385"/>
      <c r="J56" s="385"/>
      <c r="K56" s="268"/>
    </row>
    <row r="57" spans="2:11" ht="15" customHeight="1">
      <c r="B57" s="267"/>
      <c r="C57" s="272"/>
      <c r="D57" s="385" t="s">
        <v>877</v>
      </c>
      <c r="E57" s="385"/>
      <c r="F57" s="385"/>
      <c r="G57" s="385"/>
      <c r="H57" s="385"/>
      <c r="I57" s="385"/>
      <c r="J57" s="385"/>
      <c r="K57" s="268"/>
    </row>
    <row r="58" spans="2:11" ht="15" customHeight="1">
      <c r="B58" s="267"/>
      <c r="C58" s="272"/>
      <c r="D58" s="385" t="s">
        <v>878</v>
      </c>
      <c r="E58" s="385"/>
      <c r="F58" s="385"/>
      <c r="G58" s="385"/>
      <c r="H58" s="385"/>
      <c r="I58" s="385"/>
      <c r="J58" s="385"/>
      <c r="K58" s="268"/>
    </row>
    <row r="59" spans="2:11" ht="15" customHeight="1">
      <c r="B59" s="267"/>
      <c r="C59" s="272"/>
      <c r="D59" s="385" t="s">
        <v>879</v>
      </c>
      <c r="E59" s="385"/>
      <c r="F59" s="385"/>
      <c r="G59" s="385"/>
      <c r="H59" s="385"/>
      <c r="I59" s="385"/>
      <c r="J59" s="385"/>
      <c r="K59" s="268"/>
    </row>
    <row r="60" spans="2:11" ht="15" customHeight="1">
      <c r="B60" s="267"/>
      <c r="C60" s="272"/>
      <c r="D60" s="389" t="s">
        <v>880</v>
      </c>
      <c r="E60" s="389"/>
      <c r="F60" s="389"/>
      <c r="G60" s="389"/>
      <c r="H60" s="389"/>
      <c r="I60" s="389"/>
      <c r="J60" s="389"/>
      <c r="K60" s="268"/>
    </row>
    <row r="61" spans="2:11" ht="15" customHeight="1">
      <c r="B61" s="267"/>
      <c r="C61" s="272"/>
      <c r="D61" s="385" t="s">
        <v>881</v>
      </c>
      <c r="E61" s="385"/>
      <c r="F61" s="385"/>
      <c r="G61" s="385"/>
      <c r="H61" s="385"/>
      <c r="I61" s="385"/>
      <c r="J61" s="385"/>
      <c r="K61" s="268"/>
    </row>
    <row r="62" spans="2:11" ht="12.75" customHeight="1">
      <c r="B62" s="267"/>
      <c r="C62" s="272"/>
      <c r="D62" s="272"/>
      <c r="E62" s="275"/>
      <c r="F62" s="272"/>
      <c r="G62" s="272"/>
      <c r="H62" s="272"/>
      <c r="I62" s="272"/>
      <c r="J62" s="272"/>
      <c r="K62" s="268"/>
    </row>
    <row r="63" spans="2:11" ht="15" customHeight="1">
      <c r="B63" s="267"/>
      <c r="C63" s="272"/>
      <c r="D63" s="385" t="s">
        <v>882</v>
      </c>
      <c r="E63" s="385"/>
      <c r="F63" s="385"/>
      <c r="G63" s="385"/>
      <c r="H63" s="385"/>
      <c r="I63" s="385"/>
      <c r="J63" s="385"/>
      <c r="K63" s="268"/>
    </row>
    <row r="64" spans="2:11" ht="15" customHeight="1">
      <c r="B64" s="267"/>
      <c r="C64" s="272"/>
      <c r="D64" s="389" t="s">
        <v>883</v>
      </c>
      <c r="E64" s="389"/>
      <c r="F64" s="389"/>
      <c r="G64" s="389"/>
      <c r="H64" s="389"/>
      <c r="I64" s="389"/>
      <c r="J64" s="389"/>
      <c r="K64" s="268"/>
    </row>
    <row r="65" spans="2:11" ht="15" customHeight="1">
      <c r="B65" s="267"/>
      <c r="C65" s="272"/>
      <c r="D65" s="385" t="s">
        <v>884</v>
      </c>
      <c r="E65" s="385"/>
      <c r="F65" s="385"/>
      <c r="G65" s="385"/>
      <c r="H65" s="385"/>
      <c r="I65" s="385"/>
      <c r="J65" s="385"/>
      <c r="K65" s="268"/>
    </row>
    <row r="66" spans="2:11" ht="15" customHeight="1">
      <c r="B66" s="267"/>
      <c r="C66" s="272"/>
      <c r="D66" s="385" t="s">
        <v>885</v>
      </c>
      <c r="E66" s="385"/>
      <c r="F66" s="385"/>
      <c r="G66" s="385"/>
      <c r="H66" s="385"/>
      <c r="I66" s="385"/>
      <c r="J66" s="385"/>
      <c r="K66" s="268"/>
    </row>
    <row r="67" spans="2:11" ht="15" customHeight="1">
      <c r="B67" s="267"/>
      <c r="C67" s="272"/>
      <c r="D67" s="385" t="s">
        <v>886</v>
      </c>
      <c r="E67" s="385"/>
      <c r="F67" s="385"/>
      <c r="G67" s="385"/>
      <c r="H67" s="385"/>
      <c r="I67" s="385"/>
      <c r="J67" s="385"/>
      <c r="K67" s="268"/>
    </row>
    <row r="68" spans="2:11" ht="15" customHeight="1">
      <c r="B68" s="267"/>
      <c r="C68" s="272"/>
      <c r="D68" s="385" t="s">
        <v>887</v>
      </c>
      <c r="E68" s="385"/>
      <c r="F68" s="385"/>
      <c r="G68" s="385"/>
      <c r="H68" s="385"/>
      <c r="I68" s="385"/>
      <c r="J68" s="385"/>
      <c r="K68" s="268"/>
    </row>
    <row r="69" spans="2:11" ht="12.75" customHeight="1">
      <c r="B69" s="276"/>
      <c r="C69" s="277"/>
      <c r="D69" s="277"/>
      <c r="E69" s="277"/>
      <c r="F69" s="277"/>
      <c r="G69" s="277"/>
      <c r="H69" s="277"/>
      <c r="I69" s="277"/>
      <c r="J69" s="277"/>
      <c r="K69" s="278"/>
    </row>
    <row r="70" spans="2:11" ht="18.75" customHeight="1">
      <c r="B70" s="279"/>
      <c r="C70" s="279"/>
      <c r="D70" s="279"/>
      <c r="E70" s="279"/>
      <c r="F70" s="279"/>
      <c r="G70" s="279"/>
      <c r="H70" s="279"/>
      <c r="I70" s="279"/>
      <c r="J70" s="279"/>
      <c r="K70" s="280"/>
    </row>
    <row r="71" spans="2:11" ht="18.75" customHeight="1">
      <c r="B71" s="280"/>
      <c r="C71" s="280"/>
      <c r="D71" s="280"/>
      <c r="E71" s="280"/>
      <c r="F71" s="280"/>
      <c r="G71" s="280"/>
      <c r="H71" s="280"/>
      <c r="I71" s="280"/>
      <c r="J71" s="280"/>
      <c r="K71" s="280"/>
    </row>
    <row r="72" spans="2:11" ht="7.5" customHeight="1">
      <c r="B72" s="281"/>
      <c r="C72" s="282"/>
      <c r="D72" s="282"/>
      <c r="E72" s="282"/>
      <c r="F72" s="282"/>
      <c r="G72" s="282"/>
      <c r="H72" s="282"/>
      <c r="I72" s="282"/>
      <c r="J72" s="282"/>
      <c r="K72" s="283"/>
    </row>
    <row r="73" spans="2:11" ht="45" customHeight="1">
      <c r="B73" s="284"/>
      <c r="C73" s="390" t="s">
        <v>101</v>
      </c>
      <c r="D73" s="390"/>
      <c r="E73" s="390"/>
      <c r="F73" s="390"/>
      <c r="G73" s="390"/>
      <c r="H73" s="390"/>
      <c r="I73" s="390"/>
      <c r="J73" s="390"/>
      <c r="K73" s="285"/>
    </row>
    <row r="74" spans="2:11" ht="17.25" customHeight="1">
      <c r="B74" s="284"/>
      <c r="C74" s="286" t="s">
        <v>888</v>
      </c>
      <c r="D74" s="286"/>
      <c r="E74" s="286"/>
      <c r="F74" s="286" t="s">
        <v>889</v>
      </c>
      <c r="G74" s="287"/>
      <c r="H74" s="286" t="s">
        <v>124</v>
      </c>
      <c r="I74" s="286" t="s">
        <v>58</v>
      </c>
      <c r="J74" s="286" t="s">
        <v>890</v>
      </c>
      <c r="K74" s="285"/>
    </row>
    <row r="75" spans="2:11" ht="17.25" customHeight="1">
      <c r="B75" s="284"/>
      <c r="C75" s="288" t="s">
        <v>891</v>
      </c>
      <c r="D75" s="288"/>
      <c r="E75" s="288"/>
      <c r="F75" s="289" t="s">
        <v>892</v>
      </c>
      <c r="G75" s="290"/>
      <c r="H75" s="288"/>
      <c r="I75" s="288"/>
      <c r="J75" s="288" t="s">
        <v>893</v>
      </c>
      <c r="K75" s="285"/>
    </row>
    <row r="76" spans="2:11" ht="5.25" customHeight="1">
      <c r="B76" s="284"/>
      <c r="C76" s="291"/>
      <c r="D76" s="291"/>
      <c r="E76" s="291"/>
      <c r="F76" s="291"/>
      <c r="G76" s="292"/>
      <c r="H76" s="291"/>
      <c r="I76" s="291"/>
      <c r="J76" s="291"/>
      <c r="K76" s="285"/>
    </row>
    <row r="77" spans="2:11" ht="15" customHeight="1">
      <c r="B77" s="284"/>
      <c r="C77" s="274" t="s">
        <v>54</v>
      </c>
      <c r="D77" s="291"/>
      <c r="E77" s="291"/>
      <c r="F77" s="293" t="s">
        <v>894</v>
      </c>
      <c r="G77" s="292"/>
      <c r="H77" s="274" t="s">
        <v>895</v>
      </c>
      <c r="I77" s="274" t="s">
        <v>896</v>
      </c>
      <c r="J77" s="274">
        <v>20</v>
      </c>
      <c r="K77" s="285"/>
    </row>
    <row r="78" spans="2:11" ht="15" customHeight="1">
      <c r="B78" s="284"/>
      <c r="C78" s="274" t="s">
        <v>897</v>
      </c>
      <c r="D78" s="274"/>
      <c r="E78" s="274"/>
      <c r="F78" s="293" t="s">
        <v>894</v>
      </c>
      <c r="G78" s="292"/>
      <c r="H78" s="274" t="s">
        <v>898</v>
      </c>
      <c r="I78" s="274" t="s">
        <v>896</v>
      </c>
      <c r="J78" s="274">
        <v>120</v>
      </c>
      <c r="K78" s="285"/>
    </row>
    <row r="79" spans="2:11" ht="15" customHeight="1">
      <c r="B79" s="294"/>
      <c r="C79" s="274" t="s">
        <v>899</v>
      </c>
      <c r="D79" s="274"/>
      <c r="E79" s="274"/>
      <c r="F79" s="293" t="s">
        <v>900</v>
      </c>
      <c r="G79" s="292"/>
      <c r="H79" s="274" t="s">
        <v>901</v>
      </c>
      <c r="I79" s="274" t="s">
        <v>896</v>
      </c>
      <c r="J79" s="274">
        <v>50</v>
      </c>
      <c r="K79" s="285"/>
    </row>
    <row r="80" spans="2:11" ht="15" customHeight="1">
      <c r="B80" s="294"/>
      <c r="C80" s="274" t="s">
        <v>902</v>
      </c>
      <c r="D80" s="274"/>
      <c r="E80" s="274"/>
      <c r="F80" s="293" t="s">
        <v>894</v>
      </c>
      <c r="G80" s="292"/>
      <c r="H80" s="274" t="s">
        <v>903</v>
      </c>
      <c r="I80" s="274" t="s">
        <v>904</v>
      </c>
      <c r="J80" s="274"/>
      <c r="K80" s="285"/>
    </row>
    <row r="81" spans="2:11" ht="15" customHeight="1">
      <c r="B81" s="294"/>
      <c r="C81" s="295" t="s">
        <v>905</v>
      </c>
      <c r="D81" s="295"/>
      <c r="E81" s="295"/>
      <c r="F81" s="296" t="s">
        <v>900</v>
      </c>
      <c r="G81" s="295"/>
      <c r="H81" s="295" t="s">
        <v>906</v>
      </c>
      <c r="I81" s="295" t="s">
        <v>896</v>
      </c>
      <c r="J81" s="295">
        <v>15</v>
      </c>
      <c r="K81" s="285"/>
    </row>
    <row r="82" spans="2:11" ht="15" customHeight="1">
      <c r="B82" s="294"/>
      <c r="C82" s="295" t="s">
        <v>907</v>
      </c>
      <c r="D82" s="295"/>
      <c r="E82" s="295"/>
      <c r="F82" s="296" t="s">
        <v>900</v>
      </c>
      <c r="G82" s="295"/>
      <c r="H82" s="295" t="s">
        <v>908</v>
      </c>
      <c r="I82" s="295" t="s">
        <v>896</v>
      </c>
      <c r="J82" s="295">
        <v>15</v>
      </c>
      <c r="K82" s="285"/>
    </row>
    <row r="83" spans="2:11" ht="15" customHeight="1">
      <c r="B83" s="294"/>
      <c r="C83" s="295" t="s">
        <v>909</v>
      </c>
      <c r="D83" s="295"/>
      <c r="E83" s="295"/>
      <c r="F83" s="296" t="s">
        <v>900</v>
      </c>
      <c r="G83" s="295"/>
      <c r="H83" s="295" t="s">
        <v>910</v>
      </c>
      <c r="I83" s="295" t="s">
        <v>896</v>
      </c>
      <c r="J83" s="295">
        <v>20</v>
      </c>
      <c r="K83" s="285"/>
    </row>
    <row r="84" spans="2:11" ht="15" customHeight="1">
      <c r="B84" s="294"/>
      <c r="C84" s="295" t="s">
        <v>911</v>
      </c>
      <c r="D84" s="295"/>
      <c r="E84" s="295"/>
      <c r="F84" s="296" t="s">
        <v>900</v>
      </c>
      <c r="G84" s="295"/>
      <c r="H84" s="295" t="s">
        <v>912</v>
      </c>
      <c r="I84" s="295" t="s">
        <v>896</v>
      </c>
      <c r="J84" s="295">
        <v>20</v>
      </c>
      <c r="K84" s="285"/>
    </row>
    <row r="85" spans="2:11" ht="15" customHeight="1">
      <c r="B85" s="294"/>
      <c r="C85" s="274" t="s">
        <v>913</v>
      </c>
      <c r="D85" s="274"/>
      <c r="E85" s="274"/>
      <c r="F85" s="293" t="s">
        <v>900</v>
      </c>
      <c r="G85" s="292"/>
      <c r="H85" s="274" t="s">
        <v>914</v>
      </c>
      <c r="I85" s="274" t="s">
        <v>896</v>
      </c>
      <c r="J85" s="274">
        <v>50</v>
      </c>
      <c r="K85" s="285"/>
    </row>
    <row r="86" spans="2:11" ht="15" customHeight="1">
      <c r="B86" s="294"/>
      <c r="C86" s="274" t="s">
        <v>915</v>
      </c>
      <c r="D86" s="274"/>
      <c r="E86" s="274"/>
      <c r="F86" s="293" t="s">
        <v>900</v>
      </c>
      <c r="G86" s="292"/>
      <c r="H86" s="274" t="s">
        <v>916</v>
      </c>
      <c r="I86" s="274" t="s">
        <v>896</v>
      </c>
      <c r="J86" s="274">
        <v>20</v>
      </c>
      <c r="K86" s="285"/>
    </row>
    <row r="87" spans="2:11" ht="15" customHeight="1">
      <c r="B87" s="294"/>
      <c r="C87" s="274" t="s">
        <v>917</v>
      </c>
      <c r="D87" s="274"/>
      <c r="E87" s="274"/>
      <c r="F87" s="293" t="s">
        <v>900</v>
      </c>
      <c r="G87" s="292"/>
      <c r="H87" s="274" t="s">
        <v>918</v>
      </c>
      <c r="I87" s="274" t="s">
        <v>896</v>
      </c>
      <c r="J87" s="274">
        <v>20</v>
      </c>
      <c r="K87" s="285"/>
    </row>
    <row r="88" spans="2:11" ht="15" customHeight="1">
      <c r="B88" s="294"/>
      <c r="C88" s="274" t="s">
        <v>919</v>
      </c>
      <c r="D88" s="274"/>
      <c r="E88" s="274"/>
      <c r="F88" s="293" t="s">
        <v>900</v>
      </c>
      <c r="G88" s="292"/>
      <c r="H88" s="274" t="s">
        <v>920</v>
      </c>
      <c r="I88" s="274" t="s">
        <v>896</v>
      </c>
      <c r="J88" s="274">
        <v>50</v>
      </c>
      <c r="K88" s="285"/>
    </row>
    <row r="89" spans="2:11" ht="15" customHeight="1">
      <c r="B89" s="294"/>
      <c r="C89" s="274" t="s">
        <v>921</v>
      </c>
      <c r="D89" s="274"/>
      <c r="E89" s="274"/>
      <c r="F89" s="293" t="s">
        <v>900</v>
      </c>
      <c r="G89" s="292"/>
      <c r="H89" s="274" t="s">
        <v>921</v>
      </c>
      <c r="I89" s="274" t="s">
        <v>896</v>
      </c>
      <c r="J89" s="274">
        <v>50</v>
      </c>
      <c r="K89" s="285"/>
    </row>
    <row r="90" spans="2:11" ht="15" customHeight="1">
      <c r="B90" s="294"/>
      <c r="C90" s="274" t="s">
        <v>129</v>
      </c>
      <c r="D90" s="274"/>
      <c r="E90" s="274"/>
      <c r="F90" s="293" t="s">
        <v>900</v>
      </c>
      <c r="G90" s="292"/>
      <c r="H90" s="274" t="s">
        <v>922</v>
      </c>
      <c r="I90" s="274" t="s">
        <v>896</v>
      </c>
      <c r="J90" s="274">
        <v>255</v>
      </c>
      <c r="K90" s="285"/>
    </row>
    <row r="91" spans="2:11" ht="15" customHeight="1">
      <c r="B91" s="294"/>
      <c r="C91" s="274" t="s">
        <v>923</v>
      </c>
      <c r="D91" s="274"/>
      <c r="E91" s="274"/>
      <c r="F91" s="293" t="s">
        <v>894</v>
      </c>
      <c r="G91" s="292"/>
      <c r="H91" s="274" t="s">
        <v>924</v>
      </c>
      <c r="I91" s="274" t="s">
        <v>925</v>
      </c>
      <c r="J91" s="274"/>
      <c r="K91" s="285"/>
    </row>
    <row r="92" spans="2:11" ht="15" customHeight="1">
      <c r="B92" s="294"/>
      <c r="C92" s="274" t="s">
        <v>926</v>
      </c>
      <c r="D92" s="274"/>
      <c r="E92" s="274"/>
      <c r="F92" s="293" t="s">
        <v>894</v>
      </c>
      <c r="G92" s="292"/>
      <c r="H92" s="274" t="s">
        <v>927</v>
      </c>
      <c r="I92" s="274" t="s">
        <v>928</v>
      </c>
      <c r="J92" s="274"/>
      <c r="K92" s="285"/>
    </row>
    <row r="93" spans="2:11" ht="15" customHeight="1">
      <c r="B93" s="294"/>
      <c r="C93" s="274" t="s">
        <v>929</v>
      </c>
      <c r="D93" s="274"/>
      <c r="E93" s="274"/>
      <c r="F93" s="293" t="s">
        <v>894</v>
      </c>
      <c r="G93" s="292"/>
      <c r="H93" s="274" t="s">
        <v>929</v>
      </c>
      <c r="I93" s="274" t="s">
        <v>928</v>
      </c>
      <c r="J93" s="274"/>
      <c r="K93" s="285"/>
    </row>
    <row r="94" spans="2:11" ht="15" customHeight="1">
      <c r="B94" s="294"/>
      <c r="C94" s="274" t="s">
        <v>39</v>
      </c>
      <c r="D94" s="274"/>
      <c r="E94" s="274"/>
      <c r="F94" s="293" t="s">
        <v>894</v>
      </c>
      <c r="G94" s="292"/>
      <c r="H94" s="274" t="s">
        <v>930</v>
      </c>
      <c r="I94" s="274" t="s">
        <v>928</v>
      </c>
      <c r="J94" s="274"/>
      <c r="K94" s="285"/>
    </row>
    <row r="95" spans="2:11" ht="15" customHeight="1">
      <c r="B95" s="294"/>
      <c r="C95" s="274" t="s">
        <v>49</v>
      </c>
      <c r="D95" s="274"/>
      <c r="E95" s="274"/>
      <c r="F95" s="293" t="s">
        <v>894</v>
      </c>
      <c r="G95" s="292"/>
      <c r="H95" s="274" t="s">
        <v>931</v>
      </c>
      <c r="I95" s="274" t="s">
        <v>928</v>
      </c>
      <c r="J95" s="274"/>
      <c r="K95" s="285"/>
    </row>
    <row r="96" spans="2:11" ht="15" customHeight="1">
      <c r="B96" s="297"/>
      <c r="C96" s="298"/>
      <c r="D96" s="298"/>
      <c r="E96" s="298"/>
      <c r="F96" s="298"/>
      <c r="G96" s="298"/>
      <c r="H96" s="298"/>
      <c r="I96" s="298"/>
      <c r="J96" s="298"/>
      <c r="K96" s="299"/>
    </row>
    <row r="97" spans="2:11" ht="18.75" customHeight="1">
      <c r="B97" s="300"/>
      <c r="C97" s="301"/>
      <c r="D97" s="301"/>
      <c r="E97" s="301"/>
      <c r="F97" s="301"/>
      <c r="G97" s="301"/>
      <c r="H97" s="301"/>
      <c r="I97" s="301"/>
      <c r="J97" s="301"/>
      <c r="K97" s="300"/>
    </row>
    <row r="98" spans="2:11" ht="18.75" customHeight="1">
      <c r="B98" s="280"/>
      <c r="C98" s="280"/>
      <c r="D98" s="280"/>
      <c r="E98" s="280"/>
      <c r="F98" s="280"/>
      <c r="G98" s="280"/>
      <c r="H98" s="280"/>
      <c r="I98" s="280"/>
      <c r="J98" s="280"/>
      <c r="K98" s="280"/>
    </row>
    <row r="99" spans="2:11" ht="7.5" customHeight="1">
      <c r="B99" s="281"/>
      <c r="C99" s="282"/>
      <c r="D99" s="282"/>
      <c r="E99" s="282"/>
      <c r="F99" s="282"/>
      <c r="G99" s="282"/>
      <c r="H99" s="282"/>
      <c r="I99" s="282"/>
      <c r="J99" s="282"/>
      <c r="K99" s="283"/>
    </row>
    <row r="100" spans="2:11" ht="45" customHeight="1">
      <c r="B100" s="284"/>
      <c r="C100" s="390" t="s">
        <v>932</v>
      </c>
      <c r="D100" s="390"/>
      <c r="E100" s="390"/>
      <c r="F100" s="390"/>
      <c r="G100" s="390"/>
      <c r="H100" s="390"/>
      <c r="I100" s="390"/>
      <c r="J100" s="390"/>
      <c r="K100" s="285"/>
    </row>
    <row r="101" spans="2:11" ht="17.25" customHeight="1">
      <c r="B101" s="284"/>
      <c r="C101" s="286" t="s">
        <v>888</v>
      </c>
      <c r="D101" s="286"/>
      <c r="E101" s="286"/>
      <c r="F101" s="286" t="s">
        <v>889</v>
      </c>
      <c r="G101" s="287"/>
      <c r="H101" s="286" t="s">
        <v>124</v>
      </c>
      <c r="I101" s="286" t="s">
        <v>58</v>
      </c>
      <c r="J101" s="286" t="s">
        <v>890</v>
      </c>
      <c r="K101" s="285"/>
    </row>
    <row r="102" spans="2:11" ht="17.25" customHeight="1">
      <c r="B102" s="284"/>
      <c r="C102" s="288" t="s">
        <v>891</v>
      </c>
      <c r="D102" s="288"/>
      <c r="E102" s="288"/>
      <c r="F102" s="289" t="s">
        <v>892</v>
      </c>
      <c r="G102" s="290"/>
      <c r="H102" s="288"/>
      <c r="I102" s="288"/>
      <c r="J102" s="288" t="s">
        <v>893</v>
      </c>
      <c r="K102" s="285"/>
    </row>
    <row r="103" spans="2:11" ht="5.25" customHeight="1">
      <c r="B103" s="284"/>
      <c r="C103" s="286"/>
      <c r="D103" s="286"/>
      <c r="E103" s="286"/>
      <c r="F103" s="286"/>
      <c r="G103" s="302"/>
      <c r="H103" s="286"/>
      <c r="I103" s="286"/>
      <c r="J103" s="286"/>
      <c r="K103" s="285"/>
    </row>
    <row r="104" spans="2:11" ht="15" customHeight="1">
      <c r="B104" s="284"/>
      <c r="C104" s="274" t="s">
        <v>54</v>
      </c>
      <c r="D104" s="291"/>
      <c r="E104" s="291"/>
      <c r="F104" s="293" t="s">
        <v>894</v>
      </c>
      <c r="G104" s="302"/>
      <c r="H104" s="274" t="s">
        <v>933</v>
      </c>
      <c r="I104" s="274" t="s">
        <v>896</v>
      </c>
      <c r="J104" s="274">
        <v>20</v>
      </c>
      <c r="K104" s="285"/>
    </row>
    <row r="105" spans="2:11" ht="15" customHeight="1">
      <c r="B105" s="284"/>
      <c r="C105" s="274" t="s">
        <v>897</v>
      </c>
      <c r="D105" s="274"/>
      <c r="E105" s="274"/>
      <c r="F105" s="293" t="s">
        <v>894</v>
      </c>
      <c r="G105" s="274"/>
      <c r="H105" s="274" t="s">
        <v>933</v>
      </c>
      <c r="I105" s="274" t="s">
        <v>896</v>
      </c>
      <c r="J105" s="274">
        <v>120</v>
      </c>
      <c r="K105" s="285"/>
    </row>
    <row r="106" spans="2:11" ht="15" customHeight="1">
      <c r="B106" s="294"/>
      <c r="C106" s="274" t="s">
        <v>899</v>
      </c>
      <c r="D106" s="274"/>
      <c r="E106" s="274"/>
      <c r="F106" s="293" t="s">
        <v>900</v>
      </c>
      <c r="G106" s="274"/>
      <c r="H106" s="274" t="s">
        <v>933</v>
      </c>
      <c r="I106" s="274" t="s">
        <v>896</v>
      </c>
      <c r="J106" s="274">
        <v>50</v>
      </c>
      <c r="K106" s="285"/>
    </row>
    <row r="107" spans="2:11" ht="15" customHeight="1">
      <c r="B107" s="294"/>
      <c r="C107" s="274" t="s">
        <v>902</v>
      </c>
      <c r="D107" s="274"/>
      <c r="E107" s="274"/>
      <c r="F107" s="293" t="s">
        <v>894</v>
      </c>
      <c r="G107" s="274"/>
      <c r="H107" s="274" t="s">
        <v>933</v>
      </c>
      <c r="I107" s="274" t="s">
        <v>904</v>
      </c>
      <c r="J107" s="274"/>
      <c r="K107" s="285"/>
    </row>
    <row r="108" spans="2:11" ht="15" customHeight="1">
      <c r="B108" s="294"/>
      <c r="C108" s="274" t="s">
        <v>913</v>
      </c>
      <c r="D108" s="274"/>
      <c r="E108" s="274"/>
      <c r="F108" s="293" t="s">
        <v>900</v>
      </c>
      <c r="G108" s="274"/>
      <c r="H108" s="274" t="s">
        <v>933</v>
      </c>
      <c r="I108" s="274" t="s">
        <v>896</v>
      </c>
      <c r="J108" s="274">
        <v>50</v>
      </c>
      <c r="K108" s="285"/>
    </row>
    <row r="109" spans="2:11" ht="15" customHeight="1">
      <c r="B109" s="294"/>
      <c r="C109" s="274" t="s">
        <v>921</v>
      </c>
      <c r="D109" s="274"/>
      <c r="E109" s="274"/>
      <c r="F109" s="293" t="s">
        <v>900</v>
      </c>
      <c r="G109" s="274"/>
      <c r="H109" s="274" t="s">
        <v>933</v>
      </c>
      <c r="I109" s="274" t="s">
        <v>896</v>
      </c>
      <c r="J109" s="274">
        <v>50</v>
      </c>
      <c r="K109" s="285"/>
    </row>
    <row r="110" spans="2:11" ht="15" customHeight="1">
      <c r="B110" s="294"/>
      <c r="C110" s="274" t="s">
        <v>919</v>
      </c>
      <c r="D110" s="274"/>
      <c r="E110" s="274"/>
      <c r="F110" s="293" t="s">
        <v>900</v>
      </c>
      <c r="G110" s="274"/>
      <c r="H110" s="274" t="s">
        <v>933</v>
      </c>
      <c r="I110" s="274" t="s">
        <v>896</v>
      </c>
      <c r="J110" s="274">
        <v>50</v>
      </c>
      <c r="K110" s="285"/>
    </row>
    <row r="111" spans="2:11" ht="15" customHeight="1">
      <c r="B111" s="294"/>
      <c r="C111" s="274" t="s">
        <v>54</v>
      </c>
      <c r="D111" s="274"/>
      <c r="E111" s="274"/>
      <c r="F111" s="293" t="s">
        <v>894</v>
      </c>
      <c r="G111" s="274"/>
      <c r="H111" s="274" t="s">
        <v>934</v>
      </c>
      <c r="I111" s="274" t="s">
        <v>896</v>
      </c>
      <c r="J111" s="274">
        <v>20</v>
      </c>
      <c r="K111" s="285"/>
    </row>
    <row r="112" spans="2:11" ht="15" customHeight="1">
      <c r="B112" s="294"/>
      <c r="C112" s="274" t="s">
        <v>935</v>
      </c>
      <c r="D112" s="274"/>
      <c r="E112" s="274"/>
      <c r="F112" s="293" t="s">
        <v>894</v>
      </c>
      <c r="G112" s="274"/>
      <c r="H112" s="274" t="s">
        <v>936</v>
      </c>
      <c r="I112" s="274" t="s">
        <v>896</v>
      </c>
      <c r="J112" s="274">
        <v>120</v>
      </c>
      <c r="K112" s="285"/>
    </row>
    <row r="113" spans="2:11" ht="15" customHeight="1">
      <c r="B113" s="294"/>
      <c r="C113" s="274" t="s">
        <v>39</v>
      </c>
      <c r="D113" s="274"/>
      <c r="E113" s="274"/>
      <c r="F113" s="293" t="s">
        <v>894</v>
      </c>
      <c r="G113" s="274"/>
      <c r="H113" s="274" t="s">
        <v>937</v>
      </c>
      <c r="I113" s="274" t="s">
        <v>928</v>
      </c>
      <c r="J113" s="274"/>
      <c r="K113" s="285"/>
    </row>
    <row r="114" spans="2:11" ht="15" customHeight="1">
      <c r="B114" s="294"/>
      <c r="C114" s="274" t="s">
        <v>49</v>
      </c>
      <c r="D114" s="274"/>
      <c r="E114" s="274"/>
      <c r="F114" s="293" t="s">
        <v>894</v>
      </c>
      <c r="G114" s="274"/>
      <c r="H114" s="274" t="s">
        <v>938</v>
      </c>
      <c r="I114" s="274" t="s">
        <v>928</v>
      </c>
      <c r="J114" s="274"/>
      <c r="K114" s="285"/>
    </row>
    <row r="115" spans="2:11" ht="15" customHeight="1">
      <c r="B115" s="294"/>
      <c r="C115" s="274" t="s">
        <v>58</v>
      </c>
      <c r="D115" s="274"/>
      <c r="E115" s="274"/>
      <c r="F115" s="293" t="s">
        <v>894</v>
      </c>
      <c r="G115" s="274"/>
      <c r="H115" s="274" t="s">
        <v>939</v>
      </c>
      <c r="I115" s="274" t="s">
        <v>940</v>
      </c>
      <c r="J115" s="274"/>
      <c r="K115" s="285"/>
    </row>
    <row r="116" spans="2:11" ht="15" customHeight="1">
      <c r="B116" s="297"/>
      <c r="C116" s="303"/>
      <c r="D116" s="303"/>
      <c r="E116" s="303"/>
      <c r="F116" s="303"/>
      <c r="G116" s="303"/>
      <c r="H116" s="303"/>
      <c r="I116" s="303"/>
      <c r="J116" s="303"/>
      <c r="K116" s="299"/>
    </row>
    <row r="117" spans="2:11" ht="18.75" customHeight="1">
      <c r="B117" s="304"/>
      <c r="C117" s="270"/>
      <c r="D117" s="270"/>
      <c r="E117" s="270"/>
      <c r="F117" s="305"/>
      <c r="G117" s="270"/>
      <c r="H117" s="270"/>
      <c r="I117" s="270"/>
      <c r="J117" s="270"/>
      <c r="K117" s="304"/>
    </row>
    <row r="118" spans="2:11" ht="18.75" customHeight="1">
      <c r="B118" s="280"/>
      <c r="C118" s="280"/>
      <c r="D118" s="280"/>
      <c r="E118" s="280"/>
      <c r="F118" s="280"/>
      <c r="G118" s="280"/>
      <c r="H118" s="280"/>
      <c r="I118" s="280"/>
      <c r="J118" s="280"/>
      <c r="K118" s="280"/>
    </row>
    <row r="119" spans="2:11" ht="7.5" customHeight="1">
      <c r="B119" s="306"/>
      <c r="C119" s="307"/>
      <c r="D119" s="307"/>
      <c r="E119" s="307"/>
      <c r="F119" s="307"/>
      <c r="G119" s="307"/>
      <c r="H119" s="307"/>
      <c r="I119" s="307"/>
      <c r="J119" s="307"/>
      <c r="K119" s="308"/>
    </row>
    <row r="120" spans="2:11" ht="45" customHeight="1">
      <c r="B120" s="309"/>
      <c r="C120" s="386" t="s">
        <v>941</v>
      </c>
      <c r="D120" s="386"/>
      <c r="E120" s="386"/>
      <c r="F120" s="386"/>
      <c r="G120" s="386"/>
      <c r="H120" s="386"/>
      <c r="I120" s="386"/>
      <c r="J120" s="386"/>
      <c r="K120" s="310"/>
    </row>
    <row r="121" spans="2:11" ht="17.25" customHeight="1">
      <c r="B121" s="311"/>
      <c r="C121" s="286" t="s">
        <v>888</v>
      </c>
      <c r="D121" s="286"/>
      <c r="E121" s="286"/>
      <c r="F121" s="286" t="s">
        <v>889</v>
      </c>
      <c r="G121" s="287"/>
      <c r="H121" s="286" t="s">
        <v>124</v>
      </c>
      <c r="I121" s="286" t="s">
        <v>58</v>
      </c>
      <c r="J121" s="286" t="s">
        <v>890</v>
      </c>
      <c r="K121" s="312"/>
    </row>
    <row r="122" spans="2:11" ht="17.25" customHeight="1">
      <c r="B122" s="311"/>
      <c r="C122" s="288" t="s">
        <v>891</v>
      </c>
      <c r="D122" s="288"/>
      <c r="E122" s="288"/>
      <c r="F122" s="289" t="s">
        <v>892</v>
      </c>
      <c r="G122" s="290"/>
      <c r="H122" s="288"/>
      <c r="I122" s="288"/>
      <c r="J122" s="288" t="s">
        <v>893</v>
      </c>
      <c r="K122" s="312"/>
    </row>
    <row r="123" spans="2:11" ht="5.25" customHeight="1">
      <c r="B123" s="313"/>
      <c r="C123" s="291"/>
      <c r="D123" s="291"/>
      <c r="E123" s="291"/>
      <c r="F123" s="291"/>
      <c r="G123" s="274"/>
      <c r="H123" s="291"/>
      <c r="I123" s="291"/>
      <c r="J123" s="291"/>
      <c r="K123" s="314"/>
    </row>
    <row r="124" spans="2:11" ht="15" customHeight="1">
      <c r="B124" s="313"/>
      <c r="C124" s="274" t="s">
        <v>897</v>
      </c>
      <c r="D124" s="291"/>
      <c r="E124" s="291"/>
      <c r="F124" s="293" t="s">
        <v>894</v>
      </c>
      <c r="G124" s="274"/>
      <c r="H124" s="274" t="s">
        <v>933</v>
      </c>
      <c r="I124" s="274" t="s">
        <v>896</v>
      </c>
      <c r="J124" s="274">
        <v>120</v>
      </c>
      <c r="K124" s="315"/>
    </row>
    <row r="125" spans="2:11" ht="15" customHeight="1">
      <c r="B125" s="313"/>
      <c r="C125" s="274" t="s">
        <v>942</v>
      </c>
      <c r="D125" s="274"/>
      <c r="E125" s="274"/>
      <c r="F125" s="293" t="s">
        <v>894</v>
      </c>
      <c r="G125" s="274"/>
      <c r="H125" s="274" t="s">
        <v>943</v>
      </c>
      <c r="I125" s="274" t="s">
        <v>896</v>
      </c>
      <c r="J125" s="274" t="s">
        <v>944</v>
      </c>
      <c r="K125" s="315"/>
    </row>
    <row r="126" spans="2:11" ht="15" customHeight="1">
      <c r="B126" s="313"/>
      <c r="C126" s="274" t="s">
        <v>843</v>
      </c>
      <c r="D126" s="274"/>
      <c r="E126" s="274"/>
      <c r="F126" s="293" t="s">
        <v>894</v>
      </c>
      <c r="G126" s="274"/>
      <c r="H126" s="274" t="s">
        <v>945</v>
      </c>
      <c r="I126" s="274" t="s">
        <v>896</v>
      </c>
      <c r="J126" s="274" t="s">
        <v>944</v>
      </c>
      <c r="K126" s="315"/>
    </row>
    <row r="127" spans="2:11" ht="15" customHeight="1">
      <c r="B127" s="313"/>
      <c r="C127" s="274" t="s">
        <v>905</v>
      </c>
      <c r="D127" s="274"/>
      <c r="E127" s="274"/>
      <c r="F127" s="293" t="s">
        <v>900</v>
      </c>
      <c r="G127" s="274"/>
      <c r="H127" s="274" t="s">
        <v>906</v>
      </c>
      <c r="I127" s="274" t="s">
        <v>896</v>
      </c>
      <c r="J127" s="274">
        <v>15</v>
      </c>
      <c r="K127" s="315"/>
    </row>
    <row r="128" spans="2:11" ht="15" customHeight="1">
      <c r="B128" s="313"/>
      <c r="C128" s="295" t="s">
        <v>907</v>
      </c>
      <c r="D128" s="295"/>
      <c r="E128" s="295"/>
      <c r="F128" s="296" t="s">
        <v>900</v>
      </c>
      <c r="G128" s="295"/>
      <c r="H128" s="295" t="s">
        <v>908</v>
      </c>
      <c r="I128" s="295" t="s">
        <v>896</v>
      </c>
      <c r="J128" s="295">
        <v>15</v>
      </c>
      <c r="K128" s="315"/>
    </row>
    <row r="129" spans="2:11" ht="15" customHeight="1">
      <c r="B129" s="313"/>
      <c r="C129" s="295" t="s">
        <v>909</v>
      </c>
      <c r="D129" s="295"/>
      <c r="E129" s="295"/>
      <c r="F129" s="296" t="s">
        <v>900</v>
      </c>
      <c r="G129" s="295"/>
      <c r="H129" s="295" t="s">
        <v>910</v>
      </c>
      <c r="I129" s="295" t="s">
        <v>896</v>
      </c>
      <c r="J129" s="295">
        <v>20</v>
      </c>
      <c r="K129" s="315"/>
    </row>
    <row r="130" spans="2:11" ht="15" customHeight="1">
      <c r="B130" s="313"/>
      <c r="C130" s="295" t="s">
        <v>911</v>
      </c>
      <c r="D130" s="295"/>
      <c r="E130" s="295"/>
      <c r="F130" s="296" t="s">
        <v>900</v>
      </c>
      <c r="G130" s="295"/>
      <c r="H130" s="295" t="s">
        <v>912</v>
      </c>
      <c r="I130" s="295" t="s">
        <v>896</v>
      </c>
      <c r="J130" s="295">
        <v>20</v>
      </c>
      <c r="K130" s="315"/>
    </row>
    <row r="131" spans="2:11" ht="15" customHeight="1">
      <c r="B131" s="313"/>
      <c r="C131" s="274" t="s">
        <v>899</v>
      </c>
      <c r="D131" s="274"/>
      <c r="E131" s="274"/>
      <c r="F131" s="293" t="s">
        <v>900</v>
      </c>
      <c r="G131" s="274"/>
      <c r="H131" s="274" t="s">
        <v>933</v>
      </c>
      <c r="I131" s="274" t="s">
        <v>896</v>
      </c>
      <c r="J131" s="274">
        <v>50</v>
      </c>
      <c r="K131" s="315"/>
    </row>
    <row r="132" spans="2:11" ht="15" customHeight="1">
      <c r="B132" s="313"/>
      <c r="C132" s="274" t="s">
        <v>913</v>
      </c>
      <c r="D132" s="274"/>
      <c r="E132" s="274"/>
      <c r="F132" s="293" t="s">
        <v>900</v>
      </c>
      <c r="G132" s="274"/>
      <c r="H132" s="274" t="s">
        <v>933</v>
      </c>
      <c r="I132" s="274" t="s">
        <v>896</v>
      </c>
      <c r="J132" s="274">
        <v>50</v>
      </c>
      <c r="K132" s="315"/>
    </row>
    <row r="133" spans="2:11" ht="15" customHeight="1">
      <c r="B133" s="313"/>
      <c r="C133" s="274" t="s">
        <v>919</v>
      </c>
      <c r="D133" s="274"/>
      <c r="E133" s="274"/>
      <c r="F133" s="293" t="s">
        <v>900</v>
      </c>
      <c r="G133" s="274"/>
      <c r="H133" s="274" t="s">
        <v>933</v>
      </c>
      <c r="I133" s="274" t="s">
        <v>896</v>
      </c>
      <c r="J133" s="274">
        <v>50</v>
      </c>
      <c r="K133" s="315"/>
    </row>
    <row r="134" spans="2:11" ht="15" customHeight="1">
      <c r="B134" s="313"/>
      <c r="C134" s="274" t="s">
        <v>921</v>
      </c>
      <c r="D134" s="274"/>
      <c r="E134" s="274"/>
      <c r="F134" s="293" t="s">
        <v>900</v>
      </c>
      <c r="G134" s="274"/>
      <c r="H134" s="274" t="s">
        <v>933</v>
      </c>
      <c r="I134" s="274" t="s">
        <v>896</v>
      </c>
      <c r="J134" s="274">
        <v>50</v>
      </c>
      <c r="K134" s="315"/>
    </row>
    <row r="135" spans="2:11" ht="15" customHeight="1">
      <c r="B135" s="313"/>
      <c r="C135" s="274" t="s">
        <v>129</v>
      </c>
      <c r="D135" s="274"/>
      <c r="E135" s="274"/>
      <c r="F135" s="293" t="s">
        <v>900</v>
      </c>
      <c r="G135" s="274"/>
      <c r="H135" s="274" t="s">
        <v>946</v>
      </c>
      <c r="I135" s="274" t="s">
        <v>896</v>
      </c>
      <c r="J135" s="274">
        <v>255</v>
      </c>
      <c r="K135" s="315"/>
    </row>
    <row r="136" spans="2:11" ht="15" customHeight="1">
      <c r="B136" s="313"/>
      <c r="C136" s="274" t="s">
        <v>923</v>
      </c>
      <c r="D136" s="274"/>
      <c r="E136" s="274"/>
      <c r="F136" s="293" t="s">
        <v>894</v>
      </c>
      <c r="G136" s="274"/>
      <c r="H136" s="274" t="s">
        <v>947</v>
      </c>
      <c r="I136" s="274" t="s">
        <v>925</v>
      </c>
      <c r="J136" s="274"/>
      <c r="K136" s="315"/>
    </row>
    <row r="137" spans="2:11" ht="15" customHeight="1">
      <c r="B137" s="313"/>
      <c r="C137" s="274" t="s">
        <v>926</v>
      </c>
      <c r="D137" s="274"/>
      <c r="E137" s="274"/>
      <c r="F137" s="293" t="s">
        <v>894</v>
      </c>
      <c r="G137" s="274"/>
      <c r="H137" s="274" t="s">
        <v>948</v>
      </c>
      <c r="I137" s="274" t="s">
        <v>928</v>
      </c>
      <c r="J137" s="274"/>
      <c r="K137" s="315"/>
    </row>
    <row r="138" spans="2:11" ht="15" customHeight="1">
      <c r="B138" s="313"/>
      <c r="C138" s="274" t="s">
        <v>929</v>
      </c>
      <c r="D138" s="274"/>
      <c r="E138" s="274"/>
      <c r="F138" s="293" t="s">
        <v>894</v>
      </c>
      <c r="G138" s="274"/>
      <c r="H138" s="274" t="s">
        <v>929</v>
      </c>
      <c r="I138" s="274" t="s">
        <v>928</v>
      </c>
      <c r="J138" s="274"/>
      <c r="K138" s="315"/>
    </row>
    <row r="139" spans="2:11" ht="15" customHeight="1">
      <c r="B139" s="313"/>
      <c r="C139" s="274" t="s">
        <v>39</v>
      </c>
      <c r="D139" s="274"/>
      <c r="E139" s="274"/>
      <c r="F139" s="293" t="s">
        <v>894</v>
      </c>
      <c r="G139" s="274"/>
      <c r="H139" s="274" t="s">
        <v>949</v>
      </c>
      <c r="I139" s="274" t="s">
        <v>928</v>
      </c>
      <c r="J139" s="274"/>
      <c r="K139" s="315"/>
    </row>
    <row r="140" spans="2:11" ht="15" customHeight="1">
      <c r="B140" s="313"/>
      <c r="C140" s="274" t="s">
        <v>950</v>
      </c>
      <c r="D140" s="274"/>
      <c r="E140" s="274"/>
      <c r="F140" s="293" t="s">
        <v>894</v>
      </c>
      <c r="G140" s="274"/>
      <c r="H140" s="274" t="s">
        <v>951</v>
      </c>
      <c r="I140" s="274" t="s">
        <v>928</v>
      </c>
      <c r="J140" s="274"/>
      <c r="K140" s="315"/>
    </row>
    <row r="141" spans="2:11" ht="15" customHeight="1">
      <c r="B141" s="316"/>
      <c r="C141" s="317"/>
      <c r="D141" s="317"/>
      <c r="E141" s="317"/>
      <c r="F141" s="317"/>
      <c r="G141" s="317"/>
      <c r="H141" s="317"/>
      <c r="I141" s="317"/>
      <c r="J141" s="317"/>
      <c r="K141" s="318"/>
    </row>
    <row r="142" spans="2:11" ht="18.75" customHeight="1">
      <c r="B142" s="270"/>
      <c r="C142" s="270"/>
      <c r="D142" s="270"/>
      <c r="E142" s="270"/>
      <c r="F142" s="305"/>
      <c r="G142" s="270"/>
      <c r="H142" s="270"/>
      <c r="I142" s="270"/>
      <c r="J142" s="270"/>
      <c r="K142" s="270"/>
    </row>
    <row r="143" spans="2:11" ht="18.75" customHeight="1">
      <c r="B143" s="280"/>
      <c r="C143" s="280"/>
      <c r="D143" s="280"/>
      <c r="E143" s="280"/>
      <c r="F143" s="280"/>
      <c r="G143" s="280"/>
      <c r="H143" s="280"/>
      <c r="I143" s="280"/>
      <c r="J143" s="280"/>
      <c r="K143" s="280"/>
    </row>
    <row r="144" spans="2:11" ht="7.5" customHeight="1">
      <c r="B144" s="281"/>
      <c r="C144" s="282"/>
      <c r="D144" s="282"/>
      <c r="E144" s="282"/>
      <c r="F144" s="282"/>
      <c r="G144" s="282"/>
      <c r="H144" s="282"/>
      <c r="I144" s="282"/>
      <c r="J144" s="282"/>
      <c r="K144" s="283"/>
    </row>
    <row r="145" spans="2:11" ht="45" customHeight="1">
      <c r="B145" s="284"/>
      <c r="C145" s="390" t="s">
        <v>952</v>
      </c>
      <c r="D145" s="390"/>
      <c r="E145" s="390"/>
      <c r="F145" s="390"/>
      <c r="G145" s="390"/>
      <c r="H145" s="390"/>
      <c r="I145" s="390"/>
      <c r="J145" s="390"/>
      <c r="K145" s="285"/>
    </row>
    <row r="146" spans="2:11" ht="17.25" customHeight="1">
      <c r="B146" s="284"/>
      <c r="C146" s="286" t="s">
        <v>888</v>
      </c>
      <c r="D146" s="286"/>
      <c r="E146" s="286"/>
      <c r="F146" s="286" t="s">
        <v>889</v>
      </c>
      <c r="G146" s="287"/>
      <c r="H146" s="286" t="s">
        <v>124</v>
      </c>
      <c r="I146" s="286" t="s">
        <v>58</v>
      </c>
      <c r="J146" s="286" t="s">
        <v>890</v>
      </c>
      <c r="K146" s="285"/>
    </row>
    <row r="147" spans="2:11" ht="17.25" customHeight="1">
      <c r="B147" s="284"/>
      <c r="C147" s="288" t="s">
        <v>891</v>
      </c>
      <c r="D147" s="288"/>
      <c r="E147" s="288"/>
      <c r="F147" s="289" t="s">
        <v>892</v>
      </c>
      <c r="G147" s="290"/>
      <c r="H147" s="288"/>
      <c r="I147" s="288"/>
      <c r="J147" s="288" t="s">
        <v>893</v>
      </c>
      <c r="K147" s="285"/>
    </row>
    <row r="148" spans="2:11" ht="5.25" customHeight="1">
      <c r="B148" s="294"/>
      <c r="C148" s="291"/>
      <c r="D148" s="291"/>
      <c r="E148" s="291"/>
      <c r="F148" s="291"/>
      <c r="G148" s="292"/>
      <c r="H148" s="291"/>
      <c r="I148" s="291"/>
      <c r="J148" s="291"/>
      <c r="K148" s="315"/>
    </row>
    <row r="149" spans="2:11" ht="15" customHeight="1">
      <c r="B149" s="294"/>
      <c r="C149" s="319" t="s">
        <v>897</v>
      </c>
      <c r="D149" s="274"/>
      <c r="E149" s="274"/>
      <c r="F149" s="320" t="s">
        <v>894</v>
      </c>
      <c r="G149" s="274"/>
      <c r="H149" s="319" t="s">
        <v>933</v>
      </c>
      <c r="I149" s="319" t="s">
        <v>896</v>
      </c>
      <c r="J149" s="319">
        <v>120</v>
      </c>
      <c r="K149" s="315"/>
    </row>
    <row r="150" spans="2:11" ht="15" customHeight="1">
      <c r="B150" s="294"/>
      <c r="C150" s="319" t="s">
        <v>942</v>
      </c>
      <c r="D150" s="274"/>
      <c r="E150" s="274"/>
      <c r="F150" s="320" t="s">
        <v>894</v>
      </c>
      <c r="G150" s="274"/>
      <c r="H150" s="319" t="s">
        <v>953</v>
      </c>
      <c r="I150" s="319" t="s">
        <v>896</v>
      </c>
      <c r="J150" s="319" t="s">
        <v>944</v>
      </c>
      <c r="K150" s="315"/>
    </row>
    <row r="151" spans="2:11" ht="15" customHeight="1">
      <c r="B151" s="294"/>
      <c r="C151" s="319" t="s">
        <v>843</v>
      </c>
      <c r="D151" s="274"/>
      <c r="E151" s="274"/>
      <c r="F151" s="320" t="s">
        <v>894</v>
      </c>
      <c r="G151" s="274"/>
      <c r="H151" s="319" t="s">
        <v>954</v>
      </c>
      <c r="I151" s="319" t="s">
        <v>896</v>
      </c>
      <c r="J151" s="319" t="s">
        <v>944</v>
      </c>
      <c r="K151" s="315"/>
    </row>
    <row r="152" spans="2:11" ht="15" customHeight="1">
      <c r="B152" s="294"/>
      <c r="C152" s="319" t="s">
        <v>899</v>
      </c>
      <c r="D152" s="274"/>
      <c r="E152" s="274"/>
      <c r="F152" s="320" t="s">
        <v>900</v>
      </c>
      <c r="G152" s="274"/>
      <c r="H152" s="319" t="s">
        <v>933</v>
      </c>
      <c r="I152" s="319" t="s">
        <v>896</v>
      </c>
      <c r="J152" s="319">
        <v>50</v>
      </c>
      <c r="K152" s="315"/>
    </row>
    <row r="153" spans="2:11" ht="15" customHeight="1">
      <c r="B153" s="294"/>
      <c r="C153" s="319" t="s">
        <v>902</v>
      </c>
      <c r="D153" s="274"/>
      <c r="E153" s="274"/>
      <c r="F153" s="320" t="s">
        <v>894</v>
      </c>
      <c r="G153" s="274"/>
      <c r="H153" s="319" t="s">
        <v>933</v>
      </c>
      <c r="I153" s="319" t="s">
        <v>904</v>
      </c>
      <c r="J153" s="319"/>
      <c r="K153" s="315"/>
    </row>
    <row r="154" spans="2:11" ht="15" customHeight="1">
      <c r="B154" s="294"/>
      <c r="C154" s="319" t="s">
        <v>913</v>
      </c>
      <c r="D154" s="274"/>
      <c r="E154" s="274"/>
      <c r="F154" s="320" t="s">
        <v>900</v>
      </c>
      <c r="G154" s="274"/>
      <c r="H154" s="319" t="s">
        <v>933</v>
      </c>
      <c r="I154" s="319" t="s">
        <v>896</v>
      </c>
      <c r="J154" s="319">
        <v>50</v>
      </c>
      <c r="K154" s="315"/>
    </row>
    <row r="155" spans="2:11" ht="15" customHeight="1">
      <c r="B155" s="294"/>
      <c r="C155" s="319" t="s">
        <v>921</v>
      </c>
      <c r="D155" s="274"/>
      <c r="E155" s="274"/>
      <c r="F155" s="320" t="s">
        <v>900</v>
      </c>
      <c r="G155" s="274"/>
      <c r="H155" s="319" t="s">
        <v>933</v>
      </c>
      <c r="I155" s="319" t="s">
        <v>896</v>
      </c>
      <c r="J155" s="319">
        <v>50</v>
      </c>
      <c r="K155" s="315"/>
    </row>
    <row r="156" spans="2:11" ht="15" customHeight="1">
      <c r="B156" s="294"/>
      <c r="C156" s="319" t="s">
        <v>919</v>
      </c>
      <c r="D156" s="274"/>
      <c r="E156" s="274"/>
      <c r="F156" s="320" t="s">
        <v>900</v>
      </c>
      <c r="G156" s="274"/>
      <c r="H156" s="319" t="s">
        <v>933</v>
      </c>
      <c r="I156" s="319" t="s">
        <v>896</v>
      </c>
      <c r="J156" s="319">
        <v>50</v>
      </c>
      <c r="K156" s="315"/>
    </row>
    <row r="157" spans="2:11" ht="15" customHeight="1">
      <c r="B157" s="294"/>
      <c r="C157" s="319" t="s">
        <v>107</v>
      </c>
      <c r="D157" s="274"/>
      <c r="E157" s="274"/>
      <c r="F157" s="320" t="s">
        <v>894</v>
      </c>
      <c r="G157" s="274"/>
      <c r="H157" s="319" t="s">
        <v>955</v>
      </c>
      <c r="I157" s="319" t="s">
        <v>896</v>
      </c>
      <c r="J157" s="319" t="s">
        <v>956</v>
      </c>
      <c r="K157" s="315"/>
    </row>
    <row r="158" spans="2:11" ht="15" customHeight="1">
      <c r="B158" s="294"/>
      <c r="C158" s="319" t="s">
        <v>957</v>
      </c>
      <c r="D158" s="274"/>
      <c r="E158" s="274"/>
      <c r="F158" s="320" t="s">
        <v>894</v>
      </c>
      <c r="G158" s="274"/>
      <c r="H158" s="319" t="s">
        <v>958</v>
      </c>
      <c r="I158" s="319" t="s">
        <v>928</v>
      </c>
      <c r="J158" s="319"/>
      <c r="K158" s="315"/>
    </row>
    <row r="159" spans="2:11" ht="15" customHeight="1">
      <c r="B159" s="321"/>
      <c r="C159" s="303"/>
      <c r="D159" s="303"/>
      <c r="E159" s="303"/>
      <c r="F159" s="303"/>
      <c r="G159" s="303"/>
      <c r="H159" s="303"/>
      <c r="I159" s="303"/>
      <c r="J159" s="303"/>
      <c r="K159" s="322"/>
    </row>
    <row r="160" spans="2:11" ht="18.75" customHeight="1">
      <c r="B160" s="270"/>
      <c r="C160" s="274"/>
      <c r="D160" s="274"/>
      <c r="E160" s="274"/>
      <c r="F160" s="293"/>
      <c r="G160" s="274"/>
      <c r="H160" s="274"/>
      <c r="I160" s="274"/>
      <c r="J160" s="274"/>
      <c r="K160" s="270"/>
    </row>
    <row r="161" spans="2:11" ht="18.75" customHeight="1">
      <c r="B161" s="280"/>
      <c r="C161" s="280"/>
      <c r="D161" s="280"/>
      <c r="E161" s="280"/>
      <c r="F161" s="280"/>
      <c r="G161" s="280"/>
      <c r="H161" s="280"/>
      <c r="I161" s="280"/>
      <c r="J161" s="280"/>
      <c r="K161" s="280"/>
    </row>
    <row r="162" spans="2:11" ht="7.5" customHeight="1">
      <c r="B162" s="262"/>
      <c r="C162" s="263"/>
      <c r="D162" s="263"/>
      <c r="E162" s="263"/>
      <c r="F162" s="263"/>
      <c r="G162" s="263"/>
      <c r="H162" s="263"/>
      <c r="I162" s="263"/>
      <c r="J162" s="263"/>
      <c r="K162" s="264"/>
    </row>
    <row r="163" spans="2:11" ht="45" customHeight="1">
      <c r="B163" s="265"/>
      <c r="C163" s="386" t="s">
        <v>959</v>
      </c>
      <c r="D163" s="386"/>
      <c r="E163" s="386"/>
      <c r="F163" s="386"/>
      <c r="G163" s="386"/>
      <c r="H163" s="386"/>
      <c r="I163" s="386"/>
      <c r="J163" s="386"/>
      <c r="K163" s="266"/>
    </row>
    <row r="164" spans="2:11" ht="17.25" customHeight="1">
      <c r="B164" s="265"/>
      <c r="C164" s="286" t="s">
        <v>888</v>
      </c>
      <c r="D164" s="286"/>
      <c r="E164" s="286"/>
      <c r="F164" s="286" t="s">
        <v>889</v>
      </c>
      <c r="G164" s="323"/>
      <c r="H164" s="324" t="s">
        <v>124</v>
      </c>
      <c r="I164" s="324" t="s">
        <v>58</v>
      </c>
      <c r="J164" s="286" t="s">
        <v>890</v>
      </c>
      <c r="K164" s="266"/>
    </row>
    <row r="165" spans="2:11" ht="17.25" customHeight="1">
      <c r="B165" s="267"/>
      <c r="C165" s="288" t="s">
        <v>891</v>
      </c>
      <c r="D165" s="288"/>
      <c r="E165" s="288"/>
      <c r="F165" s="289" t="s">
        <v>892</v>
      </c>
      <c r="G165" s="325"/>
      <c r="H165" s="326"/>
      <c r="I165" s="326"/>
      <c r="J165" s="288" t="s">
        <v>893</v>
      </c>
      <c r="K165" s="268"/>
    </row>
    <row r="166" spans="2:11" ht="5.25" customHeight="1">
      <c r="B166" s="294"/>
      <c r="C166" s="291"/>
      <c r="D166" s="291"/>
      <c r="E166" s="291"/>
      <c r="F166" s="291"/>
      <c r="G166" s="292"/>
      <c r="H166" s="291"/>
      <c r="I166" s="291"/>
      <c r="J166" s="291"/>
      <c r="K166" s="315"/>
    </row>
    <row r="167" spans="2:11" ht="15" customHeight="1">
      <c r="B167" s="294"/>
      <c r="C167" s="274" t="s">
        <v>897</v>
      </c>
      <c r="D167" s="274"/>
      <c r="E167" s="274"/>
      <c r="F167" s="293" t="s">
        <v>894</v>
      </c>
      <c r="G167" s="274"/>
      <c r="H167" s="274" t="s">
        <v>933</v>
      </c>
      <c r="I167" s="274" t="s">
        <v>896</v>
      </c>
      <c r="J167" s="274">
        <v>120</v>
      </c>
      <c r="K167" s="315"/>
    </row>
    <row r="168" spans="2:11" ht="15" customHeight="1">
      <c r="B168" s="294"/>
      <c r="C168" s="274" t="s">
        <v>942</v>
      </c>
      <c r="D168" s="274"/>
      <c r="E168" s="274"/>
      <c r="F168" s="293" t="s">
        <v>894</v>
      </c>
      <c r="G168" s="274"/>
      <c r="H168" s="274" t="s">
        <v>943</v>
      </c>
      <c r="I168" s="274" t="s">
        <v>896</v>
      </c>
      <c r="J168" s="274" t="s">
        <v>944</v>
      </c>
      <c r="K168" s="315"/>
    </row>
    <row r="169" spans="2:11" ht="15" customHeight="1">
      <c r="B169" s="294"/>
      <c r="C169" s="274" t="s">
        <v>843</v>
      </c>
      <c r="D169" s="274"/>
      <c r="E169" s="274"/>
      <c r="F169" s="293" t="s">
        <v>894</v>
      </c>
      <c r="G169" s="274"/>
      <c r="H169" s="274" t="s">
        <v>960</v>
      </c>
      <c r="I169" s="274" t="s">
        <v>896</v>
      </c>
      <c r="J169" s="274" t="s">
        <v>944</v>
      </c>
      <c r="K169" s="315"/>
    </row>
    <row r="170" spans="2:11" ht="15" customHeight="1">
      <c r="B170" s="294"/>
      <c r="C170" s="274" t="s">
        <v>899</v>
      </c>
      <c r="D170" s="274"/>
      <c r="E170" s="274"/>
      <c r="F170" s="293" t="s">
        <v>900</v>
      </c>
      <c r="G170" s="274"/>
      <c r="H170" s="274" t="s">
        <v>960</v>
      </c>
      <c r="I170" s="274" t="s">
        <v>896</v>
      </c>
      <c r="J170" s="274">
        <v>50</v>
      </c>
      <c r="K170" s="315"/>
    </row>
    <row r="171" spans="2:11" ht="15" customHeight="1">
      <c r="B171" s="294"/>
      <c r="C171" s="274" t="s">
        <v>902</v>
      </c>
      <c r="D171" s="274"/>
      <c r="E171" s="274"/>
      <c r="F171" s="293" t="s">
        <v>894</v>
      </c>
      <c r="G171" s="274"/>
      <c r="H171" s="274" t="s">
        <v>960</v>
      </c>
      <c r="I171" s="274" t="s">
        <v>904</v>
      </c>
      <c r="J171" s="274"/>
      <c r="K171" s="315"/>
    </row>
    <row r="172" spans="2:11" ht="15" customHeight="1">
      <c r="B172" s="294"/>
      <c r="C172" s="274" t="s">
        <v>913</v>
      </c>
      <c r="D172" s="274"/>
      <c r="E172" s="274"/>
      <c r="F172" s="293" t="s">
        <v>900</v>
      </c>
      <c r="G172" s="274"/>
      <c r="H172" s="274" t="s">
        <v>960</v>
      </c>
      <c r="I172" s="274" t="s">
        <v>896</v>
      </c>
      <c r="J172" s="274">
        <v>50</v>
      </c>
      <c r="K172" s="315"/>
    </row>
    <row r="173" spans="2:11" ht="15" customHeight="1">
      <c r="B173" s="294"/>
      <c r="C173" s="274" t="s">
        <v>921</v>
      </c>
      <c r="D173" s="274"/>
      <c r="E173" s="274"/>
      <c r="F173" s="293" t="s">
        <v>900</v>
      </c>
      <c r="G173" s="274"/>
      <c r="H173" s="274" t="s">
        <v>960</v>
      </c>
      <c r="I173" s="274" t="s">
        <v>896</v>
      </c>
      <c r="J173" s="274">
        <v>50</v>
      </c>
      <c r="K173" s="315"/>
    </row>
    <row r="174" spans="2:11" ht="15" customHeight="1">
      <c r="B174" s="294"/>
      <c r="C174" s="274" t="s">
        <v>919</v>
      </c>
      <c r="D174" s="274"/>
      <c r="E174" s="274"/>
      <c r="F174" s="293" t="s">
        <v>900</v>
      </c>
      <c r="G174" s="274"/>
      <c r="H174" s="274" t="s">
        <v>960</v>
      </c>
      <c r="I174" s="274" t="s">
        <v>896</v>
      </c>
      <c r="J174" s="274">
        <v>50</v>
      </c>
      <c r="K174" s="315"/>
    </row>
    <row r="175" spans="2:11" ht="15" customHeight="1">
      <c r="B175" s="294"/>
      <c r="C175" s="274" t="s">
        <v>123</v>
      </c>
      <c r="D175" s="274"/>
      <c r="E175" s="274"/>
      <c r="F175" s="293" t="s">
        <v>894</v>
      </c>
      <c r="G175" s="274"/>
      <c r="H175" s="274" t="s">
        <v>961</v>
      </c>
      <c r="I175" s="274" t="s">
        <v>962</v>
      </c>
      <c r="J175" s="274"/>
      <c r="K175" s="315"/>
    </row>
    <row r="176" spans="2:11" ht="15" customHeight="1">
      <c r="B176" s="294"/>
      <c r="C176" s="274" t="s">
        <v>58</v>
      </c>
      <c r="D176" s="274"/>
      <c r="E176" s="274"/>
      <c r="F176" s="293" t="s">
        <v>894</v>
      </c>
      <c r="G176" s="274"/>
      <c r="H176" s="274" t="s">
        <v>963</v>
      </c>
      <c r="I176" s="274" t="s">
        <v>964</v>
      </c>
      <c r="J176" s="274">
        <v>1</v>
      </c>
      <c r="K176" s="315"/>
    </row>
    <row r="177" spans="2:11" ht="15" customHeight="1">
      <c r="B177" s="294"/>
      <c r="C177" s="274" t="s">
        <v>54</v>
      </c>
      <c r="D177" s="274"/>
      <c r="E177" s="274"/>
      <c r="F177" s="293" t="s">
        <v>894</v>
      </c>
      <c r="G177" s="274"/>
      <c r="H177" s="274" t="s">
        <v>965</v>
      </c>
      <c r="I177" s="274" t="s">
        <v>896</v>
      </c>
      <c r="J177" s="274">
        <v>20</v>
      </c>
      <c r="K177" s="315"/>
    </row>
    <row r="178" spans="2:11" ht="15" customHeight="1">
      <c r="B178" s="294"/>
      <c r="C178" s="274" t="s">
        <v>124</v>
      </c>
      <c r="D178" s="274"/>
      <c r="E178" s="274"/>
      <c r="F178" s="293" t="s">
        <v>894</v>
      </c>
      <c r="G178" s="274"/>
      <c r="H178" s="274" t="s">
        <v>966</v>
      </c>
      <c r="I178" s="274" t="s">
        <v>896</v>
      </c>
      <c r="J178" s="274">
        <v>255</v>
      </c>
      <c r="K178" s="315"/>
    </row>
    <row r="179" spans="2:11" ht="15" customHeight="1">
      <c r="B179" s="294"/>
      <c r="C179" s="274" t="s">
        <v>125</v>
      </c>
      <c r="D179" s="274"/>
      <c r="E179" s="274"/>
      <c r="F179" s="293" t="s">
        <v>894</v>
      </c>
      <c r="G179" s="274"/>
      <c r="H179" s="274" t="s">
        <v>859</v>
      </c>
      <c r="I179" s="274" t="s">
        <v>896</v>
      </c>
      <c r="J179" s="274">
        <v>10</v>
      </c>
      <c r="K179" s="315"/>
    </row>
    <row r="180" spans="2:11" ht="15" customHeight="1">
      <c r="B180" s="294"/>
      <c r="C180" s="274" t="s">
        <v>126</v>
      </c>
      <c r="D180" s="274"/>
      <c r="E180" s="274"/>
      <c r="F180" s="293" t="s">
        <v>894</v>
      </c>
      <c r="G180" s="274"/>
      <c r="H180" s="274" t="s">
        <v>967</v>
      </c>
      <c r="I180" s="274" t="s">
        <v>928</v>
      </c>
      <c r="J180" s="274"/>
      <c r="K180" s="315"/>
    </row>
    <row r="181" spans="2:11" ht="15" customHeight="1">
      <c r="B181" s="294"/>
      <c r="C181" s="274" t="s">
        <v>968</v>
      </c>
      <c r="D181" s="274"/>
      <c r="E181" s="274"/>
      <c r="F181" s="293" t="s">
        <v>894</v>
      </c>
      <c r="G181" s="274"/>
      <c r="H181" s="274" t="s">
        <v>969</v>
      </c>
      <c r="I181" s="274" t="s">
        <v>928</v>
      </c>
      <c r="J181" s="274"/>
      <c r="K181" s="315"/>
    </row>
    <row r="182" spans="2:11" ht="15" customHeight="1">
      <c r="B182" s="294"/>
      <c r="C182" s="274" t="s">
        <v>957</v>
      </c>
      <c r="D182" s="274"/>
      <c r="E182" s="274"/>
      <c r="F182" s="293" t="s">
        <v>894</v>
      </c>
      <c r="G182" s="274"/>
      <c r="H182" s="274" t="s">
        <v>970</v>
      </c>
      <c r="I182" s="274" t="s">
        <v>928</v>
      </c>
      <c r="J182" s="274"/>
      <c r="K182" s="315"/>
    </row>
    <row r="183" spans="2:11" ht="15" customHeight="1">
      <c r="B183" s="294"/>
      <c r="C183" s="274" t="s">
        <v>128</v>
      </c>
      <c r="D183" s="274"/>
      <c r="E183" s="274"/>
      <c r="F183" s="293" t="s">
        <v>900</v>
      </c>
      <c r="G183" s="274"/>
      <c r="H183" s="274" t="s">
        <v>971</v>
      </c>
      <c r="I183" s="274" t="s">
        <v>896</v>
      </c>
      <c r="J183" s="274">
        <v>50</v>
      </c>
      <c r="K183" s="315"/>
    </row>
    <row r="184" spans="2:11" ht="15" customHeight="1">
      <c r="B184" s="294"/>
      <c r="C184" s="274" t="s">
        <v>972</v>
      </c>
      <c r="D184" s="274"/>
      <c r="E184" s="274"/>
      <c r="F184" s="293" t="s">
        <v>900</v>
      </c>
      <c r="G184" s="274"/>
      <c r="H184" s="274" t="s">
        <v>973</v>
      </c>
      <c r="I184" s="274" t="s">
        <v>974</v>
      </c>
      <c r="J184" s="274"/>
      <c r="K184" s="315"/>
    </row>
    <row r="185" spans="2:11" ht="15" customHeight="1">
      <c r="B185" s="294"/>
      <c r="C185" s="274" t="s">
        <v>975</v>
      </c>
      <c r="D185" s="274"/>
      <c r="E185" s="274"/>
      <c r="F185" s="293" t="s">
        <v>900</v>
      </c>
      <c r="G185" s="274"/>
      <c r="H185" s="274" t="s">
        <v>976</v>
      </c>
      <c r="I185" s="274" t="s">
        <v>974</v>
      </c>
      <c r="J185" s="274"/>
      <c r="K185" s="315"/>
    </row>
    <row r="186" spans="2:11" ht="15" customHeight="1">
      <c r="B186" s="294"/>
      <c r="C186" s="274" t="s">
        <v>977</v>
      </c>
      <c r="D186" s="274"/>
      <c r="E186" s="274"/>
      <c r="F186" s="293" t="s">
        <v>900</v>
      </c>
      <c r="G186" s="274"/>
      <c r="H186" s="274" t="s">
        <v>978</v>
      </c>
      <c r="I186" s="274" t="s">
        <v>974</v>
      </c>
      <c r="J186" s="274"/>
      <c r="K186" s="315"/>
    </row>
    <row r="187" spans="2:11" ht="15" customHeight="1">
      <c r="B187" s="294"/>
      <c r="C187" s="327" t="s">
        <v>979</v>
      </c>
      <c r="D187" s="274"/>
      <c r="E187" s="274"/>
      <c r="F187" s="293" t="s">
        <v>900</v>
      </c>
      <c r="G187" s="274"/>
      <c r="H187" s="274" t="s">
        <v>980</v>
      </c>
      <c r="I187" s="274" t="s">
        <v>981</v>
      </c>
      <c r="J187" s="328" t="s">
        <v>982</v>
      </c>
      <c r="K187" s="315"/>
    </row>
    <row r="188" spans="2:11" ht="15" customHeight="1">
      <c r="B188" s="294"/>
      <c r="C188" s="279" t="s">
        <v>43</v>
      </c>
      <c r="D188" s="274"/>
      <c r="E188" s="274"/>
      <c r="F188" s="293" t="s">
        <v>894</v>
      </c>
      <c r="G188" s="274"/>
      <c r="H188" s="270" t="s">
        <v>983</v>
      </c>
      <c r="I188" s="274" t="s">
        <v>984</v>
      </c>
      <c r="J188" s="274"/>
      <c r="K188" s="315"/>
    </row>
    <row r="189" spans="2:11" ht="15" customHeight="1">
      <c r="B189" s="294"/>
      <c r="C189" s="279" t="s">
        <v>985</v>
      </c>
      <c r="D189" s="274"/>
      <c r="E189" s="274"/>
      <c r="F189" s="293" t="s">
        <v>894</v>
      </c>
      <c r="G189" s="274"/>
      <c r="H189" s="274" t="s">
        <v>986</v>
      </c>
      <c r="I189" s="274" t="s">
        <v>928</v>
      </c>
      <c r="J189" s="274"/>
      <c r="K189" s="315"/>
    </row>
    <row r="190" spans="2:11" ht="15" customHeight="1">
      <c r="B190" s="294"/>
      <c r="C190" s="279" t="s">
        <v>987</v>
      </c>
      <c r="D190" s="274"/>
      <c r="E190" s="274"/>
      <c r="F190" s="293" t="s">
        <v>894</v>
      </c>
      <c r="G190" s="274"/>
      <c r="H190" s="274" t="s">
        <v>988</v>
      </c>
      <c r="I190" s="274" t="s">
        <v>928</v>
      </c>
      <c r="J190" s="274"/>
      <c r="K190" s="315"/>
    </row>
    <row r="191" spans="2:11" ht="15" customHeight="1">
      <c r="B191" s="294"/>
      <c r="C191" s="279" t="s">
        <v>989</v>
      </c>
      <c r="D191" s="274"/>
      <c r="E191" s="274"/>
      <c r="F191" s="293" t="s">
        <v>900</v>
      </c>
      <c r="G191" s="274"/>
      <c r="H191" s="274" t="s">
        <v>990</v>
      </c>
      <c r="I191" s="274" t="s">
        <v>928</v>
      </c>
      <c r="J191" s="274"/>
      <c r="K191" s="315"/>
    </row>
    <row r="192" spans="2:11" ht="15" customHeight="1">
      <c r="B192" s="321"/>
      <c r="C192" s="329"/>
      <c r="D192" s="303"/>
      <c r="E192" s="303"/>
      <c r="F192" s="303"/>
      <c r="G192" s="303"/>
      <c r="H192" s="303"/>
      <c r="I192" s="303"/>
      <c r="J192" s="303"/>
      <c r="K192" s="322"/>
    </row>
    <row r="193" spans="2:11" ht="18.75" customHeight="1">
      <c r="B193" s="270"/>
      <c r="C193" s="274"/>
      <c r="D193" s="274"/>
      <c r="E193" s="274"/>
      <c r="F193" s="293"/>
      <c r="G193" s="274"/>
      <c r="H193" s="274"/>
      <c r="I193" s="274"/>
      <c r="J193" s="274"/>
      <c r="K193" s="270"/>
    </row>
    <row r="194" spans="2:11" ht="18.75" customHeight="1">
      <c r="B194" s="270"/>
      <c r="C194" s="274"/>
      <c r="D194" s="274"/>
      <c r="E194" s="274"/>
      <c r="F194" s="293"/>
      <c r="G194" s="274"/>
      <c r="H194" s="274"/>
      <c r="I194" s="274"/>
      <c r="J194" s="274"/>
      <c r="K194" s="270"/>
    </row>
    <row r="195" spans="2:11" ht="18.75" customHeight="1">
      <c r="B195" s="280"/>
      <c r="C195" s="280"/>
      <c r="D195" s="280"/>
      <c r="E195" s="280"/>
      <c r="F195" s="280"/>
      <c r="G195" s="280"/>
      <c r="H195" s="280"/>
      <c r="I195" s="280"/>
      <c r="J195" s="280"/>
      <c r="K195" s="280"/>
    </row>
    <row r="196" spans="2:11" ht="13.5">
      <c r="B196" s="262"/>
      <c r="C196" s="263"/>
      <c r="D196" s="263"/>
      <c r="E196" s="263"/>
      <c r="F196" s="263"/>
      <c r="G196" s="263"/>
      <c r="H196" s="263"/>
      <c r="I196" s="263"/>
      <c r="J196" s="263"/>
      <c r="K196" s="264"/>
    </row>
    <row r="197" spans="2:11" ht="21">
      <c r="B197" s="265"/>
      <c r="C197" s="386" t="s">
        <v>991</v>
      </c>
      <c r="D197" s="386"/>
      <c r="E197" s="386"/>
      <c r="F197" s="386"/>
      <c r="G197" s="386"/>
      <c r="H197" s="386"/>
      <c r="I197" s="386"/>
      <c r="J197" s="386"/>
      <c r="K197" s="266"/>
    </row>
    <row r="198" spans="2:11" ht="25.5" customHeight="1">
      <c r="B198" s="265"/>
      <c r="C198" s="330" t="s">
        <v>992</v>
      </c>
      <c r="D198" s="330"/>
      <c r="E198" s="330"/>
      <c r="F198" s="330" t="s">
        <v>993</v>
      </c>
      <c r="G198" s="331"/>
      <c r="H198" s="391" t="s">
        <v>994</v>
      </c>
      <c r="I198" s="391"/>
      <c r="J198" s="391"/>
      <c r="K198" s="266"/>
    </row>
    <row r="199" spans="2:11" ht="5.25" customHeight="1">
      <c r="B199" s="294"/>
      <c r="C199" s="291"/>
      <c r="D199" s="291"/>
      <c r="E199" s="291"/>
      <c r="F199" s="291"/>
      <c r="G199" s="274"/>
      <c r="H199" s="291"/>
      <c r="I199" s="291"/>
      <c r="J199" s="291"/>
      <c r="K199" s="315"/>
    </row>
    <row r="200" spans="2:11" ht="15" customHeight="1">
      <c r="B200" s="294"/>
      <c r="C200" s="274" t="s">
        <v>984</v>
      </c>
      <c r="D200" s="274"/>
      <c r="E200" s="274"/>
      <c r="F200" s="293" t="s">
        <v>44</v>
      </c>
      <c r="G200" s="274"/>
      <c r="H200" s="388" t="s">
        <v>995</v>
      </c>
      <c r="I200" s="388"/>
      <c r="J200" s="388"/>
      <c r="K200" s="315"/>
    </row>
    <row r="201" spans="2:11" ht="15" customHeight="1">
      <c r="B201" s="294"/>
      <c r="C201" s="300"/>
      <c r="D201" s="274"/>
      <c r="E201" s="274"/>
      <c r="F201" s="293" t="s">
        <v>45</v>
      </c>
      <c r="G201" s="274"/>
      <c r="H201" s="388" t="s">
        <v>996</v>
      </c>
      <c r="I201" s="388"/>
      <c r="J201" s="388"/>
      <c r="K201" s="315"/>
    </row>
    <row r="202" spans="2:11" ht="15" customHeight="1">
      <c r="B202" s="294"/>
      <c r="C202" s="300"/>
      <c r="D202" s="274"/>
      <c r="E202" s="274"/>
      <c r="F202" s="293" t="s">
        <v>48</v>
      </c>
      <c r="G202" s="274"/>
      <c r="H202" s="388" t="s">
        <v>997</v>
      </c>
      <c r="I202" s="388"/>
      <c r="J202" s="388"/>
      <c r="K202" s="315"/>
    </row>
    <row r="203" spans="2:11" ht="15" customHeight="1">
      <c r="B203" s="294"/>
      <c r="C203" s="274"/>
      <c r="D203" s="274"/>
      <c r="E203" s="274"/>
      <c r="F203" s="293" t="s">
        <v>46</v>
      </c>
      <c r="G203" s="274"/>
      <c r="H203" s="388" t="s">
        <v>998</v>
      </c>
      <c r="I203" s="388"/>
      <c r="J203" s="388"/>
      <c r="K203" s="315"/>
    </row>
    <row r="204" spans="2:11" ht="15" customHeight="1">
      <c r="B204" s="294"/>
      <c r="C204" s="274"/>
      <c r="D204" s="274"/>
      <c r="E204" s="274"/>
      <c r="F204" s="293" t="s">
        <v>47</v>
      </c>
      <c r="G204" s="274"/>
      <c r="H204" s="388" t="s">
        <v>999</v>
      </c>
      <c r="I204" s="388"/>
      <c r="J204" s="388"/>
      <c r="K204" s="315"/>
    </row>
    <row r="205" spans="2:11" ht="15" customHeight="1">
      <c r="B205" s="294"/>
      <c r="C205" s="274"/>
      <c r="D205" s="274"/>
      <c r="E205" s="274"/>
      <c r="F205" s="293"/>
      <c r="G205" s="274"/>
      <c r="H205" s="274"/>
      <c r="I205" s="274"/>
      <c r="J205" s="274"/>
      <c r="K205" s="315"/>
    </row>
    <row r="206" spans="2:11" ht="15" customHeight="1">
      <c r="B206" s="294"/>
      <c r="C206" s="274" t="s">
        <v>940</v>
      </c>
      <c r="D206" s="274"/>
      <c r="E206" s="274"/>
      <c r="F206" s="293" t="s">
        <v>80</v>
      </c>
      <c r="G206" s="274"/>
      <c r="H206" s="388" t="s">
        <v>1000</v>
      </c>
      <c r="I206" s="388"/>
      <c r="J206" s="388"/>
      <c r="K206" s="315"/>
    </row>
    <row r="207" spans="2:11" ht="15" customHeight="1">
      <c r="B207" s="294"/>
      <c r="C207" s="300"/>
      <c r="D207" s="274"/>
      <c r="E207" s="274"/>
      <c r="F207" s="293" t="s">
        <v>837</v>
      </c>
      <c r="G207" s="274"/>
      <c r="H207" s="388" t="s">
        <v>838</v>
      </c>
      <c r="I207" s="388"/>
      <c r="J207" s="388"/>
      <c r="K207" s="315"/>
    </row>
    <row r="208" spans="2:11" ht="15" customHeight="1">
      <c r="B208" s="294"/>
      <c r="C208" s="274"/>
      <c r="D208" s="274"/>
      <c r="E208" s="274"/>
      <c r="F208" s="293" t="s">
        <v>835</v>
      </c>
      <c r="G208" s="274"/>
      <c r="H208" s="388" t="s">
        <v>1001</v>
      </c>
      <c r="I208" s="388"/>
      <c r="J208" s="388"/>
      <c r="K208" s="315"/>
    </row>
    <row r="209" spans="2:11" ht="15" customHeight="1">
      <c r="B209" s="332"/>
      <c r="C209" s="300"/>
      <c r="D209" s="300"/>
      <c r="E209" s="300"/>
      <c r="F209" s="293" t="s">
        <v>839</v>
      </c>
      <c r="G209" s="279"/>
      <c r="H209" s="392" t="s">
        <v>840</v>
      </c>
      <c r="I209" s="392"/>
      <c r="J209" s="392"/>
      <c r="K209" s="333"/>
    </row>
    <row r="210" spans="2:11" ht="15" customHeight="1">
      <c r="B210" s="332"/>
      <c r="C210" s="300"/>
      <c r="D210" s="300"/>
      <c r="E210" s="300"/>
      <c r="F210" s="293" t="s">
        <v>841</v>
      </c>
      <c r="G210" s="279"/>
      <c r="H210" s="392" t="s">
        <v>1002</v>
      </c>
      <c r="I210" s="392"/>
      <c r="J210" s="392"/>
      <c r="K210" s="333"/>
    </row>
    <row r="211" spans="2:11" ht="15" customHeight="1">
      <c r="B211" s="332"/>
      <c r="C211" s="300"/>
      <c r="D211" s="300"/>
      <c r="E211" s="300"/>
      <c r="F211" s="334"/>
      <c r="G211" s="279"/>
      <c r="H211" s="335"/>
      <c r="I211" s="335"/>
      <c r="J211" s="335"/>
      <c r="K211" s="333"/>
    </row>
    <row r="212" spans="2:11" ht="15" customHeight="1">
      <c r="B212" s="332"/>
      <c r="C212" s="274" t="s">
        <v>964</v>
      </c>
      <c r="D212" s="300"/>
      <c r="E212" s="300"/>
      <c r="F212" s="293">
        <v>1</v>
      </c>
      <c r="G212" s="279"/>
      <c r="H212" s="392" t="s">
        <v>1003</v>
      </c>
      <c r="I212" s="392"/>
      <c r="J212" s="392"/>
      <c r="K212" s="333"/>
    </row>
    <row r="213" spans="2:11" ht="15" customHeight="1">
      <c r="B213" s="332"/>
      <c r="C213" s="300"/>
      <c r="D213" s="300"/>
      <c r="E213" s="300"/>
      <c r="F213" s="293">
        <v>2</v>
      </c>
      <c r="G213" s="279"/>
      <c r="H213" s="392" t="s">
        <v>1004</v>
      </c>
      <c r="I213" s="392"/>
      <c r="J213" s="392"/>
      <c r="K213" s="333"/>
    </row>
    <row r="214" spans="2:11" ht="15" customHeight="1">
      <c r="B214" s="332"/>
      <c r="C214" s="300"/>
      <c r="D214" s="300"/>
      <c r="E214" s="300"/>
      <c r="F214" s="293">
        <v>3</v>
      </c>
      <c r="G214" s="279"/>
      <c r="H214" s="392" t="s">
        <v>1005</v>
      </c>
      <c r="I214" s="392"/>
      <c r="J214" s="392"/>
      <c r="K214" s="333"/>
    </row>
    <row r="215" spans="2:11" ht="15" customHeight="1">
      <c r="B215" s="332"/>
      <c r="C215" s="300"/>
      <c r="D215" s="300"/>
      <c r="E215" s="300"/>
      <c r="F215" s="293">
        <v>4</v>
      </c>
      <c r="G215" s="279"/>
      <c r="H215" s="392" t="s">
        <v>1006</v>
      </c>
      <c r="I215" s="392"/>
      <c r="J215" s="392"/>
      <c r="K215" s="333"/>
    </row>
    <row r="216" spans="2:11" ht="12.75" customHeight="1">
      <c r="B216" s="336"/>
      <c r="C216" s="337"/>
      <c r="D216" s="337"/>
      <c r="E216" s="337"/>
      <c r="F216" s="337"/>
      <c r="G216" s="337"/>
      <c r="H216" s="337"/>
      <c r="I216" s="337"/>
      <c r="J216" s="337"/>
      <c r="K216" s="338"/>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Lukas-PC\Lukáš</dc:creator>
  <cp:keywords/>
  <dc:description/>
  <cp:lastModifiedBy>Lukáš Porubský</cp:lastModifiedBy>
  <cp:lastPrinted>2017-12-22T07:48:51Z</cp:lastPrinted>
  <dcterms:created xsi:type="dcterms:W3CDTF">2017-12-22T07:45:05Z</dcterms:created>
  <dcterms:modified xsi:type="dcterms:W3CDTF">2017-12-22T07:48:55Z</dcterms:modified>
  <cp:category/>
  <cp:version/>
  <cp:contentType/>
  <cp:contentStatus/>
</cp:coreProperties>
</file>