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17895" windowHeight="11190" activeTab="1"/>
  </bookViews>
  <sheets>
    <sheet name="Rekapitulace stavby" sheetId="1" r:id="rId1"/>
    <sheet name="2018-027 - Oplocení a opr..." sheetId="2" r:id="rId2"/>
    <sheet name="Pokyny pro vyplnění" sheetId="3" r:id="rId3"/>
  </sheets>
  <definedNames>
    <definedName name="_xlnm._FilterDatabase" localSheetId="1" hidden="1">'2018-027 - Oplocení a opr...'!$C$86:$K$234</definedName>
    <definedName name="_xlnm.Print_Area" localSheetId="1">'2018-027 - Oplocení a opr...'!$C$4:$J$34,'2018-027 - Oplocení a opr...'!$C$40:$J$70,'2018-027 - Oplocení a opr...'!$C$76:$K$234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'2018-027 - Oplocení a opr...'!$86:$86</definedName>
  </definedNames>
  <calcPr calcId="145621"/>
</workbook>
</file>

<file path=xl/sharedStrings.xml><?xml version="1.0" encoding="utf-8"?>
<sst xmlns="http://schemas.openxmlformats.org/spreadsheetml/2006/main" count="2455" uniqueCount="683">
  <si>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</si>
  <si>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</si>
  <si>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</si>
  <si>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</si>
  <si>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</si>
  <si>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</si>
  <si>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</si>
  <si>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{3a729e35-477f-4575-a4f3-f50116510e8a}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</si>
  <si>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</si>
  <si>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</si>
  <si>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</si>
  <si>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</si>
  <si>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</si>
  <si>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</si>
  <si>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</si>
  <si>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</si>
  <si>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</si>
  <si>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2018-027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</si>
  <si>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</si>
  <si>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</si>
  <si>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Oplocení a oprava hřiště Střední školy Horažďovice, parc.č.3145</t>
  </si>
  <si>
    <t>KSO:</t>
  </si>
  <si>
    <t/>
  </si>
  <si>
    <t>CC-CZ:</t>
  </si>
  <si>
    <t>Místo:</t>
  </si>
  <si>
    <t>Horažďovice</t>
  </si>
  <si>
    <t>Datum:</t>
  </si>
  <si>
    <t>20. 4. 2018</t>
  </si>
  <si>
    <t>Zadavatel:</t>
  </si>
  <si>
    <t>IČ:</t>
  </si>
  <si>
    <t>Střední škola Horažďovice</t>
  </si>
  <si>
    <t>DIČ:</t>
  </si>
  <si>
    <t>Uchazeč:</t>
  </si>
  <si>
    <t>Vyplň údaj</t>
  </si>
  <si>
    <t>True</t>
  </si>
  <si>
    <t>Projektant:</t>
  </si>
  <si>
    <t>Ing. Martin Liška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</si>
  <si>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</si>
  <si>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</si>
  <si>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</si>
  <si>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</si>
  <si>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</si>
  <si>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</si>
  <si>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</si>
  <si>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</si>
  <si>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</si>
  <si>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</si>
  <si>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</si>
  <si>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</si>
  <si>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</si>
  <si>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</si>
  <si>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</si>
  <si>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</si>
  <si>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</si>
  <si>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</si>
  <si>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</si>
  <si>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</si>
  <si>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</si>
  <si>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</si>
  <si>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</si>
  <si>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</si>
  <si>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</si>
  <si>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</si>
  <si>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</si>
  <si>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</si>
  <si>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</si>
  <si>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</si>
  <si>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</si>
  <si>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</si>
  <si>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</si>
  <si>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</si>
  <si>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</si>
  <si>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</si>
  <si>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</si>
  <si>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</si>
  <si>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</si>
  <si>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</si>
  <si>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</si>
  <si>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</si>
  <si>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</si>
  <si>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</si>
  <si>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</si>
  <si>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</si>
  <si>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</si>
  <si>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</si>
  <si>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</si>
  <si>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</si>
  <si>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</si>
  <si>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</si>
  <si>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</si>
  <si>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</si>
  <si>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</si>
  <si>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</si>
  <si>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</si>
  <si>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</si>
  <si>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555 - Umělé sportovní povrchy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</si>
  <si>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</si>
  <si>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</si>
  <si>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</si>
  <si>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</si>
  <si>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</si>
  <si>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</si>
  <si>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</si>
  <si>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</si>
  <si>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OST - Sportovní vybavení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</si>
  <si>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</si>
  <si>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</si>
  <si>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</si>
  <si>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</si>
  <si>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</si>
  <si>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</si>
  <si>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</si>
  <si>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</si>
  <si>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</si>
  <si>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</si>
  <si>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</si>
  <si>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</si>
  <si>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</si>
  <si>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</si>
  <si>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</si>
  <si>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</si>
  <si>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</si>
  <si>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</si>
  <si>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</si>
  <si>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</si>
  <si>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</si>
  <si>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</si>
  <si>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</si>
  <si>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m2</t>
  </si>
  <si>
    <t>CS ÚRS 2018 01</t>
  </si>
  <si>
    <t>4</t>
  </si>
  <si>
    <t>-2107675091</t>
  </si>
  <si>
    <t>VV</t>
  </si>
  <si>
    <t>(18,2+60)*0,5</t>
  </si>
  <si>
    <t>113107164</t>
  </si>
  <si>
    <t>Odstranění podkladu z kameniva drceného tl 400 mm strojně pl přes 50 do 200 m2</t>
  </si>
  <si>
    <t>-1946322632</t>
  </si>
  <si>
    <t>"Pod dlažbou" (18,2+60)*0,5</t>
  </si>
  <si>
    <t>"Pod živicí" (60+19,5+34)*0,3</t>
  </si>
  <si>
    <t>3</t>
  </si>
  <si>
    <t>113107343</t>
  </si>
  <si>
    <t>Odstranění podkladu živičného tl 150 mm strojně pl do 50 m2</t>
  </si>
  <si>
    <t>-425857637</t>
  </si>
  <si>
    <t>(60+19,5+34)*0,3</t>
  </si>
  <si>
    <t>132201101</t>
  </si>
  <si>
    <t>Hloubení rýh š do 600 mm v hornině tř. 3 objemu do 100 m3</t>
  </si>
  <si>
    <t>m3</t>
  </si>
  <si>
    <t>48809149</t>
  </si>
  <si>
    <t>"Pod vrata" 2*0,5*0,8</t>
  </si>
  <si>
    <t>5</t>
  </si>
  <si>
    <t>132201109</t>
  </si>
  <si>
    <t>Příplatek za lepivost k hloubení rýh š do 600 mm v hornině tř. 3</t>
  </si>
  <si>
    <t>-1035044117</t>
  </si>
  <si>
    <t>6</t>
  </si>
  <si>
    <t>133202011</t>
  </si>
  <si>
    <t>Hloubení šachet ručním nebo pneum nářadím v soudržných horninách tř. 3, plocha výkopu do 4 m2</t>
  </si>
  <si>
    <t>1118475448</t>
  </si>
  <si>
    <t>"Patky sloupů na tenis a volejbal" 0,4*0,4*0,85*2</t>
  </si>
  <si>
    <t>"Patky oplocení" 0,4*0,4*0,85*33</t>
  </si>
  <si>
    <t>7</t>
  </si>
  <si>
    <t>133202019</t>
  </si>
  <si>
    <t>Příplatek za lepivost u hloubení šachet ručním nebo pneum nářadím v horninách tř. 3</t>
  </si>
  <si>
    <t>1465522293</t>
  </si>
  <si>
    <t>8</t>
  </si>
  <si>
    <t>162701105</t>
  </si>
  <si>
    <t>Vodorovné přemístění do 10000 m výkopku/sypaniny z horniny tř. 1 až 4</t>
  </si>
  <si>
    <t>948327481</t>
  </si>
  <si>
    <t>0,8+4,76</t>
  </si>
  <si>
    <t>9</t>
  </si>
  <si>
    <t>162701109</t>
  </si>
  <si>
    <t>Příplatek k vodorovnému přemístění výkopku/sypaniny z horniny tř. 1 až 4 ZKD 1000 m přes 10000 m</t>
  </si>
  <si>
    <t>865707866</t>
  </si>
  <si>
    <t>5,56*8</t>
  </si>
  <si>
    <t>10</t>
  </si>
  <si>
    <t>171201201</t>
  </si>
  <si>
    <t>Uložení sypaniny na skládky</t>
  </si>
  <si>
    <t>-215766096</t>
  </si>
  <si>
    <t>11</t>
  </si>
  <si>
    <t>171201211</t>
  </si>
  <si>
    <t>Poplatek za uložení stavebního odpadu - zeminy a kameniva na skládce</t>
  </si>
  <si>
    <t>t</t>
  </si>
  <si>
    <t>1984803040</t>
  </si>
  <si>
    <t>5,56*1,7</t>
  </si>
  <si>
    <t>12</t>
  </si>
  <si>
    <t>181102302</t>
  </si>
  <si>
    <t>Úprava pláně v zářezech se zhutněním</t>
  </si>
  <si>
    <t>376427650</t>
  </si>
  <si>
    <t>Zakládání</t>
  </si>
  <si>
    <t>13</t>
  </si>
  <si>
    <t>274313611</t>
  </si>
  <si>
    <t>Základové pásy z betonu tř. C 16/20</t>
  </si>
  <si>
    <t>-33718396</t>
  </si>
  <si>
    <t>14</t>
  </si>
  <si>
    <t>274351121</t>
  </si>
  <si>
    <t>Zřízení bednění základových pasů rovného</t>
  </si>
  <si>
    <t>90353202</t>
  </si>
  <si>
    <t>Bednění kalkulováno v rozsahu 1/3 boční plochy základu :</t>
  </si>
  <si>
    <t>"Pod vrata" (2+0,5)*2*0,8/3</t>
  </si>
  <si>
    <t>274351122</t>
  </si>
  <si>
    <t>Odstranění bednění základových pasů rovného</t>
  </si>
  <si>
    <t>1231601243</t>
  </si>
  <si>
    <t>16</t>
  </si>
  <si>
    <t>2749-010</t>
  </si>
  <si>
    <t>Vložení flexibilní chráničky do betonu pro kabel dl.cca 1m</t>
  </si>
  <si>
    <t>ks</t>
  </si>
  <si>
    <t>1232473311</t>
  </si>
  <si>
    <t>17</t>
  </si>
  <si>
    <t>275313611</t>
  </si>
  <si>
    <t>Základové patky z betonu tř. C 16/20</t>
  </si>
  <si>
    <t>-1199844320</t>
  </si>
  <si>
    <t>18</t>
  </si>
  <si>
    <t>275351121</t>
  </si>
  <si>
    <t>Zřízení bednění základových patek</t>
  </si>
  <si>
    <t>1581637553</t>
  </si>
  <si>
    <t>"Patky sloupů na tenis a volejbal" 0,4*4*0,85*2/3</t>
  </si>
  <si>
    <t>"Patky oplocení" 0,4*4*0,85*33/3</t>
  </si>
  <si>
    <t>19</t>
  </si>
  <si>
    <t>275351122</t>
  </si>
  <si>
    <t>Odstranění bednění základových patek</t>
  </si>
  <si>
    <t>-285537430</t>
  </si>
  <si>
    <t>Svislé a kompletní konstrukce</t>
  </si>
  <si>
    <t>20</t>
  </si>
  <si>
    <t>338171123-R</t>
  </si>
  <si>
    <t>Osazování sloupků a vzpěr plotových ocelových v 5 m ( beton v položce základy )</t>
  </si>
  <si>
    <t>kus</t>
  </si>
  <si>
    <t>2061051706</t>
  </si>
  <si>
    <t>"Sloupek" 33</t>
  </si>
  <si>
    <t>"Vzpěry" 8</t>
  </si>
  <si>
    <t>M</t>
  </si>
  <si>
    <t>55342258</t>
  </si>
  <si>
    <t>sloupek plotový průběžný Pz 80/50/3 mm dl. 5000 mm</t>
  </si>
  <si>
    <t>2124219433</t>
  </si>
  <si>
    <t>22</t>
  </si>
  <si>
    <t>55342276</t>
  </si>
  <si>
    <t>vzpěra plotová Pz D 45 mm, délka 4500 mm</t>
  </si>
  <si>
    <t>1166181009</t>
  </si>
  <si>
    <t>23</t>
  </si>
  <si>
    <t>348172213</t>
  </si>
  <si>
    <t>Montáž vjezdových bran samonosných dvoukřídlových plochy přes 3,0 m2 do 5,0 m2</t>
  </si>
  <si>
    <t>-849235558</t>
  </si>
  <si>
    <t>24</t>
  </si>
  <si>
    <t>55342341</t>
  </si>
  <si>
    <t>brána kovová dvoukřídlová Pz 2000x2000 mm</t>
  </si>
  <si>
    <t>-1081373491</t>
  </si>
  <si>
    <t>25</t>
  </si>
  <si>
    <t>348401230</t>
  </si>
  <si>
    <t>Osazení oplocení ze strojového pletiva bez napínacích drátů výšky do 2,0 m do 15° sklonu svahu</t>
  </si>
  <si>
    <t>m</t>
  </si>
  <si>
    <t>-1371463554</t>
  </si>
  <si>
    <t>"Stávající plot" 60+20</t>
  </si>
  <si>
    <t>26</t>
  </si>
  <si>
    <t>31327504</t>
  </si>
  <si>
    <t>pletivo drátěné plastifikované se čtvercovými oky 40 mm/3 mm, 200 cm</t>
  </si>
  <si>
    <t>-1415978049</t>
  </si>
  <si>
    <t>27</t>
  </si>
  <si>
    <t>348401350</t>
  </si>
  <si>
    <t>Rozvinutí, osazení a napnutí napínacího drátu na oplocení do 15° sklonu svahu</t>
  </si>
  <si>
    <t>1327278531</t>
  </si>
  <si>
    <t>80*3</t>
  </si>
  <si>
    <t>28</t>
  </si>
  <si>
    <t>15615300</t>
  </si>
  <si>
    <t xml:space="preserve">drát kruhový Pz poplastovaný napínací  </t>
  </si>
  <si>
    <t>225112316</t>
  </si>
  <si>
    <t>240*1,1</t>
  </si>
  <si>
    <t>29</t>
  </si>
  <si>
    <t>1569-010</t>
  </si>
  <si>
    <t>napínák - Pz a poplastovaný (ráčna)</t>
  </si>
  <si>
    <t>-1974405377</t>
  </si>
  <si>
    <t>4*3</t>
  </si>
  <si>
    <t>30</t>
  </si>
  <si>
    <t>3489-010</t>
  </si>
  <si>
    <t>Dodávka a montáž  záchytné sítě 45/45/3, výška 3 m + mantinel výšky 1000 mm</t>
  </si>
  <si>
    <t>1467505916</t>
  </si>
  <si>
    <t>(17+32)*2</t>
  </si>
  <si>
    <t>31</t>
  </si>
  <si>
    <t>M-348-010</t>
  </si>
  <si>
    <t>Spojovací materiál</t>
  </si>
  <si>
    <t>-1894548286</t>
  </si>
  <si>
    <t>Komunikace pozemní</t>
  </si>
  <si>
    <t>32</t>
  </si>
  <si>
    <t>564231111</t>
  </si>
  <si>
    <t>Podklad nebo podsyp ze štěrkopísku ŠP tl 100 mm</t>
  </si>
  <si>
    <t>-1048726359</t>
  </si>
  <si>
    <t>"S1" 18,4*0,5</t>
  </si>
  <si>
    <t>33</t>
  </si>
  <si>
    <t>564730011</t>
  </si>
  <si>
    <t>Podklad z kameniva hrubého drceného vel. 8-16 mm tl 100 mm</t>
  </si>
  <si>
    <t>1521654099</t>
  </si>
  <si>
    <t>34</t>
  </si>
  <si>
    <t>564760011</t>
  </si>
  <si>
    <t>Podklad z kameniva hrubého drceného vel. 8-16 mm tl 200 mm</t>
  </si>
  <si>
    <t>631091330</t>
  </si>
  <si>
    <t>"S3" 60*0,7</t>
  </si>
  <si>
    <t>35</t>
  </si>
  <si>
    <t>564861111</t>
  </si>
  <si>
    <t>Podklad ze štěrkodrtě ŠD tl 200 mm</t>
  </si>
  <si>
    <t>1399174403</t>
  </si>
  <si>
    <t>"S2" (60+34+17,8)*0,3</t>
  </si>
  <si>
    <t>36</t>
  </si>
  <si>
    <t>565165111</t>
  </si>
  <si>
    <t>Asfaltový beton vrstva podkladní ACP 16 (obalované kamenivo OKS) tl 80 mm š do 3 m</t>
  </si>
  <si>
    <t>1917646307</t>
  </si>
  <si>
    <t>37</t>
  </si>
  <si>
    <t>567122111</t>
  </si>
  <si>
    <t>Podklad ze směsi stmelené cementem SC C 8/10 (KSC I) tl 120 mm</t>
  </si>
  <si>
    <t>-1179547850</t>
  </si>
  <si>
    <t>38</t>
  </si>
  <si>
    <t>572131112</t>
  </si>
  <si>
    <t>Vyrovnání povrchu dosavadních krytů živičnou směsí pro asfaltový koberec otevřený AKO tl do 60 mm</t>
  </si>
  <si>
    <t>838470023</t>
  </si>
  <si>
    <t>"Předpoklad" 50</t>
  </si>
  <si>
    <t>39</t>
  </si>
  <si>
    <t>577144131</t>
  </si>
  <si>
    <t>Asfaltový beton vrstva obrusná ACO 11 (ABS) tř. I tl 50 mm š do 3 m z modifikovaného asfaltu</t>
  </si>
  <si>
    <t>-69358268</t>
  </si>
  <si>
    <t>40</t>
  </si>
  <si>
    <t>596211110</t>
  </si>
  <si>
    <t>Kladení zámkové dlažby komunikací pro pěší tl 60 mm skupiny A pl do 50 m2</t>
  </si>
  <si>
    <t>-267139169</t>
  </si>
  <si>
    <t>41</t>
  </si>
  <si>
    <t>59245018</t>
  </si>
  <si>
    <t>dlažba skladebná betonová 20x10x6 cm přírodní</t>
  </si>
  <si>
    <t>2083227272</t>
  </si>
  <si>
    <t>9,2*1,05</t>
  </si>
  <si>
    <t>555</t>
  </si>
  <si>
    <t>Umělé sportovní povrchy</t>
  </si>
  <si>
    <t>42</t>
  </si>
  <si>
    <t>593-010</t>
  </si>
  <si>
    <t>Příprava podkladu  pro pokládku povrchu hřiště</t>
  </si>
  <si>
    <t>-1516252294</t>
  </si>
  <si>
    <t>17*32</t>
  </si>
  <si>
    <t>43</t>
  </si>
  <si>
    <t>593345133-R</t>
  </si>
  <si>
    <t>Umělý multifunkční polypropylenový modulový povrch s mřížkovým rastrem o formátu modulu 300x300 mm +/- 10 mm, tloušťka min. 15 mm, barevný odstín - antuka</t>
  </si>
  <si>
    <t>1437110284</t>
  </si>
  <si>
    <t>44</t>
  </si>
  <si>
    <t>579291111</t>
  </si>
  <si>
    <t xml:space="preserve">Lajnování venkovního litého pryžového povrchu bílým elastickým lakem </t>
  </si>
  <si>
    <t>1029988522</t>
  </si>
  <si>
    <t>"Na tenis" 250</t>
  </si>
  <si>
    <t>"Na volejbal" 82</t>
  </si>
  <si>
    <t>Trubní vedení</t>
  </si>
  <si>
    <t>45</t>
  </si>
  <si>
    <t>899231111</t>
  </si>
  <si>
    <t>Výšková úprava uličního vstupu nebo vpusti do 200 mm zvýšením mříže</t>
  </si>
  <si>
    <t>-331411546</t>
  </si>
  <si>
    <t>46</t>
  </si>
  <si>
    <t>899331111</t>
  </si>
  <si>
    <t>Výšková úprava uličního vstupu nebo vpusti do 200 mm zvýšením poklopu</t>
  </si>
  <si>
    <t>-1338517686</t>
  </si>
  <si>
    <t>Ostatní konstrukce a práce, bourání</t>
  </si>
  <si>
    <t>47</t>
  </si>
  <si>
    <t>919732221</t>
  </si>
  <si>
    <t>Styčná spára napojení nového živičného povrchu na stávající za tepla š 15 mm hl 25 mm bez prořezání</t>
  </si>
  <si>
    <t>-1303444621</t>
  </si>
  <si>
    <t>"S2" (60+34+17,8)*2</t>
  </si>
  <si>
    <t>48</t>
  </si>
  <si>
    <t>919735113</t>
  </si>
  <si>
    <t>Řezání stávajícího živičného krytu hl do 150 mm</t>
  </si>
  <si>
    <t>694226261</t>
  </si>
  <si>
    <t>60+19,5+34</t>
  </si>
  <si>
    <t>49</t>
  </si>
  <si>
    <t>935112211</t>
  </si>
  <si>
    <t>Osazení příkopového žlabu do betonu tl 100 mm z betonových tvárnic š 800 mm</t>
  </si>
  <si>
    <t>1365022200</t>
  </si>
  <si>
    <t>50</t>
  </si>
  <si>
    <t>59227037</t>
  </si>
  <si>
    <t>žlab betonový odvodňovací 590/669/330 mm</t>
  </si>
  <si>
    <t>1482559068</t>
  </si>
  <si>
    <t>60*3*1,01</t>
  </si>
  <si>
    <t>51</t>
  </si>
  <si>
    <t>935112911</t>
  </si>
  <si>
    <t>Příplatek ZKD tl 10 mm lože přes 100 mm u příkopového žlabu osazeného do betonu</t>
  </si>
  <si>
    <t>-1479309510</t>
  </si>
  <si>
    <t>60*5</t>
  </si>
  <si>
    <t>52</t>
  </si>
  <si>
    <t>953943123</t>
  </si>
  <si>
    <t>Osazování výrobků do 15 kg/kus do betonu bez jejich dodání</t>
  </si>
  <si>
    <t>-1965490056</t>
  </si>
  <si>
    <t>"Pouzdra pro sloupky" 2</t>
  </si>
  <si>
    <t>53</t>
  </si>
  <si>
    <t>966071823</t>
  </si>
  <si>
    <t>Rozebrání oplocení z drátěného pletiva se čtvercovými oky výšky přes 2,0 m</t>
  </si>
  <si>
    <t>1319637980</t>
  </si>
  <si>
    <t>60+20</t>
  </si>
  <si>
    <t>997</t>
  </si>
  <si>
    <t>Přesun sutě</t>
  </si>
  <si>
    <t>54</t>
  </si>
  <si>
    <t>997221551</t>
  </si>
  <si>
    <t>Vodorovná doprava suti ze sypkých materiálů do 1 km</t>
  </si>
  <si>
    <t>-137659641</t>
  </si>
  <si>
    <t>55</t>
  </si>
  <si>
    <t>997221559</t>
  </si>
  <si>
    <t>Příplatek ZKD 1 km u vodorovné dopravy suti ze sypkých materiálů</t>
  </si>
  <si>
    <t>1441033011</t>
  </si>
  <si>
    <t>"Odpočet kamenných kostek" 65,977-12,515*0,8</t>
  </si>
  <si>
    <t>55,965*17 'Přepočtené koeficientem množství</t>
  </si>
  <si>
    <t>56</t>
  </si>
  <si>
    <t>997221845</t>
  </si>
  <si>
    <t>Poplatek za uložení na skládce (skládkovné) odpadu asfaltového bez dehtu kód odpadu 170 302</t>
  </si>
  <si>
    <t>-1870279102</t>
  </si>
  <si>
    <t>57</t>
  </si>
  <si>
    <t>997221855</t>
  </si>
  <si>
    <t>Poplatek za uložení na skládce (skládkovné) zeminy a kameniva kód odpadu 170 504</t>
  </si>
  <si>
    <t>328844470</t>
  </si>
  <si>
    <t>42,427+12,512*0,2</t>
  </si>
  <si>
    <t>998</t>
  </si>
  <si>
    <t>Přesun hmot</t>
  </si>
  <si>
    <t>58</t>
  </si>
  <si>
    <t>998222012</t>
  </si>
  <si>
    <t>Přesun hmot pro tělovýchovné plochy</t>
  </si>
  <si>
    <t>-70985403</t>
  </si>
  <si>
    <t>PSV</t>
  </si>
  <si>
    <t>Práce a dodávky PSV</t>
  </si>
  <si>
    <t>762</t>
  </si>
  <si>
    <t>Konstrukce tesařské</t>
  </si>
  <si>
    <t>59</t>
  </si>
  <si>
    <t>762123210</t>
  </si>
  <si>
    <t>Montáž tesařských stěn vázaných s ocelovými spojkami z hraněného řeziva průřezové plochy do 100 cm2</t>
  </si>
  <si>
    <t>325449234</t>
  </si>
  <si>
    <t>(32+17)*2</t>
  </si>
  <si>
    <t>60</t>
  </si>
  <si>
    <t>61223203</t>
  </si>
  <si>
    <t>profill vrstvený lepený pohledový 40 x 140 mm, dl. 3,98 m</t>
  </si>
  <si>
    <t>698513047</t>
  </si>
  <si>
    <t>61</t>
  </si>
  <si>
    <t>762195000</t>
  </si>
  <si>
    <t>Spojovací prostředky pro montáž stěn, příček, bednění stěn</t>
  </si>
  <si>
    <t>-230468721</t>
  </si>
  <si>
    <t>62</t>
  </si>
  <si>
    <t>998762101</t>
  </si>
  <si>
    <t>Přesun hmot tonážní pro kce tesařské v objektech v do 6 m</t>
  </si>
  <si>
    <t>2036933451</t>
  </si>
  <si>
    <t>767</t>
  </si>
  <si>
    <t>Konstrukce zámečnické</t>
  </si>
  <si>
    <t>63</t>
  </si>
  <si>
    <t>7679-010</t>
  </si>
  <si>
    <t>Úprava stávajících sloupků a vzpěr oplocení - zkrácení na výšku 2 m, zavíčkování ( cca 40 ks )</t>
  </si>
  <si>
    <t>1435011745</t>
  </si>
  <si>
    <t>64</t>
  </si>
  <si>
    <t>998767201</t>
  </si>
  <si>
    <t>Přesun hmot procentní pro zámečnické konstrukce v objektech v do 6 m</t>
  </si>
  <si>
    <t>%</t>
  </si>
  <si>
    <t>1353216151</t>
  </si>
  <si>
    <t>783</t>
  </si>
  <si>
    <t>Dokončovací práce - nátěry</t>
  </si>
  <si>
    <t>65</t>
  </si>
  <si>
    <t>783214101</t>
  </si>
  <si>
    <t>Základní jednonásobný syntetický nátěr tesařských konstrukcí</t>
  </si>
  <si>
    <t>609400389</t>
  </si>
  <si>
    <t>(32+17)*2*(1*2+0,04)</t>
  </si>
  <si>
    <t>66</t>
  </si>
  <si>
    <t>783217101</t>
  </si>
  <si>
    <t>Krycí jednonásobný syntetický nátěr tesařských konstrukcí - odstín šedý</t>
  </si>
  <si>
    <t>-1370498417</t>
  </si>
  <si>
    <t>67</t>
  </si>
  <si>
    <t>783601711</t>
  </si>
  <si>
    <t>Bezoplachové odrezivění potrubí DN do 50 mm</t>
  </si>
  <si>
    <t>195458524</t>
  </si>
  <si>
    <t>"Sloupky" 34*2</t>
  </si>
  <si>
    <t>"Vzpěry" 6*4,5</t>
  </si>
  <si>
    <t>68</t>
  </si>
  <si>
    <t>783606864</t>
  </si>
  <si>
    <t>Odstranění nátěrů z potrubí DN do 50 mm okartáčováním</t>
  </si>
  <si>
    <t>1889680108</t>
  </si>
  <si>
    <t>69</t>
  </si>
  <si>
    <t>783614651</t>
  </si>
  <si>
    <t>Základní antikorozní jednonásobný syntetický potrubí DN do 50 mm</t>
  </si>
  <si>
    <t>-1987241056</t>
  </si>
  <si>
    <t>70</t>
  </si>
  <si>
    <t>783617611</t>
  </si>
  <si>
    <t>Krycí dvojnásobný syntetický nátěr potrubí DN do 50 mm</t>
  </si>
  <si>
    <t>1605925964</t>
  </si>
  <si>
    <t>OST</t>
  </si>
  <si>
    <t>Sportovní vybavení</t>
  </si>
  <si>
    <t>71</t>
  </si>
  <si>
    <t>OST-010</t>
  </si>
  <si>
    <t>Branka na florbal včetně sítě</t>
  </si>
  <si>
    <t>512</t>
  </si>
  <si>
    <t>222724284</t>
  </si>
  <si>
    <t>72</t>
  </si>
  <si>
    <t>OST-020</t>
  </si>
  <si>
    <t>Konstrukce pro basketbal, vyložení 1,5 m</t>
  </si>
  <si>
    <t>sada</t>
  </si>
  <si>
    <t>-1931036581</t>
  </si>
  <si>
    <t>73</t>
  </si>
  <si>
    <t>OST-030</t>
  </si>
  <si>
    <t>Sloupky pro volejbal pr. 102 mm, pozinkováno včetně sítě, anténky</t>
  </si>
  <si>
    <t>1066879489</t>
  </si>
  <si>
    <t>74</t>
  </si>
  <si>
    <t>OST-040</t>
  </si>
  <si>
    <t>Pouzdro pro sloupky ocelové včetně víčka</t>
  </si>
  <si>
    <t>395029555</t>
  </si>
  <si>
    <t>VRN</t>
  </si>
  <si>
    <t>Vedlejší rozpočtové náklady</t>
  </si>
  <si>
    <t>VRN3</t>
  </si>
  <si>
    <t>Zařízení staveniště</t>
  </si>
  <si>
    <t>75</t>
  </si>
  <si>
    <t>030001000</t>
  </si>
  <si>
    <t>1024</t>
  </si>
  <si>
    <t>1248293795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</si>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</sst>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10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14" t="s">
        <v>17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7"/>
      <c r="AQ5" s="29"/>
      <c r="BE5" s="312" t="s">
        <v>18</v>
      </c>
      <c r="BS5" s="22" t="s">
        <v>8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16" t="s">
        <v>20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7"/>
      <c r="AQ6" s="29"/>
      <c r="BE6" s="313"/>
      <c r="BS6" s="22" t="s">
        <v>8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13"/>
      <c r="BS7" s="22" t="s">
        <v>8</v>
      </c>
    </row>
    <row r="8" spans="2:71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13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3"/>
      <c r="BS9" s="22" t="s">
        <v>8</v>
      </c>
    </row>
    <row r="10" spans="2:71" ht="14.45" customHeight="1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22</v>
      </c>
      <c r="AO10" s="27"/>
      <c r="AP10" s="27"/>
      <c r="AQ10" s="29"/>
      <c r="BE10" s="313"/>
      <c r="BS10" s="22" t="s">
        <v>8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22</v>
      </c>
      <c r="AO11" s="27"/>
      <c r="AP11" s="27"/>
      <c r="AQ11" s="29"/>
      <c r="BE11" s="313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3"/>
      <c r="BS12" s="22" t="s">
        <v>8</v>
      </c>
    </row>
    <row r="13" spans="2:71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33</v>
      </c>
      <c r="AO13" s="27"/>
      <c r="AP13" s="27"/>
      <c r="AQ13" s="29"/>
      <c r="BE13" s="313"/>
      <c r="BS13" s="22" t="s">
        <v>8</v>
      </c>
    </row>
    <row r="14" spans="2:71" ht="13.5">
      <c r="B14" s="26"/>
      <c r="C14" s="27"/>
      <c r="D14" s="27"/>
      <c r="E14" s="317" t="s">
        <v>33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313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3"/>
      <c r="BS15" s="22" t="s">
        <v>34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22</v>
      </c>
      <c r="AO16" s="27"/>
      <c r="AP16" s="27"/>
      <c r="AQ16" s="29"/>
      <c r="BE16" s="313"/>
      <c r="BS16" s="22" t="s">
        <v>34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22</v>
      </c>
      <c r="AO17" s="27"/>
      <c r="AP17" s="27"/>
      <c r="AQ17" s="29"/>
      <c r="BE17" s="313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3"/>
      <c r="BS18" s="22" t="s">
        <v>10</v>
      </c>
    </row>
    <row r="19" spans="2:71" ht="14.45" customHeight="1">
      <c r="B19" s="26"/>
      <c r="C19" s="27"/>
      <c r="D19" s="35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3"/>
      <c r="BS19" s="22" t="s">
        <v>10</v>
      </c>
    </row>
    <row r="20" spans="2:71" ht="16.5" customHeight="1">
      <c r="B20" s="26"/>
      <c r="C20" s="27"/>
      <c r="D20" s="27"/>
      <c r="E20" s="319" t="s">
        <v>22</v>
      </c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27"/>
      <c r="AP20" s="27"/>
      <c r="AQ20" s="29"/>
      <c r="BE20" s="313"/>
      <c r="BS20" s="22" t="s">
        <v>34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3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3"/>
    </row>
    <row r="23" spans="2:57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0">
        <f>ROUND(AG51,0)</f>
        <v>0</v>
      </c>
      <c r="AL23" s="321"/>
      <c r="AM23" s="321"/>
      <c r="AN23" s="321"/>
      <c r="AO23" s="321"/>
      <c r="AP23" s="40"/>
      <c r="AQ23" s="43"/>
      <c r="BE23" s="313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3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2" t="s">
        <v>39</v>
      </c>
      <c r="M25" s="322"/>
      <c r="N25" s="322"/>
      <c r="O25" s="322"/>
      <c r="P25" s="40"/>
      <c r="Q25" s="40"/>
      <c r="R25" s="40"/>
      <c r="S25" s="40"/>
      <c r="T25" s="40"/>
      <c r="U25" s="40"/>
      <c r="V25" s="40"/>
      <c r="W25" s="322" t="s">
        <v>40</v>
      </c>
      <c r="X25" s="322"/>
      <c r="Y25" s="322"/>
      <c r="Z25" s="322"/>
      <c r="AA25" s="322"/>
      <c r="AB25" s="322"/>
      <c r="AC25" s="322"/>
      <c r="AD25" s="322"/>
      <c r="AE25" s="322"/>
      <c r="AF25" s="40"/>
      <c r="AG25" s="40"/>
      <c r="AH25" s="40"/>
      <c r="AI25" s="40"/>
      <c r="AJ25" s="40"/>
      <c r="AK25" s="322" t="s">
        <v>41</v>
      </c>
      <c r="AL25" s="322"/>
      <c r="AM25" s="322"/>
      <c r="AN25" s="322"/>
      <c r="AO25" s="322"/>
      <c r="AP25" s="40"/>
      <c r="AQ25" s="43"/>
      <c r="BE25" s="313"/>
    </row>
    <row r="26" spans="2:57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23">
        <v>0.21</v>
      </c>
      <c r="M26" s="324"/>
      <c r="N26" s="324"/>
      <c r="O26" s="324"/>
      <c r="P26" s="46"/>
      <c r="Q26" s="46"/>
      <c r="R26" s="46"/>
      <c r="S26" s="46"/>
      <c r="T26" s="46"/>
      <c r="U26" s="46"/>
      <c r="V26" s="46"/>
      <c r="W26" s="325">
        <f>ROUND(AZ51,0)</f>
        <v>0</v>
      </c>
      <c r="X26" s="324"/>
      <c r="Y26" s="324"/>
      <c r="Z26" s="324"/>
      <c r="AA26" s="324"/>
      <c r="AB26" s="324"/>
      <c r="AC26" s="324"/>
      <c r="AD26" s="324"/>
      <c r="AE26" s="324"/>
      <c r="AF26" s="46"/>
      <c r="AG26" s="46"/>
      <c r="AH26" s="46"/>
      <c r="AI26" s="46"/>
      <c r="AJ26" s="46"/>
      <c r="AK26" s="325">
        <f>ROUND(AV51,0)</f>
        <v>0</v>
      </c>
      <c r="AL26" s="324"/>
      <c r="AM26" s="324"/>
      <c r="AN26" s="324"/>
      <c r="AO26" s="324"/>
      <c r="AP26" s="46"/>
      <c r="AQ26" s="48"/>
      <c r="BE26" s="313"/>
    </row>
    <row r="27" spans="2:57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23">
        <v>0.15</v>
      </c>
      <c r="M27" s="324"/>
      <c r="N27" s="324"/>
      <c r="O27" s="324"/>
      <c r="P27" s="46"/>
      <c r="Q27" s="46"/>
      <c r="R27" s="46"/>
      <c r="S27" s="46"/>
      <c r="T27" s="46"/>
      <c r="U27" s="46"/>
      <c r="V27" s="46"/>
      <c r="W27" s="325">
        <f>ROUND(BA51,0)</f>
        <v>0</v>
      </c>
      <c r="X27" s="324"/>
      <c r="Y27" s="324"/>
      <c r="Z27" s="324"/>
      <c r="AA27" s="324"/>
      <c r="AB27" s="324"/>
      <c r="AC27" s="324"/>
      <c r="AD27" s="324"/>
      <c r="AE27" s="324"/>
      <c r="AF27" s="46"/>
      <c r="AG27" s="46"/>
      <c r="AH27" s="46"/>
      <c r="AI27" s="46"/>
      <c r="AJ27" s="46"/>
      <c r="AK27" s="325">
        <f>ROUND(AW51,0)</f>
        <v>0</v>
      </c>
      <c r="AL27" s="324"/>
      <c r="AM27" s="324"/>
      <c r="AN27" s="324"/>
      <c r="AO27" s="324"/>
      <c r="AP27" s="46"/>
      <c r="AQ27" s="48"/>
      <c r="BE27" s="313"/>
    </row>
    <row r="28" spans="2:57" s="2" customFormat="1" ht="14.45" customHeight="1" hidden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23">
        <v>0.21</v>
      </c>
      <c r="M28" s="324"/>
      <c r="N28" s="324"/>
      <c r="O28" s="324"/>
      <c r="P28" s="46"/>
      <c r="Q28" s="46"/>
      <c r="R28" s="46"/>
      <c r="S28" s="46"/>
      <c r="T28" s="46"/>
      <c r="U28" s="46"/>
      <c r="V28" s="46"/>
      <c r="W28" s="325">
        <f>ROUND(BB51,0)</f>
        <v>0</v>
      </c>
      <c r="X28" s="324"/>
      <c r="Y28" s="324"/>
      <c r="Z28" s="324"/>
      <c r="AA28" s="324"/>
      <c r="AB28" s="324"/>
      <c r="AC28" s="324"/>
      <c r="AD28" s="324"/>
      <c r="AE28" s="324"/>
      <c r="AF28" s="46"/>
      <c r="AG28" s="46"/>
      <c r="AH28" s="46"/>
      <c r="AI28" s="46"/>
      <c r="AJ28" s="46"/>
      <c r="AK28" s="325">
        <v>0</v>
      </c>
      <c r="AL28" s="324"/>
      <c r="AM28" s="324"/>
      <c r="AN28" s="324"/>
      <c r="AO28" s="324"/>
      <c r="AP28" s="46"/>
      <c r="AQ28" s="48"/>
      <c r="BE28" s="313"/>
    </row>
    <row r="29" spans="2:57" s="2" customFormat="1" ht="14.45" customHeight="1" hidden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23">
        <v>0.15</v>
      </c>
      <c r="M29" s="324"/>
      <c r="N29" s="324"/>
      <c r="O29" s="324"/>
      <c r="P29" s="46"/>
      <c r="Q29" s="46"/>
      <c r="R29" s="46"/>
      <c r="S29" s="46"/>
      <c r="T29" s="46"/>
      <c r="U29" s="46"/>
      <c r="V29" s="46"/>
      <c r="W29" s="325">
        <f>ROUND(BC51,0)</f>
        <v>0</v>
      </c>
      <c r="X29" s="324"/>
      <c r="Y29" s="324"/>
      <c r="Z29" s="324"/>
      <c r="AA29" s="324"/>
      <c r="AB29" s="324"/>
      <c r="AC29" s="324"/>
      <c r="AD29" s="324"/>
      <c r="AE29" s="324"/>
      <c r="AF29" s="46"/>
      <c r="AG29" s="46"/>
      <c r="AH29" s="46"/>
      <c r="AI29" s="46"/>
      <c r="AJ29" s="46"/>
      <c r="AK29" s="325">
        <v>0</v>
      </c>
      <c r="AL29" s="324"/>
      <c r="AM29" s="324"/>
      <c r="AN29" s="324"/>
      <c r="AO29" s="324"/>
      <c r="AP29" s="46"/>
      <c r="AQ29" s="48"/>
      <c r="BE29" s="313"/>
    </row>
    <row r="30" spans="2:57" s="2" customFormat="1" ht="14.45" customHeight="1" hidden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23">
        <v>0</v>
      </c>
      <c r="M30" s="324"/>
      <c r="N30" s="324"/>
      <c r="O30" s="324"/>
      <c r="P30" s="46"/>
      <c r="Q30" s="46"/>
      <c r="R30" s="46"/>
      <c r="S30" s="46"/>
      <c r="T30" s="46"/>
      <c r="U30" s="46"/>
      <c r="V30" s="46"/>
      <c r="W30" s="325">
        <f>ROUND(BD51,0)</f>
        <v>0</v>
      </c>
      <c r="X30" s="324"/>
      <c r="Y30" s="324"/>
      <c r="Z30" s="324"/>
      <c r="AA30" s="324"/>
      <c r="AB30" s="324"/>
      <c r="AC30" s="324"/>
      <c r="AD30" s="324"/>
      <c r="AE30" s="324"/>
      <c r="AF30" s="46"/>
      <c r="AG30" s="46"/>
      <c r="AH30" s="46"/>
      <c r="AI30" s="46"/>
      <c r="AJ30" s="46"/>
      <c r="AK30" s="325">
        <v>0</v>
      </c>
      <c r="AL30" s="324"/>
      <c r="AM30" s="324"/>
      <c r="AN30" s="324"/>
      <c r="AO30" s="324"/>
      <c r="AP30" s="46"/>
      <c r="AQ30" s="48"/>
      <c r="BE30" s="313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3"/>
    </row>
    <row r="32" spans="2:57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26" t="s">
        <v>50</v>
      </c>
      <c r="Y32" s="327"/>
      <c r="Z32" s="327"/>
      <c r="AA32" s="327"/>
      <c r="AB32" s="327"/>
      <c r="AC32" s="51"/>
      <c r="AD32" s="51"/>
      <c r="AE32" s="51"/>
      <c r="AF32" s="51"/>
      <c r="AG32" s="51"/>
      <c r="AH32" s="51"/>
      <c r="AI32" s="51"/>
      <c r="AJ32" s="51"/>
      <c r="AK32" s="328">
        <f>SUM(AK23:AK30)</f>
        <v>0</v>
      </c>
      <c r="AL32" s="327"/>
      <c r="AM32" s="327"/>
      <c r="AN32" s="327"/>
      <c r="AO32" s="329"/>
      <c r="AP32" s="49"/>
      <c r="AQ32" s="53"/>
      <c r="BE32" s="313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16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2018-027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19</v>
      </c>
      <c r="D42" s="68"/>
      <c r="E42" s="68"/>
      <c r="F42" s="68"/>
      <c r="G42" s="68"/>
      <c r="H42" s="68"/>
      <c r="I42" s="68"/>
      <c r="J42" s="68"/>
      <c r="K42" s="68"/>
      <c r="L42" s="330" t="str">
        <f>K6</f>
        <v>Oplocení a oprava hřiště Střední školy Horažďovice, parc.č.3145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Horažďovice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332" t="str">
        <f>IF(AN8="","",AN8)</f>
        <v>20. 4. 2018</v>
      </c>
      <c r="AN44" s="332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28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Střední škola Horažďovice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33" t="str">
        <f>IF(E17="","",E17)</f>
        <v>Ing. Martin Liška</v>
      </c>
      <c r="AN46" s="333"/>
      <c r="AO46" s="333"/>
      <c r="AP46" s="333"/>
      <c r="AQ46" s="61"/>
      <c r="AR46" s="59"/>
      <c r="AS46" s="334" t="s">
        <v>52</v>
      </c>
      <c r="AT46" s="33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6"/>
      <c r="AT47" s="33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8"/>
      <c r="AT48" s="33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0" t="s">
        <v>53</v>
      </c>
      <c r="D49" s="341"/>
      <c r="E49" s="341"/>
      <c r="F49" s="341"/>
      <c r="G49" s="341"/>
      <c r="H49" s="77"/>
      <c r="I49" s="342" t="s">
        <v>54</v>
      </c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3" t="s">
        <v>55</v>
      </c>
      <c r="AH49" s="341"/>
      <c r="AI49" s="341"/>
      <c r="AJ49" s="341"/>
      <c r="AK49" s="341"/>
      <c r="AL49" s="341"/>
      <c r="AM49" s="341"/>
      <c r="AN49" s="342" t="s">
        <v>56</v>
      </c>
      <c r="AO49" s="341"/>
      <c r="AP49" s="341"/>
      <c r="AQ49" s="78" t="s">
        <v>57</v>
      </c>
      <c r="AR49" s="59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7">
        <f>ROUND(AG52,0)</f>
        <v>0</v>
      </c>
      <c r="AH51" s="347"/>
      <c r="AI51" s="347"/>
      <c r="AJ51" s="347"/>
      <c r="AK51" s="347"/>
      <c r="AL51" s="347"/>
      <c r="AM51" s="347"/>
      <c r="AN51" s="348">
        <f>SUM(AG51,AT51)</f>
        <v>0</v>
      </c>
      <c r="AO51" s="348"/>
      <c r="AP51" s="348"/>
      <c r="AQ51" s="87" t="s">
        <v>22</v>
      </c>
      <c r="AR51" s="69"/>
      <c r="AS51" s="88">
        <f>ROUND(AS52,0)</f>
        <v>0</v>
      </c>
      <c r="AT51" s="89">
        <f>ROUND(SUM(AV51:AW51),0)</f>
        <v>0</v>
      </c>
      <c r="AU51" s="90">
        <f>ROUND(AU52,5)</f>
        <v>0</v>
      </c>
      <c r="AV51" s="89">
        <f>ROUND(AZ51*L26,0)</f>
        <v>0</v>
      </c>
      <c r="AW51" s="89">
        <f>ROUND(BA51*L27,0)</f>
        <v>0</v>
      </c>
      <c r="AX51" s="89">
        <f>ROUND(BB51*L26,0)</f>
        <v>0</v>
      </c>
      <c r="AY51" s="89">
        <f>ROUND(BC51*L27,0)</f>
        <v>0</v>
      </c>
      <c r="AZ51" s="89">
        <f>ROUND(AZ52,0)</f>
        <v>0</v>
      </c>
      <c r="BA51" s="89">
        <f>ROUND(BA52,0)</f>
        <v>0</v>
      </c>
      <c r="BB51" s="89">
        <f>ROUND(BB52,0)</f>
        <v>0</v>
      </c>
      <c r="BC51" s="89">
        <f>ROUND(BC52,0)</f>
        <v>0</v>
      </c>
      <c r="BD51" s="91">
        <f>ROUND(BD52,0)</f>
        <v>0</v>
      </c>
      <c r="BS51" s="92" t="s">
        <v>71</v>
      </c>
      <c r="BT51" s="92" t="s">
        <v>72</v>
      </c>
      <c r="BV51" s="92" t="s">
        <v>73</v>
      </c>
      <c r="BW51" s="92" t="s">
        <v>7</v>
      </c>
      <c r="BX51" s="92" t="s">
        <v>74</v>
      </c>
      <c r="CL51" s="92" t="s">
        <v>22</v>
      </c>
    </row>
    <row r="52" spans="1:90" s="5" customFormat="1" ht="31.5" customHeight="1">
      <c r="A52" s="93" t="s">
        <v>75</v>
      </c>
      <c r="B52" s="94"/>
      <c r="C52" s="95"/>
      <c r="D52" s="346" t="s">
        <v>17</v>
      </c>
      <c r="E52" s="346"/>
      <c r="F52" s="346"/>
      <c r="G52" s="346"/>
      <c r="H52" s="346"/>
      <c r="I52" s="96"/>
      <c r="J52" s="346" t="s">
        <v>20</v>
      </c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4">
        <f>'2018-027 - Oplocení a opr...'!J25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97" t="s">
        <v>76</v>
      </c>
      <c r="AR52" s="98"/>
      <c r="AS52" s="99">
        <v>0</v>
      </c>
      <c r="AT52" s="100">
        <f>ROUND(SUM(AV52:AW52),0)</f>
        <v>0</v>
      </c>
      <c r="AU52" s="101">
        <f>'2018-027 - Oplocení a opr...'!P87</f>
        <v>0</v>
      </c>
      <c r="AV52" s="100">
        <f>'2018-027 - Oplocení a opr...'!J28</f>
        <v>0</v>
      </c>
      <c r="AW52" s="100">
        <f>'2018-027 - Oplocení a opr...'!J29</f>
        <v>0</v>
      </c>
      <c r="AX52" s="100">
        <f>'2018-027 - Oplocení a opr...'!J30</f>
        <v>0</v>
      </c>
      <c r="AY52" s="100">
        <f>'2018-027 - Oplocení a opr...'!J31</f>
        <v>0</v>
      </c>
      <c r="AZ52" s="100">
        <f>'2018-027 - Oplocení a opr...'!F28</f>
        <v>0</v>
      </c>
      <c r="BA52" s="100">
        <f>'2018-027 - Oplocení a opr...'!F29</f>
        <v>0</v>
      </c>
      <c r="BB52" s="100">
        <f>'2018-027 - Oplocení a opr...'!F30</f>
        <v>0</v>
      </c>
      <c r="BC52" s="100">
        <f>'2018-027 - Oplocení a opr...'!F31</f>
        <v>0</v>
      </c>
      <c r="BD52" s="102">
        <f>'2018-027 - Oplocení a opr...'!F32</f>
        <v>0</v>
      </c>
      <c r="BT52" s="103" t="s">
        <v>10</v>
      </c>
      <c r="BU52" s="103" t="s">
        <v>77</v>
      </c>
      <c r="BV52" s="103" t="s">
        <v>73</v>
      </c>
      <c r="BW52" s="103" t="s">
        <v>7</v>
      </c>
      <c r="BX52" s="103" t="s">
        <v>74</v>
      </c>
      <c r="CL52" s="103" t="s">
        <v>22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/ac26CkPyZZFMOFqviye6Tu3XsSvpyAA/WfIlW7q/b5zgnB4GBbn1BMGkihb9pZAa3EX/H88lEmZrFGdxjt8PA==" saltValue="00NpKylyPGqFXnebMwlINmEeas0nZdN6+q+yw8gOHziuY9/l2YY3OYa7BHgLKM77BfLbqIBQCm3Op04vSvYY3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8-027 - Oplocení a op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showGridLines="0" tabSelected="1" workbookViewId="0" topLeftCell="A1">
      <pane ySplit="1" topLeftCell="A16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78</v>
      </c>
      <c r="G1" s="354" t="s">
        <v>79</v>
      </c>
      <c r="H1" s="354"/>
      <c r="I1" s="108"/>
      <c r="J1" s="107" t="s">
        <v>80</v>
      </c>
      <c r="K1" s="106" t="s">
        <v>81</v>
      </c>
      <c r="L1" s="107" t="s">
        <v>82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83</v>
      </c>
    </row>
    <row r="4" spans="2:46" ht="36.95" customHeight="1">
      <c r="B4" s="26"/>
      <c r="C4" s="27"/>
      <c r="D4" s="28" t="s">
        <v>84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3.5">
      <c r="B6" s="39"/>
      <c r="C6" s="40"/>
      <c r="D6" s="35" t="s">
        <v>19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50" t="s">
        <v>20</v>
      </c>
      <c r="F7" s="351"/>
      <c r="G7" s="351"/>
      <c r="H7" s="351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21</v>
      </c>
      <c r="E9" s="40"/>
      <c r="F9" s="33" t="s">
        <v>22</v>
      </c>
      <c r="G9" s="40"/>
      <c r="H9" s="40"/>
      <c r="I9" s="112" t="s">
        <v>23</v>
      </c>
      <c r="J9" s="33" t="s">
        <v>22</v>
      </c>
      <c r="K9" s="43"/>
    </row>
    <row r="10" spans="2:11" s="1" customFormat="1" ht="14.45" customHeight="1">
      <c r="B10" s="39"/>
      <c r="C10" s="40"/>
      <c r="D10" s="35" t="s">
        <v>24</v>
      </c>
      <c r="E10" s="40"/>
      <c r="F10" s="33" t="s">
        <v>25</v>
      </c>
      <c r="G10" s="40"/>
      <c r="H10" s="40"/>
      <c r="I10" s="112" t="s">
        <v>26</v>
      </c>
      <c r="J10" s="113" t="str">
        <f>'Rekapitulace stavby'!AN8</f>
        <v>20. 4. 2018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28</v>
      </c>
      <c r="E12" s="40"/>
      <c r="F12" s="40"/>
      <c r="G12" s="40"/>
      <c r="H12" s="40"/>
      <c r="I12" s="112" t="s">
        <v>29</v>
      </c>
      <c r="J12" s="33" t="s">
        <v>22</v>
      </c>
      <c r="K12" s="43"/>
    </row>
    <row r="13" spans="2:11" s="1" customFormat="1" ht="18" customHeight="1">
      <c r="B13" s="39"/>
      <c r="C13" s="40"/>
      <c r="D13" s="40"/>
      <c r="E13" s="33" t="s">
        <v>30</v>
      </c>
      <c r="F13" s="40"/>
      <c r="G13" s="40"/>
      <c r="H13" s="40"/>
      <c r="I13" s="112" t="s">
        <v>31</v>
      </c>
      <c r="J13" s="33" t="s">
        <v>22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32</v>
      </c>
      <c r="E15" s="40"/>
      <c r="F15" s="40"/>
      <c r="G15" s="40"/>
      <c r="H15" s="40"/>
      <c r="I15" s="112" t="s">
        <v>29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31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35</v>
      </c>
      <c r="E18" s="40"/>
      <c r="F18" s="40"/>
      <c r="G18" s="40"/>
      <c r="H18" s="40"/>
      <c r="I18" s="112" t="s">
        <v>29</v>
      </c>
      <c r="J18" s="33" t="s">
        <v>22</v>
      </c>
      <c r="K18" s="43"/>
    </row>
    <row r="19" spans="2:11" s="1" customFormat="1" ht="18" customHeight="1">
      <c r="B19" s="39"/>
      <c r="C19" s="40"/>
      <c r="D19" s="40"/>
      <c r="E19" s="33" t="s">
        <v>36</v>
      </c>
      <c r="F19" s="40"/>
      <c r="G19" s="40"/>
      <c r="H19" s="40"/>
      <c r="I19" s="112" t="s">
        <v>31</v>
      </c>
      <c r="J19" s="33" t="s">
        <v>22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37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19" t="s">
        <v>22</v>
      </c>
      <c r="F22" s="319"/>
      <c r="G22" s="319"/>
      <c r="H22" s="319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38</v>
      </c>
      <c r="E25" s="40"/>
      <c r="F25" s="40"/>
      <c r="G25" s="40"/>
      <c r="H25" s="40"/>
      <c r="I25" s="111"/>
      <c r="J25" s="121">
        <f>ROUND(J87,0)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40</v>
      </c>
      <c r="G27" s="40"/>
      <c r="H27" s="40"/>
      <c r="I27" s="122" t="s">
        <v>39</v>
      </c>
      <c r="J27" s="44" t="s">
        <v>41</v>
      </c>
      <c r="K27" s="43"/>
    </row>
    <row r="28" spans="2:11" s="1" customFormat="1" ht="14.45" customHeight="1">
      <c r="B28" s="39"/>
      <c r="C28" s="40"/>
      <c r="D28" s="47" t="s">
        <v>42</v>
      </c>
      <c r="E28" s="47" t="s">
        <v>43</v>
      </c>
      <c r="F28" s="123">
        <f>ROUND(SUM(BE87:BE234),0)</f>
        <v>0</v>
      </c>
      <c r="G28" s="40"/>
      <c r="H28" s="40"/>
      <c r="I28" s="124">
        <v>0.21</v>
      </c>
      <c r="J28" s="123">
        <f>ROUND(ROUND((SUM(BE87:BE234)),0)*I28,0)</f>
        <v>0</v>
      </c>
      <c r="K28" s="43"/>
    </row>
    <row r="29" spans="2:11" s="1" customFormat="1" ht="14.45" customHeight="1">
      <c r="B29" s="39"/>
      <c r="C29" s="40"/>
      <c r="D29" s="40"/>
      <c r="E29" s="47" t="s">
        <v>44</v>
      </c>
      <c r="F29" s="123">
        <f>ROUND(SUM(BF87:BF234),0)</f>
        <v>0</v>
      </c>
      <c r="G29" s="40"/>
      <c r="H29" s="40"/>
      <c r="I29" s="124">
        <v>0.15</v>
      </c>
      <c r="J29" s="123">
        <f>ROUND(ROUND((SUM(BF87:BF234)),0)*I29,0)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45</v>
      </c>
      <c r="F30" s="123">
        <f>ROUND(SUM(BG87:BG234),0)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46</v>
      </c>
      <c r="F31" s="123">
        <f>ROUND(SUM(BH87:BH234),0)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3">
        <f>ROUND(SUM(BI87:BI234),0)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48</v>
      </c>
      <c r="E34" s="77"/>
      <c r="F34" s="77"/>
      <c r="G34" s="127" t="s">
        <v>49</v>
      </c>
      <c r="H34" s="128" t="s">
        <v>50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85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19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50" t="str">
        <f>E7</f>
        <v>Oplocení a oprava hřiště Střední školy Horažďovice, parc.č.3145</v>
      </c>
      <c r="F43" s="351"/>
      <c r="G43" s="351"/>
      <c r="H43" s="351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24</v>
      </c>
      <c r="D45" s="40"/>
      <c r="E45" s="40"/>
      <c r="F45" s="33" t="str">
        <f>F10</f>
        <v>Horažďovice</v>
      </c>
      <c r="G45" s="40"/>
      <c r="H45" s="40"/>
      <c r="I45" s="112" t="s">
        <v>26</v>
      </c>
      <c r="J45" s="113" t="str">
        <f>IF(J10="","",J10)</f>
        <v>20. 4. 2018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3.5">
      <c r="B47" s="39"/>
      <c r="C47" s="35" t="s">
        <v>28</v>
      </c>
      <c r="D47" s="40"/>
      <c r="E47" s="40"/>
      <c r="F47" s="33" t="str">
        <f>E13</f>
        <v>Střední škola Horažďovice</v>
      </c>
      <c r="G47" s="40"/>
      <c r="H47" s="40"/>
      <c r="I47" s="112" t="s">
        <v>35</v>
      </c>
      <c r="J47" s="319" t="str">
        <f>E19</f>
        <v>Ing. Martin Liška</v>
      </c>
      <c r="K47" s="43"/>
    </row>
    <row r="48" spans="2:11" s="1" customFormat="1" ht="14.45" customHeight="1">
      <c r="B48" s="39"/>
      <c r="C48" s="35" t="s">
        <v>32</v>
      </c>
      <c r="D48" s="40"/>
      <c r="E48" s="40"/>
      <c r="F48" s="33" t="str">
        <f>IF(E16="","",E16)</f>
        <v/>
      </c>
      <c r="G48" s="40"/>
      <c r="H48" s="40"/>
      <c r="I48" s="111"/>
      <c r="J48" s="352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86</v>
      </c>
      <c r="D50" s="125"/>
      <c r="E50" s="125"/>
      <c r="F50" s="125"/>
      <c r="G50" s="125"/>
      <c r="H50" s="125"/>
      <c r="I50" s="138"/>
      <c r="J50" s="139" t="s">
        <v>87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88</v>
      </c>
      <c r="D52" s="40"/>
      <c r="E52" s="40"/>
      <c r="F52" s="40"/>
      <c r="G52" s="40"/>
      <c r="H52" s="40"/>
      <c r="I52" s="111"/>
      <c r="J52" s="121">
        <f>J87</f>
        <v>0</v>
      </c>
      <c r="K52" s="43"/>
      <c r="AU52" s="22" t="s">
        <v>89</v>
      </c>
    </row>
    <row r="53" spans="2:11" s="7" customFormat="1" ht="24.95" customHeight="1">
      <c r="B53" s="142"/>
      <c r="C53" s="143"/>
      <c r="D53" s="144" t="s">
        <v>90</v>
      </c>
      <c r="E53" s="145"/>
      <c r="F53" s="145"/>
      <c r="G53" s="145"/>
      <c r="H53" s="145"/>
      <c r="I53" s="146"/>
      <c r="J53" s="147">
        <f>J88</f>
        <v>0</v>
      </c>
      <c r="K53" s="148"/>
    </row>
    <row r="54" spans="2:11" s="8" customFormat="1" ht="19.9" customHeight="1">
      <c r="B54" s="149"/>
      <c r="C54" s="150"/>
      <c r="D54" s="151" t="s">
        <v>91</v>
      </c>
      <c r="E54" s="152"/>
      <c r="F54" s="152"/>
      <c r="G54" s="152"/>
      <c r="H54" s="152"/>
      <c r="I54" s="153"/>
      <c r="J54" s="154">
        <f>J89</f>
        <v>0</v>
      </c>
      <c r="K54" s="155"/>
    </row>
    <row r="55" spans="2:11" s="8" customFormat="1" ht="19.9" customHeight="1">
      <c r="B55" s="149"/>
      <c r="C55" s="150"/>
      <c r="D55" s="151" t="s">
        <v>92</v>
      </c>
      <c r="E55" s="152"/>
      <c r="F55" s="152"/>
      <c r="G55" s="152"/>
      <c r="H55" s="152"/>
      <c r="I55" s="153"/>
      <c r="J55" s="154">
        <f>J112</f>
        <v>0</v>
      </c>
      <c r="K55" s="155"/>
    </row>
    <row r="56" spans="2:11" s="8" customFormat="1" ht="19.9" customHeight="1">
      <c r="B56" s="149"/>
      <c r="C56" s="150"/>
      <c r="D56" s="151" t="s">
        <v>93</v>
      </c>
      <c r="E56" s="152"/>
      <c r="F56" s="152"/>
      <c r="G56" s="152"/>
      <c r="H56" s="152"/>
      <c r="I56" s="153"/>
      <c r="J56" s="154">
        <f>J128</f>
        <v>0</v>
      </c>
      <c r="K56" s="155"/>
    </row>
    <row r="57" spans="2:11" s="8" customFormat="1" ht="19.9" customHeight="1">
      <c r="B57" s="149"/>
      <c r="C57" s="150"/>
      <c r="D57" s="151" t="s">
        <v>94</v>
      </c>
      <c r="E57" s="152"/>
      <c r="F57" s="152"/>
      <c r="G57" s="152"/>
      <c r="H57" s="152"/>
      <c r="I57" s="153"/>
      <c r="J57" s="154">
        <f>J148</f>
        <v>0</v>
      </c>
      <c r="K57" s="155"/>
    </row>
    <row r="58" spans="2:11" s="8" customFormat="1" ht="19.9" customHeight="1">
      <c r="B58" s="149"/>
      <c r="C58" s="150"/>
      <c r="D58" s="151" t="s">
        <v>95</v>
      </c>
      <c r="E58" s="152"/>
      <c r="F58" s="152"/>
      <c r="G58" s="152"/>
      <c r="H58" s="152"/>
      <c r="I58" s="153"/>
      <c r="J58" s="154">
        <f>J170</f>
        <v>0</v>
      </c>
      <c r="K58" s="155"/>
    </row>
    <row r="59" spans="2:11" s="8" customFormat="1" ht="19.9" customHeight="1">
      <c r="B59" s="149"/>
      <c r="C59" s="150"/>
      <c r="D59" s="151" t="s">
        <v>96</v>
      </c>
      <c r="E59" s="152"/>
      <c r="F59" s="152"/>
      <c r="G59" s="152"/>
      <c r="H59" s="152"/>
      <c r="I59" s="153"/>
      <c r="J59" s="154">
        <f>J178</f>
        <v>0</v>
      </c>
      <c r="K59" s="155"/>
    </row>
    <row r="60" spans="2:11" s="8" customFormat="1" ht="19.9" customHeight="1">
      <c r="B60" s="149"/>
      <c r="C60" s="150"/>
      <c r="D60" s="151" t="s">
        <v>97</v>
      </c>
      <c r="E60" s="152"/>
      <c r="F60" s="152"/>
      <c r="G60" s="152"/>
      <c r="H60" s="152"/>
      <c r="I60" s="153"/>
      <c r="J60" s="154">
        <f>J181</f>
        <v>0</v>
      </c>
      <c r="K60" s="155"/>
    </row>
    <row r="61" spans="2:11" s="8" customFormat="1" ht="19.9" customHeight="1">
      <c r="B61" s="149"/>
      <c r="C61" s="150"/>
      <c r="D61" s="151" t="s">
        <v>98</v>
      </c>
      <c r="E61" s="152"/>
      <c r="F61" s="152"/>
      <c r="G61" s="152"/>
      <c r="H61" s="152"/>
      <c r="I61" s="153"/>
      <c r="J61" s="154">
        <f>J195</f>
        <v>0</v>
      </c>
      <c r="K61" s="155"/>
    </row>
    <row r="62" spans="2:11" s="8" customFormat="1" ht="19.9" customHeight="1">
      <c r="B62" s="149"/>
      <c r="C62" s="150"/>
      <c r="D62" s="151" t="s">
        <v>99</v>
      </c>
      <c r="E62" s="152"/>
      <c r="F62" s="152"/>
      <c r="G62" s="152"/>
      <c r="H62" s="152"/>
      <c r="I62" s="153"/>
      <c r="J62" s="154">
        <f>J203</f>
        <v>0</v>
      </c>
      <c r="K62" s="155"/>
    </row>
    <row r="63" spans="2:11" s="7" customFormat="1" ht="24.95" customHeight="1">
      <c r="B63" s="142"/>
      <c r="C63" s="143"/>
      <c r="D63" s="144" t="s">
        <v>100</v>
      </c>
      <c r="E63" s="145"/>
      <c r="F63" s="145"/>
      <c r="G63" s="145"/>
      <c r="H63" s="145"/>
      <c r="I63" s="146"/>
      <c r="J63" s="147">
        <f>J205</f>
        <v>0</v>
      </c>
      <c r="K63" s="148"/>
    </row>
    <row r="64" spans="2:11" s="8" customFormat="1" ht="19.9" customHeight="1">
      <c r="B64" s="149"/>
      <c r="C64" s="150"/>
      <c r="D64" s="151" t="s">
        <v>101</v>
      </c>
      <c r="E64" s="152"/>
      <c r="F64" s="152"/>
      <c r="G64" s="152"/>
      <c r="H64" s="152"/>
      <c r="I64" s="153"/>
      <c r="J64" s="154">
        <f>J206</f>
        <v>0</v>
      </c>
      <c r="K64" s="155"/>
    </row>
    <row r="65" spans="2:11" s="8" customFormat="1" ht="19.9" customHeight="1">
      <c r="B65" s="149"/>
      <c r="C65" s="150"/>
      <c r="D65" s="151" t="s">
        <v>102</v>
      </c>
      <c r="E65" s="152"/>
      <c r="F65" s="152"/>
      <c r="G65" s="152"/>
      <c r="H65" s="152"/>
      <c r="I65" s="153"/>
      <c r="J65" s="154">
        <f>J212</f>
        <v>0</v>
      </c>
      <c r="K65" s="155"/>
    </row>
    <row r="66" spans="2:11" s="8" customFormat="1" ht="19.9" customHeight="1">
      <c r="B66" s="149"/>
      <c r="C66" s="150"/>
      <c r="D66" s="151" t="s">
        <v>103</v>
      </c>
      <c r="E66" s="152"/>
      <c r="F66" s="152"/>
      <c r="G66" s="152"/>
      <c r="H66" s="152"/>
      <c r="I66" s="153"/>
      <c r="J66" s="154">
        <f>J215</f>
        <v>0</v>
      </c>
      <c r="K66" s="155"/>
    </row>
    <row r="67" spans="2:11" s="7" customFormat="1" ht="24.95" customHeight="1">
      <c r="B67" s="142"/>
      <c r="C67" s="143"/>
      <c r="D67" s="144" t="s">
        <v>104</v>
      </c>
      <c r="E67" s="145"/>
      <c r="F67" s="145"/>
      <c r="G67" s="145"/>
      <c r="H67" s="145"/>
      <c r="I67" s="146"/>
      <c r="J67" s="147">
        <f>J227</f>
        <v>0</v>
      </c>
      <c r="K67" s="148"/>
    </row>
    <row r="68" spans="2:11" s="7" customFormat="1" ht="24.95" customHeight="1">
      <c r="B68" s="142"/>
      <c r="C68" s="143"/>
      <c r="D68" s="144" t="s">
        <v>105</v>
      </c>
      <c r="E68" s="145"/>
      <c r="F68" s="145"/>
      <c r="G68" s="145"/>
      <c r="H68" s="145"/>
      <c r="I68" s="146"/>
      <c r="J68" s="147">
        <f>J232</f>
        <v>0</v>
      </c>
      <c r="K68" s="148"/>
    </row>
    <row r="69" spans="2:11" s="8" customFormat="1" ht="19.9" customHeight="1">
      <c r="B69" s="149"/>
      <c r="C69" s="150"/>
      <c r="D69" s="151" t="s">
        <v>106</v>
      </c>
      <c r="E69" s="152"/>
      <c r="F69" s="152"/>
      <c r="G69" s="152"/>
      <c r="H69" s="152"/>
      <c r="I69" s="153"/>
      <c r="J69" s="154">
        <f>J233</f>
        <v>0</v>
      </c>
      <c r="K69" s="155"/>
    </row>
    <row r="70" spans="2:11" s="1" customFormat="1" ht="21.75" customHeight="1">
      <c r="B70" s="39"/>
      <c r="C70" s="40"/>
      <c r="D70" s="40"/>
      <c r="E70" s="40"/>
      <c r="F70" s="40"/>
      <c r="G70" s="40"/>
      <c r="H70" s="40"/>
      <c r="I70" s="111"/>
      <c r="J70" s="40"/>
      <c r="K70" s="43"/>
    </row>
    <row r="71" spans="2:11" s="1" customFormat="1" ht="6.95" customHeight="1">
      <c r="B71" s="54"/>
      <c r="C71" s="55"/>
      <c r="D71" s="55"/>
      <c r="E71" s="55"/>
      <c r="F71" s="55"/>
      <c r="G71" s="55"/>
      <c r="H71" s="55"/>
      <c r="I71" s="132"/>
      <c r="J71" s="55"/>
      <c r="K71" s="56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35"/>
      <c r="J75" s="58"/>
      <c r="K75" s="58"/>
      <c r="L75" s="59"/>
    </row>
    <row r="76" spans="2:12" s="1" customFormat="1" ht="36.95" customHeight="1">
      <c r="B76" s="39"/>
      <c r="C76" s="60" t="s">
        <v>107</v>
      </c>
      <c r="D76" s="61"/>
      <c r="E76" s="61"/>
      <c r="F76" s="61"/>
      <c r="G76" s="61"/>
      <c r="H76" s="61"/>
      <c r="I76" s="156"/>
      <c r="J76" s="61"/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56"/>
      <c r="J77" s="61"/>
      <c r="K77" s="61"/>
      <c r="L77" s="59"/>
    </row>
    <row r="78" spans="2:12" s="1" customFormat="1" ht="14.45" customHeight="1">
      <c r="B78" s="39"/>
      <c r="C78" s="63" t="s">
        <v>19</v>
      </c>
      <c r="D78" s="61"/>
      <c r="E78" s="61"/>
      <c r="F78" s="61"/>
      <c r="G78" s="61"/>
      <c r="H78" s="61"/>
      <c r="I78" s="156"/>
      <c r="J78" s="61"/>
      <c r="K78" s="61"/>
      <c r="L78" s="59"/>
    </row>
    <row r="79" spans="2:12" s="1" customFormat="1" ht="17.25" customHeight="1">
      <c r="B79" s="39"/>
      <c r="C79" s="61"/>
      <c r="D79" s="61"/>
      <c r="E79" s="330" t="str">
        <f>E7</f>
        <v>Oplocení a oprava hřiště Střední školy Horažďovice, parc.č.3145</v>
      </c>
      <c r="F79" s="353"/>
      <c r="G79" s="353"/>
      <c r="H79" s="353"/>
      <c r="I79" s="156"/>
      <c r="J79" s="61"/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56"/>
      <c r="J80" s="61"/>
      <c r="K80" s="61"/>
      <c r="L80" s="59"/>
    </row>
    <row r="81" spans="2:12" s="1" customFormat="1" ht="18" customHeight="1">
      <c r="B81" s="39"/>
      <c r="C81" s="63" t="s">
        <v>24</v>
      </c>
      <c r="D81" s="61"/>
      <c r="E81" s="61"/>
      <c r="F81" s="157" t="str">
        <f>F10</f>
        <v>Horažďovice</v>
      </c>
      <c r="G81" s="61"/>
      <c r="H81" s="61"/>
      <c r="I81" s="158" t="s">
        <v>26</v>
      </c>
      <c r="J81" s="71" t="str">
        <f>IF(J10="","",J10)</f>
        <v>20. 4. 2018</v>
      </c>
      <c r="K81" s="61"/>
      <c r="L81" s="59"/>
    </row>
    <row r="82" spans="2:12" s="1" customFormat="1" ht="6.95" customHeight="1">
      <c r="B82" s="39"/>
      <c r="C82" s="61"/>
      <c r="D82" s="61"/>
      <c r="E82" s="61"/>
      <c r="F82" s="61"/>
      <c r="G82" s="61"/>
      <c r="H82" s="61"/>
      <c r="I82" s="156"/>
      <c r="J82" s="61"/>
      <c r="K82" s="61"/>
      <c r="L82" s="59"/>
    </row>
    <row r="83" spans="2:12" s="1" customFormat="1" ht="13.5">
      <c r="B83" s="39"/>
      <c r="C83" s="63" t="s">
        <v>28</v>
      </c>
      <c r="D83" s="61"/>
      <c r="E83" s="61"/>
      <c r="F83" s="157" t="str">
        <f>E13</f>
        <v>Střední škola Horažďovice</v>
      </c>
      <c r="G83" s="61"/>
      <c r="H83" s="61"/>
      <c r="I83" s="158" t="s">
        <v>35</v>
      </c>
      <c r="J83" s="157" t="str">
        <f>E19</f>
        <v>Ing. Martin Liška</v>
      </c>
      <c r="K83" s="61"/>
      <c r="L83" s="59"/>
    </row>
    <row r="84" spans="2:12" s="1" customFormat="1" ht="14.45" customHeight="1">
      <c r="B84" s="39"/>
      <c r="C84" s="63" t="s">
        <v>32</v>
      </c>
      <c r="D84" s="61"/>
      <c r="E84" s="61"/>
      <c r="F84" s="157" t="str">
        <f>IF(E16="","",E16)</f>
        <v/>
      </c>
      <c r="G84" s="61"/>
      <c r="H84" s="61"/>
      <c r="I84" s="156"/>
      <c r="J84" s="61"/>
      <c r="K84" s="61"/>
      <c r="L84" s="59"/>
    </row>
    <row r="85" spans="2:12" s="1" customFormat="1" ht="10.35" customHeight="1">
      <c r="B85" s="39"/>
      <c r="C85" s="61"/>
      <c r="D85" s="61"/>
      <c r="E85" s="61"/>
      <c r="F85" s="61"/>
      <c r="G85" s="61"/>
      <c r="H85" s="61"/>
      <c r="I85" s="156"/>
      <c r="J85" s="61"/>
      <c r="K85" s="61"/>
      <c r="L85" s="59"/>
    </row>
    <row r="86" spans="2:20" s="9" customFormat="1" ht="29.25" customHeight="1">
      <c r="B86" s="159"/>
      <c r="C86" s="160" t="s">
        <v>108</v>
      </c>
      <c r="D86" s="161" t="s">
        <v>57</v>
      </c>
      <c r="E86" s="161" t="s">
        <v>53</v>
      </c>
      <c r="F86" s="161" t="s">
        <v>109</v>
      </c>
      <c r="G86" s="161" t="s">
        <v>110</v>
      </c>
      <c r="H86" s="161" t="s">
        <v>111</v>
      </c>
      <c r="I86" s="162" t="s">
        <v>112</v>
      </c>
      <c r="J86" s="161" t="s">
        <v>87</v>
      </c>
      <c r="K86" s="163" t="s">
        <v>113</v>
      </c>
      <c r="L86" s="164"/>
      <c r="M86" s="79" t="s">
        <v>114</v>
      </c>
      <c r="N86" s="80" t="s">
        <v>42</v>
      </c>
      <c r="O86" s="80" t="s">
        <v>115</v>
      </c>
      <c r="P86" s="80" t="s">
        <v>116</v>
      </c>
      <c r="Q86" s="80" t="s">
        <v>117</v>
      </c>
      <c r="R86" s="80" t="s">
        <v>118</v>
      </c>
      <c r="S86" s="80" t="s">
        <v>119</v>
      </c>
      <c r="T86" s="81" t="s">
        <v>120</v>
      </c>
    </row>
    <row r="87" spans="2:63" s="1" customFormat="1" ht="29.25" customHeight="1">
      <c r="B87" s="39"/>
      <c r="C87" s="85" t="s">
        <v>88</v>
      </c>
      <c r="D87" s="61"/>
      <c r="E87" s="61"/>
      <c r="F87" s="61"/>
      <c r="G87" s="61"/>
      <c r="H87" s="61"/>
      <c r="I87" s="156"/>
      <c r="J87" s="165">
        <f>BK87</f>
        <v>0</v>
      </c>
      <c r="K87" s="61"/>
      <c r="L87" s="59"/>
      <c r="M87" s="82"/>
      <c r="N87" s="83"/>
      <c r="O87" s="83"/>
      <c r="P87" s="166">
        <f>P88+P205+P227+P232</f>
        <v>0</v>
      </c>
      <c r="Q87" s="83"/>
      <c r="R87" s="166">
        <f>R88+R205+R227+R232</f>
        <v>119.71538564999999</v>
      </c>
      <c r="S87" s="83"/>
      <c r="T87" s="167">
        <f>T88+T205+T227+T232</f>
        <v>65.97720000000001</v>
      </c>
      <c r="AT87" s="22" t="s">
        <v>71</v>
      </c>
      <c r="AU87" s="22" t="s">
        <v>89</v>
      </c>
      <c r="BK87" s="168">
        <f>BK88+BK205+BK227+BK232</f>
        <v>0</v>
      </c>
    </row>
    <row r="88" spans="2:63" s="10" customFormat="1" ht="37.35" customHeight="1">
      <c r="B88" s="169"/>
      <c r="C88" s="170"/>
      <c r="D88" s="171" t="s">
        <v>71</v>
      </c>
      <c r="E88" s="172" t="s">
        <v>121</v>
      </c>
      <c r="F88" s="172" t="s">
        <v>122</v>
      </c>
      <c r="G88" s="170"/>
      <c r="H88" s="170"/>
      <c r="I88" s="173"/>
      <c r="J88" s="174">
        <f>BK88</f>
        <v>0</v>
      </c>
      <c r="K88" s="170"/>
      <c r="L88" s="175"/>
      <c r="M88" s="176"/>
      <c r="N88" s="177"/>
      <c r="O88" s="177"/>
      <c r="P88" s="178">
        <f>P89+P112+P128+P148+P170+P178+P181+P195+P203</f>
        <v>0</v>
      </c>
      <c r="Q88" s="177"/>
      <c r="R88" s="178">
        <f>R89+R112+R128+R148+R170+R178+R181+R195+R203</f>
        <v>118.16792684999999</v>
      </c>
      <c r="S88" s="177"/>
      <c r="T88" s="179">
        <f>T89+T112+T128+T148+T170+T178+T181+T195+T203</f>
        <v>65.97720000000001</v>
      </c>
      <c r="AR88" s="180" t="s">
        <v>10</v>
      </c>
      <c r="AT88" s="181" t="s">
        <v>71</v>
      </c>
      <c r="AU88" s="181" t="s">
        <v>72</v>
      </c>
      <c r="AY88" s="180" t="s">
        <v>123</v>
      </c>
      <c r="BK88" s="182">
        <f>BK89+BK112+BK128+BK148+BK170+BK178+BK181+BK195+BK203</f>
        <v>0</v>
      </c>
    </row>
    <row r="89" spans="2:63" s="10" customFormat="1" ht="19.9" customHeight="1">
      <c r="B89" s="169"/>
      <c r="C89" s="170"/>
      <c r="D89" s="171" t="s">
        <v>71</v>
      </c>
      <c r="E89" s="183" t="s">
        <v>10</v>
      </c>
      <c r="F89" s="183" t="s">
        <v>124</v>
      </c>
      <c r="G89" s="170"/>
      <c r="H89" s="170"/>
      <c r="I89" s="173"/>
      <c r="J89" s="184">
        <f>BK89</f>
        <v>0</v>
      </c>
      <c r="K89" s="170"/>
      <c r="L89" s="175"/>
      <c r="M89" s="176"/>
      <c r="N89" s="177"/>
      <c r="O89" s="177"/>
      <c r="P89" s="178">
        <f>SUM(P90:P111)</f>
        <v>0</v>
      </c>
      <c r="Q89" s="177"/>
      <c r="R89" s="178">
        <f>SUM(R90:R111)</f>
        <v>0</v>
      </c>
      <c r="S89" s="177"/>
      <c r="T89" s="179">
        <f>SUM(T90:T111)</f>
        <v>65.6988</v>
      </c>
      <c r="AR89" s="180" t="s">
        <v>10</v>
      </c>
      <c r="AT89" s="181" t="s">
        <v>71</v>
      </c>
      <c r="AU89" s="181" t="s">
        <v>10</v>
      </c>
      <c r="AY89" s="180" t="s">
        <v>123</v>
      </c>
      <c r="BK89" s="182">
        <f>SUM(BK90:BK111)</f>
        <v>0</v>
      </c>
    </row>
    <row r="90" spans="2:65" s="1" customFormat="1" ht="16.5" customHeight="1">
      <c r="B90" s="39"/>
      <c r="C90" s="185" t="s">
        <v>10</v>
      </c>
      <c r="D90" s="185" t="s">
        <v>125</v>
      </c>
      <c r="E90" s="186" t="s">
        <v>126</v>
      </c>
      <c r="F90" s="187" t="s">
        <v>127</v>
      </c>
      <c r="G90" s="188" t="s">
        <v>128</v>
      </c>
      <c r="H90" s="189">
        <v>39.1</v>
      </c>
      <c r="I90" s="190"/>
      <c r="J90" s="191">
        <f>ROUND(I90*H90,0)</f>
        <v>0</v>
      </c>
      <c r="K90" s="187" t="s">
        <v>129</v>
      </c>
      <c r="L90" s="59"/>
      <c r="M90" s="192" t="s">
        <v>22</v>
      </c>
      <c r="N90" s="193" t="s">
        <v>43</v>
      </c>
      <c r="O90" s="40"/>
      <c r="P90" s="194">
        <f>O90*H90</f>
        <v>0</v>
      </c>
      <c r="Q90" s="194">
        <v>0</v>
      </c>
      <c r="R90" s="194">
        <f>Q90*H90</f>
        <v>0</v>
      </c>
      <c r="S90" s="194">
        <v>0.32</v>
      </c>
      <c r="T90" s="195">
        <f>S90*H90</f>
        <v>12.512</v>
      </c>
      <c r="AR90" s="22" t="s">
        <v>130</v>
      </c>
      <c r="AT90" s="22" t="s">
        <v>125</v>
      </c>
      <c r="AU90" s="22" t="s">
        <v>83</v>
      </c>
      <c r="AY90" s="22" t="s">
        <v>123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22" t="s">
        <v>10</v>
      </c>
      <c r="BK90" s="196">
        <f>ROUND(I90*H90,0)</f>
        <v>0</v>
      </c>
      <c r="BL90" s="22" t="s">
        <v>130</v>
      </c>
      <c r="BM90" s="22" t="s">
        <v>131</v>
      </c>
    </row>
    <row r="91" spans="2:51" s="11" customFormat="1" ht="13.5">
      <c r="B91" s="197"/>
      <c r="C91" s="198"/>
      <c r="D91" s="199" t="s">
        <v>132</v>
      </c>
      <c r="E91" s="200" t="s">
        <v>22</v>
      </c>
      <c r="F91" s="201" t="s">
        <v>133</v>
      </c>
      <c r="G91" s="198"/>
      <c r="H91" s="202">
        <v>39.1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132</v>
      </c>
      <c r="AU91" s="208" t="s">
        <v>83</v>
      </c>
      <c r="AV91" s="11" t="s">
        <v>83</v>
      </c>
      <c r="AW91" s="11" t="s">
        <v>34</v>
      </c>
      <c r="AX91" s="11" t="s">
        <v>72</v>
      </c>
      <c r="AY91" s="208" t="s">
        <v>123</v>
      </c>
    </row>
    <row r="92" spans="2:65" s="1" customFormat="1" ht="25.5" customHeight="1">
      <c r="B92" s="39"/>
      <c r="C92" s="185" t="s">
        <v>83</v>
      </c>
      <c r="D92" s="185" t="s">
        <v>125</v>
      </c>
      <c r="E92" s="186" t="s">
        <v>134</v>
      </c>
      <c r="F92" s="187" t="s">
        <v>135</v>
      </c>
      <c r="G92" s="188" t="s">
        <v>128</v>
      </c>
      <c r="H92" s="189">
        <v>73.15</v>
      </c>
      <c r="I92" s="190"/>
      <c r="J92" s="191">
        <f>ROUND(I92*H92,0)</f>
        <v>0</v>
      </c>
      <c r="K92" s="187" t="s">
        <v>129</v>
      </c>
      <c r="L92" s="59"/>
      <c r="M92" s="192" t="s">
        <v>22</v>
      </c>
      <c r="N92" s="193" t="s">
        <v>43</v>
      </c>
      <c r="O92" s="40"/>
      <c r="P92" s="194">
        <f>O92*H92</f>
        <v>0</v>
      </c>
      <c r="Q92" s="194">
        <v>0</v>
      </c>
      <c r="R92" s="194">
        <f>Q92*H92</f>
        <v>0</v>
      </c>
      <c r="S92" s="194">
        <v>0.58</v>
      </c>
      <c r="T92" s="195">
        <f>S92*H92</f>
        <v>42.427</v>
      </c>
      <c r="AR92" s="22" t="s">
        <v>130</v>
      </c>
      <c r="AT92" s="22" t="s">
        <v>125</v>
      </c>
      <c r="AU92" s="22" t="s">
        <v>83</v>
      </c>
      <c r="AY92" s="22" t="s">
        <v>123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2" t="s">
        <v>10</v>
      </c>
      <c r="BK92" s="196">
        <f>ROUND(I92*H92,0)</f>
        <v>0</v>
      </c>
      <c r="BL92" s="22" t="s">
        <v>130</v>
      </c>
      <c r="BM92" s="22" t="s">
        <v>136</v>
      </c>
    </row>
    <row r="93" spans="2:51" s="11" customFormat="1" ht="13.5">
      <c r="B93" s="197"/>
      <c r="C93" s="198"/>
      <c r="D93" s="199" t="s">
        <v>132</v>
      </c>
      <c r="E93" s="200" t="s">
        <v>22</v>
      </c>
      <c r="F93" s="201" t="s">
        <v>137</v>
      </c>
      <c r="G93" s="198"/>
      <c r="H93" s="202">
        <v>39.1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132</v>
      </c>
      <c r="AU93" s="208" t="s">
        <v>83</v>
      </c>
      <c r="AV93" s="11" t="s">
        <v>83</v>
      </c>
      <c r="AW93" s="11" t="s">
        <v>34</v>
      </c>
      <c r="AX93" s="11" t="s">
        <v>72</v>
      </c>
      <c r="AY93" s="208" t="s">
        <v>123</v>
      </c>
    </row>
    <row r="94" spans="2:51" s="11" customFormat="1" ht="13.5">
      <c r="B94" s="197"/>
      <c r="C94" s="198"/>
      <c r="D94" s="199" t="s">
        <v>132</v>
      </c>
      <c r="E94" s="200" t="s">
        <v>22</v>
      </c>
      <c r="F94" s="201" t="s">
        <v>138</v>
      </c>
      <c r="G94" s="198"/>
      <c r="H94" s="202">
        <v>34.05</v>
      </c>
      <c r="I94" s="203"/>
      <c r="J94" s="198"/>
      <c r="K94" s="198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132</v>
      </c>
      <c r="AU94" s="208" t="s">
        <v>83</v>
      </c>
      <c r="AV94" s="11" t="s">
        <v>83</v>
      </c>
      <c r="AW94" s="11" t="s">
        <v>34</v>
      </c>
      <c r="AX94" s="11" t="s">
        <v>72</v>
      </c>
      <c r="AY94" s="208" t="s">
        <v>123</v>
      </c>
    </row>
    <row r="95" spans="2:65" s="1" customFormat="1" ht="16.5" customHeight="1">
      <c r="B95" s="39"/>
      <c r="C95" s="185" t="s">
        <v>139</v>
      </c>
      <c r="D95" s="185" t="s">
        <v>125</v>
      </c>
      <c r="E95" s="186" t="s">
        <v>140</v>
      </c>
      <c r="F95" s="187" t="s">
        <v>141</v>
      </c>
      <c r="G95" s="188" t="s">
        <v>128</v>
      </c>
      <c r="H95" s="189">
        <v>34.05</v>
      </c>
      <c r="I95" s="190"/>
      <c r="J95" s="191">
        <f>ROUND(I95*H95,0)</f>
        <v>0</v>
      </c>
      <c r="K95" s="187" t="s">
        <v>129</v>
      </c>
      <c r="L95" s="59"/>
      <c r="M95" s="192" t="s">
        <v>22</v>
      </c>
      <c r="N95" s="193" t="s">
        <v>43</v>
      </c>
      <c r="O95" s="40"/>
      <c r="P95" s="194">
        <f>O95*H95</f>
        <v>0</v>
      </c>
      <c r="Q95" s="194">
        <v>0</v>
      </c>
      <c r="R95" s="194">
        <f>Q95*H95</f>
        <v>0</v>
      </c>
      <c r="S95" s="194">
        <v>0.316</v>
      </c>
      <c r="T95" s="195">
        <f>S95*H95</f>
        <v>10.759799999999998</v>
      </c>
      <c r="AR95" s="22" t="s">
        <v>130</v>
      </c>
      <c r="AT95" s="22" t="s">
        <v>125</v>
      </c>
      <c r="AU95" s="22" t="s">
        <v>83</v>
      </c>
      <c r="AY95" s="22" t="s">
        <v>123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2" t="s">
        <v>10</v>
      </c>
      <c r="BK95" s="196">
        <f>ROUND(I95*H95,0)</f>
        <v>0</v>
      </c>
      <c r="BL95" s="22" t="s">
        <v>130</v>
      </c>
      <c r="BM95" s="22" t="s">
        <v>142</v>
      </c>
    </row>
    <row r="96" spans="2:51" s="11" customFormat="1" ht="13.5">
      <c r="B96" s="197"/>
      <c r="C96" s="198"/>
      <c r="D96" s="199" t="s">
        <v>132</v>
      </c>
      <c r="E96" s="200" t="s">
        <v>22</v>
      </c>
      <c r="F96" s="201" t="s">
        <v>143</v>
      </c>
      <c r="G96" s="198"/>
      <c r="H96" s="202">
        <v>34.05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132</v>
      </c>
      <c r="AU96" s="208" t="s">
        <v>83</v>
      </c>
      <c r="AV96" s="11" t="s">
        <v>83</v>
      </c>
      <c r="AW96" s="11" t="s">
        <v>34</v>
      </c>
      <c r="AX96" s="11" t="s">
        <v>72</v>
      </c>
      <c r="AY96" s="208" t="s">
        <v>123</v>
      </c>
    </row>
    <row r="97" spans="2:65" s="1" customFormat="1" ht="16.5" customHeight="1">
      <c r="B97" s="39"/>
      <c r="C97" s="185" t="s">
        <v>130</v>
      </c>
      <c r="D97" s="185" t="s">
        <v>125</v>
      </c>
      <c r="E97" s="186" t="s">
        <v>144</v>
      </c>
      <c r="F97" s="187" t="s">
        <v>145</v>
      </c>
      <c r="G97" s="188" t="s">
        <v>146</v>
      </c>
      <c r="H97" s="189">
        <v>0.8</v>
      </c>
      <c r="I97" s="190"/>
      <c r="J97" s="191">
        <f>ROUND(I97*H97,0)</f>
        <v>0</v>
      </c>
      <c r="K97" s="187" t="s">
        <v>129</v>
      </c>
      <c r="L97" s="59"/>
      <c r="M97" s="192" t="s">
        <v>22</v>
      </c>
      <c r="N97" s="193" t="s">
        <v>43</v>
      </c>
      <c r="O97" s="40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AR97" s="22" t="s">
        <v>130</v>
      </c>
      <c r="AT97" s="22" t="s">
        <v>125</v>
      </c>
      <c r="AU97" s="22" t="s">
        <v>83</v>
      </c>
      <c r="AY97" s="22" t="s">
        <v>123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2" t="s">
        <v>10</v>
      </c>
      <c r="BK97" s="196">
        <f>ROUND(I97*H97,0)</f>
        <v>0</v>
      </c>
      <c r="BL97" s="22" t="s">
        <v>130</v>
      </c>
      <c r="BM97" s="22" t="s">
        <v>147</v>
      </c>
    </row>
    <row r="98" spans="2:51" s="11" customFormat="1" ht="13.5">
      <c r="B98" s="197"/>
      <c r="C98" s="198"/>
      <c r="D98" s="199" t="s">
        <v>132</v>
      </c>
      <c r="E98" s="200" t="s">
        <v>22</v>
      </c>
      <c r="F98" s="201" t="s">
        <v>148</v>
      </c>
      <c r="G98" s="198"/>
      <c r="H98" s="202">
        <v>0.8</v>
      </c>
      <c r="I98" s="203"/>
      <c r="J98" s="198"/>
      <c r="K98" s="198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132</v>
      </c>
      <c r="AU98" s="208" t="s">
        <v>83</v>
      </c>
      <c r="AV98" s="11" t="s">
        <v>83</v>
      </c>
      <c r="AW98" s="11" t="s">
        <v>34</v>
      </c>
      <c r="AX98" s="11" t="s">
        <v>72</v>
      </c>
      <c r="AY98" s="208" t="s">
        <v>123</v>
      </c>
    </row>
    <row r="99" spans="2:65" s="1" customFormat="1" ht="16.5" customHeight="1">
      <c r="B99" s="39"/>
      <c r="C99" s="185" t="s">
        <v>149</v>
      </c>
      <c r="D99" s="185" t="s">
        <v>125</v>
      </c>
      <c r="E99" s="186" t="s">
        <v>150</v>
      </c>
      <c r="F99" s="187" t="s">
        <v>151</v>
      </c>
      <c r="G99" s="188" t="s">
        <v>146</v>
      </c>
      <c r="H99" s="189">
        <v>0.8</v>
      </c>
      <c r="I99" s="190"/>
      <c r="J99" s="191">
        <f>ROUND(I99*H99,0)</f>
        <v>0</v>
      </c>
      <c r="K99" s="187" t="s">
        <v>129</v>
      </c>
      <c r="L99" s="59"/>
      <c r="M99" s="192" t="s">
        <v>22</v>
      </c>
      <c r="N99" s="193" t="s">
        <v>43</v>
      </c>
      <c r="O99" s="40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AR99" s="22" t="s">
        <v>130</v>
      </c>
      <c r="AT99" s="22" t="s">
        <v>125</v>
      </c>
      <c r="AU99" s="22" t="s">
        <v>83</v>
      </c>
      <c r="AY99" s="22" t="s">
        <v>123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22" t="s">
        <v>10</v>
      </c>
      <c r="BK99" s="196">
        <f>ROUND(I99*H99,0)</f>
        <v>0</v>
      </c>
      <c r="BL99" s="22" t="s">
        <v>130</v>
      </c>
      <c r="BM99" s="22" t="s">
        <v>152</v>
      </c>
    </row>
    <row r="100" spans="2:65" s="1" customFormat="1" ht="25.5" customHeight="1">
      <c r="B100" s="39"/>
      <c r="C100" s="185" t="s">
        <v>153</v>
      </c>
      <c r="D100" s="185" t="s">
        <v>125</v>
      </c>
      <c r="E100" s="186" t="s">
        <v>154</v>
      </c>
      <c r="F100" s="187" t="s">
        <v>155</v>
      </c>
      <c r="G100" s="188" t="s">
        <v>146</v>
      </c>
      <c r="H100" s="189">
        <v>4.76</v>
      </c>
      <c r="I100" s="190"/>
      <c r="J100" s="191">
        <f>ROUND(I100*H100,0)</f>
        <v>0</v>
      </c>
      <c r="K100" s="187" t="s">
        <v>129</v>
      </c>
      <c r="L100" s="59"/>
      <c r="M100" s="192" t="s">
        <v>22</v>
      </c>
      <c r="N100" s="193" t="s">
        <v>43</v>
      </c>
      <c r="O100" s="40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AR100" s="22" t="s">
        <v>130</v>
      </c>
      <c r="AT100" s="22" t="s">
        <v>125</v>
      </c>
      <c r="AU100" s="22" t="s">
        <v>83</v>
      </c>
      <c r="AY100" s="22" t="s">
        <v>123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2" t="s">
        <v>10</v>
      </c>
      <c r="BK100" s="196">
        <f>ROUND(I100*H100,0)</f>
        <v>0</v>
      </c>
      <c r="BL100" s="22" t="s">
        <v>130</v>
      </c>
      <c r="BM100" s="22" t="s">
        <v>156</v>
      </c>
    </row>
    <row r="101" spans="2:51" s="11" customFormat="1" ht="13.5">
      <c r="B101" s="197"/>
      <c r="C101" s="198"/>
      <c r="D101" s="199" t="s">
        <v>132</v>
      </c>
      <c r="E101" s="200" t="s">
        <v>22</v>
      </c>
      <c r="F101" s="201" t="s">
        <v>157</v>
      </c>
      <c r="G101" s="198"/>
      <c r="H101" s="202">
        <v>0.272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132</v>
      </c>
      <c r="AU101" s="208" t="s">
        <v>83</v>
      </c>
      <c r="AV101" s="11" t="s">
        <v>83</v>
      </c>
      <c r="AW101" s="11" t="s">
        <v>34</v>
      </c>
      <c r="AX101" s="11" t="s">
        <v>72</v>
      </c>
      <c r="AY101" s="208" t="s">
        <v>123</v>
      </c>
    </row>
    <row r="102" spans="2:51" s="11" customFormat="1" ht="13.5">
      <c r="B102" s="197"/>
      <c r="C102" s="198"/>
      <c r="D102" s="199" t="s">
        <v>132</v>
      </c>
      <c r="E102" s="200" t="s">
        <v>22</v>
      </c>
      <c r="F102" s="201" t="s">
        <v>158</v>
      </c>
      <c r="G102" s="198"/>
      <c r="H102" s="202">
        <v>4.488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132</v>
      </c>
      <c r="AU102" s="208" t="s">
        <v>83</v>
      </c>
      <c r="AV102" s="11" t="s">
        <v>83</v>
      </c>
      <c r="AW102" s="11" t="s">
        <v>34</v>
      </c>
      <c r="AX102" s="11" t="s">
        <v>72</v>
      </c>
      <c r="AY102" s="208" t="s">
        <v>123</v>
      </c>
    </row>
    <row r="103" spans="2:65" s="1" customFormat="1" ht="25.5" customHeight="1">
      <c r="B103" s="39"/>
      <c r="C103" s="185" t="s">
        <v>159</v>
      </c>
      <c r="D103" s="185" t="s">
        <v>125</v>
      </c>
      <c r="E103" s="186" t="s">
        <v>160</v>
      </c>
      <c r="F103" s="187" t="s">
        <v>161</v>
      </c>
      <c r="G103" s="188" t="s">
        <v>146</v>
      </c>
      <c r="H103" s="189">
        <v>4.76</v>
      </c>
      <c r="I103" s="190"/>
      <c r="J103" s="191">
        <f>ROUND(I103*H103,0)</f>
        <v>0</v>
      </c>
      <c r="K103" s="187" t="s">
        <v>129</v>
      </c>
      <c r="L103" s="59"/>
      <c r="M103" s="192" t="s">
        <v>22</v>
      </c>
      <c r="N103" s="193" t="s">
        <v>43</v>
      </c>
      <c r="O103" s="40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AR103" s="22" t="s">
        <v>130</v>
      </c>
      <c r="AT103" s="22" t="s">
        <v>125</v>
      </c>
      <c r="AU103" s="22" t="s">
        <v>83</v>
      </c>
      <c r="AY103" s="22" t="s">
        <v>123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2" t="s">
        <v>10</v>
      </c>
      <c r="BK103" s="196">
        <f>ROUND(I103*H103,0)</f>
        <v>0</v>
      </c>
      <c r="BL103" s="22" t="s">
        <v>130</v>
      </c>
      <c r="BM103" s="22" t="s">
        <v>162</v>
      </c>
    </row>
    <row r="104" spans="2:65" s="1" customFormat="1" ht="16.5" customHeight="1">
      <c r="B104" s="39"/>
      <c r="C104" s="185" t="s">
        <v>163</v>
      </c>
      <c r="D104" s="185" t="s">
        <v>125</v>
      </c>
      <c r="E104" s="186" t="s">
        <v>164</v>
      </c>
      <c r="F104" s="187" t="s">
        <v>165</v>
      </c>
      <c r="G104" s="188" t="s">
        <v>146</v>
      </c>
      <c r="H104" s="189">
        <v>5.56</v>
      </c>
      <c r="I104" s="190"/>
      <c r="J104" s="191">
        <f>ROUND(I104*H104,0)</f>
        <v>0</v>
      </c>
      <c r="K104" s="187" t="s">
        <v>129</v>
      </c>
      <c r="L104" s="59"/>
      <c r="M104" s="192" t="s">
        <v>22</v>
      </c>
      <c r="N104" s="193" t="s">
        <v>43</v>
      </c>
      <c r="O104" s="40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AR104" s="22" t="s">
        <v>130</v>
      </c>
      <c r="AT104" s="22" t="s">
        <v>125</v>
      </c>
      <c r="AU104" s="22" t="s">
        <v>83</v>
      </c>
      <c r="AY104" s="22" t="s">
        <v>123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2" t="s">
        <v>10</v>
      </c>
      <c r="BK104" s="196">
        <f>ROUND(I104*H104,0)</f>
        <v>0</v>
      </c>
      <c r="BL104" s="22" t="s">
        <v>130</v>
      </c>
      <c r="BM104" s="22" t="s">
        <v>166</v>
      </c>
    </row>
    <row r="105" spans="2:51" s="11" customFormat="1" ht="13.5">
      <c r="B105" s="197"/>
      <c r="C105" s="198"/>
      <c r="D105" s="199" t="s">
        <v>132</v>
      </c>
      <c r="E105" s="200" t="s">
        <v>22</v>
      </c>
      <c r="F105" s="201" t="s">
        <v>167</v>
      </c>
      <c r="G105" s="198"/>
      <c r="H105" s="202">
        <v>5.56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132</v>
      </c>
      <c r="AU105" s="208" t="s">
        <v>83</v>
      </c>
      <c r="AV105" s="11" t="s">
        <v>83</v>
      </c>
      <c r="AW105" s="11" t="s">
        <v>34</v>
      </c>
      <c r="AX105" s="11" t="s">
        <v>72</v>
      </c>
      <c r="AY105" s="208" t="s">
        <v>123</v>
      </c>
    </row>
    <row r="106" spans="2:65" s="1" customFormat="1" ht="25.5" customHeight="1">
      <c r="B106" s="39"/>
      <c r="C106" s="185" t="s">
        <v>168</v>
      </c>
      <c r="D106" s="185" t="s">
        <v>125</v>
      </c>
      <c r="E106" s="186" t="s">
        <v>169</v>
      </c>
      <c r="F106" s="187" t="s">
        <v>170</v>
      </c>
      <c r="G106" s="188" t="s">
        <v>146</v>
      </c>
      <c r="H106" s="189">
        <v>44.48</v>
      </c>
      <c r="I106" s="190"/>
      <c r="J106" s="191">
        <f>ROUND(I106*H106,0)</f>
        <v>0</v>
      </c>
      <c r="K106" s="187" t="s">
        <v>129</v>
      </c>
      <c r="L106" s="59"/>
      <c r="M106" s="192" t="s">
        <v>22</v>
      </c>
      <c r="N106" s="193" t="s">
        <v>43</v>
      </c>
      <c r="O106" s="40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AR106" s="22" t="s">
        <v>130</v>
      </c>
      <c r="AT106" s="22" t="s">
        <v>125</v>
      </c>
      <c r="AU106" s="22" t="s">
        <v>83</v>
      </c>
      <c r="AY106" s="22" t="s">
        <v>123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2" t="s">
        <v>10</v>
      </c>
      <c r="BK106" s="196">
        <f>ROUND(I106*H106,0)</f>
        <v>0</v>
      </c>
      <c r="BL106" s="22" t="s">
        <v>130</v>
      </c>
      <c r="BM106" s="22" t="s">
        <v>171</v>
      </c>
    </row>
    <row r="107" spans="2:51" s="11" customFormat="1" ht="13.5">
      <c r="B107" s="197"/>
      <c r="C107" s="198"/>
      <c r="D107" s="199" t="s">
        <v>132</v>
      </c>
      <c r="E107" s="200" t="s">
        <v>22</v>
      </c>
      <c r="F107" s="201" t="s">
        <v>172</v>
      </c>
      <c r="G107" s="198"/>
      <c r="H107" s="202">
        <v>44.48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132</v>
      </c>
      <c r="AU107" s="208" t="s">
        <v>83</v>
      </c>
      <c r="AV107" s="11" t="s">
        <v>83</v>
      </c>
      <c r="AW107" s="11" t="s">
        <v>34</v>
      </c>
      <c r="AX107" s="11" t="s">
        <v>72</v>
      </c>
      <c r="AY107" s="208" t="s">
        <v>123</v>
      </c>
    </row>
    <row r="108" spans="2:65" s="1" customFormat="1" ht="16.5" customHeight="1">
      <c r="B108" s="39"/>
      <c r="C108" s="185" t="s">
        <v>173</v>
      </c>
      <c r="D108" s="185" t="s">
        <v>125</v>
      </c>
      <c r="E108" s="186" t="s">
        <v>174</v>
      </c>
      <c r="F108" s="187" t="s">
        <v>175</v>
      </c>
      <c r="G108" s="188" t="s">
        <v>146</v>
      </c>
      <c r="H108" s="189">
        <v>5.56</v>
      </c>
      <c r="I108" s="190"/>
      <c r="J108" s="191">
        <f>ROUND(I108*H108,0)</f>
        <v>0</v>
      </c>
      <c r="K108" s="187" t="s">
        <v>129</v>
      </c>
      <c r="L108" s="59"/>
      <c r="M108" s="192" t="s">
        <v>22</v>
      </c>
      <c r="N108" s="193" t="s">
        <v>43</v>
      </c>
      <c r="O108" s="40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AR108" s="22" t="s">
        <v>130</v>
      </c>
      <c r="AT108" s="22" t="s">
        <v>125</v>
      </c>
      <c r="AU108" s="22" t="s">
        <v>83</v>
      </c>
      <c r="AY108" s="22" t="s">
        <v>123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2" t="s">
        <v>10</v>
      </c>
      <c r="BK108" s="196">
        <f>ROUND(I108*H108,0)</f>
        <v>0</v>
      </c>
      <c r="BL108" s="22" t="s">
        <v>130</v>
      </c>
      <c r="BM108" s="22" t="s">
        <v>176</v>
      </c>
    </row>
    <row r="109" spans="2:65" s="1" customFormat="1" ht="16.5" customHeight="1">
      <c r="B109" s="39"/>
      <c r="C109" s="185" t="s">
        <v>177</v>
      </c>
      <c r="D109" s="185" t="s">
        <v>125</v>
      </c>
      <c r="E109" s="186" t="s">
        <v>178</v>
      </c>
      <c r="F109" s="187" t="s">
        <v>179</v>
      </c>
      <c r="G109" s="188" t="s">
        <v>180</v>
      </c>
      <c r="H109" s="189">
        <v>9.452</v>
      </c>
      <c r="I109" s="190"/>
      <c r="J109" s="191">
        <f>ROUND(I109*H109,0)</f>
        <v>0</v>
      </c>
      <c r="K109" s="187" t="s">
        <v>129</v>
      </c>
      <c r="L109" s="59"/>
      <c r="M109" s="192" t="s">
        <v>22</v>
      </c>
      <c r="N109" s="193" t="s">
        <v>43</v>
      </c>
      <c r="O109" s="40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AR109" s="22" t="s">
        <v>130</v>
      </c>
      <c r="AT109" s="22" t="s">
        <v>125</v>
      </c>
      <c r="AU109" s="22" t="s">
        <v>83</v>
      </c>
      <c r="AY109" s="22" t="s">
        <v>123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2" t="s">
        <v>10</v>
      </c>
      <c r="BK109" s="196">
        <f>ROUND(I109*H109,0)</f>
        <v>0</v>
      </c>
      <c r="BL109" s="22" t="s">
        <v>130</v>
      </c>
      <c r="BM109" s="22" t="s">
        <v>181</v>
      </c>
    </row>
    <row r="110" spans="2:51" s="11" customFormat="1" ht="13.5">
      <c r="B110" s="197"/>
      <c r="C110" s="198"/>
      <c r="D110" s="199" t="s">
        <v>132</v>
      </c>
      <c r="E110" s="200" t="s">
        <v>22</v>
      </c>
      <c r="F110" s="201" t="s">
        <v>182</v>
      </c>
      <c r="G110" s="198"/>
      <c r="H110" s="202">
        <v>9.452</v>
      </c>
      <c r="I110" s="203"/>
      <c r="J110" s="198"/>
      <c r="K110" s="198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132</v>
      </c>
      <c r="AU110" s="208" t="s">
        <v>83</v>
      </c>
      <c r="AV110" s="11" t="s">
        <v>83</v>
      </c>
      <c r="AW110" s="11" t="s">
        <v>34</v>
      </c>
      <c r="AX110" s="11" t="s">
        <v>72</v>
      </c>
      <c r="AY110" s="208" t="s">
        <v>123</v>
      </c>
    </row>
    <row r="111" spans="2:65" s="1" customFormat="1" ht="16.5" customHeight="1">
      <c r="B111" s="39"/>
      <c r="C111" s="185" t="s">
        <v>183</v>
      </c>
      <c r="D111" s="185" t="s">
        <v>125</v>
      </c>
      <c r="E111" s="186" t="s">
        <v>184</v>
      </c>
      <c r="F111" s="187" t="s">
        <v>185</v>
      </c>
      <c r="G111" s="188" t="s">
        <v>128</v>
      </c>
      <c r="H111" s="189">
        <v>73.15</v>
      </c>
      <c r="I111" s="190"/>
      <c r="J111" s="191">
        <f>ROUND(I111*H111,0)</f>
        <v>0</v>
      </c>
      <c r="K111" s="187" t="s">
        <v>129</v>
      </c>
      <c r="L111" s="59"/>
      <c r="M111" s="192" t="s">
        <v>22</v>
      </c>
      <c r="N111" s="193" t="s">
        <v>43</v>
      </c>
      <c r="O111" s="40"/>
      <c r="P111" s="194">
        <f>O111*H111</f>
        <v>0</v>
      </c>
      <c r="Q111" s="194">
        <v>0</v>
      </c>
      <c r="R111" s="194">
        <f>Q111*H111</f>
        <v>0</v>
      </c>
      <c r="S111" s="194">
        <v>0</v>
      </c>
      <c r="T111" s="195">
        <f>S111*H111</f>
        <v>0</v>
      </c>
      <c r="AR111" s="22" t="s">
        <v>130</v>
      </c>
      <c r="AT111" s="22" t="s">
        <v>125</v>
      </c>
      <c r="AU111" s="22" t="s">
        <v>83</v>
      </c>
      <c r="AY111" s="22" t="s">
        <v>123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2" t="s">
        <v>10</v>
      </c>
      <c r="BK111" s="196">
        <f>ROUND(I111*H111,0)</f>
        <v>0</v>
      </c>
      <c r="BL111" s="22" t="s">
        <v>130</v>
      </c>
      <c r="BM111" s="22" t="s">
        <v>186</v>
      </c>
    </row>
    <row r="112" spans="2:63" s="10" customFormat="1" ht="29.85" customHeight="1">
      <c r="B112" s="169"/>
      <c r="C112" s="170"/>
      <c r="D112" s="171" t="s">
        <v>71</v>
      </c>
      <c r="E112" s="183" t="s">
        <v>83</v>
      </c>
      <c r="F112" s="183" t="s">
        <v>187</v>
      </c>
      <c r="G112" s="170"/>
      <c r="H112" s="170"/>
      <c r="I112" s="173"/>
      <c r="J112" s="184">
        <f>BK112</f>
        <v>0</v>
      </c>
      <c r="K112" s="170"/>
      <c r="L112" s="175"/>
      <c r="M112" s="176"/>
      <c r="N112" s="177"/>
      <c r="O112" s="177"/>
      <c r="P112" s="178">
        <f>SUM(P113:P127)</f>
        <v>0</v>
      </c>
      <c r="Q112" s="177"/>
      <c r="R112" s="178">
        <f>SUM(R113:R127)</f>
        <v>12.590725049999998</v>
      </c>
      <c r="S112" s="177"/>
      <c r="T112" s="179">
        <f>SUM(T113:T127)</f>
        <v>0</v>
      </c>
      <c r="AR112" s="180" t="s">
        <v>10</v>
      </c>
      <c r="AT112" s="181" t="s">
        <v>71</v>
      </c>
      <c r="AU112" s="181" t="s">
        <v>10</v>
      </c>
      <c r="AY112" s="180" t="s">
        <v>123</v>
      </c>
      <c r="BK112" s="182">
        <f>SUM(BK113:BK127)</f>
        <v>0</v>
      </c>
    </row>
    <row r="113" spans="2:65" s="1" customFormat="1" ht="16.5" customHeight="1">
      <c r="B113" s="39"/>
      <c r="C113" s="185" t="s">
        <v>188</v>
      </c>
      <c r="D113" s="185" t="s">
        <v>125</v>
      </c>
      <c r="E113" s="186" t="s">
        <v>189</v>
      </c>
      <c r="F113" s="187" t="s">
        <v>190</v>
      </c>
      <c r="G113" s="188" t="s">
        <v>146</v>
      </c>
      <c r="H113" s="189">
        <v>0.8</v>
      </c>
      <c r="I113" s="190"/>
      <c r="J113" s="191">
        <f>ROUND(I113*H113,0)</f>
        <v>0</v>
      </c>
      <c r="K113" s="187" t="s">
        <v>129</v>
      </c>
      <c r="L113" s="59"/>
      <c r="M113" s="192" t="s">
        <v>22</v>
      </c>
      <c r="N113" s="193" t="s">
        <v>43</v>
      </c>
      <c r="O113" s="40"/>
      <c r="P113" s="194">
        <f>O113*H113</f>
        <v>0</v>
      </c>
      <c r="Q113" s="194">
        <v>2.25634</v>
      </c>
      <c r="R113" s="194">
        <f>Q113*H113</f>
        <v>1.805072</v>
      </c>
      <c r="S113" s="194">
        <v>0</v>
      </c>
      <c r="T113" s="195">
        <f>S113*H113</f>
        <v>0</v>
      </c>
      <c r="AR113" s="22" t="s">
        <v>130</v>
      </c>
      <c r="AT113" s="22" t="s">
        <v>125</v>
      </c>
      <c r="AU113" s="22" t="s">
        <v>83</v>
      </c>
      <c r="AY113" s="22" t="s">
        <v>123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2" t="s">
        <v>10</v>
      </c>
      <c r="BK113" s="196">
        <f>ROUND(I113*H113,0)</f>
        <v>0</v>
      </c>
      <c r="BL113" s="22" t="s">
        <v>130</v>
      </c>
      <c r="BM113" s="22" t="s">
        <v>191</v>
      </c>
    </row>
    <row r="114" spans="2:51" s="11" customFormat="1" ht="13.5">
      <c r="B114" s="197"/>
      <c r="C114" s="198"/>
      <c r="D114" s="199" t="s">
        <v>132</v>
      </c>
      <c r="E114" s="200" t="s">
        <v>22</v>
      </c>
      <c r="F114" s="201" t="s">
        <v>148</v>
      </c>
      <c r="G114" s="198"/>
      <c r="H114" s="202">
        <v>0.8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132</v>
      </c>
      <c r="AU114" s="208" t="s">
        <v>83</v>
      </c>
      <c r="AV114" s="11" t="s">
        <v>83</v>
      </c>
      <c r="AW114" s="11" t="s">
        <v>34</v>
      </c>
      <c r="AX114" s="11" t="s">
        <v>72</v>
      </c>
      <c r="AY114" s="208" t="s">
        <v>123</v>
      </c>
    </row>
    <row r="115" spans="2:65" s="1" customFormat="1" ht="16.5" customHeight="1">
      <c r="B115" s="39"/>
      <c r="C115" s="185" t="s">
        <v>192</v>
      </c>
      <c r="D115" s="185" t="s">
        <v>125</v>
      </c>
      <c r="E115" s="186" t="s">
        <v>193</v>
      </c>
      <c r="F115" s="187" t="s">
        <v>194</v>
      </c>
      <c r="G115" s="188" t="s">
        <v>128</v>
      </c>
      <c r="H115" s="189">
        <v>1.333</v>
      </c>
      <c r="I115" s="190"/>
      <c r="J115" s="191">
        <f>ROUND(I115*H115,0)</f>
        <v>0</v>
      </c>
      <c r="K115" s="187" t="s">
        <v>129</v>
      </c>
      <c r="L115" s="59"/>
      <c r="M115" s="192" t="s">
        <v>22</v>
      </c>
      <c r="N115" s="193" t="s">
        <v>43</v>
      </c>
      <c r="O115" s="40"/>
      <c r="P115" s="194">
        <f>O115*H115</f>
        <v>0</v>
      </c>
      <c r="Q115" s="194">
        <v>0.00269</v>
      </c>
      <c r="R115" s="194">
        <f>Q115*H115</f>
        <v>0.00358577</v>
      </c>
      <c r="S115" s="194">
        <v>0</v>
      </c>
      <c r="T115" s="195">
        <f>S115*H115</f>
        <v>0</v>
      </c>
      <c r="AR115" s="22" t="s">
        <v>130</v>
      </c>
      <c r="AT115" s="22" t="s">
        <v>125</v>
      </c>
      <c r="AU115" s="22" t="s">
        <v>83</v>
      </c>
      <c r="AY115" s="22" t="s">
        <v>123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22" t="s">
        <v>10</v>
      </c>
      <c r="BK115" s="196">
        <f>ROUND(I115*H115,0)</f>
        <v>0</v>
      </c>
      <c r="BL115" s="22" t="s">
        <v>130</v>
      </c>
      <c r="BM115" s="22" t="s">
        <v>195</v>
      </c>
    </row>
    <row r="116" spans="2:51" s="12" customFormat="1" ht="13.5">
      <c r="B116" s="209"/>
      <c r="C116" s="210"/>
      <c r="D116" s="199" t="s">
        <v>132</v>
      </c>
      <c r="E116" s="211" t="s">
        <v>22</v>
      </c>
      <c r="F116" s="212" t="s">
        <v>196</v>
      </c>
      <c r="G116" s="210"/>
      <c r="H116" s="211" t="s">
        <v>22</v>
      </c>
      <c r="I116" s="213"/>
      <c r="J116" s="210"/>
      <c r="K116" s="210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132</v>
      </c>
      <c r="AU116" s="218" t="s">
        <v>83</v>
      </c>
      <c r="AV116" s="12" t="s">
        <v>10</v>
      </c>
      <c r="AW116" s="12" t="s">
        <v>34</v>
      </c>
      <c r="AX116" s="12" t="s">
        <v>72</v>
      </c>
      <c r="AY116" s="218" t="s">
        <v>123</v>
      </c>
    </row>
    <row r="117" spans="2:51" s="11" customFormat="1" ht="13.5">
      <c r="B117" s="197"/>
      <c r="C117" s="198"/>
      <c r="D117" s="199" t="s">
        <v>132</v>
      </c>
      <c r="E117" s="200" t="s">
        <v>22</v>
      </c>
      <c r="F117" s="201" t="s">
        <v>197</v>
      </c>
      <c r="G117" s="198"/>
      <c r="H117" s="202">
        <v>1.333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132</v>
      </c>
      <c r="AU117" s="208" t="s">
        <v>83</v>
      </c>
      <c r="AV117" s="11" t="s">
        <v>83</v>
      </c>
      <c r="AW117" s="11" t="s">
        <v>34</v>
      </c>
      <c r="AX117" s="11" t="s">
        <v>72</v>
      </c>
      <c r="AY117" s="208" t="s">
        <v>123</v>
      </c>
    </row>
    <row r="118" spans="2:65" s="1" customFormat="1" ht="16.5" customHeight="1">
      <c r="B118" s="39"/>
      <c r="C118" s="185" t="s">
        <v>11</v>
      </c>
      <c r="D118" s="185" t="s">
        <v>125</v>
      </c>
      <c r="E118" s="186" t="s">
        <v>198</v>
      </c>
      <c r="F118" s="187" t="s">
        <v>199</v>
      </c>
      <c r="G118" s="188" t="s">
        <v>128</v>
      </c>
      <c r="H118" s="189">
        <v>1.333</v>
      </c>
      <c r="I118" s="190"/>
      <c r="J118" s="191">
        <f>ROUND(I118*H118,0)</f>
        <v>0</v>
      </c>
      <c r="K118" s="187" t="s">
        <v>129</v>
      </c>
      <c r="L118" s="59"/>
      <c r="M118" s="192" t="s">
        <v>22</v>
      </c>
      <c r="N118" s="193" t="s">
        <v>43</v>
      </c>
      <c r="O118" s="40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AR118" s="22" t="s">
        <v>130</v>
      </c>
      <c r="AT118" s="22" t="s">
        <v>125</v>
      </c>
      <c r="AU118" s="22" t="s">
        <v>83</v>
      </c>
      <c r="AY118" s="22" t="s">
        <v>123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2" t="s">
        <v>10</v>
      </c>
      <c r="BK118" s="196">
        <f>ROUND(I118*H118,0)</f>
        <v>0</v>
      </c>
      <c r="BL118" s="22" t="s">
        <v>130</v>
      </c>
      <c r="BM118" s="22" t="s">
        <v>200</v>
      </c>
    </row>
    <row r="119" spans="2:65" s="1" customFormat="1" ht="16.5" customHeight="1">
      <c r="B119" s="39"/>
      <c r="C119" s="185" t="s">
        <v>201</v>
      </c>
      <c r="D119" s="185" t="s">
        <v>125</v>
      </c>
      <c r="E119" s="186" t="s">
        <v>202</v>
      </c>
      <c r="F119" s="187" t="s">
        <v>203</v>
      </c>
      <c r="G119" s="188" t="s">
        <v>204</v>
      </c>
      <c r="H119" s="189">
        <v>1</v>
      </c>
      <c r="I119" s="190"/>
      <c r="J119" s="191">
        <f>ROUND(I119*H119,0)</f>
        <v>0</v>
      </c>
      <c r="K119" s="187" t="s">
        <v>22</v>
      </c>
      <c r="L119" s="59"/>
      <c r="M119" s="192" t="s">
        <v>22</v>
      </c>
      <c r="N119" s="193" t="s">
        <v>43</v>
      </c>
      <c r="O119" s="40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AR119" s="22" t="s">
        <v>130</v>
      </c>
      <c r="AT119" s="22" t="s">
        <v>125</v>
      </c>
      <c r="AU119" s="22" t="s">
        <v>83</v>
      </c>
      <c r="AY119" s="22" t="s">
        <v>123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2" t="s">
        <v>10</v>
      </c>
      <c r="BK119" s="196">
        <f>ROUND(I119*H119,0)</f>
        <v>0</v>
      </c>
      <c r="BL119" s="22" t="s">
        <v>130</v>
      </c>
      <c r="BM119" s="22" t="s">
        <v>205</v>
      </c>
    </row>
    <row r="120" spans="2:65" s="1" customFormat="1" ht="16.5" customHeight="1">
      <c r="B120" s="39"/>
      <c r="C120" s="185" t="s">
        <v>206</v>
      </c>
      <c r="D120" s="185" t="s">
        <v>125</v>
      </c>
      <c r="E120" s="186" t="s">
        <v>207</v>
      </c>
      <c r="F120" s="187" t="s">
        <v>208</v>
      </c>
      <c r="G120" s="188" t="s">
        <v>146</v>
      </c>
      <c r="H120" s="189">
        <v>4.76</v>
      </c>
      <c r="I120" s="190"/>
      <c r="J120" s="191">
        <f>ROUND(I120*H120,0)</f>
        <v>0</v>
      </c>
      <c r="K120" s="187" t="s">
        <v>129</v>
      </c>
      <c r="L120" s="59"/>
      <c r="M120" s="192" t="s">
        <v>22</v>
      </c>
      <c r="N120" s="193" t="s">
        <v>43</v>
      </c>
      <c r="O120" s="40"/>
      <c r="P120" s="194">
        <f>O120*H120</f>
        <v>0</v>
      </c>
      <c r="Q120" s="194">
        <v>2.25634</v>
      </c>
      <c r="R120" s="194">
        <f>Q120*H120</f>
        <v>10.740178399999998</v>
      </c>
      <c r="S120" s="194">
        <v>0</v>
      </c>
      <c r="T120" s="195">
        <f>S120*H120</f>
        <v>0</v>
      </c>
      <c r="AR120" s="22" t="s">
        <v>130</v>
      </c>
      <c r="AT120" s="22" t="s">
        <v>125</v>
      </c>
      <c r="AU120" s="22" t="s">
        <v>83</v>
      </c>
      <c r="AY120" s="22" t="s">
        <v>123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2" t="s">
        <v>10</v>
      </c>
      <c r="BK120" s="196">
        <f>ROUND(I120*H120,0)</f>
        <v>0</v>
      </c>
      <c r="BL120" s="22" t="s">
        <v>130</v>
      </c>
      <c r="BM120" s="22" t="s">
        <v>209</v>
      </c>
    </row>
    <row r="121" spans="2:51" s="11" customFormat="1" ht="13.5">
      <c r="B121" s="197"/>
      <c r="C121" s="198"/>
      <c r="D121" s="199" t="s">
        <v>132</v>
      </c>
      <c r="E121" s="200" t="s">
        <v>22</v>
      </c>
      <c r="F121" s="201" t="s">
        <v>157</v>
      </c>
      <c r="G121" s="198"/>
      <c r="H121" s="202">
        <v>0.272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132</v>
      </c>
      <c r="AU121" s="208" t="s">
        <v>83</v>
      </c>
      <c r="AV121" s="11" t="s">
        <v>83</v>
      </c>
      <c r="AW121" s="11" t="s">
        <v>34</v>
      </c>
      <c r="AX121" s="11" t="s">
        <v>72</v>
      </c>
      <c r="AY121" s="208" t="s">
        <v>123</v>
      </c>
    </row>
    <row r="122" spans="2:51" s="11" customFormat="1" ht="13.5">
      <c r="B122" s="197"/>
      <c r="C122" s="198"/>
      <c r="D122" s="199" t="s">
        <v>132</v>
      </c>
      <c r="E122" s="200" t="s">
        <v>22</v>
      </c>
      <c r="F122" s="201" t="s">
        <v>158</v>
      </c>
      <c r="G122" s="198"/>
      <c r="H122" s="202">
        <v>4.488</v>
      </c>
      <c r="I122" s="203"/>
      <c r="J122" s="198"/>
      <c r="K122" s="198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132</v>
      </c>
      <c r="AU122" s="208" t="s">
        <v>83</v>
      </c>
      <c r="AV122" s="11" t="s">
        <v>83</v>
      </c>
      <c r="AW122" s="11" t="s">
        <v>34</v>
      </c>
      <c r="AX122" s="11" t="s">
        <v>72</v>
      </c>
      <c r="AY122" s="208" t="s">
        <v>123</v>
      </c>
    </row>
    <row r="123" spans="2:65" s="1" customFormat="1" ht="16.5" customHeight="1">
      <c r="B123" s="39"/>
      <c r="C123" s="185" t="s">
        <v>210</v>
      </c>
      <c r="D123" s="185" t="s">
        <v>125</v>
      </c>
      <c r="E123" s="186" t="s">
        <v>211</v>
      </c>
      <c r="F123" s="187" t="s">
        <v>212</v>
      </c>
      <c r="G123" s="188" t="s">
        <v>128</v>
      </c>
      <c r="H123" s="189">
        <v>15.867</v>
      </c>
      <c r="I123" s="190"/>
      <c r="J123" s="191">
        <f>ROUND(I123*H123,0)</f>
        <v>0</v>
      </c>
      <c r="K123" s="187" t="s">
        <v>129</v>
      </c>
      <c r="L123" s="59"/>
      <c r="M123" s="192" t="s">
        <v>22</v>
      </c>
      <c r="N123" s="193" t="s">
        <v>43</v>
      </c>
      <c r="O123" s="40"/>
      <c r="P123" s="194">
        <f>O123*H123</f>
        <v>0</v>
      </c>
      <c r="Q123" s="194">
        <v>0.00264</v>
      </c>
      <c r="R123" s="194">
        <f>Q123*H123</f>
        <v>0.04188888</v>
      </c>
      <c r="S123" s="194">
        <v>0</v>
      </c>
      <c r="T123" s="195">
        <f>S123*H123</f>
        <v>0</v>
      </c>
      <c r="AR123" s="22" t="s">
        <v>130</v>
      </c>
      <c r="AT123" s="22" t="s">
        <v>125</v>
      </c>
      <c r="AU123" s="22" t="s">
        <v>83</v>
      </c>
      <c r="AY123" s="22" t="s">
        <v>123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22" t="s">
        <v>10</v>
      </c>
      <c r="BK123" s="196">
        <f>ROUND(I123*H123,0)</f>
        <v>0</v>
      </c>
      <c r="BL123" s="22" t="s">
        <v>130</v>
      </c>
      <c r="BM123" s="22" t="s">
        <v>213</v>
      </c>
    </row>
    <row r="124" spans="2:51" s="12" customFormat="1" ht="13.5">
      <c r="B124" s="209"/>
      <c r="C124" s="210"/>
      <c r="D124" s="199" t="s">
        <v>132</v>
      </c>
      <c r="E124" s="211" t="s">
        <v>22</v>
      </c>
      <c r="F124" s="212" t="s">
        <v>196</v>
      </c>
      <c r="G124" s="210"/>
      <c r="H124" s="211" t="s">
        <v>22</v>
      </c>
      <c r="I124" s="213"/>
      <c r="J124" s="210"/>
      <c r="K124" s="210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132</v>
      </c>
      <c r="AU124" s="218" t="s">
        <v>83</v>
      </c>
      <c r="AV124" s="12" t="s">
        <v>10</v>
      </c>
      <c r="AW124" s="12" t="s">
        <v>34</v>
      </c>
      <c r="AX124" s="12" t="s">
        <v>72</v>
      </c>
      <c r="AY124" s="218" t="s">
        <v>123</v>
      </c>
    </row>
    <row r="125" spans="2:51" s="11" customFormat="1" ht="13.5">
      <c r="B125" s="197"/>
      <c r="C125" s="198"/>
      <c r="D125" s="199" t="s">
        <v>132</v>
      </c>
      <c r="E125" s="200" t="s">
        <v>22</v>
      </c>
      <c r="F125" s="201" t="s">
        <v>214</v>
      </c>
      <c r="G125" s="198"/>
      <c r="H125" s="202">
        <v>0.907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132</v>
      </c>
      <c r="AU125" s="208" t="s">
        <v>83</v>
      </c>
      <c r="AV125" s="11" t="s">
        <v>83</v>
      </c>
      <c r="AW125" s="11" t="s">
        <v>34</v>
      </c>
      <c r="AX125" s="11" t="s">
        <v>72</v>
      </c>
      <c r="AY125" s="208" t="s">
        <v>123</v>
      </c>
    </row>
    <row r="126" spans="2:51" s="11" customFormat="1" ht="13.5">
      <c r="B126" s="197"/>
      <c r="C126" s="198"/>
      <c r="D126" s="199" t="s">
        <v>132</v>
      </c>
      <c r="E126" s="200" t="s">
        <v>22</v>
      </c>
      <c r="F126" s="201" t="s">
        <v>215</v>
      </c>
      <c r="G126" s="198"/>
      <c r="H126" s="202">
        <v>14.96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132</v>
      </c>
      <c r="AU126" s="208" t="s">
        <v>83</v>
      </c>
      <c r="AV126" s="11" t="s">
        <v>83</v>
      </c>
      <c r="AW126" s="11" t="s">
        <v>34</v>
      </c>
      <c r="AX126" s="11" t="s">
        <v>72</v>
      </c>
      <c r="AY126" s="208" t="s">
        <v>123</v>
      </c>
    </row>
    <row r="127" spans="2:65" s="1" customFormat="1" ht="16.5" customHeight="1">
      <c r="B127" s="39"/>
      <c r="C127" s="185" t="s">
        <v>216</v>
      </c>
      <c r="D127" s="185" t="s">
        <v>125</v>
      </c>
      <c r="E127" s="186" t="s">
        <v>217</v>
      </c>
      <c r="F127" s="187" t="s">
        <v>218</v>
      </c>
      <c r="G127" s="188" t="s">
        <v>128</v>
      </c>
      <c r="H127" s="189">
        <v>15.867</v>
      </c>
      <c r="I127" s="190"/>
      <c r="J127" s="191">
        <f>ROUND(I127*H127,0)</f>
        <v>0</v>
      </c>
      <c r="K127" s="187" t="s">
        <v>129</v>
      </c>
      <c r="L127" s="59"/>
      <c r="M127" s="192" t="s">
        <v>22</v>
      </c>
      <c r="N127" s="193" t="s">
        <v>43</v>
      </c>
      <c r="O127" s="40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AR127" s="22" t="s">
        <v>130</v>
      </c>
      <c r="AT127" s="22" t="s">
        <v>125</v>
      </c>
      <c r="AU127" s="22" t="s">
        <v>83</v>
      </c>
      <c r="AY127" s="22" t="s">
        <v>123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2" t="s">
        <v>10</v>
      </c>
      <c r="BK127" s="196">
        <f>ROUND(I127*H127,0)</f>
        <v>0</v>
      </c>
      <c r="BL127" s="22" t="s">
        <v>130</v>
      </c>
      <c r="BM127" s="22" t="s">
        <v>219</v>
      </c>
    </row>
    <row r="128" spans="2:63" s="10" customFormat="1" ht="29.85" customHeight="1">
      <c r="B128" s="169"/>
      <c r="C128" s="170"/>
      <c r="D128" s="171" t="s">
        <v>71</v>
      </c>
      <c r="E128" s="183" t="s">
        <v>139</v>
      </c>
      <c r="F128" s="183" t="s">
        <v>220</v>
      </c>
      <c r="G128" s="170"/>
      <c r="H128" s="170"/>
      <c r="I128" s="173"/>
      <c r="J128" s="184">
        <f>BK128</f>
        <v>0</v>
      </c>
      <c r="K128" s="170"/>
      <c r="L128" s="175"/>
      <c r="M128" s="176"/>
      <c r="N128" s="177"/>
      <c r="O128" s="177"/>
      <c r="P128" s="178">
        <f>SUM(P129:P147)</f>
        <v>0</v>
      </c>
      <c r="Q128" s="177"/>
      <c r="R128" s="178">
        <f>SUM(R129:R147)</f>
        <v>0.45020000000000004</v>
      </c>
      <c r="S128" s="177"/>
      <c r="T128" s="179">
        <f>SUM(T129:T147)</f>
        <v>0</v>
      </c>
      <c r="AR128" s="180" t="s">
        <v>10</v>
      </c>
      <c r="AT128" s="181" t="s">
        <v>71</v>
      </c>
      <c r="AU128" s="181" t="s">
        <v>10</v>
      </c>
      <c r="AY128" s="180" t="s">
        <v>123</v>
      </c>
      <c r="BK128" s="182">
        <f>SUM(BK129:BK147)</f>
        <v>0</v>
      </c>
    </row>
    <row r="129" spans="2:65" s="1" customFormat="1" ht="25.5" customHeight="1">
      <c r="B129" s="39"/>
      <c r="C129" s="185" t="s">
        <v>221</v>
      </c>
      <c r="D129" s="185" t="s">
        <v>125</v>
      </c>
      <c r="E129" s="186" t="s">
        <v>222</v>
      </c>
      <c r="F129" s="187" t="s">
        <v>223</v>
      </c>
      <c r="G129" s="188" t="s">
        <v>224</v>
      </c>
      <c r="H129" s="189">
        <v>41</v>
      </c>
      <c r="I129" s="190"/>
      <c r="J129" s="191">
        <f>ROUND(I129*H129,0)</f>
        <v>0</v>
      </c>
      <c r="K129" s="187" t="s">
        <v>22</v>
      </c>
      <c r="L129" s="59"/>
      <c r="M129" s="192" t="s">
        <v>22</v>
      </c>
      <c r="N129" s="193" t="s">
        <v>43</v>
      </c>
      <c r="O129" s="40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AR129" s="22" t="s">
        <v>130</v>
      </c>
      <c r="AT129" s="22" t="s">
        <v>125</v>
      </c>
      <c r="AU129" s="22" t="s">
        <v>83</v>
      </c>
      <c r="AY129" s="22" t="s">
        <v>123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22" t="s">
        <v>10</v>
      </c>
      <c r="BK129" s="196">
        <f>ROUND(I129*H129,0)</f>
        <v>0</v>
      </c>
      <c r="BL129" s="22" t="s">
        <v>130</v>
      </c>
      <c r="BM129" s="22" t="s">
        <v>225</v>
      </c>
    </row>
    <row r="130" spans="2:51" s="11" customFormat="1" ht="13.5">
      <c r="B130" s="197"/>
      <c r="C130" s="198"/>
      <c r="D130" s="199" t="s">
        <v>132</v>
      </c>
      <c r="E130" s="200" t="s">
        <v>22</v>
      </c>
      <c r="F130" s="201" t="s">
        <v>226</v>
      </c>
      <c r="G130" s="198"/>
      <c r="H130" s="202">
        <v>33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132</v>
      </c>
      <c r="AU130" s="208" t="s">
        <v>83</v>
      </c>
      <c r="AV130" s="11" t="s">
        <v>83</v>
      </c>
      <c r="AW130" s="11" t="s">
        <v>34</v>
      </c>
      <c r="AX130" s="11" t="s">
        <v>72</v>
      </c>
      <c r="AY130" s="208" t="s">
        <v>123</v>
      </c>
    </row>
    <row r="131" spans="2:51" s="11" customFormat="1" ht="13.5">
      <c r="B131" s="197"/>
      <c r="C131" s="198"/>
      <c r="D131" s="199" t="s">
        <v>132</v>
      </c>
      <c r="E131" s="200" t="s">
        <v>22</v>
      </c>
      <c r="F131" s="201" t="s">
        <v>227</v>
      </c>
      <c r="G131" s="198"/>
      <c r="H131" s="202">
        <v>8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132</v>
      </c>
      <c r="AU131" s="208" t="s">
        <v>83</v>
      </c>
      <c r="AV131" s="11" t="s">
        <v>83</v>
      </c>
      <c r="AW131" s="11" t="s">
        <v>34</v>
      </c>
      <c r="AX131" s="11" t="s">
        <v>72</v>
      </c>
      <c r="AY131" s="208" t="s">
        <v>123</v>
      </c>
    </row>
    <row r="132" spans="2:65" s="1" customFormat="1" ht="16.5" customHeight="1">
      <c r="B132" s="39"/>
      <c r="C132" s="219" t="s">
        <v>9</v>
      </c>
      <c r="D132" s="219" t="s">
        <v>228</v>
      </c>
      <c r="E132" s="220" t="s">
        <v>229</v>
      </c>
      <c r="F132" s="221" t="s">
        <v>230</v>
      </c>
      <c r="G132" s="222" t="s">
        <v>224</v>
      </c>
      <c r="H132" s="223">
        <v>33</v>
      </c>
      <c r="I132" s="224"/>
      <c r="J132" s="225">
        <f>ROUND(I132*H132,0)</f>
        <v>0</v>
      </c>
      <c r="K132" s="221" t="s">
        <v>22</v>
      </c>
      <c r="L132" s="226"/>
      <c r="M132" s="227" t="s">
        <v>22</v>
      </c>
      <c r="N132" s="228" t="s">
        <v>43</v>
      </c>
      <c r="O132" s="40"/>
      <c r="P132" s="194">
        <f>O132*H132</f>
        <v>0</v>
      </c>
      <c r="Q132" s="194">
        <v>0.004</v>
      </c>
      <c r="R132" s="194">
        <f>Q132*H132</f>
        <v>0.132</v>
      </c>
      <c r="S132" s="194">
        <v>0</v>
      </c>
      <c r="T132" s="195">
        <f>S132*H132</f>
        <v>0</v>
      </c>
      <c r="AR132" s="22" t="s">
        <v>163</v>
      </c>
      <c r="AT132" s="22" t="s">
        <v>228</v>
      </c>
      <c r="AU132" s="22" t="s">
        <v>83</v>
      </c>
      <c r="AY132" s="22" t="s">
        <v>123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2" t="s">
        <v>10</v>
      </c>
      <c r="BK132" s="196">
        <f>ROUND(I132*H132,0)</f>
        <v>0</v>
      </c>
      <c r="BL132" s="22" t="s">
        <v>130</v>
      </c>
      <c r="BM132" s="22" t="s">
        <v>231</v>
      </c>
    </row>
    <row r="133" spans="2:65" s="1" customFormat="1" ht="16.5" customHeight="1">
      <c r="B133" s="39"/>
      <c r="C133" s="219" t="s">
        <v>232</v>
      </c>
      <c r="D133" s="219" t="s">
        <v>228</v>
      </c>
      <c r="E133" s="220" t="s">
        <v>233</v>
      </c>
      <c r="F133" s="221" t="s">
        <v>234</v>
      </c>
      <c r="G133" s="222" t="s">
        <v>224</v>
      </c>
      <c r="H133" s="223">
        <v>8</v>
      </c>
      <c r="I133" s="224"/>
      <c r="J133" s="225">
        <f>ROUND(I133*H133,0)</f>
        <v>0</v>
      </c>
      <c r="K133" s="221" t="s">
        <v>22</v>
      </c>
      <c r="L133" s="226"/>
      <c r="M133" s="227" t="s">
        <v>22</v>
      </c>
      <c r="N133" s="228" t="s">
        <v>43</v>
      </c>
      <c r="O133" s="40"/>
      <c r="P133" s="194">
        <f>O133*H133</f>
        <v>0</v>
      </c>
      <c r="Q133" s="194">
        <v>0.004</v>
      </c>
      <c r="R133" s="194">
        <f>Q133*H133</f>
        <v>0.032</v>
      </c>
      <c r="S133" s="194">
        <v>0</v>
      </c>
      <c r="T133" s="195">
        <f>S133*H133</f>
        <v>0</v>
      </c>
      <c r="AR133" s="22" t="s">
        <v>163</v>
      </c>
      <c r="AT133" s="22" t="s">
        <v>228</v>
      </c>
      <c r="AU133" s="22" t="s">
        <v>83</v>
      </c>
      <c r="AY133" s="22" t="s">
        <v>123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22" t="s">
        <v>10</v>
      </c>
      <c r="BK133" s="196">
        <f>ROUND(I133*H133,0)</f>
        <v>0</v>
      </c>
      <c r="BL133" s="22" t="s">
        <v>130</v>
      </c>
      <c r="BM133" s="22" t="s">
        <v>235</v>
      </c>
    </row>
    <row r="134" spans="2:65" s="1" customFormat="1" ht="25.5" customHeight="1">
      <c r="B134" s="39"/>
      <c r="C134" s="185" t="s">
        <v>236</v>
      </c>
      <c r="D134" s="185" t="s">
        <v>125</v>
      </c>
      <c r="E134" s="186" t="s">
        <v>237</v>
      </c>
      <c r="F134" s="187" t="s">
        <v>238</v>
      </c>
      <c r="G134" s="188" t="s">
        <v>224</v>
      </c>
      <c r="H134" s="189">
        <v>1</v>
      </c>
      <c r="I134" s="190"/>
      <c r="J134" s="191">
        <f>ROUND(I134*H134,0)</f>
        <v>0</v>
      </c>
      <c r="K134" s="187" t="s">
        <v>129</v>
      </c>
      <c r="L134" s="59"/>
      <c r="M134" s="192" t="s">
        <v>22</v>
      </c>
      <c r="N134" s="193" t="s">
        <v>43</v>
      </c>
      <c r="O134" s="4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22" t="s">
        <v>130</v>
      </c>
      <c r="AT134" s="22" t="s">
        <v>125</v>
      </c>
      <c r="AU134" s="22" t="s">
        <v>83</v>
      </c>
      <c r="AY134" s="22" t="s">
        <v>123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2" t="s">
        <v>10</v>
      </c>
      <c r="BK134" s="196">
        <f>ROUND(I134*H134,0)</f>
        <v>0</v>
      </c>
      <c r="BL134" s="22" t="s">
        <v>130</v>
      </c>
      <c r="BM134" s="22" t="s">
        <v>239</v>
      </c>
    </row>
    <row r="135" spans="2:65" s="1" customFormat="1" ht="16.5" customHeight="1">
      <c r="B135" s="39"/>
      <c r="C135" s="219" t="s">
        <v>240</v>
      </c>
      <c r="D135" s="219" t="s">
        <v>228</v>
      </c>
      <c r="E135" s="220" t="s">
        <v>241</v>
      </c>
      <c r="F135" s="221" t="s">
        <v>242</v>
      </c>
      <c r="G135" s="222" t="s">
        <v>224</v>
      </c>
      <c r="H135" s="223">
        <v>1</v>
      </c>
      <c r="I135" s="224"/>
      <c r="J135" s="225">
        <f>ROUND(I135*H135,0)</f>
        <v>0</v>
      </c>
      <c r="K135" s="221" t="s">
        <v>22</v>
      </c>
      <c r="L135" s="226"/>
      <c r="M135" s="227" t="s">
        <v>22</v>
      </c>
      <c r="N135" s="228" t="s">
        <v>43</v>
      </c>
      <c r="O135" s="40"/>
      <c r="P135" s="194">
        <f>O135*H135</f>
        <v>0</v>
      </c>
      <c r="Q135" s="194">
        <v>0.123</v>
      </c>
      <c r="R135" s="194">
        <f>Q135*H135</f>
        <v>0.123</v>
      </c>
      <c r="S135" s="194">
        <v>0</v>
      </c>
      <c r="T135" s="195">
        <f>S135*H135</f>
        <v>0</v>
      </c>
      <c r="AR135" s="22" t="s">
        <v>163</v>
      </c>
      <c r="AT135" s="22" t="s">
        <v>228</v>
      </c>
      <c r="AU135" s="22" t="s">
        <v>83</v>
      </c>
      <c r="AY135" s="22" t="s">
        <v>123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2" t="s">
        <v>10</v>
      </c>
      <c r="BK135" s="196">
        <f>ROUND(I135*H135,0)</f>
        <v>0</v>
      </c>
      <c r="BL135" s="22" t="s">
        <v>130</v>
      </c>
      <c r="BM135" s="22" t="s">
        <v>243</v>
      </c>
    </row>
    <row r="136" spans="2:65" s="1" customFormat="1" ht="25.5" customHeight="1">
      <c r="B136" s="39"/>
      <c r="C136" s="185" t="s">
        <v>244</v>
      </c>
      <c r="D136" s="185" t="s">
        <v>125</v>
      </c>
      <c r="E136" s="186" t="s">
        <v>245</v>
      </c>
      <c r="F136" s="187" t="s">
        <v>246</v>
      </c>
      <c r="G136" s="188" t="s">
        <v>247</v>
      </c>
      <c r="H136" s="189">
        <v>80</v>
      </c>
      <c r="I136" s="190"/>
      <c r="J136" s="191">
        <f>ROUND(I136*H136,0)</f>
        <v>0</v>
      </c>
      <c r="K136" s="187" t="s">
        <v>129</v>
      </c>
      <c r="L136" s="59"/>
      <c r="M136" s="192" t="s">
        <v>22</v>
      </c>
      <c r="N136" s="193" t="s">
        <v>43</v>
      </c>
      <c r="O136" s="4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AR136" s="22" t="s">
        <v>130</v>
      </c>
      <c r="AT136" s="22" t="s">
        <v>125</v>
      </c>
      <c r="AU136" s="22" t="s">
        <v>83</v>
      </c>
      <c r="AY136" s="22" t="s">
        <v>123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2" t="s">
        <v>10</v>
      </c>
      <c r="BK136" s="196">
        <f>ROUND(I136*H136,0)</f>
        <v>0</v>
      </c>
      <c r="BL136" s="22" t="s">
        <v>130</v>
      </c>
      <c r="BM136" s="22" t="s">
        <v>248</v>
      </c>
    </row>
    <row r="137" spans="2:51" s="11" customFormat="1" ht="13.5">
      <c r="B137" s="197"/>
      <c r="C137" s="198"/>
      <c r="D137" s="199" t="s">
        <v>132</v>
      </c>
      <c r="E137" s="200" t="s">
        <v>22</v>
      </c>
      <c r="F137" s="201" t="s">
        <v>249</v>
      </c>
      <c r="G137" s="198"/>
      <c r="H137" s="202">
        <v>80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132</v>
      </c>
      <c r="AU137" s="208" t="s">
        <v>83</v>
      </c>
      <c r="AV137" s="11" t="s">
        <v>83</v>
      </c>
      <c r="AW137" s="11" t="s">
        <v>34</v>
      </c>
      <c r="AX137" s="11" t="s">
        <v>72</v>
      </c>
      <c r="AY137" s="208" t="s">
        <v>123</v>
      </c>
    </row>
    <row r="138" spans="2:65" s="1" customFormat="1" ht="16.5" customHeight="1">
      <c r="B138" s="39"/>
      <c r="C138" s="219" t="s">
        <v>250</v>
      </c>
      <c r="D138" s="219" t="s">
        <v>228</v>
      </c>
      <c r="E138" s="220" t="s">
        <v>251</v>
      </c>
      <c r="F138" s="221" t="s">
        <v>252</v>
      </c>
      <c r="G138" s="222" t="s">
        <v>247</v>
      </c>
      <c r="H138" s="223">
        <v>100</v>
      </c>
      <c r="I138" s="224"/>
      <c r="J138" s="225">
        <f>ROUND(I138*H138,0)</f>
        <v>0</v>
      </c>
      <c r="K138" s="221" t="s">
        <v>129</v>
      </c>
      <c r="L138" s="226"/>
      <c r="M138" s="227" t="s">
        <v>22</v>
      </c>
      <c r="N138" s="228" t="s">
        <v>43</v>
      </c>
      <c r="O138" s="40"/>
      <c r="P138" s="194">
        <f>O138*H138</f>
        <v>0</v>
      </c>
      <c r="Q138" s="194">
        <v>0.0015</v>
      </c>
      <c r="R138" s="194">
        <f>Q138*H138</f>
        <v>0.15</v>
      </c>
      <c r="S138" s="194">
        <v>0</v>
      </c>
      <c r="T138" s="195">
        <f>S138*H138</f>
        <v>0</v>
      </c>
      <c r="AR138" s="22" t="s">
        <v>163</v>
      </c>
      <c r="AT138" s="22" t="s">
        <v>228</v>
      </c>
      <c r="AU138" s="22" t="s">
        <v>83</v>
      </c>
      <c r="AY138" s="22" t="s">
        <v>123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22" t="s">
        <v>10</v>
      </c>
      <c r="BK138" s="196">
        <f>ROUND(I138*H138,0)</f>
        <v>0</v>
      </c>
      <c r="BL138" s="22" t="s">
        <v>130</v>
      </c>
      <c r="BM138" s="22" t="s">
        <v>253</v>
      </c>
    </row>
    <row r="139" spans="2:65" s="1" customFormat="1" ht="25.5" customHeight="1">
      <c r="B139" s="39"/>
      <c r="C139" s="185" t="s">
        <v>254</v>
      </c>
      <c r="D139" s="185" t="s">
        <v>125</v>
      </c>
      <c r="E139" s="186" t="s">
        <v>255</v>
      </c>
      <c r="F139" s="187" t="s">
        <v>256</v>
      </c>
      <c r="G139" s="188" t="s">
        <v>247</v>
      </c>
      <c r="H139" s="189">
        <v>240</v>
      </c>
      <c r="I139" s="190"/>
      <c r="J139" s="191">
        <f>ROUND(I139*H139,0)</f>
        <v>0</v>
      </c>
      <c r="K139" s="187" t="s">
        <v>129</v>
      </c>
      <c r="L139" s="59"/>
      <c r="M139" s="192" t="s">
        <v>22</v>
      </c>
      <c r="N139" s="193" t="s">
        <v>43</v>
      </c>
      <c r="O139" s="40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AR139" s="22" t="s">
        <v>130</v>
      </c>
      <c r="AT139" s="22" t="s">
        <v>125</v>
      </c>
      <c r="AU139" s="22" t="s">
        <v>83</v>
      </c>
      <c r="AY139" s="22" t="s">
        <v>123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2" t="s">
        <v>10</v>
      </c>
      <c r="BK139" s="196">
        <f>ROUND(I139*H139,0)</f>
        <v>0</v>
      </c>
      <c r="BL139" s="22" t="s">
        <v>130</v>
      </c>
      <c r="BM139" s="22" t="s">
        <v>257</v>
      </c>
    </row>
    <row r="140" spans="2:51" s="11" customFormat="1" ht="13.5">
      <c r="B140" s="197"/>
      <c r="C140" s="198"/>
      <c r="D140" s="199" t="s">
        <v>132</v>
      </c>
      <c r="E140" s="200" t="s">
        <v>22</v>
      </c>
      <c r="F140" s="201" t="s">
        <v>258</v>
      </c>
      <c r="G140" s="198"/>
      <c r="H140" s="202">
        <v>240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132</v>
      </c>
      <c r="AU140" s="208" t="s">
        <v>83</v>
      </c>
      <c r="AV140" s="11" t="s">
        <v>83</v>
      </c>
      <c r="AW140" s="11" t="s">
        <v>34</v>
      </c>
      <c r="AX140" s="11" t="s">
        <v>72</v>
      </c>
      <c r="AY140" s="208" t="s">
        <v>123</v>
      </c>
    </row>
    <row r="141" spans="2:65" s="1" customFormat="1" ht="16.5" customHeight="1">
      <c r="B141" s="39"/>
      <c r="C141" s="219" t="s">
        <v>259</v>
      </c>
      <c r="D141" s="219" t="s">
        <v>228</v>
      </c>
      <c r="E141" s="220" t="s">
        <v>260</v>
      </c>
      <c r="F141" s="221" t="s">
        <v>261</v>
      </c>
      <c r="G141" s="222" t="s">
        <v>247</v>
      </c>
      <c r="H141" s="223">
        <v>264</v>
      </c>
      <c r="I141" s="224"/>
      <c r="J141" s="225">
        <f>ROUND(I141*H141,0)</f>
        <v>0</v>
      </c>
      <c r="K141" s="221" t="s">
        <v>129</v>
      </c>
      <c r="L141" s="226"/>
      <c r="M141" s="227" t="s">
        <v>22</v>
      </c>
      <c r="N141" s="228" t="s">
        <v>43</v>
      </c>
      <c r="O141" s="40"/>
      <c r="P141" s="194">
        <f>O141*H141</f>
        <v>0</v>
      </c>
      <c r="Q141" s="194">
        <v>5E-05</v>
      </c>
      <c r="R141" s="194">
        <f>Q141*H141</f>
        <v>0.0132</v>
      </c>
      <c r="S141" s="194">
        <v>0</v>
      </c>
      <c r="T141" s="195">
        <f>S141*H141</f>
        <v>0</v>
      </c>
      <c r="AR141" s="22" t="s">
        <v>163</v>
      </c>
      <c r="AT141" s="22" t="s">
        <v>228</v>
      </c>
      <c r="AU141" s="22" t="s">
        <v>83</v>
      </c>
      <c r="AY141" s="22" t="s">
        <v>123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2" t="s">
        <v>10</v>
      </c>
      <c r="BK141" s="196">
        <f>ROUND(I141*H141,0)</f>
        <v>0</v>
      </c>
      <c r="BL141" s="22" t="s">
        <v>130</v>
      </c>
      <c r="BM141" s="22" t="s">
        <v>262</v>
      </c>
    </row>
    <row r="142" spans="2:51" s="11" customFormat="1" ht="13.5">
      <c r="B142" s="197"/>
      <c r="C142" s="198"/>
      <c r="D142" s="199" t="s">
        <v>132</v>
      </c>
      <c r="E142" s="200" t="s">
        <v>22</v>
      </c>
      <c r="F142" s="201" t="s">
        <v>263</v>
      </c>
      <c r="G142" s="198"/>
      <c r="H142" s="202">
        <v>264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132</v>
      </c>
      <c r="AU142" s="208" t="s">
        <v>83</v>
      </c>
      <c r="AV142" s="11" t="s">
        <v>83</v>
      </c>
      <c r="AW142" s="11" t="s">
        <v>34</v>
      </c>
      <c r="AX142" s="11" t="s">
        <v>72</v>
      </c>
      <c r="AY142" s="208" t="s">
        <v>123</v>
      </c>
    </row>
    <row r="143" spans="2:65" s="1" customFormat="1" ht="16.5" customHeight="1">
      <c r="B143" s="39"/>
      <c r="C143" s="219" t="s">
        <v>264</v>
      </c>
      <c r="D143" s="219" t="s">
        <v>228</v>
      </c>
      <c r="E143" s="220" t="s">
        <v>265</v>
      </c>
      <c r="F143" s="221" t="s">
        <v>266</v>
      </c>
      <c r="G143" s="222" t="s">
        <v>204</v>
      </c>
      <c r="H143" s="223">
        <v>12</v>
      </c>
      <c r="I143" s="224"/>
      <c r="J143" s="225">
        <f>ROUND(I143*H143,0)</f>
        <v>0</v>
      </c>
      <c r="K143" s="221" t="s">
        <v>22</v>
      </c>
      <c r="L143" s="226"/>
      <c r="M143" s="227" t="s">
        <v>22</v>
      </c>
      <c r="N143" s="228" t="s">
        <v>43</v>
      </c>
      <c r="O143" s="40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AR143" s="22" t="s">
        <v>163</v>
      </c>
      <c r="AT143" s="22" t="s">
        <v>228</v>
      </c>
      <c r="AU143" s="22" t="s">
        <v>83</v>
      </c>
      <c r="AY143" s="22" t="s">
        <v>123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2" t="s">
        <v>10</v>
      </c>
      <c r="BK143" s="196">
        <f>ROUND(I143*H143,0)</f>
        <v>0</v>
      </c>
      <c r="BL143" s="22" t="s">
        <v>130</v>
      </c>
      <c r="BM143" s="22" t="s">
        <v>267</v>
      </c>
    </row>
    <row r="144" spans="2:51" s="11" customFormat="1" ht="13.5">
      <c r="B144" s="197"/>
      <c r="C144" s="198"/>
      <c r="D144" s="199" t="s">
        <v>132</v>
      </c>
      <c r="E144" s="200" t="s">
        <v>22</v>
      </c>
      <c r="F144" s="201" t="s">
        <v>268</v>
      </c>
      <c r="G144" s="198"/>
      <c r="H144" s="202">
        <v>12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132</v>
      </c>
      <c r="AU144" s="208" t="s">
        <v>83</v>
      </c>
      <c r="AV144" s="11" t="s">
        <v>83</v>
      </c>
      <c r="AW144" s="11" t="s">
        <v>34</v>
      </c>
      <c r="AX144" s="11" t="s">
        <v>72</v>
      </c>
      <c r="AY144" s="208" t="s">
        <v>123</v>
      </c>
    </row>
    <row r="145" spans="2:65" s="1" customFormat="1" ht="25.5" customHeight="1">
      <c r="B145" s="39"/>
      <c r="C145" s="185" t="s">
        <v>269</v>
      </c>
      <c r="D145" s="185" t="s">
        <v>125</v>
      </c>
      <c r="E145" s="186" t="s">
        <v>270</v>
      </c>
      <c r="F145" s="187" t="s">
        <v>271</v>
      </c>
      <c r="G145" s="188" t="s">
        <v>247</v>
      </c>
      <c r="H145" s="189">
        <v>98</v>
      </c>
      <c r="I145" s="190"/>
      <c r="J145" s="191">
        <f>ROUND(I145*H145,0)</f>
        <v>0</v>
      </c>
      <c r="K145" s="187" t="s">
        <v>22</v>
      </c>
      <c r="L145" s="59"/>
      <c r="M145" s="192" t="s">
        <v>22</v>
      </c>
      <c r="N145" s="193" t="s">
        <v>43</v>
      </c>
      <c r="O145" s="40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22" t="s">
        <v>130</v>
      </c>
      <c r="AT145" s="22" t="s">
        <v>125</v>
      </c>
      <c r="AU145" s="22" t="s">
        <v>83</v>
      </c>
      <c r="AY145" s="22" t="s">
        <v>123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2" t="s">
        <v>10</v>
      </c>
      <c r="BK145" s="196">
        <f>ROUND(I145*H145,0)</f>
        <v>0</v>
      </c>
      <c r="BL145" s="22" t="s">
        <v>130</v>
      </c>
      <c r="BM145" s="22" t="s">
        <v>272</v>
      </c>
    </row>
    <row r="146" spans="2:51" s="11" customFormat="1" ht="13.5">
      <c r="B146" s="197"/>
      <c r="C146" s="198"/>
      <c r="D146" s="199" t="s">
        <v>132</v>
      </c>
      <c r="E146" s="200" t="s">
        <v>22</v>
      </c>
      <c r="F146" s="201" t="s">
        <v>273</v>
      </c>
      <c r="G146" s="198"/>
      <c r="H146" s="202">
        <v>98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132</v>
      </c>
      <c r="AU146" s="208" t="s">
        <v>83</v>
      </c>
      <c r="AV146" s="11" t="s">
        <v>83</v>
      </c>
      <c r="AW146" s="11" t="s">
        <v>34</v>
      </c>
      <c r="AX146" s="11" t="s">
        <v>72</v>
      </c>
      <c r="AY146" s="208" t="s">
        <v>123</v>
      </c>
    </row>
    <row r="147" spans="2:65" s="1" customFormat="1" ht="16.5" customHeight="1">
      <c r="B147" s="39"/>
      <c r="C147" s="219" t="s">
        <v>274</v>
      </c>
      <c r="D147" s="219" t="s">
        <v>228</v>
      </c>
      <c r="E147" s="220" t="s">
        <v>275</v>
      </c>
      <c r="F147" s="221" t="s">
        <v>276</v>
      </c>
      <c r="G147" s="222" t="s">
        <v>204</v>
      </c>
      <c r="H147" s="223">
        <v>2400</v>
      </c>
      <c r="I147" s="224"/>
      <c r="J147" s="225">
        <f>ROUND(I147*H147,0)</f>
        <v>0</v>
      </c>
      <c r="K147" s="221" t="s">
        <v>22</v>
      </c>
      <c r="L147" s="226"/>
      <c r="M147" s="227" t="s">
        <v>22</v>
      </c>
      <c r="N147" s="228" t="s">
        <v>43</v>
      </c>
      <c r="O147" s="40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AR147" s="22" t="s">
        <v>163</v>
      </c>
      <c r="AT147" s="22" t="s">
        <v>228</v>
      </c>
      <c r="AU147" s="22" t="s">
        <v>83</v>
      </c>
      <c r="AY147" s="22" t="s">
        <v>123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22" t="s">
        <v>10</v>
      </c>
      <c r="BK147" s="196">
        <f>ROUND(I147*H147,0)</f>
        <v>0</v>
      </c>
      <c r="BL147" s="22" t="s">
        <v>130</v>
      </c>
      <c r="BM147" s="22" t="s">
        <v>277</v>
      </c>
    </row>
    <row r="148" spans="2:63" s="10" customFormat="1" ht="29.85" customHeight="1">
      <c r="B148" s="169"/>
      <c r="C148" s="170"/>
      <c r="D148" s="171" t="s">
        <v>71</v>
      </c>
      <c r="E148" s="183" t="s">
        <v>149</v>
      </c>
      <c r="F148" s="183" t="s">
        <v>278</v>
      </c>
      <c r="G148" s="170"/>
      <c r="H148" s="170"/>
      <c r="I148" s="173"/>
      <c r="J148" s="184">
        <f>BK148</f>
        <v>0</v>
      </c>
      <c r="K148" s="170"/>
      <c r="L148" s="175"/>
      <c r="M148" s="176"/>
      <c r="N148" s="177"/>
      <c r="O148" s="177"/>
      <c r="P148" s="178">
        <f>SUM(P149:P169)</f>
        <v>0</v>
      </c>
      <c r="Q148" s="177"/>
      <c r="R148" s="178">
        <f>SUM(R149:R169)</f>
        <v>67.4857418</v>
      </c>
      <c r="S148" s="177"/>
      <c r="T148" s="179">
        <f>SUM(T149:T169)</f>
        <v>0</v>
      </c>
      <c r="AR148" s="180" t="s">
        <v>10</v>
      </c>
      <c r="AT148" s="181" t="s">
        <v>71</v>
      </c>
      <c r="AU148" s="181" t="s">
        <v>10</v>
      </c>
      <c r="AY148" s="180" t="s">
        <v>123</v>
      </c>
      <c r="BK148" s="182">
        <f>SUM(BK149:BK169)</f>
        <v>0</v>
      </c>
    </row>
    <row r="149" spans="2:65" s="1" customFormat="1" ht="16.5" customHeight="1">
      <c r="B149" s="39"/>
      <c r="C149" s="185" t="s">
        <v>279</v>
      </c>
      <c r="D149" s="185" t="s">
        <v>125</v>
      </c>
      <c r="E149" s="186" t="s">
        <v>280</v>
      </c>
      <c r="F149" s="187" t="s">
        <v>281</v>
      </c>
      <c r="G149" s="188" t="s">
        <v>128</v>
      </c>
      <c r="H149" s="189">
        <v>9.2</v>
      </c>
      <c r="I149" s="190"/>
      <c r="J149" s="191">
        <f>ROUND(I149*H149,0)</f>
        <v>0</v>
      </c>
      <c r="K149" s="187" t="s">
        <v>129</v>
      </c>
      <c r="L149" s="59"/>
      <c r="M149" s="192" t="s">
        <v>22</v>
      </c>
      <c r="N149" s="193" t="s">
        <v>43</v>
      </c>
      <c r="O149" s="40"/>
      <c r="P149" s="194">
        <f>O149*H149</f>
        <v>0</v>
      </c>
      <c r="Q149" s="194">
        <v>0.2024</v>
      </c>
      <c r="R149" s="194">
        <f>Q149*H149</f>
        <v>1.8620799999999997</v>
      </c>
      <c r="S149" s="194">
        <v>0</v>
      </c>
      <c r="T149" s="195">
        <f>S149*H149</f>
        <v>0</v>
      </c>
      <c r="AR149" s="22" t="s">
        <v>130</v>
      </c>
      <c r="AT149" s="22" t="s">
        <v>125</v>
      </c>
      <c r="AU149" s="22" t="s">
        <v>83</v>
      </c>
      <c r="AY149" s="22" t="s">
        <v>123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22" t="s">
        <v>10</v>
      </c>
      <c r="BK149" s="196">
        <f>ROUND(I149*H149,0)</f>
        <v>0</v>
      </c>
      <c r="BL149" s="22" t="s">
        <v>130</v>
      </c>
      <c r="BM149" s="22" t="s">
        <v>282</v>
      </c>
    </row>
    <row r="150" spans="2:51" s="11" customFormat="1" ht="13.5">
      <c r="B150" s="197"/>
      <c r="C150" s="198"/>
      <c r="D150" s="199" t="s">
        <v>132</v>
      </c>
      <c r="E150" s="200" t="s">
        <v>22</v>
      </c>
      <c r="F150" s="201" t="s">
        <v>283</v>
      </c>
      <c r="G150" s="198"/>
      <c r="H150" s="202">
        <v>9.2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132</v>
      </c>
      <c r="AU150" s="208" t="s">
        <v>83</v>
      </c>
      <c r="AV150" s="11" t="s">
        <v>83</v>
      </c>
      <c r="AW150" s="11" t="s">
        <v>34</v>
      </c>
      <c r="AX150" s="11" t="s">
        <v>72</v>
      </c>
      <c r="AY150" s="208" t="s">
        <v>123</v>
      </c>
    </row>
    <row r="151" spans="2:65" s="1" customFormat="1" ht="16.5" customHeight="1">
      <c r="B151" s="39"/>
      <c r="C151" s="185" t="s">
        <v>284</v>
      </c>
      <c r="D151" s="185" t="s">
        <v>125</v>
      </c>
      <c r="E151" s="186" t="s">
        <v>285</v>
      </c>
      <c r="F151" s="187" t="s">
        <v>286</v>
      </c>
      <c r="G151" s="188" t="s">
        <v>128</v>
      </c>
      <c r="H151" s="189">
        <v>9.2</v>
      </c>
      <c r="I151" s="190"/>
      <c r="J151" s="191">
        <f>ROUND(I151*H151,0)</f>
        <v>0</v>
      </c>
      <c r="K151" s="187" t="s">
        <v>129</v>
      </c>
      <c r="L151" s="59"/>
      <c r="M151" s="192" t="s">
        <v>22</v>
      </c>
      <c r="N151" s="193" t="s">
        <v>43</v>
      </c>
      <c r="O151" s="40"/>
      <c r="P151" s="194">
        <f>O151*H151</f>
        <v>0</v>
      </c>
      <c r="Q151" s="194">
        <v>0.199</v>
      </c>
      <c r="R151" s="194">
        <f>Q151*H151</f>
        <v>1.8308</v>
      </c>
      <c r="S151" s="194">
        <v>0</v>
      </c>
      <c r="T151" s="195">
        <f>S151*H151</f>
        <v>0</v>
      </c>
      <c r="AR151" s="22" t="s">
        <v>130</v>
      </c>
      <c r="AT151" s="22" t="s">
        <v>125</v>
      </c>
      <c r="AU151" s="22" t="s">
        <v>83</v>
      </c>
      <c r="AY151" s="22" t="s">
        <v>123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2" t="s">
        <v>10</v>
      </c>
      <c r="BK151" s="196">
        <f>ROUND(I151*H151,0)</f>
        <v>0</v>
      </c>
      <c r="BL151" s="22" t="s">
        <v>130</v>
      </c>
      <c r="BM151" s="22" t="s">
        <v>287</v>
      </c>
    </row>
    <row r="152" spans="2:51" s="11" customFormat="1" ht="13.5">
      <c r="B152" s="197"/>
      <c r="C152" s="198"/>
      <c r="D152" s="199" t="s">
        <v>132</v>
      </c>
      <c r="E152" s="200" t="s">
        <v>22</v>
      </c>
      <c r="F152" s="201" t="s">
        <v>283</v>
      </c>
      <c r="G152" s="198"/>
      <c r="H152" s="202">
        <v>9.2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132</v>
      </c>
      <c r="AU152" s="208" t="s">
        <v>83</v>
      </c>
      <c r="AV152" s="11" t="s">
        <v>83</v>
      </c>
      <c r="AW152" s="11" t="s">
        <v>34</v>
      </c>
      <c r="AX152" s="11" t="s">
        <v>72</v>
      </c>
      <c r="AY152" s="208" t="s">
        <v>123</v>
      </c>
    </row>
    <row r="153" spans="2:65" s="1" customFormat="1" ht="16.5" customHeight="1">
      <c r="B153" s="39"/>
      <c r="C153" s="185" t="s">
        <v>288</v>
      </c>
      <c r="D153" s="185" t="s">
        <v>125</v>
      </c>
      <c r="E153" s="186" t="s">
        <v>289</v>
      </c>
      <c r="F153" s="187" t="s">
        <v>290</v>
      </c>
      <c r="G153" s="188" t="s">
        <v>128</v>
      </c>
      <c r="H153" s="189">
        <v>51.2</v>
      </c>
      <c r="I153" s="190"/>
      <c r="J153" s="191">
        <f>ROUND(I153*H153,0)</f>
        <v>0</v>
      </c>
      <c r="K153" s="187" t="s">
        <v>129</v>
      </c>
      <c r="L153" s="59"/>
      <c r="M153" s="192" t="s">
        <v>22</v>
      </c>
      <c r="N153" s="193" t="s">
        <v>43</v>
      </c>
      <c r="O153" s="40"/>
      <c r="P153" s="194">
        <f>O153*H153</f>
        <v>0</v>
      </c>
      <c r="Q153" s="194">
        <v>0.398</v>
      </c>
      <c r="R153" s="194">
        <f>Q153*H153</f>
        <v>20.3776</v>
      </c>
      <c r="S153" s="194">
        <v>0</v>
      </c>
      <c r="T153" s="195">
        <f>S153*H153</f>
        <v>0</v>
      </c>
      <c r="AR153" s="22" t="s">
        <v>130</v>
      </c>
      <c r="AT153" s="22" t="s">
        <v>125</v>
      </c>
      <c r="AU153" s="22" t="s">
        <v>83</v>
      </c>
      <c r="AY153" s="22" t="s">
        <v>123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22" t="s">
        <v>10</v>
      </c>
      <c r="BK153" s="196">
        <f>ROUND(I153*H153,0)</f>
        <v>0</v>
      </c>
      <c r="BL153" s="22" t="s">
        <v>130</v>
      </c>
      <c r="BM153" s="22" t="s">
        <v>291</v>
      </c>
    </row>
    <row r="154" spans="2:51" s="11" customFormat="1" ht="13.5">
      <c r="B154" s="197"/>
      <c r="C154" s="198"/>
      <c r="D154" s="199" t="s">
        <v>132</v>
      </c>
      <c r="E154" s="200" t="s">
        <v>22</v>
      </c>
      <c r="F154" s="201" t="s">
        <v>283</v>
      </c>
      <c r="G154" s="198"/>
      <c r="H154" s="202">
        <v>9.2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132</v>
      </c>
      <c r="AU154" s="208" t="s">
        <v>83</v>
      </c>
      <c r="AV154" s="11" t="s">
        <v>83</v>
      </c>
      <c r="AW154" s="11" t="s">
        <v>34</v>
      </c>
      <c r="AX154" s="11" t="s">
        <v>72</v>
      </c>
      <c r="AY154" s="208" t="s">
        <v>123</v>
      </c>
    </row>
    <row r="155" spans="2:51" s="11" customFormat="1" ht="13.5">
      <c r="B155" s="197"/>
      <c r="C155" s="198"/>
      <c r="D155" s="199" t="s">
        <v>132</v>
      </c>
      <c r="E155" s="200" t="s">
        <v>22</v>
      </c>
      <c r="F155" s="201" t="s">
        <v>292</v>
      </c>
      <c r="G155" s="198"/>
      <c r="H155" s="202">
        <v>42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132</v>
      </c>
      <c r="AU155" s="208" t="s">
        <v>83</v>
      </c>
      <c r="AV155" s="11" t="s">
        <v>83</v>
      </c>
      <c r="AW155" s="11" t="s">
        <v>34</v>
      </c>
      <c r="AX155" s="11" t="s">
        <v>72</v>
      </c>
      <c r="AY155" s="208" t="s">
        <v>123</v>
      </c>
    </row>
    <row r="156" spans="2:65" s="1" customFormat="1" ht="16.5" customHeight="1">
      <c r="B156" s="39"/>
      <c r="C156" s="185" t="s">
        <v>293</v>
      </c>
      <c r="D156" s="185" t="s">
        <v>125</v>
      </c>
      <c r="E156" s="186" t="s">
        <v>294</v>
      </c>
      <c r="F156" s="187" t="s">
        <v>295</v>
      </c>
      <c r="G156" s="188" t="s">
        <v>128</v>
      </c>
      <c r="H156" s="189">
        <v>33.54</v>
      </c>
      <c r="I156" s="190"/>
      <c r="J156" s="191">
        <f>ROUND(I156*H156,0)</f>
        <v>0</v>
      </c>
      <c r="K156" s="187" t="s">
        <v>129</v>
      </c>
      <c r="L156" s="59"/>
      <c r="M156" s="192" t="s">
        <v>22</v>
      </c>
      <c r="N156" s="193" t="s">
        <v>43</v>
      </c>
      <c r="O156" s="40"/>
      <c r="P156" s="194">
        <f>O156*H156</f>
        <v>0</v>
      </c>
      <c r="Q156" s="194">
        <v>0.378</v>
      </c>
      <c r="R156" s="194">
        <f>Q156*H156</f>
        <v>12.67812</v>
      </c>
      <c r="S156" s="194">
        <v>0</v>
      </c>
      <c r="T156" s="195">
        <f>S156*H156</f>
        <v>0</v>
      </c>
      <c r="AR156" s="22" t="s">
        <v>130</v>
      </c>
      <c r="AT156" s="22" t="s">
        <v>125</v>
      </c>
      <c r="AU156" s="22" t="s">
        <v>83</v>
      </c>
      <c r="AY156" s="22" t="s">
        <v>123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22" t="s">
        <v>10</v>
      </c>
      <c r="BK156" s="196">
        <f>ROUND(I156*H156,0)</f>
        <v>0</v>
      </c>
      <c r="BL156" s="22" t="s">
        <v>130</v>
      </c>
      <c r="BM156" s="22" t="s">
        <v>296</v>
      </c>
    </row>
    <row r="157" spans="2:51" s="11" customFormat="1" ht="13.5">
      <c r="B157" s="197"/>
      <c r="C157" s="198"/>
      <c r="D157" s="199" t="s">
        <v>132</v>
      </c>
      <c r="E157" s="200" t="s">
        <v>22</v>
      </c>
      <c r="F157" s="201" t="s">
        <v>297</v>
      </c>
      <c r="G157" s="198"/>
      <c r="H157" s="202">
        <v>33.54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132</v>
      </c>
      <c r="AU157" s="208" t="s">
        <v>83</v>
      </c>
      <c r="AV157" s="11" t="s">
        <v>83</v>
      </c>
      <c r="AW157" s="11" t="s">
        <v>34</v>
      </c>
      <c r="AX157" s="11" t="s">
        <v>72</v>
      </c>
      <c r="AY157" s="208" t="s">
        <v>123</v>
      </c>
    </row>
    <row r="158" spans="2:65" s="1" customFormat="1" ht="25.5" customHeight="1">
      <c r="B158" s="39"/>
      <c r="C158" s="185" t="s">
        <v>298</v>
      </c>
      <c r="D158" s="185" t="s">
        <v>125</v>
      </c>
      <c r="E158" s="186" t="s">
        <v>299</v>
      </c>
      <c r="F158" s="187" t="s">
        <v>300</v>
      </c>
      <c r="G158" s="188" t="s">
        <v>128</v>
      </c>
      <c r="H158" s="189">
        <v>33.54</v>
      </c>
      <c r="I158" s="190"/>
      <c r="J158" s="191">
        <f>ROUND(I158*H158,0)</f>
        <v>0</v>
      </c>
      <c r="K158" s="187" t="s">
        <v>129</v>
      </c>
      <c r="L158" s="59"/>
      <c r="M158" s="192" t="s">
        <v>22</v>
      </c>
      <c r="N158" s="193" t="s">
        <v>43</v>
      </c>
      <c r="O158" s="40"/>
      <c r="P158" s="194">
        <f>O158*H158</f>
        <v>0</v>
      </c>
      <c r="Q158" s="194">
        <v>0.211</v>
      </c>
      <c r="R158" s="194">
        <f>Q158*H158</f>
        <v>7.07694</v>
      </c>
      <c r="S158" s="194">
        <v>0</v>
      </c>
      <c r="T158" s="195">
        <f>S158*H158</f>
        <v>0</v>
      </c>
      <c r="AR158" s="22" t="s">
        <v>130</v>
      </c>
      <c r="AT158" s="22" t="s">
        <v>125</v>
      </c>
      <c r="AU158" s="22" t="s">
        <v>83</v>
      </c>
      <c r="AY158" s="22" t="s">
        <v>123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22" t="s">
        <v>10</v>
      </c>
      <c r="BK158" s="196">
        <f>ROUND(I158*H158,0)</f>
        <v>0</v>
      </c>
      <c r="BL158" s="22" t="s">
        <v>130</v>
      </c>
      <c r="BM158" s="22" t="s">
        <v>301</v>
      </c>
    </row>
    <row r="159" spans="2:51" s="11" customFormat="1" ht="13.5">
      <c r="B159" s="197"/>
      <c r="C159" s="198"/>
      <c r="D159" s="199" t="s">
        <v>132</v>
      </c>
      <c r="E159" s="200" t="s">
        <v>22</v>
      </c>
      <c r="F159" s="201" t="s">
        <v>297</v>
      </c>
      <c r="G159" s="198"/>
      <c r="H159" s="202">
        <v>33.54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132</v>
      </c>
      <c r="AU159" s="208" t="s">
        <v>83</v>
      </c>
      <c r="AV159" s="11" t="s">
        <v>83</v>
      </c>
      <c r="AW159" s="11" t="s">
        <v>34</v>
      </c>
      <c r="AX159" s="11" t="s">
        <v>72</v>
      </c>
      <c r="AY159" s="208" t="s">
        <v>123</v>
      </c>
    </row>
    <row r="160" spans="2:65" s="1" customFormat="1" ht="16.5" customHeight="1">
      <c r="B160" s="39"/>
      <c r="C160" s="185" t="s">
        <v>302</v>
      </c>
      <c r="D160" s="185" t="s">
        <v>125</v>
      </c>
      <c r="E160" s="186" t="s">
        <v>303</v>
      </c>
      <c r="F160" s="187" t="s">
        <v>304</v>
      </c>
      <c r="G160" s="188" t="s">
        <v>128</v>
      </c>
      <c r="H160" s="189">
        <v>33.54</v>
      </c>
      <c r="I160" s="190"/>
      <c r="J160" s="191">
        <f>ROUND(I160*H160,0)</f>
        <v>0</v>
      </c>
      <c r="K160" s="187" t="s">
        <v>129</v>
      </c>
      <c r="L160" s="59"/>
      <c r="M160" s="192" t="s">
        <v>22</v>
      </c>
      <c r="N160" s="193" t="s">
        <v>43</v>
      </c>
      <c r="O160" s="40"/>
      <c r="P160" s="194">
        <f>O160*H160</f>
        <v>0</v>
      </c>
      <c r="Q160" s="194">
        <v>0.30651</v>
      </c>
      <c r="R160" s="194">
        <f>Q160*H160</f>
        <v>10.2803454</v>
      </c>
      <c r="S160" s="194">
        <v>0</v>
      </c>
      <c r="T160" s="195">
        <f>S160*H160</f>
        <v>0</v>
      </c>
      <c r="AR160" s="22" t="s">
        <v>130</v>
      </c>
      <c r="AT160" s="22" t="s">
        <v>125</v>
      </c>
      <c r="AU160" s="22" t="s">
        <v>83</v>
      </c>
      <c r="AY160" s="22" t="s">
        <v>123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2" t="s">
        <v>10</v>
      </c>
      <c r="BK160" s="196">
        <f>ROUND(I160*H160,0)</f>
        <v>0</v>
      </c>
      <c r="BL160" s="22" t="s">
        <v>130</v>
      </c>
      <c r="BM160" s="22" t="s">
        <v>305</v>
      </c>
    </row>
    <row r="161" spans="2:51" s="11" customFormat="1" ht="13.5">
      <c r="B161" s="197"/>
      <c r="C161" s="198"/>
      <c r="D161" s="199" t="s">
        <v>132</v>
      </c>
      <c r="E161" s="200" t="s">
        <v>22</v>
      </c>
      <c r="F161" s="201" t="s">
        <v>297</v>
      </c>
      <c r="G161" s="198"/>
      <c r="H161" s="202">
        <v>33.54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132</v>
      </c>
      <c r="AU161" s="208" t="s">
        <v>83</v>
      </c>
      <c r="AV161" s="11" t="s">
        <v>83</v>
      </c>
      <c r="AW161" s="11" t="s">
        <v>34</v>
      </c>
      <c r="AX161" s="11" t="s">
        <v>72</v>
      </c>
      <c r="AY161" s="208" t="s">
        <v>123</v>
      </c>
    </row>
    <row r="162" spans="2:65" s="1" customFormat="1" ht="25.5" customHeight="1">
      <c r="B162" s="39"/>
      <c r="C162" s="185" t="s">
        <v>306</v>
      </c>
      <c r="D162" s="185" t="s">
        <v>125</v>
      </c>
      <c r="E162" s="186" t="s">
        <v>307</v>
      </c>
      <c r="F162" s="187" t="s">
        <v>308</v>
      </c>
      <c r="G162" s="188" t="s">
        <v>128</v>
      </c>
      <c r="H162" s="189">
        <v>50</v>
      </c>
      <c r="I162" s="190"/>
      <c r="J162" s="191">
        <f>ROUND(I162*H162,0)</f>
        <v>0</v>
      </c>
      <c r="K162" s="187" t="s">
        <v>129</v>
      </c>
      <c r="L162" s="59"/>
      <c r="M162" s="192" t="s">
        <v>22</v>
      </c>
      <c r="N162" s="193" t="s">
        <v>43</v>
      </c>
      <c r="O162" s="40"/>
      <c r="P162" s="194">
        <f>O162*H162</f>
        <v>0</v>
      </c>
      <c r="Q162" s="194">
        <v>0.13981</v>
      </c>
      <c r="R162" s="194">
        <f>Q162*H162</f>
        <v>6.990499999999999</v>
      </c>
      <c r="S162" s="194">
        <v>0</v>
      </c>
      <c r="T162" s="195">
        <f>S162*H162</f>
        <v>0</v>
      </c>
      <c r="AR162" s="22" t="s">
        <v>130</v>
      </c>
      <c r="AT162" s="22" t="s">
        <v>125</v>
      </c>
      <c r="AU162" s="22" t="s">
        <v>83</v>
      </c>
      <c r="AY162" s="22" t="s">
        <v>123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2" t="s">
        <v>10</v>
      </c>
      <c r="BK162" s="196">
        <f>ROUND(I162*H162,0)</f>
        <v>0</v>
      </c>
      <c r="BL162" s="22" t="s">
        <v>130</v>
      </c>
      <c r="BM162" s="22" t="s">
        <v>309</v>
      </c>
    </row>
    <row r="163" spans="2:51" s="11" customFormat="1" ht="13.5">
      <c r="B163" s="197"/>
      <c r="C163" s="198"/>
      <c r="D163" s="199" t="s">
        <v>132</v>
      </c>
      <c r="E163" s="200" t="s">
        <v>22</v>
      </c>
      <c r="F163" s="201" t="s">
        <v>310</v>
      </c>
      <c r="G163" s="198"/>
      <c r="H163" s="202">
        <v>50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132</v>
      </c>
      <c r="AU163" s="208" t="s">
        <v>83</v>
      </c>
      <c r="AV163" s="11" t="s">
        <v>83</v>
      </c>
      <c r="AW163" s="11" t="s">
        <v>34</v>
      </c>
      <c r="AX163" s="11" t="s">
        <v>72</v>
      </c>
      <c r="AY163" s="208" t="s">
        <v>123</v>
      </c>
    </row>
    <row r="164" spans="2:65" s="1" customFormat="1" ht="25.5" customHeight="1">
      <c r="B164" s="39"/>
      <c r="C164" s="185" t="s">
        <v>311</v>
      </c>
      <c r="D164" s="185" t="s">
        <v>125</v>
      </c>
      <c r="E164" s="186" t="s">
        <v>312</v>
      </c>
      <c r="F164" s="187" t="s">
        <v>313</v>
      </c>
      <c r="G164" s="188" t="s">
        <v>128</v>
      </c>
      <c r="H164" s="189">
        <v>33.54</v>
      </c>
      <c r="I164" s="190"/>
      <c r="J164" s="191">
        <f>ROUND(I164*H164,0)</f>
        <v>0</v>
      </c>
      <c r="K164" s="187" t="s">
        <v>129</v>
      </c>
      <c r="L164" s="59"/>
      <c r="M164" s="192" t="s">
        <v>22</v>
      </c>
      <c r="N164" s="193" t="s">
        <v>43</v>
      </c>
      <c r="O164" s="40"/>
      <c r="P164" s="194">
        <f>O164*H164</f>
        <v>0</v>
      </c>
      <c r="Q164" s="194">
        <v>0.12966</v>
      </c>
      <c r="R164" s="194">
        <f>Q164*H164</f>
        <v>4.3487963999999995</v>
      </c>
      <c r="S164" s="194">
        <v>0</v>
      </c>
      <c r="T164" s="195">
        <f>S164*H164</f>
        <v>0</v>
      </c>
      <c r="AR164" s="22" t="s">
        <v>130</v>
      </c>
      <c r="AT164" s="22" t="s">
        <v>125</v>
      </c>
      <c r="AU164" s="22" t="s">
        <v>83</v>
      </c>
      <c r="AY164" s="22" t="s">
        <v>123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2" t="s">
        <v>10</v>
      </c>
      <c r="BK164" s="196">
        <f>ROUND(I164*H164,0)</f>
        <v>0</v>
      </c>
      <c r="BL164" s="22" t="s">
        <v>130</v>
      </c>
      <c r="BM164" s="22" t="s">
        <v>314</v>
      </c>
    </row>
    <row r="165" spans="2:51" s="11" customFormat="1" ht="13.5">
      <c r="B165" s="197"/>
      <c r="C165" s="198"/>
      <c r="D165" s="199" t="s">
        <v>132</v>
      </c>
      <c r="E165" s="200" t="s">
        <v>22</v>
      </c>
      <c r="F165" s="201" t="s">
        <v>297</v>
      </c>
      <c r="G165" s="198"/>
      <c r="H165" s="202">
        <v>33.54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132</v>
      </c>
      <c r="AU165" s="208" t="s">
        <v>83</v>
      </c>
      <c r="AV165" s="11" t="s">
        <v>83</v>
      </c>
      <c r="AW165" s="11" t="s">
        <v>34</v>
      </c>
      <c r="AX165" s="11" t="s">
        <v>72</v>
      </c>
      <c r="AY165" s="208" t="s">
        <v>123</v>
      </c>
    </row>
    <row r="166" spans="2:65" s="1" customFormat="1" ht="25.5" customHeight="1">
      <c r="B166" s="39"/>
      <c r="C166" s="185" t="s">
        <v>315</v>
      </c>
      <c r="D166" s="185" t="s">
        <v>125</v>
      </c>
      <c r="E166" s="186" t="s">
        <v>316</v>
      </c>
      <c r="F166" s="187" t="s">
        <v>317</v>
      </c>
      <c r="G166" s="188" t="s">
        <v>128</v>
      </c>
      <c r="H166" s="189">
        <v>9.2</v>
      </c>
      <c r="I166" s="190"/>
      <c r="J166" s="191">
        <f>ROUND(I166*H166,0)</f>
        <v>0</v>
      </c>
      <c r="K166" s="187" t="s">
        <v>129</v>
      </c>
      <c r="L166" s="59"/>
      <c r="M166" s="192" t="s">
        <v>22</v>
      </c>
      <c r="N166" s="193" t="s">
        <v>43</v>
      </c>
      <c r="O166" s="40"/>
      <c r="P166" s="194">
        <f>O166*H166</f>
        <v>0</v>
      </c>
      <c r="Q166" s="194">
        <v>0.08425</v>
      </c>
      <c r="R166" s="194">
        <f>Q166*H166</f>
        <v>0.7751</v>
      </c>
      <c r="S166" s="194">
        <v>0</v>
      </c>
      <c r="T166" s="195">
        <f>S166*H166</f>
        <v>0</v>
      </c>
      <c r="AR166" s="22" t="s">
        <v>130</v>
      </c>
      <c r="AT166" s="22" t="s">
        <v>125</v>
      </c>
      <c r="AU166" s="22" t="s">
        <v>83</v>
      </c>
      <c r="AY166" s="22" t="s">
        <v>123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2" t="s">
        <v>10</v>
      </c>
      <c r="BK166" s="196">
        <f>ROUND(I166*H166,0)</f>
        <v>0</v>
      </c>
      <c r="BL166" s="22" t="s">
        <v>130</v>
      </c>
      <c r="BM166" s="22" t="s">
        <v>318</v>
      </c>
    </row>
    <row r="167" spans="2:51" s="11" customFormat="1" ht="13.5">
      <c r="B167" s="197"/>
      <c r="C167" s="198"/>
      <c r="D167" s="199" t="s">
        <v>132</v>
      </c>
      <c r="E167" s="200" t="s">
        <v>22</v>
      </c>
      <c r="F167" s="201" t="s">
        <v>283</v>
      </c>
      <c r="G167" s="198"/>
      <c r="H167" s="202">
        <v>9.2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132</v>
      </c>
      <c r="AU167" s="208" t="s">
        <v>83</v>
      </c>
      <c r="AV167" s="11" t="s">
        <v>83</v>
      </c>
      <c r="AW167" s="11" t="s">
        <v>34</v>
      </c>
      <c r="AX167" s="11" t="s">
        <v>72</v>
      </c>
      <c r="AY167" s="208" t="s">
        <v>123</v>
      </c>
    </row>
    <row r="168" spans="2:65" s="1" customFormat="1" ht="16.5" customHeight="1">
      <c r="B168" s="39"/>
      <c r="C168" s="219" t="s">
        <v>319</v>
      </c>
      <c r="D168" s="219" t="s">
        <v>228</v>
      </c>
      <c r="E168" s="220" t="s">
        <v>320</v>
      </c>
      <c r="F168" s="221" t="s">
        <v>321</v>
      </c>
      <c r="G168" s="222" t="s">
        <v>128</v>
      </c>
      <c r="H168" s="223">
        <v>9.66</v>
      </c>
      <c r="I168" s="224"/>
      <c r="J168" s="225">
        <f>ROUND(I168*H168,0)</f>
        <v>0</v>
      </c>
      <c r="K168" s="221" t="s">
        <v>129</v>
      </c>
      <c r="L168" s="226"/>
      <c r="M168" s="227" t="s">
        <v>22</v>
      </c>
      <c r="N168" s="228" t="s">
        <v>43</v>
      </c>
      <c r="O168" s="40"/>
      <c r="P168" s="194">
        <f>O168*H168</f>
        <v>0</v>
      </c>
      <c r="Q168" s="194">
        <v>0.131</v>
      </c>
      <c r="R168" s="194">
        <f>Q168*H168</f>
        <v>1.26546</v>
      </c>
      <c r="S168" s="194">
        <v>0</v>
      </c>
      <c r="T168" s="195">
        <f>S168*H168</f>
        <v>0</v>
      </c>
      <c r="AR168" s="22" t="s">
        <v>163</v>
      </c>
      <c r="AT168" s="22" t="s">
        <v>228</v>
      </c>
      <c r="AU168" s="22" t="s">
        <v>83</v>
      </c>
      <c r="AY168" s="22" t="s">
        <v>123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2" t="s">
        <v>10</v>
      </c>
      <c r="BK168" s="196">
        <f>ROUND(I168*H168,0)</f>
        <v>0</v>
      </c>
      <c r="BL168" s="22" t="s">
        <v>130</v>
      </c>
      <c r="BM168" s="22" t="s">
        <v>322</v>
      </c>
    </row>
    <row r="169" spans="2:51" s="11" customFormat="1" ht="13.5">
      <c r="B169" s="197"/>
      <c r="C169" s="198"/>
      <c r="D169" s="199" t="s">
        <v>132</v>
      </c>
      <c r="E169" s="200" t="s">
        <v>22</v>
      </c>
      <c r="F169" s="201" t="s">
        <v>323</v>
      </c>
      <c r="G169" s="198"/>
      <c r="H169" s="202">
        <v>9.66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132</v>
      </c>
      <c r="AU169" s="208" t="s">
        <v>83</v>
      </c>
      <c r="AV169" s="11" t="s">
        <v>83</v>
      </c>
      <c r="AW169" s="11" t="s">
        <v>34</v>
      </c>
      <c r="AX169" s="11" t="s">
        <v>72</v>
      </c>
      <c r="AY169" s="208" t="s">
        <v>123</v>
      </c>
    </row>
    <row r="170" spans="2:63" s="10" customFormat="1" ht="29.85" customHeight="1">
      <c r="B170" s="169"/>
      <c r="C170" s="170"/>
      <c r="D170" s="171" t="s">
        <v>71</v>
      </c>
      <c r="E170" s="183" t="s">
        <v>324</v>
      </c>
      <c r="F170" s="183" t="s">
        <v>325</v>
      </c>
      <c r="G170" s="170"/>
      <c r="H170" s="170"/>
      <c r="I170" s="173"/>
      <c r="J170" s="184">
        <f>BK170</f>
        <v>0</v>
      </c>
      <c r="K170" s="170"/>
      <c r="L170" s="175"/>
      <c r="M170" s="176"/>
      <c r="N170" s="177"/>
      <c r="O170" s="177"/>
      <c r="P170" s="178">
        <f>SUM(P171:P177)</f>
        <v>0</v>
      </c>
      <c r="Q170" s="177"/>
      <c r="R170" s="178">
        <f>SUM(R171:R177)</f>
        <v>10.01292</v>
      </c>
      <c r="S170" s="177"/>
      <c r="T170" s="179">
        <f>SUM(T171:T177)</f>
        <v>0</v>
      </c>
      <c r="AR170" s="180" t="s">
        <v>10</v>
      </c>
      <c r="AT170" s="181" t="s">
        <v>71</v>
      </c>
      <c r="AU170" s="181" t="s">
        <v>10</v>
      </c>
      <c r="AY170" s="180" t="s">
        <v>123</v>
      </c>
      <c r="BK170" s="182">
        <f>SUM(BK171:BK177)</f>
        <v>0</v>
      </c>
    </row>
    <row r="171" spans="2:65" s="1" customFormat="1" ht="16.5" customHeight="1">
      <c r="B171" s="39"/>
      <c r="C171" s="185" t="s">
        <v>326</v>
      </c>
      <c r="D171" s="185" t="s">
        <v>125</v>
      </c>
      <c r="E171" s="186" t="s">
        <v>327</v>
      </c>
      <c r="F171" s="187" t="s">
        <v>328</v>
      </c>
      <c r="G171" s="188" t="s">
        <v>128</v>
      </c>
      <c r="H171" s="189">
        <v>544</v>
      </c>
      <c r="I171" s="190"/>
      <c r="J171" s="191">
        <f>ROUND(I171*H171,0)</f>
        <v>0</v>
      </c>
      <c r="K171" s="187" t="s">
        <v>22</v>
      </c>
      <c r="L171" s="59"/>
      <c r="M171" s="192" t="s">
        <v>22</v>
      </c>
      <c r="N171" s="193" t="s">
        <v>43</v>
      </c>
      <c r="O171" s="40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AR171" s="22" t="s">
        <v>130</v>
      </c>
      <c r="AT171" s="22" t="s">
        <v>125</v>
      </c>
      <c r="AU171" s="22" t="s">
        <v>83</v>
      </c>
      <c r="AY171" s="22" t="s">
        <v>123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22" t="s">
        <v>10</v>
      </c>
      <c r="BK171" s="196">
        <f>ROUND(I171*H171,0)</f>
        <v>0</v>
      </c>
      <c r="BL171" s="22" t="s">
        <v>130</v>
      </c>
      <c r="BM171" s="22" t="s">
        <v>329</v>
      </c>
    </row>
    <row r="172" spans="2:51" s="11" customFormat="1" ht="13.5">
      <c r="B172" s="197"/>
      <c r="C172" s="198"/>
      <c r="D172" s="199" t="s">
        <v>132</v>
      </c>
      <c r="E172" s="200" t="s">
        <v>22</v>
      </c>
      <c r="F172" s="201" t="s">
        <v>330</v>
      </c>
      <c r="G172" s="198"/>
      <c r="H172" s="202">
        <v>544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132</v>
      </c>
      <c r="AU172" s="208" t="s">
        <v>83</v>
      </c>
      <c r="AV172" s="11" t="s">
        <v>83</v>
      </c>
      <c r="AW172" s="11" t="s">
        <v>34</v>
      </c>
      <c r="AX172" s="11" t="s">
        <v>72</v>
      </c>
      <c r="AY172" s="208" t="s">
        <v>123</v>
      </c>
    </row>
    <row r="173" spans="2:65" s="1" customFormat="1" ht="38.25" customHeight="1">
      <c r="B173" s="39"/>
      <c r="C173" s="185" t="s">
        <v>331</v>
      </c>
      <c r="D173" s="185" t="s">
        <v>125</v>
      </c>
      <c r="E173" s="186" t="s">
        <v>332</v>
      </c>
      <c r="F173" s="187" t="s">
        <v>333</v>
      </c>
      <c r="G173" s="188" t="s">
        <v>128</v>
      </c>
      <c r="H173" s="189">
        <v>544</v>
      </c>
      <c r="I173" s="190"/>
      <c r="J173" s="191">
        <f>ROUND(I173*H173,0)</f>
        <v>0</v>
      </c>
      <c r="K173" s="187" t="s">
        <v>22</v>
      </c>
      <c r="L173" s="59"/>
      <c r="M173" s="192" t="s">
        <v>22</v>
      </c>
      <c r="N173" s="193" t="s">
        <v>43</v>
      </c>
      <c r="O173" s="40"/>
      <c r="P173" s="194">
        <f>O173*H173</f>
        <v>0</v>
      </c>
      <c r="Q173" s="194">
        <v>0.0184</v>
      </c>
      <c r="R173" s="194">
        <f>Q173*H173</f>
        <v>10.009599999999999</v>
      </c>
      <c r="S173" s="194">
        <v>0</v>
      </c>
      <c r="T173" s="195">
        <f>S173*H173</f>
        <v>0</v>
      </c>
      <c r="AR173" s="22" t="s">
        <v>130</v>
      </c>
      <c r="AT173" s="22" t="s">
        <v>125</v>
      </c>
      <c r="AU173" s="22" t="s">
        <v>83</v>
      </c>
      <c r="AY173" s="22" t="s">
        <v>123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2" t="s">
        <v>10</v>
      </c>
      <c r="BK173" s="196">
        <f>ROUND(I173*H173,0)</f>
        <v>0</v>
      </c>
      <c r="BL173" s="22" t="s">
        <v>130</v>
      </c>
      <c r="BM173" s="22" t="s">
        <v>334</v>
      </c>
    </row>
    <row r="174" spans="2:51" s="11" customFormat="1" ht="13.5">
      <c r="B174" s="197"/>
      <c r="C174" s="198"/>
      <c r="D174" s="199" t="s">
        <v>132</v>
      </c>
      <c r="E174" s="200" t="s">
        <v>22</v>
      </c>
      <c r="F174" s="201" t="s">
        <v>330</v>
      </c>
      <c r="G174" s="198"/>
      <c r="H174" s="202">
        <v>544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132</v>
      </c>
      <c r="AU174" s="208" t="s">
        <v>83</v>
      </c>
      <c r="AV174" s="11" t="s">
        <v>83</v>
      </c>
      <c r="AW174" s="11" t="s">
        <v>34</v>
      </c>
      <c r="AX174" s="11" t="s">
        <v>72</v>
      </c>
      <c r="AY174" s="208" t="s">
        <v>123</v>
      </c>
    </row>
    <row r="175" spans="2:65" s="1" customFormat="1" ht="16.5" customHeight="1">
      <c r="B175" s="39"/>
      <c r="C175" s="185" t="s">
        <v>335</v>
      </c>
      <c r="D175" s="185" t="s">
        <v>125</v>
      </c>
      <c r="E175" s="186" t="s">
        <v>336</v>
      </c>
      <c r="F175" s="187" t="s">
        <v>337</v>
      </c>
      <c r="G175" s="188" t="s">
        <v>247</v>
      </c>
      <c r="H175" s="189">
        <v>332</v>
      </c>
      <c r="I175" s="190"/>
      <c r="J175" s="191">
        <f>ROUND(I175*H175,0)</f>
        <v>0</v>
      </c>
      <c r="K175" s="187" t="s">
        <v>129</v>
      </c>
      <c r="L175" s="59"/>
      <c r="M175" s="192" t="s">
        <v>22</v>
      </c>
      <c r="N175" s="193" t="s">
        <v>43</v>
      </c>
      <c r="O175" s="40"/>
      <c r="P175" s="194">
        <f>O175*H175</f>
        <v>0</v>
      </c>
      <c r="Q175" s="194">
        <v>1E-05</v>
      </c>
      <c r="R175" s="194">
        <f>Q175*H175</f>
        <v>0.0033200000000000005</v>
      </c>
      <c r="S175" s="194">
        <v>0</v>
      </c>
      <c r="T175" s="195">
        <f>S175*H175</f>
        <v>0</v>
      </c>
      <c r="AR175" s="22" t="s">
        <v>130</v>
      </c>
      <c r="AT175" s="22" t="s">
        <v>125</v>
      </c>
      <c r="AU175" s="22" t="s">
        <v>83</v>
      </c>
      <c r="AY175" s="22" t="s">
        <v>123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2" t="s">
        <v>10</v>
      </c>
      <c r="BK175" s="196">
        <f>ROUND(I175*H175,0)</f>
        <v>0</v>
      </c>
      <c r="BL175" s="22" t="s">
        <v>130</v>
      </c>
      <c r="BM175" s="22" t="s">
        <v>338</v>
      </c>
    </row>
    <row r="176" spans="2:51" s="11" customFormat="1" ht="13.5">
      <c r="B176" s="197"/>
      <c r="C176" s="198"/>
      <c r="D176" s="199" t="s">
        <v>132</v>
      </c>
      <c r="E176" s="200" t="s">
        <v>22</v>
      </c>
      <c r="F176" s="201" t="s">
        <v>339</v>
      </c>
      <c r="G176" s="198"/>
      <c r="H176" s="202">
        <v>250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132</v>
      </c>
      <c r="AU176" s="208" t="s">
        <v>83</v>
      </c>
      <c r="AV176" s="11" t="s">
        <v>83</v>
      </c>
      <c r="AW176" s="11" t="s">
        <v>34</v>
      </c>
      <c r="AX176" s="11" t="s">
        <v>72</v>
      </c>
      <c r="AY176" s="208" t="s">
        <v>123</v>
      </c>
    </row>
    <row r="177" spans="2:51" s="11" customFormat="1" ht="13.5">
      <c r="B177" s="197"/>
      <c r="C177" s="198"/>
      <c r="D177" s="199" t="s">
        <v>132</v>
      </c>
      <c r="E177" s="200" t="s">
        <v>22</v>
      </c>
      <c r="F177" s="201" t="s">
        <v>340</v>
      </c>
      <c r="G177" s="198"/>
      <c r="H177" s="202">
        <v>82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132</v>
      </c>
      <c r="AU177" s="208" t="s">
        <v>83</v>
      </c>
      <c r="AV177" s="11" t="s">
        <v>83</v>
      </c>
      <c r="AW177" s="11" t="s">
        <v>34</v>
      </c>
      <c r="AX177" s="11" t="s">
        <v>72</v>
      </c>
      <c r="AY177" s="208" t="s">
        <v>123</v>
      </c>
    </row>
    <row r="178" spans="2:63" s="10" customFormat="1" ht="29.85" customHeight="1">
      <c r="B178" s="169"/>
      <c r="C178" s="170"/>
      <c r="D178" s="171" t="s">
        <v>71</v>
      </c>
      <c r="E178" s="183" t="s">
        <v>163</v>
      </c>
      <c r="F178" s="183" t="s">
        <v>341</v>
      </c>
      <c r="G178" s="170"/>
      <c r="H178" s="170"/>
      <c r="I178" s="173"/>
      <c r="J178" s="184">
        <f>BK178</f>
        <v>0</v>
      </c>
      <c r="K178" s="170"/>
      <c r="L178" s="175"/>
      <c r="M178" s="176"/>
      <c r="N178" s="177"/>
      <c r="O178" s="177"/>
      <c r="P178" s="178">
        <f>SUM(P179:P180)</f>
        <v>0</v>
      </c>
      <c r="Q178" s="177"/>
      <c r="R178" s="178">
        <f>SUM(R179:R180)</f>
        <v>1.26528</v>
      </c>
      <c r="S178" s="177"/>
      <c r="T178" s="179">
        <f>SUM(T179:T180)</f>
        <v>0</v>
      </c>
      <c r="AR178" s="180" t="s">
        <v>10</v>
      </c>
      <c r="AT178" s="181" t="s">
        <v>71</v>
      </c>
      <c r="AU178" s="181" t="s">
        <v>10</v>
      </c>
      <c r="AY178" s="180" t="s">
        <v>123</v>
      </c>
      <c r="BK178" s="182">
        <f>SUM(BK179:BK180)</f>
        <v>0</v>
      </c>
    </row>
    <row r="179" spans="2:65" s="1" customFormat="1" ht="16.5" customHeight="1">
      <c r="B179" s="39"/>
      <c r="C179" s="185" t="s">
        <v>342</v>
      </c>
      <c r="D179" s="185" t="s">
        <v>125</v>
      </c>
      <c r="E179" s="186" t="s">
        <v>343</v>
      </c>
      <c r="F179" s="187" t="s">
        <v>344</v>
      </c>
      <c r="G179" s="188" t="s">
        <v>224</v>
      </c>
      <c r="H179" s="189">
        <v>1</v>
      </c>
      <c r="I179" s="190"/>
      <c r="J179" s="191">
        <f>ROUND(I179*H179,0)</f>
        <v>0</v>
      </c>
      <c r="K179" s="187" t="s">
        <v>129</v>
      </c>
      <c r="L179" s="59"/>
      <c r="M179" s="192" t="s">
        <v>22</v>
      </c>
      <c r="N179" s="193" t="s">
        <v>43</v>
      </c>
      <c r="O179" s="40"/>
      <c r="P179" s="194">
        <f>O179*H179</f>
        <v>0</v>
      </c>
      <c r="Q179" s="194">
        <v>0.42368</v>
      </c>
      <c r="R179" s="194">
        <f>Q179*H179</f>
        <v>0.42368</v>
      </c>
      <c r="S179" s="194">
        <v>0</v>
      </c>
      <c r="T179" s="195">
        <f>S179*H179</f>
        <v>0</v>
      </c>
      <c r="AR179" s="22" t="s">
        <v>130</v>
      </c>
      <c r="AT179" s="22" t="s">
        <v>125</v>
      </c>
      <c r="AU179" s="22" t="s">
        <v>83</v>
      </c>
      <c r="AY179" s="22" t="s">
        <v>123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2" t="s">
        <v>10</v>
      </c>
      <c r="BK179" s="196">
        <f>ROUND(I179*H179,0)</f>
        <v>0</v>
      </c>
      <c r="BL179" s="22" t="s">
        <v>130</v>
      </c>
      <c r="BM179" s="22" t="s">
        <v>345</v>
      </c>
    </row>
    <row r="180" spans="2:65" s="1" customFormat="1" ht="16.5" customHeight="1">
      <c r="B180" s="39"/>
      <c r="C180" s="185" t="s">
        <v>346</v>
      </c>
      <c r="D180" s="185" t="s">
        <v>125</v>
      </c>
      <c r="E180" s="186" t="s">
        <v>347</v>
      </c>
      <c r="F180" s="187" t="s">
        <v>348</v>
      </c>
      <c r="G180" s="188" t="s">
        <v>224</v>
      </c>
      <c r="H180" s="189">
        <v>2</v>
      </c>
      <c r="I180" s="190"/>
      <c r="J180" s="191">
        <f>ROUND(I180*H180,0)</f>
        <v>0</v>
      </c>
      <c r="K180" s="187" t="s">
        <v>129</v>
      </c>
      <c r="L180" s="59"/>
      <c r="M180" s="192" t="s">
        <v>22</v>
      </c>
      <c r="N180" s="193" t="s">
        <v>43</v>
      </c>
      <c r="O180" s="40"/>
      <c r="P180" s="194">
        <f>O180*H180</f>
        <v>0</v>
      </c>
      <c r="Q180" s="194">
        <v>0.4208</v>
      </c>
      <c r="R180" s="194">
        <f>Q180*H180</f>
        <v>0.8416</v>
      </c>
      <c r="S180" s="194">
        <v>0</v>
      </c>
      <c r="T180" s="195">
        <f>S180*H180</f>
        <v>0</v>
      </c>
      <c r="AR180" s="22" t="s">
        <v>130</v>
      </c>
      <c r="AT180" s="22" t="s">
        <v>125</v>
      </c>
      <c r="AU180" s="22" t="s">
        <v>83</v>
      </c>
      <c r="AY180" s="22" t="s">
        <v>123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22" t="s">
        <v>10</v>
      </c>
      <c r="BK180" s="196">
        <f>ROUND(I180*H180,0)</f>
        <v>0</v>
      </c>
      <c r="BL180" s="22" t="s">
        <v>130</v>
      </c>
      <c r="BM180" s="22" t="s">
        <v>349</v>
      </c>
    </row>
    <row r="181" spans="2:63" s="10" customFormat="1" ht="29.85" customHeight="1">
      <c r="B181" s="169"/>
      <c r="C181" s="170"/>
      <c r="D181" s="171" t="s">
        <v>71</v>
      </c>
      <c r="E181" s="183" t="s">
        <v>168</v>
      </c>
      <c r="F181" s="183" t="s">
        <v>350</v>
      </c>
      <c r="G181" s="170"/>
      <c r="H181" s="170"/>
      <c r="I181" s="173"/>
      <c r="J181" s="184">
        <f>BK181</f>
        <v>0</v>
      </c>
      <c r="K181" s="170"/>
      <c r="L181" s="175"/>
      <c r="M181" s="176"/>
      <c r="N181" s="177"/>
      <c r="O181" s="177"/>
      <c r="P181" s="178">
        <f>SUM(P182:P194)</f>
        <v>0</v>
      </c>
      <c r="Q181" s="177"/>
      <c r="R181" s="178">
        <f>SUM(R182:R194)</f>
        <v>26.363059999999997</v>
      </c>
      <c r="S181" s="177"/>
      <c r="T181" s="179">
        <f>SUM(T182:T194)</f>
        <v>0.2784</v>
      </c>
      <c r="AR181" s="180" t="s">
        <v>10</v>
      </c>
      <c r="AT181" s="181" t="s">
        <v>71</v>
      </c>
      <c r="AU181" s="181" t="s">
        <v>10</v>
      </c>
      <c r="AY181" s="180" t="s">
        <v>123</v>
      </c>
      <c r="BK181" s="182">
        <f>SUM(BK182:BK194)</f>
        <v>0</v>
      </c>
    </row>
    <row r="182" spans="2:65" s="1" customFormat="1" ht="25.5" customHeight="1">
      <c r="B182" s="39"/>
      <c r="C182" s="185" t="s">
        <v>351</v>
      </c>
      <c r="D182" s="185" t="s">
        <v>125</v>
      </c>
      <c r="E182" s="186" t="s">
        <v>352</v>
      </c>
      <c r="F182" s="187" t="s">
        <v>353</v>
      </c>
      <c r="G182" s="188" t="s">
        <v>247</v>
      </c>
      <c r="H182" s="189">
        <v>223.6</v>
      </c>
      <c r="I182" s="190"/>
      <c r="J182" s="191">
        <f>ROUND(I182*H182,0)</f>
        <v>0</v>
      </c>
      <c r="K182" s="187" t="s">
        <v>129</v>
      </c>
      <c r="L182" s="59"/>
      <c r="M182" s="192" t="s">
        <v>22</v>
      </c>
      <c r="N182" s="193" t="s">
        <v>43</v>
      </c>
      <c r="O182" s="40"/>
      <c r="P182" s="194">
        <f>O182*H182</f>
        <v>0</v>
      </c>
      <c r="Q182" s="194">
        <v>0.0006</v>
      </c>
      <c r="R182" s="194">
        <f>Q182*H182</f>
        <v>0.13415999999999997</v>
      </c>
      <c r="S182" s="194">
        <v>0</v>
      </c>
      <c r="T182" s="195">
        <f>S182*H182</f>
        <v>0</v>
      </c>
      <c r="AR182" s="22" t="s">
        <v>130</v>
      </c>
      <c r="AT182" s="22" t="s">
        <v>125</v>
      </c>
      <c r="AU182" s="22" t="s">
        <v>83</v>
      </c>
      <c r="AY182" s="22" t="s">
        <v>123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2" t="s">
        <v>10</v>
      </c>
      <c r="BK182" s="196">
        <f>ROUND(I182*H182,0)</f>
        <v>0</v>
      </c>
      <c r="BL182" s="22" t="s">
        <v>130</v>
      </c>
      <c r="BM182" s="22" t="s">
        <v>354</v>
      </c>
    </row>
    <row r="183" spans="2:51" s="11" customFormat="1" ht="13.5">
      <c r="B183" s="197"/>
      <c r="C183" s="198"/>
      <c r="D183" s="199" t="s">
        <v>132</v>
      </c>
      <c r="E183" s="200" t="s">
        <v>22</v>
      </c>
      <c r="F183" s="201" t="s">
        <v>355</v>
      </c>
      <c r="G183" s="198"/>
      <c r="H183" s="202">
        <v>223.6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132</v>
      </c>
      <c r="AU183" s="208" t="s">
        <v>83</v>
      </c>
      <c r="AV183" s="11" t="s">
        <v>83</v>
      </c>
      <c r="AW183" s="11" t="s">
        <v>34</v>
      </c>
      <c r="AX183" s="11" t="s">
        <v>72</v>
      </c>
      <c r="AY183" s="208" t="s">
        <v>123</v>
      </c>
    </row>
    <row r="184" spans="2:65" s="1" customFormat="1" ht="16.5" customHeight="1">
      <c r="B184" s="39"/>
      <c r="C184" s="185" t="s">
        <v>356</v>
      </c>
      <c r="D184" s="185" t="s">
        <v>125</v>
      </c>
      <c r="E184" s="186" t="s">
        <v>357</v>
      </c>
      <c r="F184" s="187" t="s">
        <v>358</v>
      </c>
      <c r="G184" s="188" t="s">
        <v>247</v>
      </c>
      <c r="H184" s="189">
        <v>113.5</v>
      </c>
      <c r="I184" s="190"/>
      <c r="J184" s="191">
        <f>ROUND(I184*H184,0)</f>
        <v>0</v>
      </c>
      <c r="K184" s="187" t="s">
        <v>129</v>
      </c>
      <c r="L184" s="59"/>
      <c r="M184" s="192" t="s">
        <v>22</v>
      </c>
      <c r="N184" s="193" t="s">
        <v>43</v>
      </c>
      <c r="O184" s="40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AR184" s="22" t="s">
        <v>130</v>
      </c>
      <c r="AT184" s="22" t="s">
        <v>125</v>
      </c>
      <c r="AU184" s="22" t="s">
        <v>83</v>
      </c>
      <c r="AY184" s="22" t="s">
        <v>123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2" t="s">
        <v>10</v>
      </c>
      <c r="BK184" s="196">
        <f>ROUND(I184*H184,0)</f>
        <v>0</v>
      </c>
      <c r="BL184" s="22" t="s">
        <v>130</v>
      </c>
      <c r="BM184" s="22" t="s">
        <v>359</v>
      </c>
    </row>
    <row r="185" spans="2:51" s="11" customFormat="1" ht="13.5">
      <c r="B185" s="197"/>
      <c r="C185" s="198"/>
      <c r="D185" s="199" t="s">
        <v>132</v>
      </c>
      <c r="E185" s="200" t="s">
        <v>22</v>
      </c>
      <c r="F185" s="201" t="s">
        <v>360</v>
      </c>
      <c r="G185" s="198"/>
      <c r="H185" s="202">
        <v>113.5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132</v>
      </c>
      <c r="AU185" s="208" t="s">
        <v>83</v>
      </c>
      <c r="AV185" s="11" t="s">
        <v>83</v>
      </c>
      <c r="AW185" s="11" t="s">
        <v>34</v>
      </c>
      <c r="AX185" s="11" t="s">
        <v>72</v>
      </c>
      <c r="AY185" s="208" t="s">
        <v>123</v>
      </c>
    </row>
    <row r="186" spans="2:65" s="1" customFormat="1" ht="25.5" customHeight="1">
      <c r="B186" s="39"/>
      <c r="C186" s="185" t="s">
        <v>361</v>
      </c>
      <c r="D186" s="185" t="s">
        <v>125</v>
      </c>
      <c r="E186" s="186" t="s">
        <v>362</v>
      </c>
      <c r="F186" s="187" t="s">
        <v>363</v>
      </c>
      <c r="G186" s="188" t="s">
        <v>247</v>
      </c>
      <c r="H186" s="189">
        <v>60</v>
      </c>
      <c r="I186" s="190"/>
      <c r="J186" s="191">
        <f>ROUND(I186*H186,0)</f>
        <v>0</v>
      </c>
      <c r="K186" s="187" t="s">
        <v>129</v>
      </c>
      <c r="L186" s="59"/>
      <c r="M186" s="192" t="s">
        <v>22</v>
      </c>
      <c r="N186" s="193" t="s">
        <v>43</v>
      </c>
      <c r="O186" s="40"/>
      <c r="P186" s="194">
        <f>O186*H186</f>
        <v>0</v>
      </c>
      <c r="Q186" s="194">
        <v>0.16371</v>
      </c>
      <c r="R186" s="194">
        <f>Q186*H186</f>
        <v>9.8226</v>
      </c>
      <c r="S186" s="194">
        <v>0</v>
      </c>
      <c r="T186" s="195">
        <f>S186*H186</f>
        <v>0</v>
      </c>
      <c r="AR186" s="22" t="s">
        <v>130</v>
      </c>
      <c r="AT186" s="22" t="s">
        <v>125</v>
      </c>
      <c r="AU186" s="22" t="s">
        <v>83</v>
      </c>
      <c r="AY186" s="22" t="s">
        <v>123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22" t="s">
        <v>10</v>
      </c>
      <c r="BK186" s="196">
        <f>ROUND(I186*H186,0)</f>
        <v>0</v>
      </c>
      <c r="BL186" s="22" t="s">
        <v>130</v>
      </c>
      <c r="BM186" s="22" t="s">
        <v>364</v>
      </c>
    </row>
    <row r="187" spans="2:65" s="1" customFormat="1" ht="16.5" customHeight="1">
      <c r="B187" s="39"/>
      <c r="C187" s="219" t="s">
        <v>365</v>
      </c>
      <c r="D187" s="219" t="s">
        <v>228</v>
      </c>
      <c r="E187" s="220" t="s">
        <v>366</v>
      </c>
      <c r="F187" s="221" t="s">
        <v>367</v>
      </c>
      <c r="G187" s="222" t="s">
        <v>204</v>
      </c>
      <c r="H187" s="223">
        <v>181.8</v>
      </c>
      <c r="I187" s="224"/>
      <c r="J187" s="225">
        <f>ROUND(I187*H187,0)</f>
        <v>0</v>
      </c>
      <c r="K187" s="221" t="s">
        <v>22</v>
      </c>
      <c r="L187" s="226"/>
      <c r="M187" s="227" t="s">
        <v>22</v>
      </c>
      <c r="N187" s="228" t="s">
        <v>43</v>
      </c>
      <c r="O187" s="40"/>
      <c r="P187" s="194">
        <f>O187*H187</f>
        <v>0</v>
      </c>
      <c r="Q187" s="194">
        <v>0.046</v>
      </c>
      <c r="R187" s="194">
        <f>Q187*H187</f>
        <v>8.3628</v>
      </c>
      <c r="S187" s="194">
        <v>0</v>
      </c>
      <c r="T187" s="195">
        <f>S187*H187</f>
        <v>0</v>
      </c>
      <c r="AR187" s="22" t="s">
        <v>163</v>
      </c>
      <c r="AT187" s="22" t="s">
        <v>228</v>
      </c>
      <c r="AU187" s="22" t="s">
        <v>83</v>
      </c>
      <c r="AY187" s="22" t="s">
        <v>123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22" t="s">
        <v>10</v>
      </c>
      <c r="BK187" s="196">
        <f>ROUND(I187*H187,0)</f>
        <v>0</v>
      </c>
      <c r="BL187" s="22" t="s">
        <v>130</v>
      </c>
      <c r="BM187" s="22" t="s">
        <v>368</v>
      </c>
    </row>
    <row r="188" spans="2:51" s="11" customFormat="1" ht="13.5">
      <c r="B188" s="197"/>
      <c r="C188" s="198"/>
      <c r="D188" s="199" t="s">
        <v>132</v>
      </c>
      <c r="E188" s="200" t="s">
        <v>22</v>
      </c>
      <c r="F188" s="201" t="s">
        <v>369</v>
      </c>
      <c r="G188" s="198"/>
      <c r="H188" s="202">
        <v>181.8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132</v>
      </c>
      <c r="AU188" s="208" t="s">
        <v>83</v>
      </c>
      <c r="AV188" s="11" t="s">
        <v>83</v>
      </c>
      <c r="AW188" s="11" t="s">
        <v>34</v>
      </c>
      <c r="AX188" s="11" t="s">
        <v>72</v>
      </c>
      <c r="AY188" s="208" t="s">
        <v>123</v>
      </c>
    </row>
    <row r="189" spans="2:65" s="1" customFormat="1" ht="25.5" customHeight="1">
      <c r="B189" s="39"/>
      <c r="C189" s="185" t="s">
        <v>370</v>
      </c>
      <c r="D189" s="185" t="s">
        <v>125</v>
      </c>
      <c r="E189" s="186" t="s">
        <v>371</v>
      </c>
      <c r="F189" s="187" t="s">
        <v>372</v>
      </c>
      <c r="G189" s="188" t="s">
        <v>128</v>
      </c>
      <c r="H189" s="189">
        <v>300</v>
      </c>
      <c r="I189" s="190"/>
      <c r="J189" s="191">
        <f>ROUND(I189*H189,0)</f>
        <v>0</v>
      </c>
      <c r="K189" s="187" t="s">
        <v>129</v>
      </c>
      <c r="L189" s="59"/>
      <c r="M189" s="192" t="s">
        <v>22</v>
      </c>
      <c r="N189" s="193" t="s">
        <v>43</v>
      </c>
      <c r="O189" s="40"/>
      <c r="P189" s="194">
        <f>O189*H189</f>
        <v>0</v>
      </c>
      <c r="Q189" s="194">
        <v>0.02681</v>
      </c>
      <c r="R189" s="194">
        <f>Q189*H189</f>
        <v>8.043</v>
      </c>
      <c r="S189" s="194">
        <v>0</v>
      </c>
      <c r="T189" s="195">
        <f>S189*H189</f>
        <v>0</v>
      </c>
      <c r="AR189" s="22" t="s">
        <v>130</v>
      </c>
      <c r="AT189" s="22" t="s">
        <v>125</v>
      </c>
      <c r="AU189" s="22" t="s">
        <v>83</v>
      </c>
      <c r="AY189" s="22" t="s">
        <v>123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22" t="s">
        <v>10</v>
      </c>
      <c r="BK189" s="196">
        <f>ROUND(I189*H189,0)</f>
        <v>0</v>
      </c>
      <c r="BL189" s="22" t="s">
        <v>130</v>
      </c>
      <c r="BM189" s="22" t="s">
        <v>373</v>
      </c>
    </row>
    <row r="190" spans="2:51" s="11" customFormat="1" ht="13.5">
      <c r="B190" s="197"/>
      <c r="C190" s="198"/>
      <c r="D190" s="199" t="s">
        <v>132</v>
      </c>
      <c r="E190" s="200" t="s">
        <v>22</v>
      </c>
      <c r="F190" s="201" t="s">
        <v>374</v>
      </c>
      <c r="G190" s="198"/>
      <c r="H190" s="202">
        <v>300</v>
      </c>
      <c r="I190" s="203"/>
      <c r="J190" s="198"/>
      <c r="K190" s="198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132</v>
      </c>
      <c r="AU190" s="208" t="s">
        <v>83</v>
      </c>
      <c r="AV190" s="11" t="s">
        <v>83</v>
      </c>
      <c r="AW190" s="11" t="s">
        <v>34</v>
      </c>
      <c r="AX190" s="11" t="s">
        <v>72</v>
      </c>
      <c r="AY190" s="208" t="s">
        <v>123</v>
      </c>
    </row>
    <row r="191" spans="2:65" s="1" customFormat="1" ht="16.5" customHeight="1">
      <c r="B191" s="39"/>
      <c r="C191" s="185" t="s">
        <v>375</v>
      </c>
      <c r="D191" s="185" t="s">
        <v>125</v>
      </c>
      <c r="E191" s="186" t="s">
        <v>376</v>
      </c>
      <c r="F191" s="187" t="s">
        <v>377</v>
      </c>
      <c r="G191" s="188" t="s">
        <v>224</v>
      </c>
      <c r="H191" s="189">
        <v>2</v>
      </c>
      <c r="I191" s="190"/>
      <c r="J191" s="191">
        <f>ROUND(I191*H191,0)</f>
        <v>0</v>
      </c>
      <c r="K191" s="187" t="s">
        <v>129</v>
      </c>
      <c r="L191" s="59"/>
      <c r="M191" s="192" t="s">
        <v>22</v>
      </c>
      <c r="N191" s="193" t="s">
        <v>43</v>
      </c>
      <c r="O191" s="40"/>
      <c r="P191" s="194">
        <f>O191*H191</f>
        <v>0</v>
      </c>
      <c r="Q191" s="194">
        <v>0.00025</v>
      </c>
      <c r="R191" s="194">
        <f>Q191*H191</f>
        <v>0.0005</v>
      </c>
      <c r="S191" s="194">
        <v>0</v>
      </c>
      <c r="T191" s="195">
        <f>S191*H191</f>
        <v>0</v>
      </c>
      <c r="AR191" s="22" t="s">
        <v>130</v>
      </c>
      <c r="AT191" s="22" t="s">
        <v>125</v>
      </c>
      <c r="AU191" s="22" t="s">
        <v>83</v>
      </c>
      <c r="AY191" s="22" t="s">
        <v>123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2" t="s">
        <v>10</v>
      </c>
      <c r="BK191" s="196">
        <f>ROUND(I191*H191,0)</f>
        <v>0</v>
      </c>
      <c r="BL191" s="22" t="s">
        <v>130</v>
      </c>
      <c r="BM191" s="22" t="s">
        <v>378</v>
      </c>
    </row>
    <row r="192" spans="2:51" s="11" customFormat="1" ht="13.5">
      <c r="B192" s="197"/>
      <c r="C192" s="198"/>
      <c r="D192" s="199" t="s">
        <v>132</v>
      </c>
      <c r="E192" s="200" t="s">
        <v>22</v>
      </c>
      <c r="F192" s="201" t="s">
        <v>379</v>
      </c>
      <c r="G192" s="198"/>
      <c r="H192" s="202">
        <v>2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132</v>
      </c>
      <c r="AU192" s="208" t="s">
        <v>83</v>
      </c>
      <c r="AV192" s="11" t="s">
        <v>83</v>
      </c>
      <c r="AW192" s="11" t="s">
        <v>34</v>
      </c>
      <c r="AX192" s="11" t="s">
        <v>72</v>
      </c>
      <c r="AY192" s="208" t="s">
        <v>123</v>
      </c>
    </row>
    <row r="193" spans="2:65" s="1" customFormat="1" ht="25.5" customHeight="1">
      <c r="B193" s="39"/>
      <c r="C193" s="185" t="s">
        <v>380</v>
      </c>
      <c r="D193" s="185" t="s">
        <v>125</v>
      </c>
      <c r="E193" s="186" t="s">
        <v>381</v>
      </c>
      <c r="F193" s="187" t="s">
        <v>382</v>
      </c>
      <c r="G193" s="188" t="s">
        <v>247</v>
      </c>
      <c r="H193" s="189">
        <v>80</v>
      </c>
      <c r="I193" s="190"/>
      <c r="J193" s="191">
        <f>ROUND(I193*H193,0)</f>
        <v>0</v>
      </c>
      <c r="K193" s="187" t="s">
        <v>129</v>
      </c>
      <c r="L193" s="59"/>
      <c r="M193" s="192" t="s">
        <v>22</v>
      </c>
      <c r="N193" s="193" t="s">
        <v>43</v>
      </c>
      <c r="O193" s="40"/>
      <c r="P193" s="194">
        <f>O193*H193</f>
        <v>0</v>
      </c>
      <c r="Q193" s="194">
        <v>0</v>
      </c>
      <c r="R193" s="194">
        <f>Q193*H193</f>
        <v>0</v>
      </c>
      <c r="S193" s="194">
        <v>0.00348</v>
      </c>
      <c r="T193" s="195">
        <f>S193*H193</f>
        <v>0.2784</v>
      </c>
      <c r="AR193" s="22" t="s">
        <v>130</v>
      </c>
      <c r="AT193" s="22" t="s">
        <v>125</v>
      </c>
      <c r="AU193" s="22" t="s">
        <v>83</v>
      </c>
      <c r="AY193" s="22" t="s">
        <v>123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22" t="s">
        <v>10</v>
      </c>
      <c r="BK193" s="196">
        <f>ROUND(I193*H193,0)</f>
        <v>0</v>
      </c>
      <c r="BL193" s="22" t="s">
        <v>130</v>
      </c>
      <c r="BM193" s="22" t="s">
        <v>383</v>
      </c>
    </row>
    <row r="194" spans="2:51" s="11" customFormat="1" ht="13.5">
      <c r="B194" s="197"/>
      <c r="C194" s="198"/>
      <c r="D194" s="199" t="s">
        <v>132</v>
      </c>
      <c r="E194" s="200" t="s">
        <v>22</v>
      </c>
      <c r="F194" s="201" t="s">
        <v>384</v>
      </c>
      <c r="G194" s="198"/>
      <c r="H194" s="202">
        <v>80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132</v>
      </c>
      <c r="AU194" s="208" t="s">
        <v>83</v>
      </c>
      <c r="AV194" s="11" t="s">
        <v>83</v>
      </c>
      <c r="AW194" s="11" t="s">
        <v>34</v>
      </c>
      <c r="AX194" s="11" t="s">
        <v>72</v>
      </c>
      <c r="AY194" s="208" t="s">
        <v>123</v>
      </c>
    </row>
    <row r="195" spans="2:63" s="10" customFormat="1" ht="29.85" customHeight="1">
      <c r="B195" s="169"/>
      <c r="C195" s="170"/>
      <c r="D195" s="171" t="s">
        <v>71</v>
      </c>
      <c r="E195" s="183" t="s">
        <v>385</v>
      </c>
      <c r="F195" s="183" t="s">
        <v>386</v>
      </c>
      <c r="G195" s="170"/>
      <c r="H195" s="170"/>
      <c r="I195" s="173"/>
      <c r="J195" s="184">
        <f>BK195</f>
        <v>0</v>
      </c>
      <c r="K195" s="170"/>
      <c r="L195" s="175"/>
      <c r="M195" s="176"/>
      <c r="N195" s="177"/>
      <c r="O195" s="177"/>
      <c r="P195" s="178">
        <f>SUM(P196:P202)</f>
        <v>0</v>
      </c>
      <c r="Q195" s="177"/>
      <c r="R195" s="178">
        <f>SUM(R196:R202)</f>
        <v>0</v>
      </c>
      <c r="S195" s="177"/>
      <c r="T195" s="179">
        <f>SUM(T196:T202)</f>
        <v>0</v>
      </c>
      <c r="AR195" s="180" t="s">
        <v>10</v>
      </c>
      <c r="AT195" s="181" t="s">
        <v>71</v>
      </c>
      <c r="AU195" s="181" t="s">
        <v>10</v>
      </c>
      <c r="AY195" s="180" t="s">
        <v>123</v>
      </c>
      <c r="BK195" s="182">
        <f>SUM(BK196:BK202)</f>
        <v>0</v>
      </c>
    </row>
    <row r="196" spans="2:65" s="1" customFormat="1" ht="16.5" customHeight="1">
      <c r="B196" s="39"/>
      <c r="C196" s="185" t="s">
        <v>387</v>
      </c>
      <c r="D196" s="185" t="s">
        <v>125</v>
      </c>
      <c r="E196" s="186" t="s">
        <v>388</v>
      </c>
      <c r="F196" s="187" t="s">
        <v>389</v>
      </c>
      <c r="G196" s="188" t="s">
        <v>180</v>
      </c>
      <c r="H196" s="189">
        <v>65.977</v>
      </c>
      <c r="I196" s="190"/>
      <c r="J196" s="191">
        <f>ROUND(I196*H196,0)</f>
        <v>0</v>
      </c>
      <c r="K196" s="187" t="s">
        <v>129</v>
      </c>
      <c r="L196" s="59"/>
      <c r="M196" s="192" t="s">
        <v>22</v>
      </c>
      <c r="N196" s="193" t="s">
        <v>43</v>
      </c>
      <c r="O196" s="40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AR196" s="22" t="s">
        <v>130</v>
      </c>
      <c r="AT196" s="22" t="s">
        <v>125</v>
      </c>
      <c r="AU196" s="22" t="s">
        <v>83</v>
      </c>
      <c r="AY196" s="22" t="s">
        <v>123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22" t="s">
        <v>10</v>
      </c>
      <c r="BK196" s="196">
        <f>ROUND(I196*H196,0)</f>
        <v>0</v>
      </c>
      <c r="BL196" s="22" t="s">
        <v>130</v>
      </c>
      <c r="BM196" s="22" t="s">
        <v>390</v>
      </c>
    </row>
    <row r="197" spans="2:65" s="1" customFormat="1" ht="16.5" customHeight="1">
      <c r="B197" s="39"/>
      <c r="C197" s="185" t="s">
        <v>391</v>
      </c>
      <c r="D197" s="185" t="s">
        <v>125</v>
      </c>
      <c r="E197" s="186" t="s">
        <v>392</v>
      </c>
      <c r="F197" s="187" t="s">
        <v>393</v>
      </c>
      <c r="G197" s="188" t="s">
        <v>180</v>
      </c>
      <c r="H197" s="189">
        <v>951.405</v>
      </c>
      <c r="I197" s="190"/>
      <c r="J197" s="191">
        <f>ROUND(I197*H197,0)</f>
        <v>0</v>
      </c>
      <c r="K197" s="187" t="s">
        <v>129</v>
      </c>
      <c r="L197" s="59"/>
      <c r="M197" s="192" t="s">
        <v>22</v>
      </c>
      <c r="N197" s="193" t="s">
        <v>43</v>
      </c>
      <c r="O197" s="40"/>
      <c r="P197" s="194">
        <f>O197*H197</f>
        <v>0</v>
      </c>
      <c r="Q197" s="194">
        <v>0</v>
      </c>
      <c r="R197" s="194">
        <f>Q197*H197</f>
        <v>0</v>
      </c>
      <c r="S197" s="194">
        <v>0</v>
      </c>
      <c r="T197" s="195">
        <f>S197*H197</f>
        <v>0</v>
      </c>
      <c r="AR197" s="22" t="s">
        <v>130</v>
      </c>
      <c r="AT197" s="22" t="s">
        <v>125</v>
      </c>
      <c r="AU197" s="22" t="s">
        <v>83</v>
      </c>
      <c r="AY197" s="22" t="s">
        <v>123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22" t="s">
        <v>10</v>
      </c>
      <c r="BK197" s="196">
        <f>ROUND(I197*H197,0)</f>
        <v>0</v>
      </c>
      <c r="BL197" s="22" t="s">
        <v>130</v>
      </c>
      <c r="BM197" s="22" t="s">
        <v>394</v>
      </c>
    </row>
    <row r="198" spans="2:51" s="11" customFormat="1" ht="13.5">
      <c r="B198" s="197"/>
      <c r="C198" s="198"/>
      <c r="D198" s="199" t="s">
        <v>132</v>
      </c>
      <c r="E198" s="200" t="s">
        <v>22</v>
      </c>
      <c r="F198" s="201" t="s">
        <v>395</v>
      </c>
      <c r="G198" s="198"/>
      <c r="H198" s="202">
        <v>55.965</v>
      </c>
      <c r="I198" s="203"/>
      <c r="J198" s="198"/>
      <c r="K198" s="198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132</v>
      </c>
      <c r="AU198" s="208" t="s">
        <v>83</v>
      </c>
      <c r="AV198" s="11" t="s">
        <v>83</v>
      </c>
      <c r="AW198" s="11" t="s">
        <v>34</v>
      </c>
      <c r="AX198" s="11" t="s">
        <v>72</v>
      </c>
      <c r="AY198" s="208" t="s">
        <v>123</v>
      </c>
    </row>
    <row r="199" spans="2:51" s="11" customFormat="1" ht="13.5">
      <c r="B199" s="197"/>
      <c r="C199" s="198"/>
      <c r="D199" s="199" t="s">
        <v>132</v>
      </c>
      <c r="E199" s="198"/>
      <c r="F199" s="201" t="s">
        <v>396</v>
      </c>
      <c r="G199" s="198"/>
      <c r="H199" s="202">
        <v>951.405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132</v>
      </c>
      <c r="AU199" s="208" t="s">
        <v>83</v>
      </c>
      <c r="AV199" s="11" t="s">
        <v>83</v>
      </c>
      <c r="AW199" s="11" t="s">
        <v>6</v>
      </c>
      <c r="AX199" s="11" t="s">
        <v>10</v>
      </c>
      <c r="AY199" s="208" t="s">
        <v>123</v>
      </c>
    </row>
    <row r="200" spans="2:65" s="1" customFormat="1" ht="25.5" customHeight="1">
      <c r="B200" s="39"/>
      <c r="C200" s="185" t="s">
        <v>397</v>
      </c>
      <c r="D200" s="185" t="s">
        <v>125</v>
      </c>
      <c r="E200" s="186" t="s">
        <v>398</v>
      </c>
      <c r="F200" s="187" t="s">
        <v>399</v>
      </c>
      <c r="G200" s="188" t="s">
        <v>180</v>
      </c>
      <c r="H200" s="189">
        <v>10.76</v>
      </c>
      <c r="I200" s="190"/>
      <c r="J200" s="191">
        <f>ROUND(I200*H200,0)</f>
        <v>0</v>
      </c>
      <c r="K200" s="187" t="s">
        <v>129</v>
      </c>
      <c r="L200" s="59"/>
      <c r="M200" s="192" t="s">
        <v>22</v>
      </c>
      <c r="N200" s="193" t="s">
        <v>43</v>
      </c>
      <c r="O200" s="40"/>
      <c r="P200" s="194">
        <f>O200*H200</f>
        <v>0</v>
      </c>
      <c r="Q200" s="194">
        <v>0</v>
      </c>
      <c r="R200" s="194">
        <f>Q200*H200</f>
        <v>0</v>
      </c>
      <c r="S200" s="194">
        <v>0</v>
      </c>
      <c r="T200" s="195">
        <f>S200*H200</f>
        <v>0</v>
      </c>
      <c r="AR200" s="22" t="s">
        <v>130</v>
      </c>
      <c r="AT200" s="22" t="s">
        <v>125</v>
      </c>
      <c r="AU200" s="22" t="s">
        <v>83</v>
      </c>
      <c r="AY200" s="22" t="s">
        <v>123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22" t="s">
        <v>10</v>
      </c>
      <c r="BK200" s="196">
        <f>ROUND(I200*H200,0)</f>
        <v>0</v>
      </c>
      <c r="BL200" s="22" t="s">
        <v>130</v>
      </c>
      <c r="BM200" s="22" t="s">
        <v>400</v>
      </c>
    </row>
    <row r="201" spans="2:65" s="1" customFormat="1" ht="25.5" customHeight="1">
      <c r="B201" s="39"/>
      <c r="C201" s="185" t="s">
        <v>401</v>
      </c>
      <c r="D201" s="185" t="s">
        <v>125</v>
      </c>
      <c r="E201" s="186" t="s">
        <v>402</v>
      </c>
      <c r="F201" s="187" t="s">
        <v>403</v>
      </c>
      <c r="G201" s="188" t="s">
        <v>180</v>
      </c>
      <c r="H201" s="189">
        <v>44.929</v>
      </c>
      <c r="I201" s="190"/>
      <c r="J201" s="191">
        <f>ROUND(I201*H201,0)</f>
        <v>0</v>
      </c>
      <c r="K201" s="187" t="s">
        <v>129</v>
      </c>
      <c r="L201" s="59"/>
      <c r="M201" s="192" t="s">
        <v>22</v>
      </c>
      <c r="N201" s="193" t="s">
        <v>43</v>
      </c>
      <c r="O201" s="40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AR201" s="22" t="s">
        <v>130</v>
      </c>
      <c r="AT201" s="22" t="s">
        <v>125</v>
      </c>
      <c r="AU201" s="22" t="s">
        <v>83</v>
      </c>
      <c r="AY201" s="22" t="s">
        <v>123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2" t="s">
        <v>10</v>
      </c>
      <c r="BK201" s="196">
        <f>ROUND(I201*H201,0)</f>
        <v>0</v>
      </c>
      <c r="BL201" s="22" t="s">
        <v>130</v>
      </c>
      <c r="BM201" s="22" t="s">
        <v>404</v>
      </c>
    </row>
    <row r="202" spans="2:51" s="11" customFormat="1" ht="13.5">
      <c r="B202" s="197"/>
      <c r="C202" s="198"/>
      <c r="D202" s="199" t="s">
        <v>132</v>
      </c>
      <c r="E202" s="200" t="s">
        <v>22</v>
      </c>
      <c r="F202" s="201" t="s">
        <v>405</v>
      </c>
      <c r="G202" s="198"/>
      <c r="H202" s="202">
        <v>44.929</v>
      </c>
      <c r="I202" s="203"/>
      <c r="J202" s="198"/>
      <c r="K202" s="198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132</v>
      </c>
      <c r="AU202" s="208" t="s">
        <v>83</v>
      </c>
      <c r="AV202" s="11" t="s">
        <v>83</v>
      </c>
      <c r="AW202" s="11" t="s">
        <v>34</v>
      </c>
      <c r="AX202" s="11" t="s">
        <v>72</v>
      </c>
      <c r="AY202" s="208" t="s">
        <v>123</v>
      </c>
    </row>
    <row r="203" spans="2:63" s="10" customFormat="1" ht="29.85" customHeight="1">
      <c r="B203" s="169"/>
      <c r="C203" s="170"/>
      <c r="D203" s="171" t="s">
        <v>71</v>
      </c>
      <c r="E203" s="183" t="s">
        <v>406</v>
      </c>
      <c r="F203" s="183" t="s">
        <v>407</v>
      </c>
      <c r="G203" s="170"/>
      <c r="H203" s="170"/>
      <c r="I203" s="173"/>
      <c r="J203" s="184">
        <f>BK203</f>
        <v>0</v>
      </c>
      <c r="K203" s="170"/>
      <c r="L203" s="175"/>
      <c r="M203" s="176"/>
      <c r="N203" s="177"/>
      <c r="O203" s="177"/>
      <c r="P203" s="178">
        <f>P204</f>
        <v>0</v>
      </c>
      <c r="Q203" s="177"/>
      <c r="R203" s="178">
        <f>R204</f>
        <v>0</v>
      </c>
      <c r="S203" s="177"/>
      <c r="T203" s="179">
        <f>T204</f>
        <v>0</v>
      </c>
      <c r="AR203" s="180" t="s">
        <v>10</v>
      </c>
      <c r="AT203" s="181" t="s">
        <v>71</v>
      </c>
      <c r="AU203" s="181" t="s">
        <v>10</v>
      </c>
      <c r="AY203" s="180" t="s">
        <v>123</v>
      </c>
      <c r="BK203" s="182">
        <f>BK204</f>
        <v>0</v>
      </c>
    </row>
    <row r="204" spans="2:65" s="1" customFormat="1" ht="16.5" customHeight="1">
      <c r="B204" s="39"/>
      <c r="C204" s="185" t="s">
        <v>408</v>
      </c>
      <c r="D204" s="185" t="s">
        <v>125</v>
      </c>
      <c r="E204" s="186" t="s">
        <v>409</v>
      </c>
      <c r="F204" s="187" t="s">
        <v>410</v>
      </c>
      <c r="G204" s="188" t="s">
        <v>180</v>
      </c>
      <c r="H204" s="189">
        <v>118.168</v>
      </c>
      <c r="I204" s="190"/>
      <c r="J204" s="191">
        <f>ROUND(I204*H204,0)</f>
        <v>0</v>
      </c>
      <c r="K204" s="187" t="s">
        <v>129</v>
      </c>
      <c r="L204" s="59"/>
      <c r="M204" s="192" t="s">
        <v>22</v>
      </c>
      <c r="N204" s="193" t="s">
        <v>43</v>
      </c>
      <c r="O204" s="40"/>
      <c r="P204" s="194">
        <f>O204*H204</f>
        <v>0</v>
      </c>
      <c r="Q204" s="194">
        <v>0</v>
      </c>
      <c r="R204" s="194">
        <f>Q204*H204</f>
        <v>0</v>
      </c>
      <c r="S204" s="194">
        <v>0</v>
      </c>
      <c r="T204" s="195">
        <f>S204*H204</f>
        <v>0</v>
      </c>
      <c r="AR204" s="22" t="s">
        <v>130</v>
      </c>
      <c r="AT204" s="22" t="s">
        <v>125</v>
      </c>
      <c r="AU204" s="22" t="s">
        <v>83</v>
      </c>
      <c r="AY204" s="22" t="s">
        <v>123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22" t="s">
        <v>10</v>
      </c>
      <c r="BK204" s="196">
        <f>ROUND(I204*H204,0)</f>
        <v>0</v>
      </c>
      <c r="BL204" s="22" t="s">
        <v>130</v>
      </c>
      <c r="BM204" s="22" t="s">
        <v>411</v>
      </c>
    </row>
    <row r="205" spans="2:63" s="10" customFormat="1" ht="37.35" customHeight="1">
      <c r="B205" s="169"/>
      <c r="C205" s="170"/>
      <c r="D205" s="171" t="s">
        <v>71</v>
      </c>
      <c r="E205" s="172" t="s">
        <v>412</v>
      </c>
      <c r="F205" s="172" t="s">
        <v>413</v>
      </c>
      <c r="G205" s="170"/>
      <c r="H205" s="170"/>
      <c r="I205" s="173"/>
      <c r="J205" s="174">
        <f>BK205</f>
        <v>0</v>
      </c>
      <c r="K205" s="170"/>
      <c r="L205" s="175"/>
      <c r="M205" s="176"/>
      <c r="N205" s="177"/>
      <c r="O205" s="177"/>
      <c r="P205" s="178">
        <f>P206+P212+P215</f>
        <v>0</v>
      </c>
      <c r="Q205" s="177"/>
      <c r="R205" s="178">
        <f>R206+R212+R215</f>
        <v>1.5474588</v>
      </c>
      <c r="S205" s="177"/>
      <c r="T205" s="179">
        <f>T206+T212+T215</f>
        <v>0</v>
      </c>
      <c r="AR205" s="180" t="s">
        <v>83</v>
      </c>
      <c r="AT205" s="181" t="s">
        <v>71</v>
      </c>
      <c r="AU205" s="181" t="s">
        <v>72</v>
      </c>
      <c r="AY205" s="180" t="s">
        <v>123</v>
      </c>
      <c r="BK205" s="182">
        <f>BK206+BK212+BK215</f>
        <v>0</v>
      </c>
    </row>
    <row r="206" spans="2:63" s="10" customFormat="1" ht="19.9" customHeight="1">
      <c r="B206" s="169"/>
      <c r="C206" s="170"/>
      <c r="D206" s="171" t="s">
        <v>71</v>
      </c>
      <c r="E206" s="183" t="s">
        <v>414</v>
      </c>
      <c r="F206" s="183" t="s">
        <v>415</v>
      </c>
      <c r="G206" s="170"/>
      <c r="H206" s="170"/>
      <c r="I206" s="173"/>
      <c r="J206" s="184">
        <f>BK206</f>
        <v>0</v>
      </c>
      <c r="K206" s="170"/>
      <c r="L206" s="175"/>
      <c r="M206" s="176"/>
      <c r="N206" s="177"/>
      <c r="O206" s="177"/>
      <c r="P206" s="178">
        <f>SUM(P207:P211)</f>
        <v>0</v>
      </c>
      <c r="Q206" s="177"/>
      <c r="R206" s="178">
        <f>SUM(R207:R211)</f>
        <v>1.493778</v>
      </c>
      <c r="S206" s="177"/>
      <c r="T206" s="179">
        <f>SUM(T207:T211)</f>
        <v>0</v>
      </c>
      <c r="AR206" s="180" t="s">
        <v>83</v>
      </c>
      <c r="AT206" s="181" t="s">
        <v>71</v>
      </c>
      <c r="AU206" s="181" t="s">
        <v>10</v>
      </c>
      <c r="AY206" s="180" t="s">
        <v>123</v>
      </c>
      <c r="BK206" s="182">
        <f>SUM(BK207:BK211)</f>
        <v>0</v>
      </c>
    </row>
    <row r="207" spans="2:65" s="1" customFormat="1" ht="25.5" customHeight="1">
      <c r="B207" s="39"/>
      <c r="C207" s="185" t="s">
        <v>416</v>
      </c>
      <c r="D207" s="185" t="s">
        <v>125</v>
      </c>
      <c r="E207" s="186" t="s">
        <v>417</v>
      </c>
      <c r="F207" s="187" t="s">
        <v>418</v>
      </c>
      <c r="G207" s="188" t="s">
        <v>247</v>
      </c>
      <c r="H207" s="189">
        <v>98</v>
      </c>
      <c r="I207" s="190"/>
      <c r="J207" s="191">
        <f>ROUND(I207*H207,0)</f>
        <v>0</v>
      </c>
      <c r="K207" s="187" t="s">
        <v>129</v>
      </c>
      <c r="L207" s="59"/>
      <c r="M207" s="192" t="s">
        <v>22</v>
      </c>
      <c r="N207" s="193" t="s">
        <v>43</v>
      </c>
      <c r="O207" s="40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AR207" s="22" t="s">
        <v>201</v>
      </c>
      <c r="AT207" s="22" t="s">
        <v>125</v>
      </c>
      <c r="AU207" s="22" t="s">
        <v>83</v>
      </c>
      <c r="AY207" s="22" t="s">
        <v>123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22" t="s">
        <v>10</v>
      </c>
      <c r="BK207" s="196">
        <f>ROUND(I207*H207,0)</f>
        <v>0</v>
      </c>
      <c r="BL207" s="22" t="s">
        <v>201</v>
      </c>
      <c r="BM207" s="22" t="s">
        <v>419</v>
      </c>
    </row>
    <row r="208" spans="2:51" s="11" customFormat="1" ht="13.5">
      <c r="B208" s="197"/>
      <c r="C208" s="198"/>
      <c r="D208" s="199" t="s">
        <v>132</v>
      </c>
      <c r="E208" s="200" t="s">
        <v>22</v>
      </c>
      <c r="F208" s="201" t="s">
        <v>420</v>
      </c>
      <c r="G208" s="198"/>
      <c r="H208" s="202">
        <v>98</v>
      </c>
      <c r="I208" s="203"/>
      <c r="J208" s="198"/>
      <c r="K208" s="198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132</v>
      </c>
      <c r="AU208" s="208" t="s">
        <v>83</v>
      </c>
      <c r="AV208" s="11" t="s">
        <v>83</v>
      </c>
      <c r="AW208" s="11" t="s">
        <v>34</v>
      </c>
      <c r="AX208" s="11" t="s">
        <v>72</v>
      </c>
      <c r="AY208" s="208" t="s">
        <v>123</v>
      </c>
    </row>
    <row r="209" spans="2:65" s="1" customFormat="1" ht="16.5" customHeight="1">
      <c r="B209" s="39"/>
      <c r="C209" s="219" t="s">
        <v>421</v>
      </c>
      <c r="D209" s="219" t="s">
        <v>228</v>
      </c>
      <c r="E209" s="220" t="s">
        <v>422</v>
      </c>
      <c r="F209" s="221" t="s">
        <v>423</v>
      </c>
      <c r="G209" s="222" t="s">
        <v>146</v>
      </c>
      <c r="H209" s="223">
        <v>3.3</v>
      </c>
      <c r="I209" s="224"/>
      <c r="J209" s="225">
        <f>ROUND(I209*H209,0)</f>
        <v>0</v>
      </c>
      <c r="K209" s="221" t="s">
        <v>22</v>
      </c>
      <c r="L209" s="226"/>
      <c r="M209" s="227" t="s">
        <v>22</v>
      </c>
      <c r="N209" s="228" t="s">
        <v>43</v>
      </c>
      <c r="O209" s="40"/>
      <c r="P209" s="194">
        <f>O209*H209</f>
        <v>0</v>
      </c>
      <c r="Q209" s="194">
        <v>0.44</v>
      </c>
      <c r="R209" s="194">
        <f>Q209*H209</f>
        <v>1.452</v>
      </c>
      <c r="S209" s="194">
        <v>0</v>
      </c>
      <c r="T209" s="195">
        <f>S209*H209</f>
        <v>0</v>
      </c>
      <c r="AR209" s="22" t="s">
        <v>279</v>
      </c>
      <c r="AT209" s="22" t="s">
        <v>228</v>
      </c>
      <c r="AU209" s="22" t="s">
        <v>83</v>
      </c>
      <c r="AY209" s="22" t="s">
        <v>123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22" t="s">
        <v>10</v>
      </c>
      <c r="BK209" s="196">
        <f>ROUND(I209*H209,0)</f>
        <v>0</v>
      </c>
      <c r="BL209" s="22" t="s">
        <v>201</v>
      </c>
      <c r="BM209" s="22" t="s">
        <v>424</v>
      </c>
    </row>
    <row r="210" spans="2:65" s="1" customFormat="1" ht="16.5" customHeight="1">
      <c r="B210" s="39"/>
      <c r="C210" s="185" t="s">
        <v>425</v>
      </c>
      <c r="D210" s="185" t="s">
        <v>125</v>
      </c>
      <c r="E210" s="186" t="s">
        <v>426</v>
      </c>
      <c r="F210" s="187" t="s">
        <v>427</v>
      </c>
      <c r="G210" s="188" t="s">
        <v>146</v>
      </c>
      <c r="H210" s="189">
        <v>3.3</v>
      </c>
      <c r="I210" s="190"/>
      <c r="J210" s="191">
        <f>ROUND(I210*H210,0)</f>
        <v>0</v>
      </c>
      <c r="K210" s="187" t="s">
        <v>129</v>
      </c>
      <c r="L210" s="59"/>
      <c r="M210" s="192" t="s">
        <v>22</v>
      </c>
      <c r="N210" s="193" t="s">
        <v>43</v>
      </c>
      <c r="O210" s="40"/>
      <c r="P210" s="194">
        <f>O210*H210</f>
        <v>0</v>
      </c>
      <c r="Q210" s="194">
        <v>0.01266</v>
      </c>
      <c r="R210" s="194">
        <f>Q210*H210</f>
        <v>0.041777999999999996</v>
      </c>
      <c r="S210" s="194">
        <v>0</v>
      </c>
      <c r="T210" s="195">
        <f>S210*H210</f>
        <v>0</v>
      </c>
      <c r="AR210" s="22" t="s">
        <v>201</v>
      </c>
      <c r="AT210" s="22" t="s">
        <v>125</v>
      </c>
      <c r="AU210" s="22" t="s">
        <v>83</v>
      </c>
      <c r="AY210" s="22" t="s">
        <v>123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22" t="s">
        <v>10</v>
      </c>
      <c r="BK210" s="196">
        <f>ROUND(I210*H210,0)</f>
        <v>0</v>
      </c>
      <c r="BL210" s="22" t="s">
        <v>201</v>
      </c>
      <c r="BM210" s="22" t="s">
        <v>428</v>
      </c>
    </row>
    <row r="211" spans="2:65" s="1" customFormat="1" ht="16.5" customHeight="1">
      <c r="B211" s="39"/>
      <c r="C211" s="185" t="s">
        <v>429</v>
      </c>
      <c r="D211" s="185" t="s">
        <v>125</v>
      </c>
      <c r="E211" s="186" t="s">
        <v>430</v>
      </c>
      <c r="F211" s="187" t="s">
        <v>431</v>
      </c>
      <c r="G211" s="188" t="s">
        <v>180</v>
      </c>
      <c r="H211" s="189">
        <v>1.494</v>
      </c>
      <c r="I211" s="190"/>
      <c r="J211" s="191">
        <f>ROUND(I211*H211,0)</f>
        <v>0</v>
      </c>
      <c r="K211" s="187" t="s">
        <v>129</v>
      </c>
      <c r="L211" s="59"/>
      <c r="M211" s="192" t="s">
        <v>22</v>
      </c>
      <c r="N211" s="193" t="s">
        <v>43</v>
      </c>
      <c r="O211" s="40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AR211" s="22" t="s">
        <v>201</v>
      </c>
      <c r="AT211" s="22" t="s">
        <v>125</v>
      </c>
      <c r="AU211" s="22" t="s">
        <v>83</v>
      </c>
      <c r="AY211" s="22" t="s">
        <v>123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2" t="s">
        <v>10</v>
      </c>
      <c r="BK211" s="196">
        <f>ROUND(I211*H211,0)</f>
        <v>0</v>
      </c>
      <c r="BL211" s="22" t="s">
        <v>201</v>
      </c>
      <c r="BM211" s="22" t="s">
        <v>432</v>
      </c>
    </row>
    <row r="212" spans="2:63" s="10" customFormat="1" ht="29.85" customHeight="1">
      <c r="B212" s="169"/>
      <c r="C212" s="170"/>
      <c r="D212" s="171" t="s">
        <v>71</v>
      </c>
      <c r="E212" s="183" t="s">
        <v>433</v>
      </c>
      <c r="F212" s="183" t="s">
        <v>434</v>
      </c>
      <c r="G212" s="170"/>
      <c r="H212" s="170"/>
      <c r="I212" s="173"/>
      <c r="J212" s="184">
        <f>BK212</f>
        <v>0</v>
      </c>
      <c r="K212" s="170"/>
      <c r="L212" s="175"/>
      <c r="M212" s="176"/>
      <c r="N212" s="177"/>
      <c r="O212" s="177"/>
      <c r="P212" s="178">
        <f>SUM(P213:P214)</f>
        <v>0</v>
      </c>
      <c r="Q212" s="177"/>
      <c r="R212" s="178">
        <f>SUM(R213:R214)</f>
        <v>0</v>
      </c>
      <c r="S212" s="177"/>
      <c r="T212" s="179">
        <f>SUM(T213:T214)</f>
        <v>0</v>
      </c>
      <c r="AR212" s="180" t="s">
        <v>83</v>
      </c>
      <c r="AT212" s="181" t="s">
        <v>71</v>
      </c>
      <c r="AU212" s="181" t="s">
        <v>10</v>
      </c>
      <c r="AY212" s="180" t="s">
        <v>123</v>
      </c>
      <c r="BK212" s="182">
        <f>SUM(BK213:BK214)</f>
        <v>0</v>
      </c>
    </row>
    <row r="213" spans="2:65" s="1" customFormat="1" ht="25.5" customHeight="1">
      <c r="B213" s="39"/>
      <c r="C213" s="185" t="s">
        <v>435</v>
      </c>
      <c r="D213" s="185" t="s">
        <v>125</v>
      </c>
      <c r="E213" s="186" t="s">
        <v>436</v>
      </c>
      <c r="F213" s="187" t="s">
        <v>437</v>
      </c>
      <c r="G213" s="188" t="s">
        <v>247</v>
      </c>
      <c r="H213" s="189">
        <v>80</v>
      </c>
      <c r="I213" s="190"/>
      <c r="J213" s="191">
        <f>ROUND(I213*H213,0)</f>
        <v>0</v>
      </c>
      <c r="K213" s="187" t="s">
        <v>22</v>
      </c>
      <c r="L213" s="59"/>
      <c r="M213" s="192" t="s">
        <v>22</v>
      </c>
      <c r="N213" s="193" t="s">
        <v>43</v>
      </c>
      <c r="O213" s="40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AR213" s="22" t="s">
        <v>201</v>
      </c>
      <c r="AT213" s="22" t="s">
        <v>125</v>
      </c>
      <c r="AU213" s="22" t="s">
        <v>83</v>
      </c>
      <c r="AY213" s="22" t="s">
        <v>123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22" t="s">
        <v>10</v>
      </c>
      <c r="BK213" s="196">
        <f>ROUND(I213*H213,0)</f>
        <v>0</v>
      </c>
      <c r="BL213" s="22" t="s">
        <v>201</v>
      </c>
      <c r="BM213" s="22" t="s">
        <v>438</v>
      </c>
    </row>
    <row r="214" spans="2:65" s="1" customFormat="1" ht="16.5" customHeight="1">
      <c r="B214" s="39"/>
      <c r="C214" s="185" t="s">
        <v>439</v>
      </c>
      <c r="D214" s="185" t="s">
        <v>125</v>
      </c>
      <c r="E214" s="186" t="s">
        <v>440</v>
      </c>
      <c r="F214" s="187" t="s">
        <v>441</v>
      </c>
      <c r="G214" s="188" t="s">
        <v>442</v>
      </c>
      <c r="H214" s="229"/>
      <c r="I214" s="190"/>
      <c r="J214" s="191">
        <f>ROUND(I214*H214,0)</f>
        <v>0</v>
      </c>
      <c r="K214" s="187" t="s">
        <v>129</v>
      </c>
      <c r="L214" s="59"/>
      <c r="M214" s="192" t="s">
        <v>22</v>
      </c>
      <c r="N214" s="193" t="s">
        <v>43</v>
      </c>
      <c r="O214" s="40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AR214" s="22" t="s">
        <v>201</v>
      </c>
      <c r="AT214" s="22" t="s">
        <v>125</v>
      </c>
      <c r="AU214" s="22" t="s">
        <v>83</v>
      </c>
      <c r="AY214" s="22" t="s">
        <v>123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22" t="s">
        <v>10</v>
      </c>
      <c r="BK214" s="196">
        <f>ROUND(I214*H214,0)</f>
        <v>0</v>
      </c>
      <c r="BL214" s="22" t="s">
        <v>201</v>
      </c>
      <c r="BM214" s="22" t="s">
        <v>443</v>
      </c>
    </row>
    <row r="215" spans="2:63" s="10" customFormat="1" ht="29.85" customHeight="1">
      <c r="B215" s="169"/>
      <c r="C215" s="170"/>
      <c r="D215" s="171" t="s">
        <v>71</v>
      </c>
      <c r="E215" s="183" t="s">
        <v>444</v>
      </c>
      <c r="F215" s="183" t="s">
        <v>445</v>
      </c>
      <c r="G215" s="170"/>
      <c r="H215" s="170"/>
      <c r="I215" s="173"/>
      <c r="J215" s="184">
        <f>BK215</f>
        <v>0</v>
      </c>
      <c r="K215" s="170"/>
      <c r="L215" s="175"/>
      <c r="M215" s="176"/>
      <c r="N215" s="177"/>
      <c r="O215" s="177"/>
      <c r="P215" s="178">
        <f>SUM(P216:P226)</f>
        <v>0</v>
      </c>
      <c r="Q215" s="177"/>
      <c r="R215" s="178">
        <f>SUM(R216:R226)</f>
        <v>0.05368079999999999</v>
      </c>
      <c r="S215" s="177"/>
      <c r="T215" s="179">
        <f>SUM(T216:T226)</f>
        <v>0</v>
      </c>
      <c r="AR215" s="180" t="s">
        <v>83</v>
      </c>
      <c r="AT215" s="181" t="s">
        <v>71</v>
      </c>
      <c r="AU215" s="181" t="s">
        <v>10</v>
      </c>
      <c r="AY215" s="180" t="s">
        <v>123</v>
      </c>
      <c r="BK215" s="182">
        <f>SUM(BK216:BK226)</f>
        <v>0</v>
      </c>
    </row>
    <row r="216" spans="2:65" s="1" customFormat="1" ht="16.5" customHeight="1">
      <c r="B216" s="39"/>
      <c r="C216" s="185" t="s">
        <v>446</v>
      </c>
      <c r="D216" s="185" t="s">
        <v>125</v>
      </c>
      <c r="E216" s="186" t="s">
        <v>447</v>
      </c>
      <c r="F216" s="187" t="s">
        <v>448</v>
      </c>
      <c r="G216" s="188" t="s">
        <v>128</v>
      </c>
      <c r="H216" s="189">
        <v>199.92</v>
      </c>
      <c r="I216" s="190"/>
      <c r="J216" s="191">
        <f>ROUND(I216*H216,0)</f>
        <v>0</v>
      </c>
      <c r="K216" s="187" t="s">
        <v>129</v>
      </c>
      <c r="L216" s="59"/>
      <c r="M216" s="192" t="s">
        <v>22</v>
      </c>
      <c r="N216" s="193" t="s">
        <v>43</v>
      </c>
      <c r="O216" s="40"/>
      <c r="P216" s="194">
        <f>O216*H216</f>
        <v>0</v>
      </c>
      <c r="Q216" s="194">
        <v>0.00013</v>
      </c>
      <c r="R216" s="194">
        <f>Q216*H216</f>
        <v>0.025989599999999995</v>
      </c>
      <c r="S216" s="194">
        <v>0</v>
      </c>
      <c r="T216" s="195">
        <f>S216*H216</f>
        <v>0</v>
      </c>
      <c r="AR216" s="22" t="s">
        <v>201</v>
      </c>
      <c r="AT216" s="22" t="s">
        <v>125</v>
      </c>
      <c r="AU216" s="22" t="s">
        <v>83</v>
      </c>
      <c r="AY216" s="22" t="s">
        <v>123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22" t="s">
        <v>10</v>
      </c>
      <c r="BK216" s="196">
        <f>ROUND(I216*H216,0)</f>
        <v>0</v>
      </c>
      <c r="BL216" s="22" t="s">
        <v>201</v>
      </c>
      <c r="BM216" s="22" t="s">
        <v>449</v>
      </c>
    </row>
    <row r="217" spans="2:51" s="11" customFormat="1" ht="13.5">
      <c r="B217" s="197"/>
      <c r="C217" s="198"/>
      <c r="D217" s="199" t="s">
        <v>132</v>
      </c>
      <c r="E217" s="200" t="s">
        <v>22</v>
      </c>
      <c r="F217" s="201" t="s">
        <v>450</v>
      </c>
      <c r="G217" s="198"/>
      <c r="H217" s="202">
        <v>199.92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132</v>
      </c>
      <c r="AU217" s="208" t="s">
        <v>83</v>
      </c>
      <c r="AV217" s="11" t="s">
        <v>83</v>
      </c>
      <c r="AW217" s="11" t="s">
        <v>34</v>
      </c>
      <c r="AX217" s="11" t="s">
        <v>72</v>
      </c>
      <c r="AY217" s="208" t="s">
        <v>123</v>
      </c>
    </row>
    <row r="218" spans="2:65" s="1" customFormat="1" ht="16.5" customHeight="1">
      <c r="B218" s="39"/>
      <c r="C218" s="185" t="s">
        <v>451</v>
      </c>
      <c r="D218" s="185" t="s">
        <v>125</v>
      </c>
      <c r="E218" s="186" t="s">
        <v>452</v>
      </c>
      <c r="F218" s="187" t="s">
        <v>453</v>
      </c>
      <c r="G218" s="188" t="s">
        <v>128</v>
      </c>
      <c r="H218" s="189">
        <v>199.92</v>
      </c>
      <c r="I218" s="190"/>
      <c r="J218" s="191">
        <f>ROUND(I218*H218,0)</f>
        <v>0</v>
      </c>
      <c r="K218" s="187" t="s">
        <v>129</v>
      </c>
      <c r="L218" s="59"/>
      <c r="M218" s="192" t="s">
        <v>22</v>
      </c>
      <c r="N218" s="193" t="s">
        <v>43</v>
      </c>
      <c r="O218" s="40"/>
      <c r="P218" s="194">
        <f>O218*H218</f>
        <v>0</v>
      </c>
      <c r="Q218" s="194">
        <v>0.00011</v>
      </c>
      <c r="R218" s="194">
        <f>Q218*H218</f>
        <v>0.0219912</v>
      </c>
      <c r="S218" s="194">
        <v>0</v>
      </c>
      <c r="T218" s="195">
        <f>S218*H218</f>
        <v>0</v>
      </c>
      <c r="AR218" s="22" t="s">
        <v>201</v>
      </c>
      <c r="AT218" s="22" t="s">
        <v>125</v>
      </c>
      <c r="AU218" s="22" t="s">
        <v>83</v>
      </c>
      <c r="AY218" s="22" t="s">
        <v>123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22" t="s">
        <v>10</v>
      </c>
      <c r="BK218" s="196">
        <f>ROUND(I218*H218,0)</f>
        <v>0</v>
      </c>
      <c r="BL218" s="22" t="s">
        <v>201</v>
      </c>
      <c r="BM218" s="22" t="s">
        <v>454</v>
      </c>
    </row>
    <row r="219" spans="2:65" s="1" customFormat="1" ht="16.5" customHeight="1">
      <c r="B219" s="39"/>
      <c r="C219" s="185" t="s">
        <v>455</v>
      </c>
      <c r="D219" s="185" t="s">
        <v>125</v>
      </c>
      <c r="E219" s="186" t="s">
        <v>456</v>
      </c>
      <c r="F219" s="187" t="s">
        <v>457</v>
      </c>
      <c r="G219" s="188" t="s">
        <v>247</v>
      </c>
      <c r="H219" s="189">
        <v>95</v>
      </c>
      <c r="I219" s="190"/>
      <c r="J219" s="191">
        <f>ROUND(I219*H219,0)</f>
        <v>0</v>
      </c>
      <c r="K219" s="187" t="s">
        <v>129</v>
      </c>
      <c r="L219" s="59"/>
      <c r="M219" s="192" t="s">
        <v>22</v>
      </c>
      <c r="N219" s="193" t="s">
        <v>43</v>
      </c>
      <c r="O219" s="40"/>
      <c r="P219" s="194">
        <f>O219*H219</f>
        <v>0</v>
      </c>
      <c r="Q219" s="194">
        <v>1E-05</v>
      </c>
      <c r="R219" s="194">
        <f>Q219*H219</f>
        <v>0.0009500000000000001</v>
      </c>
      <c r="S219" s="194">
        <v>0</v>
      </c>
      <c r="T219" s="195">
        <f>S219*H219</f>
        <v>0</v>
      </c>
      <c r="AR219" s="22" t="s">
        <v>201</v>
      </c>
      <c r="AT219" s="22" t="s">
        <v>125</v>
      </c>
      <c r="AU219" s="22" t="s">
        <v>83</v>
      </c>
      <c r="AY219" s="22" t="s">
        <v>123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22" t="s">
        <v>10</v>
      </c>
      <c r="BK219" s="196">
        <f>ROUND(I219*H219,0)</f>
        <v>0</v>
      </c>
      <c r="BL219" s="22" t="s">
        <v>201</v>
      </c>
      <c r="BM219" s="22" t="s">
        <v>458</v>
      </c>
    </row>
    <row r="220" spans="2:51" s="11" customFormat="1" ht="13.5">
      <c r="B220" s="197"/>
      <c r="C220" s="198"/>
      <c r="D220" s="199" t="s">
        <v>132</v>
      </c>
      <c r="E220" s="200" t="s">
        <v>22</v>
      </c>
      <c r="F220" s="201" t="s">
        <v>459</v>
      </c>
      <c r="G220" s="198"/>
      <c r="H220" s="202">
        <v>68</v>
      </c>
      <c r="I220" s="203"/>
      <c r="J220" s="198"/>
      <c r="K220" s="198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132</v>
      </c>
      <c r="AU220" s="208" t="s">
        <v>83</v>
      </c>
      <c r="AV220" s="11" t="s">
        <v>83</v>
      </c>
      <c r="AW220" s="11" t="s">
        <v>34</v>
      </c>
      <c r="AX220" s="11" t="s">
        <v>72</v>
      </c>
      <c r="AY220" s="208" t="s">
        <v>123</v>
      </c>
    </row>
    <row r="221" spans="2:51" s="11" customFormat="1" ht="13.5">
      <c r="B221" s="197"/>
      <c r="C221" s="198"/>
      <c r="D221" s="199" t="s">
        <v>132</v>
      </c>
      <c r="E221" s="200" t="s">
        <v>22</v>
      </c>
      <c r="F221" s="201" t="s">
        <v>460</v>
      </c>
      <c r="G221" s="198"/>
      <c r="H221" s="202">
        <v>27</v>
      </c>
      <c r="I221" s="203"/>
      <c r="J221" s="198"/>
      <c r="K221" s="198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132</v>
      </c>
      <c r="AU221" s="208" t="s">
        <v>83</v>
      </c>
      <c r="AV221" s="11" t="s">
        <v>83</v>
      </c>
      <c r="AW221" s="11" t="s">
        <v>34</v>
      </c>
      <c r="AX221" s="11" t="s">
        <v>72</v>
      </c>
      <c r="AY221" s="208" t="s">
        <v>123</v>
      </c>
    </row>
    <row r="222" spans="2:65" s="1" customFormat="1" ht="16.5" customHeight="1">
      <c r="B222" s="39"/>
      <c r="C222" s="185" t="s">
        <v>461</v>
      </c>
      <c r="D222" s="185" t="s">
        <v>125</v>
      </c>
      <c r="E222" s="186" t="s">
        <v>462</v>
      </c>
      <c r="F222" s="187" t="s">
        <v>463</v>
      </c>
      <c r="G222" s="188" t="s">
        <v>247</v>
      </c>
      <c r="H222" s="189">
        <v>95</v>
      </c>
      <c r="I222" s="190"/>
      <c r="J222" s="191">
        <f>ROUND(I222*H222,0)</f>
        <v>0</v>
      </c>
      <c r="K222" s="187" t="s">
        <v>129</v>
      </c>
      <c r="L222" s="59"/>
      <c r="M222" s="192" t="s">
        <v>22</v>
      </c>
      <c r="N222" s="193" t="s">
        <v>43</v>
      </c>
      <c r="O222" s="40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AR222" s="22" t="s">
        <v>201</v>
      </c>
      <c r="AT222" s="22" t="s">
        <v>125</v>
      </c>
      <c r="AU222" s="22" t="s">
        <v>83</v>
      </c>
      <c r="AY222" s="22" t="s">
        <v>123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22" t="s">
        <v>10</v>
      </c>
      <c r="BK222" s="196">
        <f>ROUND(I222*H222,0)</f>
        <v>0</v>
      </c>
      <c r="BL222" s="22" t="s">
        <v>201</v>
      </c>
      <c r="BM222" s="22" t="s">
        <v>464</v>
      </c>
    </row>
    <row r="223" spans="2:51" s="11" customFormat="1" ht="13.5">
      <c r="B223" s="197"/>
      <c r="C223" s="198"/>
      <c r="D223" s="199" t="s">
        <v>132</v>
      </c>
      <c r="E223" s="200" t="s">
        <v>22</v>
      </c>
      <c r="F223" s="201" t="s">
        <v>459</v>
      </c>
      <c r="G223" s="198"/>
      <c r="H223" s="202">
        <v>68</v>
      </c>
      <c r="I223" s="203"/>
      <c r="J223" s="198"/>
      <c r="K223" s="198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132</v>
      </c>
      <c r="AU223" s="208" t="s">
        <v>83</v>
      </c>
      <c r="AV223" s="11" t="s">
        <v>83</v>
      </c>
      <c r="AW223" s="11" t="s">
        <v>34</v>
      </c>
      <c r="AX223" s="11" t="s">
        <v>72</v>
      </c>
      <c r="AY223" s="208" t="s">
        <v>123</v>
      </c>
    </row>
    <row r="224" spans="2:51" s="11" customFormat="1" ht="13.5">
      <c r="B224" s="197"/>
      <c r="C224" s="198"/>
      <c r="D224" s="199" t="s">
        <v>132</v>
      </c>
      <c r="E224" s="200" t="s">
        <v>22</v>
      </c>
      <c r="F224" s="201" t="s">
        <v>460</v>
      </c>
      <c r="G224" s="198"/>
      <c r="H224" s="202">
        <v>27</v>
      </c>
      <c r="I224" s="203"/>
      <c r="J224" s="198"/>
      <c r="K224" s="198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132</v>
      </c>
      <c r="AU224" s="208" t="s">
        <v>83</v>
      </c>
      <c r="AV224" s="11" t="s">
        <v>83</v>
      </c>
      <c r="AW224" s="11" t="s">
        <v>34</v>
      </c>
      <c r="AX224" s="11" t="s">
        <v>72</v>
      </c>
      <c r="AY224" s="208" t="s">
        <v>123</v>
      </c>
    </row>
    <row r="225" spans="2:65" s="1" customFormat="1" ht="16.5" customHeight="1">
      <c r="B225" s="39"/>
      <c r="C225" s="185" t="s">
        <v>465</v>
      </c>
      <c r="D225" s="185" t="s">
        <v>125</v>
      </c>
      <c r="E225" s="186" t="s">
        <v>466</v>
      </c>
      <c r="F225" s="187" t="s">
        <v>467</v>
      </c>
      <c r="G225" s="188" t="s">
        <v>247</v>
      </c>
      <c r="H225" s="189">
        <v>95</v>
      </c>
      <c r="I225" s="190"/>
      <c r="J225" s="191">
        <f>ROUND(I225*H225,0)</f>
        <v>0</v>
      </c>
      <c r="K225" s="187" t="s">
        <v>129</v>
      </c>
      <c r="L225" s="59"/>
      <c r="M225" s="192" t="s">
        <v>22</v>
      </c>
      <c r="N225" s="193" t="s">
        <v>43</v>
      </c>
      <c r="O225" s="40"/>
      <c r="P225" s="194">
        <f>O225*H225</f>
        <v>0</v>
      </c>
      <c r="Q225" s="194">
        <v>2E-05</v>
      </c>
      <c r="R225" s="194">
        <f>Q225*H225</f>
        <v>0.0019000000000000002</v>
      </c>
      <c r="S225" s="194">
        <v>0</v>
      </c>
      <c r="T225" s="195">
        <f>S225*H225</f>
        <v>0</v>
      </c>
      <c r="AR225" s="22" t="s">
        <v>201</v>
      </c>
      <c r="AT225" s="22" t="s">
        <v>125</v>
      </c>
      <c r="AU225" s="22" t="s">
        <v>83</v>
      </c>
      <c r="AY225" s="22" t="s">
        <v>123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22" t="s">
        <v>10</v>
      </c>
      <c r="BK225" s="196">
        <f>ROUND(I225*H225,0)</f>
        <v>0</v>
      </c>
      <c r="BL225" s="22" t="s">
        <v>201</v>
      </c>
      <c r="BM225" s="22" t="s">
        <v>468</v>
      </c>
    </row>
    <row r="226" spans="2:65" s="1" customFormat="1" ht="16.5" customHeight="1">
      <c r="B226" s="39"/>
      <c r="C226" s="185" t="s">
        <v>469</v>
      </c>
      <c r="D226" s="185" t="s">
        <v>125</v>
      </c>
      <c r="E226" s="186" t="s">
        <v>470</v>
      </c>
      <c r="F226" s="187" t="s">
        <v>471</v>
      </c>
      <c r="G226" s="188" t="s">
        <v>247</v>
      </c>
      <c r="H226" s="189">
        <v>95</v>
      </c>
      <c r="I226" s="190"/>
      <c r="J226" s="191">
        <f>ROUND(I226*H226,0)</f>
        <v>0</v>
      </c>
      <c r="K226" s="187" t="s">
        <v>129</v>
      </c>
      <c r="L226" s="59"/>
      <c r="M226" s="192" t="s">
        <v>22</v>
      </c>
      <c r="N226" s="193" t="s">
        <v>43</v>
      </c>
      <c r="O226" s="40"/>
      <c r="P226" s="194">
        <f>O226*H226</f>
        <v>0</v>
      </c>
      <c r="Q226" s="194">
        <v>3E-05</v>
      </c>
      <c r="R226" s="194">
        <f>Q226*H226</f>
        <v>0.00285</v>
      </c>
      <c r="S226" s="194">
        <v>0</v>
      </c>
      <c r="T226" s="195">
        <f>S226*H226</f>
        <v>0</v>
      </c>
      <c r="AR226" s="22" t="s">
        <v>201</v>
      </c>
      <c r="AT226" s="22" t="s">
        <v>125</v>
      </c>
      <c r="AU226" s="22" t="s">
        <v>83</v>
      </c>
      <c r="AY226" s="22" t="s">
        <v>123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22" t="s">
        <v>10</v>
      </c>
      <c r="BK226" s="196">
        <f>ROUND(I226*H226,0)</f>
        <v>0</v>
      </c>
      <c r="BL226" s="22" t="s">
        <v>201</v>
      </c>
      <c r="BM226" s="22" t="s">
        <v>472</v>
      </c>
    </row>
    <row r="227" spans="2:63" s="10" customFormat="1" ht="37.35" customHeight="1">
      <c r="B227" s="169"/>
      <c r="C227" s="170"/>
      <c r="D227" s="171" t="s">
        <v>71</v>
      </c>
      <c r="E227" s="172" t="s">
        <v>473</v>
      </c>
      <c r="F227" s="172" t="s">
        <v>474</v>
      </c>
      <c r="G227" s="170"/>
      <c r="H227" s="170"/>
      <c r="I227" s="173"/>
      <c r="J227" s="174">
        <f>BK227</f>
        <v>0</v>
      </c>
      <c r="K227" s="170"/>
      <c r="L227" s="175"/>
      <c r="M227" s="176"/>
      <c r="N227" s="177"/>
      <c r="O227" s="177"/>
      <c r="P227" s="178">
        <f>SUM(P228:P231)</f>
        <v>0</v>
      </c>
      <c r="Q227" s="177"/>
      <c r="R227" s="178">
        <f>SUM(R228:R231)</f>
        <v>0</v>
      </c>
      <c r="S227" s="177"/>
      <c r="T227" s="179">
        <f>SUM(T228:T231)</f>
        <v>0</v>
      </c>
      <c r="AR227" s="180" t="s">
        <v>130</v>
      </c>
      <c r="AT227" s="181" t="s">
        <v>71</v>
      </c>
      <c r="AU227" s="181" t="s">
        <v>72</v>
      </c>
      <c r="AY227" s="180" t="s">
        <v>123</v>
      </c>
      <c r="BK227" s="182">
        <f>SUM(BK228:BK231)</f>
        <v>0</v>
      </c>
    </row>
    <row r="228" spans="2:65" s="1" customFormat="1" ht="16.5" customHeight="1">
      <c r="B228" s="39"/>
      <c r="C228" s="185" t="s">
        <v>475</v>
      </c>
      <c r="D228" s="185" t="s">
        <v>125</v>
      </c>
      <c r="E228" s="186" t="s">
        <v>476</v>
      </c>
      <c r="F228" s="187" t="s">
        <v>477</v>
      </c>
      <c r="G228" s="188" t="s">
        <v>204</v>
      </c>
      <c r="H228" s="189">
        <v>2</v>
      </c>
      <c r="I228" s="190"/>
      <c r="J228" s="191">
        <f>ROUND(I228*H228,0)</f>
        <v>0</v>
      </c>
      <c r="K228" s="187" t="s">
        <v>22</v>
      </c>
      <c r="L228" s="59"/>
      <c r="M228" s="192" t="s">
        <v>22</v>
      </c>
      <c r="N228" s="193" t="s">
        <v>43</v>
      </c>
      <c r="O228" s="40"/>
      <c r="P228" s="194">
        <f>O228*H228</f>
        <v>0</v>
      </c>
      <c r="Q228" s="194">
        <v>0</v>
      </c>
      <c r="R228" s="194">
        <f>Q228*H228</f>
        <v>0</v>
      </c>
      <c r="S228" s="194">
        <v>0</v>
      </c>
      <c r="T228" s="195">
        <f>S228*H228</f>
        <v>0</v>
      </c>
      <c r="AR228" s="22" t="s">
        <v>478</v>
      </c>
      <c r="AT228" s="22" t="s">
        <v>125</v>
      </c>
      <c r="AU228" s="22" t="s">
        <v>10</v>
      </c>
      <c r="AY228" s="22" t="s">
        <v>123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22" t="s">
        <v>10</v>
      </c>
      <c r="BK228" s="196">
        <f>ROUND(I228*H228,0)</f>
        <v>0</v>
      </c>
      <c r="BL228" s="22" t="s">
        <v>478</v>
      </c>
      <c r="BM228" s="22" t="s">
        <v>479</v>
      </c>
    </row>
    <row r="229" spans="2:65" s="1" customFormat="1" ht="16.5" customHeight="1">
      <c r="B229" s="39"/>
      <c r="C229" s="185" t="s">
        <v>480</v>
      </c>
      <c r="D229" s="185" t="s">
        <v>125</v>
      </c>
      <c r="E229" s="186" t="s">
        <v>481</v>
      </c>
      <c r="F229" s="187" t="s">
        <v>482</v>
      </c>
      <c r="G229" s="188" t="s">
        <v>483</v>
      </c>
      <c r="H229" s="189">
        <v>2</v>
      </c>
      <c r="I229" s="190"/>
      <c r="J229" s="191">
        <f>ROUND(I229*H229,0)</f>
        <v>0</v>
      </c>
      <c r="K229" s="187" t="s">
        <v>22</v>
      </c>
      <c r="L229" s="59"/>
      <c r="M229" s="192" t="s">
        <v>22</v>
      </c>
      <c r="N229" s="193" t="s">
        <v>43</v>
      </c>
      <c r="O229" s="40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AR229" s="22" t="s">
        <v>478</v>
      </c>
      <c r="AT229" s="22" t="s">
        <v>125</v>
      </c>
      <c r="AU229" s="22" t="s">
        <v>10</v>
      </c>
      <c r="AY229" s="22" t="s">
        <v>123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22" t="s">
        <v>10</v>
      </c>
      <c r="BK229" s="196">
        <f>ROUND(I229*H229,0)</f>
        <v>0</v>
      </c>
      <c r="BL229" s="22" t="s">
        <v>478</v>
      </c>
      <c r="BM229" s="22" t="s">
        <v>484</v>
      </c>
    </row>
    <row r="230" spans="2:65" s="1" customFormat="1" ht="16.5" customHeight="1">
      <c r="B230" s="39"/>
      <c r="C230" s="185" t="s">
        <v>485</v>
      </c>
      <c r="D230" s="185" t="s">
        <v>125</v>
      </c>
      <c r="E230" s="186" t="s">
        <v>486</v>
      </c>
      <c r="F230" s="187" t="s">
        <v>487</v>
      </c>
      <c r="G230" s="188" t="s">
        <v>483</v>
      </c>
      <c r="H230" s="189">
        <v>1</v>
      </c>
      <c r="I230" s="190"/>
      <c r="J230" s="191">
        <f>ROUND(I230*H230,0)</f>
        <v>0</v>
      </c>
      <c r="K230" s="187" t="s">
        <v>22</v>
      </c>
      <c r="L230" s="59"/>
      <c r="M230" s="192" t="s">
        <v>22</v>
      </c>
      <c r="N230" s="193" t="s">
        <v>43</v>
      </c>
      <c r="O230" s="40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AR230" s="22" t="s">
        <v>478</v>
      </c>
      <c r="AT230" s="22" t="s">
        <v>125</v>
      </c>
      <c r="AU230" s="22" t="s">
        <v>10</v>
      </c>
      <c r="AY230" s="22" t="s">
        <v>123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22" t="s">
        <v>10</v>
      </c>
      <c r="BK230" s="196">
        <f>ROUND(I230*H230,0)</f>
        <v>0</v>
      </c>
      <c r="BL230" s="22" t="s">
        <v>478</v>
      </c>
      <c r="BM230" s="22" t="s">
        <v>488</v>
      </c>
    </row>
    <row r="231" spans="2:65" s="1" customFormat="1" ht="16.5" customHeight="1">
      <c r="B231" s="39"/>
      <c r="C231" s="185" t="s">
        <v>489</v>
      </c>
      <c r="D231" s="185" t="s">
        <v>125</v>
      </c>
      <c r="E231" s="186" t="s">
        <v>490</v>
      </c>
      <c r="F231" s="187" t="s">
        <v>491</v>
      </c>
      <c r="G231" s="188" t="s">
        <v>483</v>
      </c>
      <c r="H231" s="189">
        <v>2</v>
      </c>
      <c r="I231" s="190"/>
      <c r="J231" s="191">
        <f>ROUND(I231*H231,0)</f>
        <v>0</v>
      </c>
      <c r="K231" s="187" t="s">
        <v>22</v>
      </c>
      <c r="L231" s="59"/>
      <c r="M231" s="192" t="s">
        <v>22</v>
      </c>
      <c r="N231" s="193" t="s">
        <v>43</v>
      </c>
      <c r="O231" s="40"/>
      <c r="P231" s="194">
        <f>O231*H231</f>
        <v>0</v>
      </c>
      <c r="Q231" s="194">
        <v>0</v>
      </c>
      <c r="R231" s="194">
        <f>Q231*H231</f>
        <v>0</v>
      </c>
      <c r="S231" s="194">
        <v>0</v>
      </c>
      <c r="T231" s="195">
        <f>S231*H231</f>
        <v>0</v>
      </c>
      <c r="AR231" s="22" t="s">
        <v>478</v>
      </c>
      <c r="AT231" s="22" t="s">
        <v>125</v>
      </c>
      <c r="AU231" s="22" t="s">
        <v>10</v>
      </c>
      <c r="AY231" s="22" t="s">
        <v>123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22" t="s">
        <v>10</v>
      </c>
      <c r="BK231" s="196">
        <f>ROUND(I231*H231,0)</f>
        <v>0</v>
      </c>
      <c r="BL231" s="22" t="s">
        <v>478</v>
      </c>
      <c r="BM231" s="22" t="s">
        <v>492</v>
      </c>
    </row>
    <row r="232" spans="2:63" s="10" customFormat="1" ht="37.35" customHeight="1">
      <c r="B232" s="169"/>
      <c r="C232" s="170"/>
      <c r="D232" s="171" t="s">
        <v>71</v>
      </c>
      <c r="E232" s="172" t="s">
        <v>493</v>
      </c>
      <c r="F232" s="172" t="s">
        <v>494</v>
      </c>
      <c r="G232" s="170"/>
      <c r="H232" s="170"/>
      <c r="I232" s="173"/>
      <c r="J232" s="174">
        <f>BK232</f>
        <v>0</v>
      </c>
      <c r="K232" s="170"/>
      <c r="L232" s="175"/>
      <c r="M232" s="176"/>
      <c r="N232" s="177"/>
      <c r="O232" s="177"/>
      <c r="P232" s="178">
        <f>P233</f>
        <v>0</v>
      </c>
      <c r="Q232" s="177"/>
      <c r="R232" s="178">
        <f>R233</f>
        <v>0</v>
      </c>
      <c r="S232" s="177"/>
      <c r="T232" s="179">
        <f>T233</f>
        <v>0</v>
      </c>
      <c r="AR232" s="180" t="s">
        <v>149</v>
      </c>
      <c r="AT232" s="181" t="s">
        <v>71</v>
      </c>
      <c r="AU232" s="181" t="s">
        <v>72</v>
      </c>
      <c r="AY232" s="180" t="s">
        <v>123</v>
      </c>
      <c r="BK232" s="182">
        <f>BK233</f>
        <v>0</v>
      </c>
    </row>
    <row r="233" spans="2:63" s="10" customFormat="1" ht="19.9" customHeight="1">
      <c r="B233" s="169"/>
      <c r="C233" s="170"/>
      <c r="D233" s="171" t="s">
        <v>71</v>
      </c>
      <c r="E233" s="183" t="s">
        <v>495</v>
      </c>
      <c r="F233" s="183" t="s">
        <v>496</v>
      </c>
      <c r="G233" s="170"/>
      <c r="H233" s="170"/>
      <c r="I233" s="173"/>
      <c r="J233" s="184">
        <f>BK233</f>
        <v>0</v>
      </c>
      <c r="K233" s="170"/>
      <c r="L233" s="175"/>
      <c r="M233" s="176"/>
      <c r="N233" s="177"/>
      <c r="O233" s="177"/>
      <c r="P233" s="178">
        <f>P234</f>
        <v>0</v>
      </c>
      <c r="Q233" s="177"/>
      <c r="R233" s="178">
        <f>R234</f>
        <v>0</v>
      </c>
      <c r="S233" s="177"/>
      <c r="T233" s="179">
        <f>T234</f>
        <v>0</v>
      </c>
      <c r="AR233" s="180" t="s">
        <v>149</v>
      </c>
      <c r="AT233" s="181" t="s">
        <v>71</v>
      </c>
      <c r="AU233" s="181" t="s">
        <v>10</v>
      </c>
      <c r="AY233" s="180" t="s">
        <v>123</v>
      </c>
      <c r="BK233" s="182">
        <f>BK234</f>
        <v>0</v>
      </c>
    </row>
    <row r="234" spans="2:65" s="1" customFormat="1" ht="16.5" customHeight="1">
      <c r="B234" s="39"/>
      <c r="C234" s="185" t="s">
        <v>497</v>
      </c>
      <c r="D234" s="185" t="s">
        <v>125</v>
      </c>
      <c r="E234" s="186" t="s">
        <v>498</v>
      </c>
      <c r="F234" s="187" t="s">
        <v>496</v>
      </c>
      <c r="G234" s="188" t="s">
        <v>442</v>
      </c>
      <c r="H234" s="229"/>
      <c r="I234" s="190"/>
      <c r="J234" s="191">
        <f>ROUND(I234*H234,0)</f>
        <v>0</v>
      </c>
      <c r="K234" s="187" t="s">
        <v>129</v>
      </c>
      <c r="L234" s="59"/>
      <c r="M234" s="192" t="s">
        <v>22</v>
      </c>
      <c r="N234" s="230" t="s">
        <v>43</v>
      </c>
      <c r="O234" s="231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AR234" s="22" t="s">
        <v>499</v>
      </c>
      <c r="AT234" s="22" t="s">
        <v>125</v>
      </c>
      <c r="AU234" s="22" t="s">
        <v>83</v>
      </c>
      <c r="AY234" s="22" t="s">
        <v>123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22" t="s">
        <v>10</v>
      </c>
      <c r="BK234" s="196">
        <f>ROUND(I234*H234,0)</f>
        <v>0</v>
      </c>
      <c r="BL234" s="22" t="s">
        <v>499</v>
      </c>
      <c r="BM234" s="22" t="s">
        <v>500</v>
      </c>
    </row>
    <row r="235" spans="2:12" s="1" customFormat="1" ht="6.95" customHeight="1">
      <c r="B235" s="54"/>
      <c r="C235" s="55"/>
      <c r="D235" s="55"/>
      <c r="E235" s="55"/>
      <c r="F235" s="55"/>
      <c r="G235" s="55"/>
      <c r="H235" s="55"/>
      <c r="I235" s="132"/>
      <c r="J235" s="55"/>
      <c r="K235" s="55"/>
      <c r="L235" s="59"/>
    </row>
  </sheetData>
  <sheetProtection algorithmName="SHA-512" hashValue="cLGYVm21hnuUWET68j2ozcDn5hgmljtXSBVMwzP21tmQfy40INF0kl1pmuAihEijOl/bdJ8OUdby64LD2YKvAw==" saltValue="H/XDDwnEa9j23RUDVhv3rPz5aiK8lYqU/mBhAUqTjwpYsXnS9z16OESqXLUCHpU1CTfIIlmc9Hk1WV43P/dwLg==" spinCount="100000" sheet="1" objects="1" scenarios="1" formatColumns="0" formatRows="0" autoFilter="0"/>
  <autoFilter ref="C86:K234"/>
  <mergeCells count="7">
    <mergeCell ref="G1:H1"/>
    <mergeCell ref="L2:V2"/>
    <mergeCell ref="E7:H7"/>
    <mergeCell ref="E22:H22"/>
    <mergeCell ref="E43:H43"/>
    <mergeCell ref="J47:J48"/>
    <mergeCell ref="E79:H79"/>
  </mergeCells>
  <hyperlinks>
    <hyperlink ref="F1:G1" location="C2" display="1) Krycí list soupisu"/>
    <hyperlink ref="G1:H1" location="C50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4" customWidth="1"/>
    <col min="2" max="2" width="1.66796875" style="234" customWidth="1"/>
    <col min="3" max="4" width="5" style="234" customWidth="1"/>
    <col min="5" max="5" width="11.66015625" style="234" customWidth="1"/>
    <col min="6" max="6" width="9.16015625" style="234" customWidth="1"/>
    <col min="7" max="7" width="5" style="234" customWidth="1"/>
    <col min="8" max="8" width="77.83203125" style="234" customWidth="1"/>
    <col min="9" max="10" width="20" style="234" customWidth="1"/>
    <col min="11" max="11" width="1.66796875" style="234" customWidth="1"/>
  </cols>
  <sheetData>
    <row r="1" ht="37.5" customHeight="1"/>
    <row r="2" spans="2:11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s="13" customFormat="1" ht="45" customHeight="1">
      <c r="B3" s="238"/>
      <c r="C3" s="358" t="s">
        <v>501</v>
      </c>
      <c r="D3" s="358"/>
      <c r="E3" s="358"/>
      <c r="F3" s="358"/>
      <c r="G3" s="358"/>
      <c r="H3" s="358"/>
      <c r="I3" s="358"/>
      <c r="J3" s="358"/>
      <c r="K3" s="239"/>
    </row>
    <row r="4" spans="2:11" ht="25.5" customHeight="1">
      <c r="B4" s="240"/>
      <c r="C4" s="362" t="s">
        <v>502</v>
      </c>
      <c r="D4" s="362"/>
      <c r="E4" s="362"/>
      <c r="F4" s="362"/>
      <c r="G4" s="362"/>
      <c r="H4" s="362"/>
      <c r="I4" s="362"/>
      <c r="J4" s="362"/>
      <c r="K4" s="241"/>
    </row>
    <row r="5" spans="2:11" ht="5.25" customHeight="1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ht="15" customHeight="1">
      <c r="B6" s="240"/>
      <c r="C6" s="361" t="s">
        <v>503</v>
      </c>
      <c r="D6" s="361"/>
      <c r="E6" s="361"/>
      <c r="F6" s="361"/>
      <c r="G6" s="361"/>
      <c r="H6" s="361"/>
      <c r="I6" s="361"/>
      <c r="J6" s="361"/>
      <c r="K6" s="241"/>
    </row>
    <row r="7" spans="2:11" ht="15" customHeight="1">
      <c r="B7" s="244"/>
      <c r="C7" s="361" t="s">
        <v>504</v>
      </c>
      <c r="D7" s="361"/>
      <c r="E7" s="361"/>
      <c r="F7" s="361"/>
      <c r="G7" s="361"/>
      <c r="H7" s="361"/>
      <c r="I7" s="361"/>
      <c r="J7" s="361"/>
      <c r="K7" s="241"/>
    </row>
    <row r="8" spans="2:1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ht="15" customHeight="1">
      <c r="B9" s="244"/>
      <c r="C9" s="361" t="s">
        <v>505</v>
      </c>
      <c r="D9" s="361"/>
      <c r="E9" s="361"/>
      <c r="F9" s="361"/>
      <c r="G9" s="361"/>
      <c r="H9" s="361"/>
      <c r="I9" s="361"/>
      <c r="J9" s="361"/>
      <c r="K9" s="241"/>
    </row>
    <row r="10" spans="2:11" ht="15" customHeight="1">
      <c r="B10" s="244"/>
      <c r="C10" s="243"/>
      <c r="D10" s="361" t="s">
        <v>506</v>
      </c>
      <c r="E10" s="361"/>
      <c r="F10" s="361"/>
      <c r="G10" s="361"/>
      <c r="H10" s="361"/>
      <c r="I10" s="361"/>
      <c r="J10" s="361"/>
      <c r="K10" s="241"/>
    </row>
    <row r="11" spans="2:11" ht="15" customHeight="1">
      <c r="B11" s="244"/>
      <c r="C11" s="245"/>
      <c r="D11" s="361" t="s">
        <v>507</v>
      </c>
      <c r="E11" s="361"/>
      <c r="F11" s="361"/>
      <c r="G11" s="361"/>
      <c r="H11" s="361"/>
      <c r="I11" s="361"/>
      <c r="J11" s="361"/>
      <c r="K11" s="241"/>
    </row>
    <row r="12" spans="2:11" ht="12.75" customHeight="1">
      <c r="B12" s="244"/>
      <c r="C12" s="245"/>
      <c r="D12" s="245"/>
      <c r="E12" s="245"/>
      <c r="F12" s="245"/>
      <c r="G12" s="245"/>
      <c r="H12" s="245"/>
      <c r="I12" s="245"/>
      <c r="J12" s="245"/>
      <c r="K12" s="241"/>
    </row>
    <row r="13" spans="2:11" ht="15" customHeight="1">
      <c r="B13" s="244"/>
      <c r="C13" s="245"/>
      <c r="D13" s="361" t="s">
        <v>508</v>
      </c>
      <c r="E13" s="361"/>
      <c r="F13" s="361"/>
      <c r="G13" s="361"/>
      <c r="H13" s="361"/>
      <c r="I13" s="361"/>
      <c r="J13" s="361"/>
      <c r="K13" s="241"/>
    </row>
    <row r="14" spans="2:11" ht="15" customHeight="1">
      <c r="B14" s="244"/>
      <c r="C14" s="245"/>
      <c r="D14" s="361" t="s">
        <v>509</v>
      </c>
      <c r="E14" s="361"/>
      <c r="F14" s="361"/>
      <c r="G14" s="361"/>
      <c r="H14" s="361"/>
      <c r="I14" s="361"/>
      <c r="J14" s="361"/>
      <c r="K14" s="241"/>
    </row>
    <row r="15" spans="2:11" ht="15" customHeight="1">
      <c r="B15" s="244"/>
      <c r="C15" s="245"/>
      <c r="D15" s="361" t="s">
        <v>510</v>
      </c>
      <c r="E15" s="361"/>
      <c r="F15" s="361"/>
      <c r="G15" s="361"/>
      <c r="H15" s="361"/>
      <c r="I15" s="361"/>
      <c r="J15" s="361"/>
      <c r="K15" s="241"/>
    </row>
    <row r="16" spans="2:11" ht="15" customHeight="1">
      <c r="B16" s="244"/>
      <c r="C16" s="245"/>
      <c r="D16" s="245"/>
      <c r="E16" s="246" t="s">
        <v>76</v>
      </c>
      <c r="F16" s="361" t="s">
        <v>511</v>
      </c>
      <c r="G16" s="361"/>
      <c r="H16" s="361"/>
      <c r="I16" s="361"/>
      <c r="J16" s="361"/>
      <c r="K16" s="241"/>
    </row>
    <row r="17" spans="2:11" ht="15" customHeight="1">
      <c r="B17" s="244"/>
      <c r="C17" s="245"/>
      <c r="D17" s="245"/>
      <c r="E17" s="246" t="s">
        <v>512</v>
      </c>
      <c r="F17" s="361" t="s">
        <v>513</v>
      </c>
      <c r="G17" s="361"/>
      <c r="H17" s="361"/>
      <c r="I17" s="361"/>
      <c r="J17" s="361"/>
      <c r="K17" s="241"/>
    </row>
    <row r="18" spans="2:11" ht="15" customHeight="1">
      <c r="B18" s="244"/>
      <c r="C18" s="245"/>
      <c r="D18" s="245"/>
      <c r="E18" s="246" t="s">
        <v>514</v>
      </c>
      <c r="F18" s="361" t="s">
        <v>515</v>
      </c>
      <c r="G18" s="361"/>
      <c r="H18" s="361"/>
      <c r="I18" s="361"/>
      <c r="J18" s="361"/>
      <c r="K18" s="241"/>
    </row>
    <row r="19" spans="2:11" ht="15" customHeight="1">
      <c r="B19" s="244"/>
      <c r="C19" s="245"/>
      <c r="D19" s="245"/>
      <c r="E19" s="246" t="s">
        <v>516</v>
      </c>
      <c r="F19" s="361" t="s">
        <v>517</v>
      </c>
      <c r="G19" s="361"/>
      <c r="H19" s="361"/>
      <c r="I19" s="361"/>
      <c r="J19" s="361"/>
      <c r="K19" s="241"/>
    </row>
    <row r="20" spans="2:11" ht="15" customHeight="1">
      <c r="B20" s="244"/>
      <c r="C20" s="245"/>
      <c r="D20" s="245"/>
      <c r="E20" s="246" t="s">
        <v>473</v>
      </c>
      <c r="F20" s="361" t="s">
        <v>518</v>
      </c>
      <c r="G20" s="361"/>
      <c r="H20" s="361"/>
      <c r="I20" s="361"/>
      <c r="J20" s="361"/>
      <c r="K20" s="241"/>
    </row>
    <row r="21" spans="2:11" ht="15" customHeight="1">
      <c r="B21" s="244"/>
      <c r="C21" s="245"/>
      <c r="D21" s="245"/>
      <c r="E21" s="246" t="s">
        <v>519</v>
      </c>
      <c r="F21" s="361" t="s">
        <v>520</v>
      </c>
      <c r="G21" s="361"/>
      <c r="H21" s="361"/>
      <c r="I21" s="361"/>
      <c r="J21" s="361"/>
      <c r="K21" s="241"/>
    </row>
    <row r="22" spans="2:11" ht="12.75" customHeight="1">
      <c r="B22" s="244"/>
      <c r="C22" s="245"/>
      <c r="D22" s="245"/>
      <c r="E22" s="245"/>
      <c r="F22" s="245"/>
      <c r="G22" s="245"/>
      <c r="H22" s="245"/>
      <c r="I22" s="245"/>
      <c r="J22" s="245"/>
      <c r="K22" s="241"/>
    </row>
    <row r="23" spans="2:11" ht="15" customHeight="1">
      <c r="B23" s="244"/>
      <c r="C23" s="361" t="s">
        <v>521</v>
      </c>
      <c r="D23" s="361"/>
      <c r="E23" s="361"/>
      <c r="F23" s="361"/>
      <c r="G23" s="361"/>
      <c r="H23" s="361"/>
      <c r="I23" s="361"/>
      <c r="J23" s="361"/>
      <c r="K23" s="241"/>
    </row>
    <row r="24" spans="2:11" ht="15" customHeight="1">
      <c r="B24" s="244"/>
      <c r="C24" s="361" t="s">
        <v>522</v>
      </c>
      <c r="D24" s="361"/>
      <c r="E24" s="361"/>
      <c r="F24" s="361"/>
      <c r="G24" s="361"/>
      <c r="H24" s="361"/>
      <c r="I24" s="361"/>
      <c r="J24" s="361"/>
      <c r="K24" s="241"/>
    </row>
    <row r="25" spans="2:11" ht="15" customHeight="1">
      <c r="B25" s="244"/>
      <c r="C25" s="243"/>
      <c r="D25" s="361" t="s">
        <v>523</v>
      </c>
      <c r="E25" s="361"/>
      <c r="F25" s="361"/>
      <c r="G25" s="361"/>
      <c r="H25" s="361"/>
      <c r="I25" s="361"/>
      <c r="J25" s="361"/>
      <c r="K25" s="241"/>
    </row>
    <row r="26" spans="2:11" ht="15" customHeight="1">
      <c r="B26" s="244"/>
      <c r="C26" s="245"/>
      <c r="D26" s="361" t="s">
        <v>524</v>
      </c>
      <c r="E26" s="361"/>
      <c r="F26" s="361"/>
      <c r="G26" s="361"/>
      <c r="H26" s="361"/>
      <c r="I26" s="361"/>
      <c r="J26" s="361"/>
      <c r="K26" s="241"/>
    </row>
    <row r="27" spans="2:11" ht="12.75" customHeight="1">
      <c r="B27" s="244"/>
      <c r="C27" s="245"/>
      <c r="D27" s="245"/>
      <c r="E27" s="245"/>
      <c r="F27" s="245"/>
      <c r="G27" s="245"/>
      <c r="H27" s="245"/>
      <c r="I27" s="245"/>
      <c r="J27" s="245"/>
      <c r="K27" s="241"/>
    </row>
    <row r="28" spans="2:11" ht="15" customHeight="1">
      <c r="B28" s="244"/>
      <c r="C28" s="245"/>
      <c r="D28" s="361" t="s">
        <v>525</v>
      </c>
      <c r="E28" s="361"/>
      <c r="F28" s="361"/>
      <c r="G28" s="361"/>
      <c r="H28" s="361"/>
      <c r="I28" s="361"/>
      <c r="J28" s="361"/>
      <c r="K28" s="241"/>
    </row>
    <row r="29" spans="2:11" ht="15" customHeight="1">
      <c r="B29" s="244"/>
      <c r="C29" s="245"/>
      <c r="D29" s="361" t="s">
        <v>526</v>
      </c>
      <c r="E29" s="361"/>
      <c r="F29" s="361"/>
      <c r="G29" s="361"/>
      <c r="H29" s="361"/>
      <c r="I29" s="361"/>
      <c r="J29" s="361"/>
      <c r="K29" s="241"/>
    </row>
    <row r="30" spans="2:11" ht="12.75" customHeight="1">
      <c r="B30" s="244"/>
      <c r="C30" s="245"/>
      <c r="D30" s="245"/>
      <c r="E30" s="245"/>
      <c r="F30" s="245"/>
      <c r="G30" s="245"/>
      <c r="H30" s="245"/>
      <c r="I30" s="245"/>
      <c r="J30" s="245"/>
      <c r="K30" s="241"/>
    </row>
    <row r="31" spans="2:11" ht="15" customHeight="1">
      <c r="B31" s="244"/>
      <c r="C31" s="245"/>
      <c r="D31" s="361" t="s">
        <v>527</v>
      </c>
      <c r="E31" s="361"/>
      <c r="F31" s="361"/>
      <c r="G31" s="361"/>
      <c r="H31" s="361"/>
      <c r="I31" s="361"/>
      <c r="J31" s="361"/>
      <c r="K31" s="241"/>
    </row>
    <row r="32" spans="2:11" ht="15" customHeight="1">
      <c r="B32" s="244"/>
      <c r="C32" s="245"/>
      <c r="D32" s="361" t="s">
        <v>528</v>
      </c>
      <c r="E32" s="361"/>
      <c r="F32" s="361"/>
      <c r="G32" s="361"/>
      <c r="H32" s="361"/>
      <c r="I32" s="361"/>
      <c r="J32" s="361"/>
      <c r="K32" s="241"/>
    </row>
    <row r="33" spans="2:11" ht="15" customHeight="1">
      <c r="B33" s="244"/>
      <c r="C33" s="245"/>
      <c r="D33" s="361" t="s">
        <v>529</v>
      </c>
      <c r="E33" s="361"/>
      <c r="F33" s="361"/>
      <c r="G33" s="361"/>
      <c r="H33" s="361"/>
      <c r="I33" s="361"/>
      <c r="J33" s="361"/>
      <c r="K33" s="241"/>
    </row>
    <row r="34" spans="2:11" ht="15" customHeight="1">
      <c r="B34" s="244"/>
      <c r="C34" s="245"/>
      <c r="D34" s="243"/>
      <c r="E34" s="247" t="s">
        <v>108</v>
      </c>
      <c r="F34" s="243"/>
      <c r="G34" s="361" t="s">
        <v>530</v>
      </c>
      <c r="H34" s="361"/>
      <c r="I34" s="361"/>
      <c r="J34" s="361"/>
      <c r="K34" s="241"/>
    </row>
    <row r="35" spans="2:11" ht="30.75" customHeight="1">
      <c r="B35" s="244"/>
      <c r="C35" s="245"/>
      <c r="D35" s="243"/>
      <c r="E35" s="247" t="s">
        <v>531</v>
      </c>
      <c r="F35" s="243"/>
      <c r="G35" s="361" t="s">
        <v>532</v>
      </c>
      <c r="H35" s="361"/>
      <c r="I35" s="361"/>
      <c r="J35" s="361"/>
      <c r="K35" s="241"/>
    </row>
    <row r="36" spans="2:11" ht="15" customHeight="1">
      <c r="B36" s="244"/>
      <c r="C36" s="245"/>
      <c r="D36" s="243"/>
      <c r="E36" s="247" t="s">
        <v>53</v>
      </c>
      <c r="F36" s="243"/>
      <c r="G36" s="361" t="s">
        <v>533</v>
      </c>
      <c r="H36" s="361"/>
      <c r="I36" s="361"/>
      <c r="J36" s="361"/>
      <c r="K36" s="241"/>
    </row>
    <row r="37" spans="2:11" ht="15" customHeight="1">
      <c r="B37" s="244"/>
      <c r="C37" s="245"/>
      <c r="D37" s="243"/>
      <c r="E37" s="247" t="s">
        <v>109</v>
      </c>
      <c r="F37" s="243"/>
      <c r="G37" s="361" t="s">
        <v>534</v>
      </c>
      <c r="H37" s="361"/>
      <c r="I37" s="361"/>
      <c r="J37" s="361"/>
      <c r="K37" s="241"/>
    </row>
    <row r="38" spans="2:11" ht="15" customHeight="1">
      <c r="B38" s="244"/>
      <c r="C38" s="245"/>
      <c r="D38" s="243"/>
      <c r="E38" s="247" t="s">
        <v>110</v>
      </c>
      <c r="F38" s="243"/>
      <c r="G38" s="361" t="s">
        <v>535</v>
      </c>
      <c r="H38" s="361"/>
      <c r="I38" s="361"/>
      <c r="J38" s="361"/>
      <c r="K38" s="241"/>
    </row>
    <row r="39" spans="2:11" ht="15" customHeight="1">
      <c r="B39" s="244"/>
      <c r="C39" s="245"/>
      <c r="D39" s="243"/>
      <c r="E39" s="247" t="s">
        <v>111</v>
      </c>
      <c r="F39" s="243"/>
      <c r="G39" s="361" t="s">
        <v>536</v>
      </c>
      <c r="H39" s="361"/>
      <c r="I39" s="361"/>
      <c r="J39" s="361"/>
      <c r="K39" s="241"/>
    </row>
    <row r="40" spans="2:11" ht="15" customHeight="1">
      <c r="B40" s="244"/>
      <c r="C40" s="245"/>
      <c r="D40" s="243"/>
      <c r="E40" s="247" t="s">
        <v>537</v>
      </c>
      <c r="F40" s="243"/>
      <c r="G40" s="361" t="s">
        <v>538</v>
      </c>
      <c r="H40" s="361"/>
      <c r="I40" s="361"/>
      <c r="J40" s="361"/>
      <c r="K40" s="241"/>
    </row>
    <row r="41" spans="2:11" ht="15" customHeight="1">
      <c r="B41" s="244"/>
      <c r="C41" s="245"/>
      <c r="D41" s="243"/>
      <c r="E41" s="247"/>
      <c r="F41" s="243"/>
      <c r="G41" s="361" t="s">
        <v>539</v>
      </c>
      <c r="H41" s="361"/>
      <c r="I41" s="361"/>
      <c r="J41" s="361"/>
      <c r="K41" s="241"/>
    </row>
    <row r="42" spans="2:11" ht="15" customHeight="1">
      <c r="B42" s="244"/>
      <c r="C42" s="245"/>
      <c r="D42" s="243"/>
      <c r="E42" s="247" t="s">
        <v>540</v>
      </c>
      <c r="F42" s="243"/>
      <c r="G42" s="361" t="s">
        <v>541</v>
      </c>
      <c r="H42" s="361"/>
      <c r="I42" s="361"/>
      <c r="J42" s="361"/>
      <c r="K42" s="241"/>
    </row>
    <row r="43" spans="2:11" ht="15" customHeight="1">
      <c r="B43" s="244"/>
      <c r="C43" s="245"/>
      <c r="D43" s="243"/>
      <c r="E43" s="247" t="s">
        <v>113</v>
      </c>
      <c r="F43" s="243"/>
      <c r="G43" s="361" t="s">
        <v>542</v>
      </c>
      <c r="H43" s="361"/>
      <c r="I43" s="361"/>
      <c r="J43" s="361"/>
      <c r="K43" s="241"/>
    </row>
    <row r="44" spans="2:11" ht="12.75" customHeight="1">
      <c r="B44" s="244"/>
      <c r="C44" s="245"/>
      <c r="D44" s="243"/>
      <c r="E44" s="243"/>
      <c r="F44" s="243"/>
      <c r="G44" s="243"/>
      <c r="H44" s="243"/>
      <c r="I44" s="243"/>
      <c r="J44" s="243"/>
      <c r="K44" s="241"/>
    </row>
    <row r="45" spans="2:11" ht="15" customHeight="1">
      <c r="B45" s="244"/>
      <c r="C45" s="245"/>
      <c r="D45" s="361" t="s">
        <v>543</v>
      </c>
      <c r="E45" s="361"/>
      <c r="F45" s="361"/>
      <c r="G45" s="361"/>
      <c r="H45" s="361"/>
      <c r="I45" s="361"/>
      <c r="J45" s="361"/>
      <c r="K45" s="241"/>
    </row>
    <row r="46" spans="2:11" ht="15" customHeight="1">
      <c r="B46" s="244"/>
      <c r="C46" s="245"/>
      <c r="D46" s="245"/>
      <c r="E46" s="361" t="s">
        <v>544</v>
      </c>
      <c r="F46" s="361"/>
      <c r="G46" s="361"/>
      <c r="H46" s="361"/>
      <c r="I46" s="361"/>
      <c r="J46" s="361"/>
      <c r="K46" s="241"/>
    </row>
    <row r="47" spans="2:11" ht="15" customHeight="1">
      <c r="B47" s="244"/>
      <c r="C47" s="245"/>
      <c r="D47" s="245"/>
      <c r="E47" s="361" t="s">
        <v>545</v>
      </c>
      <c r="F47" s="361"/>
      <c r="G47" s="361"/>
      <c r="H47" s="361"/>
      <c r="I47" s="361"/>
      <c r="J47" s="361"/>
      <c r="K47" s="241"/>
    </row>
    <row r="48" spans="2:11" ht="15" customHeight="1">
      <c r="B48" s="244"/>
      <c r="C48" s="245"/>
      <c r="D48" s="245"/>
      <c r="E48" s="361" t="s">
        <v>546</v>
      </c>
      <c r="F48" s="361"/>
      <c r="G48" s="361"/>
      <c r="H48" s="361"/>
      <c r="I48" s="361"/>
      <c r="J48" s="361"/>
      <c r="K48" s="241"/>
    </row>
    <row r="49" spans="2:11" ht="15" customHeight="1">
      <c r="B49" s="244"/>
      <c r="C49" s="245"/>
      <c r="D49" s="361" t="s">
        <v>547</v>
      </c>
      <c r="E49" s="361"/>
      <c r="F49" s="361"/>
      <c r="G49" s="361"/>
      <c r="H49" s="361"/>
      <c r="I49" s="361"/>
      <c r="J49" s="361"/>
      <c r="K49" s="241"/>
    </row>
    <row r="50" spans="2:11" ht="25.5" customHeight="1">
      <c r="B50" s="240"/>
      <c r="C50" s="362" t="s">
        <v>548</v>
      </c>
      <c r="D50" s="362"/>
      <c r="E50" s="362"/>
      <c r="F50" s="362"/>
      <c r="G50" s="362"/>
      <c r="H50" s="362"/>
      <c r="I50" s="362"/>
      <c r="J50" s="362"/>
      <c r="K50" s="241"/>
    </row>
    <row r="51" spans="2:11" ht="5.25" customHeight="1">
      <c r="B51" s="240"/>
      <c r="C51" s="242"/>
      <c r="D51" s="242"/>
      <c r="E51" s="242"/>
      <c r="F51" s="242"/>
      <c r="G51" s="242"/>
      <c r="H51" s="242"/>
      <c r="I51" s="242"/>
      <c r="J51" s="242"/>
      <c r="K51" s="241"/>
    </row>
    <row r="52" spans="2:11" ht="15" customHeight="1">
      <c r="B52" s="240"/>
      <c r="C52" s="361" t="s">
        <v>549</v>
      </c>
      <c r="D52" s="361"/>
      <c r="E52" s="361"/>
      <c r="F52" s="361"/>
      <c r="G52" s="361"/>
      <c r="H52" s="361"/>
      <c r="I52" s="361"/>
      <c r="J52" s="361"/>
      <c r="K52" s="241"/>
    </row>
    <row r="53" spans="2:11" ht="15" customHeight="1">
      <c r="B53" s="240"/>
      <c r="C53" s="361" t="s">
        <v>550</v>
      </c>
      <c r="D53" s="361"/>
      <c r="E53" s="361"/>
      <c r="F53" s="361"/>
      <c r="G53" s="361"/>
      <c r="H53" s="361"/>
      <c r="I53" s="361"/>
      <c r="J53" s="361"/>
      <c r="K53" s="241"/>
    </row>
    <row r="54" spans="2:11" ht="12.75" customHeight="1">
      <c r="B54" s="240"/>
      <c r="C54" s="243"/>
      <c r="D54" s="243"/>
      <c r="E54" s="243"/>
      <c r="F54" s="243"/>
      <c r="G54" s="243"/>
      <c r="H54" s="243"/>
      <c r="I54" s="243"/>
      <c r="J54" s="243"/>
      <c r="K54" s="241"/>
    </row>
    <row r="55" spans="2:11" ht="15" customHeight="1">
      <c r="B55" s="240"/>
      <c r="C55" s="361" t="s">
        <v>551</v>
      </c>
      <c r="D55" s="361"/>
      <c r="E55" s="361"/>
      <c r="F55" s="361"/>
      <c r="G55" s="361"/>
      <c r="H55" s="361"/>
      <c r="I55" s="361"/>
      <c r="J55" s="361"/>
      <c r="K55" s="241"/>
    </row>
    <row r="56" spans="2:11" ht="15" customHeight="1">
      <c r="B56" s="240"/>
      <c r="C56" s="245"/>
      <c r="D56" s="361" t="s">
        <v>552</v>
      </c>
      <c r="E56" s="361"/>
      <c r="F56" s="361"/>
      <c r="G56" s="361"/>
      <c r="H56" s="361"/>
      <c r="I56" s="361"/>
      <c r="J56" s="361"/>
      <c r="K56" s="241"/>
    </row>
    <row r="57" spans="2:11" ht="15" customHeight="1">
      <c r="B57" s="240"/>
      <c r="C57" s="245"/>
      <c r="D57" s="361" t="s">
        <v>553</v>
      </c>
      <c r="E57" s="361"/>
      <c r="F57" s="361"/>
      <c r="G57" s="361"/>
      <c r="H57" s="361"/>
      <c r="I57" s="361"/>
      <c r="J57" s="361"/>
      <c r="K57" s="241"/>
    </row>
    <row r="58" spans="2:11" ht="15" customHeight="1">
      <c r="B58" s="240"/>
      <c r="C58" s="245"/>
      <c r="D58" s="361" t="s">
        <v>554</v>
      </c>
      <c r="E58" s="361"/>
      <c r="F58" s="361"/>
      <c r="G58" s="361"/>
      <c r="H58" s="361"/>
      <c r="I58" s="361"/>
      <c r="J58" s="361"/>
      <c r="K58" s="241"/>
    </row>
    <row r="59" spans="2:11" ht="15" customHeight="1">
      <c r="B59" s="240"/>
      <c r="C59" s="245"/>
      <c r="D59" s="361" t="s">
        <v>555</v>
      </c>
      <c r="E59" s="361"/>
      <c r="F59" s="361"/>
      <c r="G59" s="361"/>
      <c r="H59" s="361"/>
      <c r="I59" s="361"/>
      <c r="J59" s="361"/>
      <c r="K59" s="241"/>
    </row>
    <row r="60" spans="2:11" ht="15" customHeight="1">
      <c r="B60" s="240"/>
      <c r="C60" s="245"/>
      <c r="D60" s="360" t="s">
        <v>556</v>
      </c>
      <c r="E60" s="360"/>
      <c r="F60" s="360"/>
      <c r="G60" s="360"/>
      <c r="H60" s="360"/>
      <c r="I60" s="360"/>
      <c r="J60" s="360"/>
      <c r="K60" s="241"/>
    </row>
    <row r="61" spans="2:11" ht="15" customHeight="1">
      <c r="B61" s="240"/>
      <c r="C61" s="245"/>
      <c r="D61" s="361" t="s">
        <v>557</v>
      </c>
      <c r="E61" s="361"/>
      <c r="F61" s="361"/>
      <c r="G61" s="361"/>
      <c r="H61" s="361"/>
      <c r="I61" s="361"/>
      <c r="J61" s="361"/>
      <c r="K61" s="241"/>
    </row>
    <row r="62" spans="2:11" ht="12.75" customHeight="1">
      <c r="B62" s="240"/>
      <c r="C62" s="245"/>
      <c r="D62" s="245"/>
      <c r="E62" s="248"/>
      <c r="F62" s="245"/>
      <c r="G62" s="245"/>
      <c r="H62" s="245"/>
      <c r="I62" s="245"/>
      <c r="J62" s="245"/>
      <c r="K62" s="241"/>
    </row>
    <row r="63" spans="2:11" ht="15" customHeight="1">
      <c r="B63" s="240"/>
      <c r="C63" s="245"/>
      <c r="D63" s="361" t="s">
        <v>558</v>
      </c>
      <c r="E63" s="361"/>
      <c r="F63" s="361"/>
      <c r="G63" s="361"/>
      <c r="H63" s="361"/>
      <c r="I63" s="361"/>
      <c r="J63" s="361"/>
      <c r="K63" s="241"/>
    </row>
    <row r="64" spans="2:11" ht="15" customHeight="1">
      <c r="B64" s="240"/>
      <c r="C64" s="245"/>
      <c r="D64" s="360" t="s">
        <v>559</v>
      </c>
      <c r="E64" s="360"/>
      <c r="F64" s="360"/>
      <c r="G64" s="360"/>
      <c r="H64" s="360"/>
      <c r="I64" s="360"/>
      <c r="J64" s="360"/>
      <c r="K64" s="241"/>
    </row>
    <row r="65" spans="2:11" ht="15" customHeight="1">
      <c r="B65" s="240"/>
      <c r="C65" s="245"/>
      <c r="D65" s="361" t="s">
        <v>560</v>
      </c>
      <c r="E65" s="361"/>
      <c r="F65" s="361"/>
      <c r="G65" s="361"/>
      <c r="H65" s="361"/>
      <c r="I65" s="361"/>
      <c r="J65" s="361"/>
      <c r="K65" s="241"/>
    </row>
    <row r="66" spans="2:11" ht="15" customHeight="1">
      <c r="B66" s="240"/>
      <c r="C66" s="245"/>
      <c r="D66" s="361" t="s">
        <v>561</v>
      </c>
      <c r="E66" s="361"/>
      <c r="F66" s="361"/>
      <c r="G66" s="361"/>
      <c r="H66" s="361"/>
      <c r="I66" s="361"/>
      <c r="J66" s="361"/>
      <c r="K66" s="241"/>
    </row>
    <row r="67" spans="2:11" ht="15" customHeight="1">
      <c r="B67" s="240"/>
      <c r="C67" s="245"/>
      <c r="D67" s="361" t="s">
        <v>562</v>
      </c>
      <c r="E67" s="361"/>
      <c r="F67" s="361"/>
      <c r="G67" s="361"/>
      <c r="H67" s="361"/>
      <c r="I67" s="361"/>
      <c r="J67" s="361"/>
      <c r="K67" s="241"/>
    </row>
    <row r="68" spans="2:11" ht="15" customHeight="1">
      <c r="B68" s="240"/>
      <c r="C68" s="245"/>
      <c r="D68" s="361" t="s">
        <v>563</v>
      </c>
      <c r="E68" s="361"/>
      <c r="F68" s="361"/>
      <c r="G68" s="361"/>
      <c r="H68" s="361"/>
      <c r="I68" s="361"/>
      <c r="J68" s="361"/>
      <c r="K68" s="241"/>
    </row>
    <row r="69" spans="2:11" ht="12.75" customHeight="1">
      <c r="B69" s="249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2:11" ht="18.75" customHeight="1">
      <c r="B70" s="252"/>
      <c r="C70" s="252"/>
      <c r="D70" s="252"/>
      <c r="E70" s="252"/>
      <c r="F70" s="252"/>
      <c r="G70" s="252"/>
      <c r="H70" s="252"/>
      <c r="I70" s="252"/>
      <c r="J70" s="252"/>
      <c r="K70" s="253"/>
    </row>
    <row r="71" spans="2:11" ht="18.7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2:11" ht="7.5" customHeight="1">
      <c r="B72" s="254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ht="45" customHeight="1">
      <c r="B73" s="257"/>
      <c r="C73" s="359" t="s">
        <v>82</v>
      </c>
      <c r="D73" s="359"/>
      <c r="E73" s="359"/>
      <c r="F73" s="359"/>
      <c r="G73" s="359"/>
      <c r="H73" s="359"/>
      <c r="I73" s="359"/>
      <c r="J73" s="359"/>
      <c r="K73" s="258"/>
    </row>
    <row r="74" spans="2:11" ht="17.25" customHeight="1">
      <c r="B74" s="257"/>
      <c r="C74" s="259" t="s">
        <v>564</v>
      </c>
      <c r="D74" s="259"/>
      <c r="E74" s="259"/>
      <c r="F74" s="259" t="s">
        <v>565</v>
      </c>
      <c r="G74" s="260"/>
      <c r="H74" s="259" t="s">
        <v>109</v>
      </c>
      <c r="I74" s="259" t="s">
        <v>57</v>
      </c>
      <c r="J74" s="259" t="s">
        <v>566</v>
      </c>
      <c r="K74" s="258"/>
    </row>
    <row r="75" spans="2:11" ht="17.25" customHeight="1">
      <c r="B75" s="257"/>
      <c r="C75" s="261" t="s">
        <v>567</v>
      </c>
      <c r="D75" s="261"/>
      <c r="E75" s="261"/>
      <c r="F75" s="262" t="s">
        <v>568</v>
      </c>
      <c r="G75" s="263"/>
      <c r="H75" s="261"/>
      <c r="I75" s="261"/>
      <c r="J75" s="261" t="s">
        <v>569</v>
      </c>
      <c r="K75" s="258"/>
    </row>
    <row r="76" spans="2:11" ht="5.25" customHeight="1">
      <c r="B76" s="257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>
      <c r="B77" s="257"/>
      <c r="C77" s="247" t="s">
        <v>53</v>
      </c>
      <c r="D77" s="264"/>
      <c r="E77" s="264"/>
      <c r="F77" s="266" t="s">
        <v>570</v>
      </c>
      <c r="G77" s="265"/>
      <c r="H77" s="247" t="s">
        <v>571</v>
      </c>
      <c r="I77" s="247" t="s">
        <v>572</v>
      </c>
      <c r="J77" s="247">
        <v>20</v>
      </c>
      <c r="K77" s="258"/>
    </row>
    <row r="78" spans="2:11" ht="15" customHeight="1">
      <c r="B78" s="257"/>
      <c r="C78" s="247" t="s">
        <v>573</v>
      </c>
      <c r="D78" s="247"/>
      <c r="E78" s="247"/>
      <c r="F78" s="266" t="s">
        <v>570</v>
      </c>
      <c r="G78" s="265"/>
      <c r="H78" s="247" t="s">
        <v>574</v>
      </c>
      <c r="I78" s="247" t="s">
        <v>572</v>
      </c>
      <c r="J78" s="247">
        <v>120</v>
      </c>
      <c r="K78" s="258"/>
    </row>
    <row r="79" spans="2:11" ht="15" customHeight="1">
      <c r="B79" s="267"/>
      <c r="C79" s="247" t="s">
        <v>575</v>
      </c>
      <c r="D79" s="247"/>
      <c r="E79" s="247"/>
      <c r="F79" s="266" t="s">
        <v>576</v>
      </c>
      <c r="G79" s="265"/>
      <c r="H79" s="247" t="s">
        <v>577</v>
      </c>
      <c r="I79" s="247" t="s">
        <v>572</v>
      </c>
      <c r="J79" s="247">
        <v>50</v>
      </c>
      <c r="K79" s="258"/>
    </row>
    <row r="80" spans="2:11" ht="15" customHeight="1">
      <c r="B80" s="267"/>
      <c r="C80" s="247" t="s">
        <v>578</v>
      </c>
      <c r="D80" s="247"/>
      <c r="E80" s="247"/>
      <c r="F80" s="266" t="s">
        <v>570</v>
      </c>
      <c r="G80" s="265"/>
      <c r="H80" s="247" t="s">
        <v>579</v>
      </c>
      <c r="I80" s="247" t="s">
        <v>580</v>
      </c>
      <c r="J80" s="247"/>
      <c r="K80" s="258"/>
    </row>
    <row r="81" spans="2:11" ht="15" customHeight="1">
      <c r="B81" s="267"/>
      <c r="C81" s="268" t="s">
        <v>581</v>
      </c>
      <c r="D81" s="268"/>
      <c r="E81" s="268"/>
      <c r="F81" s="269" t="s">
        <v>576</v>
      </c>
      <c r="G81" s="268"/>
      <c r="H81" s="268" t="s">
        <v>582</v>
      </c>
      <c r="I81" s="268" t="s">
        <v>572</v>
      </c>
      <c r="J81" s="268">
        <v>15</v>
      </c>
      <c r="K81" s="258"/>
    </row>
    <row r="82" spans="2:11" ht="15" customHeight="1">
      <c r="B82" s="267"/>
      <c r="C82" s="268" t="s">
        <v>583</v>
      </c>
      <c r="D82" s="268"/>
      <c r="E82" s="268"/>
      <c r="F82" s="269" t="s">
        <v>576</v>
      </c>
      <c r="G82" s="268"/>
      <c r="H82" s="268" t="s">
        <v>584</v>
      </c>
      <c r="I82" s="268" t="s">
        <v>572</v>
      </c>
      <c r="J82" s="268">
        <v>15</v>
      </c>
      <c r="K82" s="258"/>
    </row>
    <row r="83" spans="2:11" ht="15" customHeight="1">
      <c r="B83" s="267"/>
      <c r="C83" s="268" t="s">
        <v>585</v>
      </c>
      <c r="D83" s="268"/>
      <c r="E83" s="268"/>
      <c r="F83" s="269" t="s">
        <v>576</v>
      </c>
      <c r="G83" s="268"/>
      <c r="H83" s="268" t="s">
        <v>586</v>
      </c>
      <c r="I83" s="268" t="s">
        <v>572</v>
      </c>
      <c r="J83" s="268">
        <v>20</v>
      </c>
      <c r="K83" s="258"/>
    </row>
    <row r="84" spans="2:11" ht="15" customHeight="1">
      <c r="B84" s="267"/>
      <c r="C84" s="268" t="s">
        <v>587</v>
      </c>
      <c r="D84" s="268"/>
      <c r="E84" s="268"/>
      <c r="F84" s="269" t="s">
        <v>576</v>
      </c>
      <c r="G84" s="268"/>
      <c r="H84" s="268" t="s">
        <v>588</v>
      </c>
      <c r="I84" s="268" t="s">
        <v>572</v>
      </c>
      <c r="J84" s="268">
        <v>20</v>
      </c>
      <c r="K84" s="258"/>
    </row>
    <row r="85" spans="2:11" ht="15" customHeight="1">
      <c r="B85" s="267"/>
      <c r="C85" s="247" t="s">
        <v>589</v>
      </c>
      <c r="D85" s="247"/>
      <c r="E85" s="247"/>
      <c r="F85" s="266" t="s">
        <v>576</v>
      </c>
      <c r="G85" s="265"/>
      <c r="H85" s="247" t="s">
        <v>590</v>
      </c>
      <c r="I85" s="247" t="s">
        <v>572</v>
      </c>
      <c r="J85" s="247">
        <v>50</v>
      </c>
      <c r="K85" s="258"/>
    </row>
    <row r="86" spans="2:11" ht="15" customHeight="1">
      <c r="B86" s="267"/>
      <c r="C86" s="247" t="s">
        <v>591</v>
      </c>
      <c r="D86" s="247"/>
      <c r="E86" s="247"/>
      <c r="F86" s="266" t="s">
        <v>576</v>
      </c>
      <c r="G86" s="265"/>
      <c r="H86" s="247" t="s">
        <v>592</v>
      </c>
      <c r="I86" s="247" t="s">
        <v>572</v>
      </c>
      <c r="J86" s="247">
        <v>20</v>
      </c>
      <c r="K86" s="258"/>
    </row>
    <row r="87" spans="2:11" ht="15" customHeight="1">
      <c r="B87" s="267"/>
      <c r="C87" s="247" t="s">
        <v>593</v>
      </c>
      <c r="D87" s="247"/>
      <c r="E87" s="247"/>
      <c r="F87" s="266" t="s">
        <v>576</v>
      </c>
      <c r="G87" s="265"/>
      <c r="H87" s="247" t="s">
        <v>594</v>
      </c>
      <c r="I87" s="247" t="s">
        <v>572</v>
      </c>
      <c r="J87" s="247">
        <v>20</v>
      </c>
      <c r="K87" s="258"/>
    </row>
    <row r="88" spans="2:11" ht="15" customHeight="1">
      <c r="B88" s="267"/>
      <c r="C88" s="247" t="s">
        <v>595</v>
      </c>
      <c r="D88" s="247"/>
      <c r="E88" s="247"/>
      <c r="F88" s="266" t="s">
        <v>576</v>
      </c>
      <c r="G88" s="265"/>
      <c r="H88" s="247" t="s">
        <v>596</v>
      </c>
      <c r="I88" s="247" t="s">
        <v>572</v>
      </c>
      <c r="J88" s="247">
        <v>50</v>
      </c>
      <c r="K88" s="258"/>
    </row>
    <row r="89" spans="2:11" ht="15" customHeight="1">
      <c r="B89" s="267"/>
      <c r="C89" s="247" t="s">
        <v>597</v>
      </c>
      <c r="D89" s="247"/>
      <c r="E89" s="247"/>
      <c r="F89" s="266" t="s">
        <v>576</v>
      </c>
      <c r="G89" s="265"/>
      <c r="H89" s="247" t="s">
        <v>597</v>
      </c>
      <c r="I89" s="247" t="s">
        <v>572</v>
      </c>
      <c r="J89" s="247">
        <v>50</v>
      </c>
      <c r="K89" s="258"/>
    </row>
    <row r="90" spans="2:11" ht="15" customHeight="1">
      <c r="B90" s="267"/>
      <c r="C90" s="247" t="s">
        <v>114</v>
      </c>
      <c r="D90" s="247"/>
      <c r="E90" s="247"/>
      <c r="F90" s="266" t="s">
        <v>576</v>
      </c>
      <c r="G90" s="265"/>
      <c r="H90" s="247" t="s">
        <v>598</v>
      </c>
      <c r="I90" s="247" t="s">
        <v>572</v>
      </c>
      <c r="J90" s="247">
        <v>255</v>
      </c>
      <c r="K90" s="258"/>
    </row>
    <row r="91" spans="2:11" ht="15" customHeight="1">
      <c r="B91" s="267"/>
      <c r="C91" s="247" t="s">
        <v>599</v>
      </c>
      <c r="D91" s="247"/>
      <c r="E91" s="247"/>
      <c r="F91" s="266" t="s">
        <v>570</v>
      </c>
      <c r="G91" s="265"/>
      <c r="H91" s="247" t="s">
        <v>600</v>
      </c>
      <c r="I91" s="247" t="s">
        <v>601</v>
      </c>
      <c r="J91" s="247"/>
      <c r="K91" s="258"/>
    </row>
    <row r="92" spans="2:11" ht="15" customHeight="1">
      <c r="B92" s="267"/>
      <c r="C92" s="247" t="s">
        <v>602</v>
      </c>
      <c r="D92" s="247"/>
      <c r="E92" s="247"/>
      <c r="F92" s="266" t="s">
        <v>570</v>
      </c>
      <c r="G92" s="265"/>
      <c r="H92" s="247" t="s">
        <v>603</v>
      </c>
      <c r="I92" s="247" t="s">
        <v>604</v>
      </c>
      <c r="J92" s="247"/>
      <c r="K92" s="258"/>
    </row>
    <row r="93" spans="2:11" ht="15" customHeight="1">
      <c r="B93" s="267"/>
      <c r="C93" s="247" t="s">
        <v>605</v>
      </c>
      <c r="D93" s="247"/>
      <c r="E93" s="247"/>
      <c r="F93" s="266" t="s">
        <v>570</v>
      </c>
      <c r="G93" s="265"/>
      <c r="H93" s="247" t="s">
        <v>605</v>
      </c>
      <c r="I93" s="247" t="s">
        <v>604</v>
      </c>
      <c r="J93" s="247"/>
      <c r="K93" s="258"/>
    </row>
    <row r="94" spans="2:11" ht="15" customHeight="1">
      <c r="B94" s="267"/>
      <c r="C94" s="247" t="s">
        <v>38</v>
      </c>
      <c r="D94" s="247"/>
      <c r="E94" s="247"/>
      <c r="F94" s="266" t="s">
        <v>570</v>
      </c>
      <c r="G94" s="265"/>
      <c r="H94" s="247" t="s">
        <v>606</v>
      </c>
      <c r="I94" s="247" t="s">
        <v>604</v>
      </c>
      <c r="J94" s="247"/>
      <c r="K94" s="258"/>
    </row>
    <row r="95" spans="2:11" ht="15" customHeight="1">
      <c r="B95" s="267"/>
      <c r="C95" s="247" t="s">
        <v>48</v>
      </c>
      <c r="D95" s="247"/>
      <c r="E95" s="247"/>
      <c r="F95" s="266" t="s">
        <v>570</v>
      </c>
      <c r="G95" s="265"/>
      <c r="H95" s="247" t="s">
        <v>607</v>
      </c>
      <c r="I95" s="247" t="s">
        <v>604</v>
      </c>
      <c r="J95" s="247"/>
      <c r="K95" s="258"/>
    </row>
    <row r="96" spans="2:11" ht="1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>
      <c r="B98" s="253"/>
      <c r="C98" s="253"/>
      <c r="D98" s="253"/>
      <c r="E98" s="253"/>
      <c r="F98" s="253"/>
      <c r="G98" s="253"/>
      <c r="H98" s="253"/>
      <c r="I98" s="253"/>
      <c r="J98" s="253"/>
      <c r="K98" s="253"/>
    </row>
    <row r="99" spans="2:11" ht="7.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6"/>
    </row>
    <row r="100" spans="2:11" ht="45" customHeight="1">
      <c r="B100" s="257"/>
      <c r="C100" s="359" t="s">
        <v>608</v>
      </c>
      <c r="D100" s="359"/>
      <c r="E100" s="359"/>
      <c r="F100" s="359"/>
      <c r="G100" s="359"/>
      <c r="H100" s="359"/>
      <c r="I100" s="359"/>
      <c r="J100" s="359"/>
      <c r="K100" s="258"/>
    </row>
    <row r="101" spans="2:11" ht="17.25" customHeight="1">
      <c r="B101" s="257"/>
      <c r="C101" s="259" t="s">
        <v>564</v>
      </c>
      <c r="D101" s="259"/>
      <c r="E101" s="259"/>
      <c r="F101" s="259" t="s">
        <v>565</v>
      </c>
      <c r="G101" s="260"/>
      <c r="H101" s="259" t="s">
        <v>109</v>
      </c>
      <c r="I101" s="259" t="s">
        <v>57</v>
      </c>
      <c r="J101" s="259" t="s">
        <v>566</v>
      </c>
      <c r="K101" s="258"/>
    </row>
    <row r="102" spans="2:11" ht="17.25" customHeight="1">
      <c r="B102" s="257"/>
      <c r="C102" s="261" t="s">
        <v>567</v>
      </c>
      <c r="D102" s="261"/>
      <c r="E102" s="261"/>
      <c r="F102" s="262" t="s">
        <v>568</v>
      </c>
      <c r="G102" s="263"/>
      <c r="H102" s="261"/>
      <c r="I102" s="261"/>
      <c r="J102" s="261" t="s">
        <v>569</v>
      </c>
      <c r="K102" s="258"/>
    </row>
    <row r="103" spans="2:11" ht="5.25" customHeight="1">
      <c r="B103" s="257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>
      <c r="B104" s="257"/>
      <c r="C104" s="247" t="s">
        <v>53</v>
      </c>
      <c r="D104" s="264"/>
      <c r="E104" s="264"/>
      <c r="F104" s="266" t="s">
        <v>570</v>
      </c>
      <c r="G104" s="275"/>
      <c r="H104" s="247" t="s">
        <v>609</v>
      </c>
      <c r="I104" s="247" t="s">
        <v>572</v>
      </c>
      <c r="J104" s="247">
        <v>20</v>
      </c>
      <c r="K104" s="258"/>
    </row>
    <row r="105" spans="2:11" ht="15" customHeight="1">
      <c r="B105" s="257"/>
      <c r="C105" s="247" t="s">
        <v>573</v>
      </c>
      <c r="D105" s="247"/>
      <c r="E105" s="247"/>
      <c r="F105" s="266" t="s">
        <v>570</v>
      </c>
      <c r="G105" s="247"/>
      <c r="H105" s="247" t="s">
        <v>609</v>
      </c>
      <c r="I105" s="247" t="s">
        <v>572</v>
      </c>
      <c r="J105" s="247">
        <v>120</v>
      </c>
      <c r="K105" s="258"/>
    </row>
    <row r="106" spans="2:11" ht="15" customHeight="1">
      <c r="B106" s="267"/>
      <c r="C106" s="247" t="s">
        <v>575</v>
      </c>
      <c r="D106" s="247"/>
      <c r="E106" s="247"/>
      <c r="F106" s="266" t="s">
        <v>576</v>
      </c>
      <c r="G106" s="247"/>
      <c r="H106" s="247" t="s">
        <v>609</v>
      </c>
      <c r="I106" s="247" t="s">
        <v>572</v>
      </c>
      <c r="J106" s="247">
        <v>50</v>
      </c>
      <c r="K106" s="258"/>
    </row>
    <row r="107" spans="2:11" ht="15" customHeight="1">
      <c r="B107" s="267"/>
      <c r="C107" s="247" t="s">
        <v>578</v>
      </c>
      <c r="D107" s="247"/>
      <c r="E107" s="247"/>
      <c r="F107" s="266" t="s">
        <v>570</v>
      </c>
      <c r="G107" s="247"/>
      <c r="H107" s="247" t="s">
        <v>609</v>
      </c>
      <c r="I107" s="247" t="s">
        <v>580</v>
      </c>
      <c r="J107" s="247"/>
      <c r="K107" s="258"/>
    </row>
    <row r="108" spans="2:11" ht="15" customHeight="1">
      <c r="B108" s="267"/>
      <c r="C108" s="247" t="s">
        <v>589</v>
      </c>
      <c r="D108" s="247"/>
      <c r="E108" s="247"/>
      <c r="F108" s="266" t="s">
        <v>576</v>
      </c>
      <c r="G108" s="247"/>
      <c r="H108" s="247" t="s">
        <v>609</v>
      </c>
      <c r="I108" s="247" t="s">
        <v>572</v>
      </c>
      <c r="J108" s="247">
        <v>50</v>
      </c>
      <c r="K108" s="258"/>
    </row>
    <row r="109" spans="2:11" ht="15" customHeight="1">
      <c r="B109" s="267"/>
      <c r="C109" s="247" t="s">
        <v>597</v>
      </c>
      <c r="D109" s="247"/>
      <c r="E109" s="247"/>
      <c r="F109" s="266" t="s">
        <v>576</v>
      </c>
      <c r="G109" s="247"/>
      <c r="H109" s="247" t="s">
        <v>609</v>
      </c>
      <c r="I109" s="247" t="s">
        <v>572</v>
      </c>
      <c r="J109" s="247">
        <v>50</v>
      </c>
      <c r="K109" s="258"/>
    </row>
    <row r="110" spans="2:11" ht="15" customHeight="1">
      <c r="B110" s="267"/>
      <c r="C110" s="247" t="s">
        <v>595</v>
      </c>
      <c r="D110" s="247"/>
      <c r="E110" s="247"/>
      <c r="F110" s="266" t="s">
        <v>576</v>
      </c>
      <c r="G110" s="247"/>
      <c r="H110" s="247" t="s">
        <v>609</v>
      </c>
      <c r="I110" s="247" t="s">
        <v>572</v>
      </c>
      <c r="J110" s="247">
        <v>50</v>
      </c>
      <c r="K110" s="258"/>
    </row>
    <row r="111" spans="2:11" ht="15" customHeight="1">
      <c r="B111" s="267"/>
      <c r="C111" s="247" t="s">
        <v>53</v>
      </c>
      <c r="D111" s="247"/>
      <c r="E111" s="247"/>
      <c r="F111" s="266" t="s">
        <v>570</v>
      </c>
      <c r="G111" s="247"/>
      <c r="H111" s="247" t="s">
        <v>610</v>
      </c>
      <c r="I111" s="247" t="s">
        <v>572</v>
      </c>
      <c r="J111" s="247">
        <v>20</v>
      </c>
      <c r="K111" s="258"/>
    </row>
    <row r="112" spans="2:11" ht="15" customHeight="1">
      <c r="B112" s="267"/>
      <c r="C112" s="247" t="s">
        <v>611</v>
      </c>
      <c r="D112" s="247"/>
      <c r="E112" s="247"/>
      <c r="F112" s="266" t="s">
        <v>570</v>
      </c>
      <c r="G112" s="247"/>
      <c r="H112" s="247" t="s">
        <v>612</v>
      </c>
      <c r="I112" s="247" t="s">
        <v>572</v>
      </c>
      <c r="J112" s="247">
        <v>120</v>
      </c>
      <c r="K112" s="258"/>
    </row>
    <row r="113" spans="2:11" ht="15" customHeight="1">
      <c r="B113" s="267"/>
      <c r="C113" s="247" t="s">
        <v>38</v>
      </c>
      <c r="D113" s="247"/>
      <c r="E113" s="247"/>
      <c r="F113" s="266" t="s">
        <v>570</v>
      </c>
      <c r="G113" s="247"/>
      <c r="H113" s="247" t="s">
        <v>613</v>
      </c>
      <c r="I113" s="247" t="s">
        <v>604</v>
      </c>
      <c r="J113" s="247"/>
      <c r="K113" s="258"/>
    </row>
    <row r="114" spans="2:11" ht="15" customHeight="1">
      <c r="B114" s="267"/>
      <c r="C114" s="247" t="s">
        <v>48</v>
      </c>
      <c r="D114" s="247"/>
      <c r="E114" s="247"/>
      <c r="F114" s="266" t="s">
        <v>570</v>
      </c>
      <c r="G114" s="247"/>
      <c r="H114" s="247" t="s">
        <v>614</v>
      </c>
      <c r="I114" s="247" t="s">
        <v>604</v>
      </c>
      <c r="J114" s="247"/>
      <c r="K114" s="258"/>
    </row>
    <row r="115" spans="2:11" ht="15" customHeight="1">
      <c r="B115" s="267"/>
      <c r="C115" s="247" t="s">
        <v>57</v>
      </c>
      <c r="D115" s="247"/>
      <c r="E115" s="247"/>
      <c r="F115" s="266" t="s">
        <v>570</v>
      </c>
      <c r="G115" s="247"/>
      <c r="H115" s="247" t="s">
        <v>615</v>
      </c>
      <c r="I115" s="247" t="s">
        <v>616</v>
      </c>
      <c r="J115" s="247"/>
      <c r="K115" s="258"/>
    </row>
    <row r="116" spans="2:11" ht="15" customHeight="1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>
      <c r="B117" s="277"/>
      <c r="C117" s="243"/>
      <c r="D117" s="243"/>
      <c r="E117" s="243"/>
      <c r="F117" s="278"/>
      <c r="G117" s="243"/>
      <c r="H117" s="243"/>
      <c r="I117" s="243"/>
      <c r="J117" s="243"/>
      <c r="K117" s="277"/>
    </row>
    <row r="118" spans="2:11" ht="18.75" customHeight="1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</row>
    <row r="119" spans="2:11" ht="7.5" customHeight="1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>
      <c r="B120" s="282"/>
      <c r="C120" s="358" t="s">
        <v>617</v>
      </c>
      <c r="D120" s="358"/>
      <c r="E120" s="358"/>
      <c r="F120" s="358"/>
      <c r="G120" s="358"/>
      <c r="H120" s="358"/>
      <c r="I120" s="358"/>
      <c r="J120" s="358"/>
      <c r="K120" s="283"/>
    </row>
    <row r="121" spans="2:11" ht="17.25" customHeight="1">
      <c r="B121" s="284"/>
      <c r="C121" s="259" t="s">
        <v>564</v>
      </c>
      <c r="D121" s="259"/>
      <c r="E121" s="259"/>
      <c r="F121" s="259" t="s">
        <v>565</v>
      </c>
      <c r="G121" s="260"/>
      <c r="H121" s="259" t="s">
        <v>109</v>
      </c>
      <c r="I121" s="259" t="s">
        <v>57</v>
      </c>
      <c r="J121" s="259" t="s">
        <v>566</v>
      </c>
      <c r="K121" s="285"/>
    </row>
    <row r="122" spans="2:11" ht="17.25" customHeight="1">
      <c r="B122" s="284"/>
      <c r="C122" s="261" t="s">
        <v>567</v>
      </c>
      <c r="D122" s="261"/>
      <c r="E122" s="261"/>
      <c r="F122" s="262" t="s">
        <v>568</v>
      </c>
      <c r="G122" s="263"/>
      <c r="H122" s="261"/>
      <c r="I122" s="261"/>
      <c r="J122" s="261" t="s">
        <v>569</v>
      </c>
      <c r="K122" s="285"/>
    </row>
    <row r="123" spans="2:11" ht="5.25" customHeight="1">
      <c r="B123" s="286"/>
      <c r="C123" s="264"/>
      <c r="D123" s="264"/>
      <c r="E123" s="264"/>
      <c r="F123" s="264"/>
      <c r="G123" s="247"/>
      <c r="H123" s="264"/>
      <c r="I123" s="264"/>
      <c r="J123" s="264"/>
      <c r="K123" s="287"/>
    </row>
    <row r="124" spans="2:11" ht="15" customHeight="1">
      <c r="B124" s="286"/>
      <c r="C124" s="247" t="s">
        <v>573</v>
      </c>
      <c r="D124" s="264"/>
      <c r="E124" s="264"/>
      <c r="F124" s="266" t="s">
        <v>570</v>
      </c>
      <c r="G124" s="247"/>
      <c r="H124" s="247" t="s">
        <v>609</v>
      </c>
      <c r="I124" s="247" t="s">
        <v>572</v>
      </c>
      <c r="J124" s="247">
        <v>120</v>
      </c>
      <c r="K124" s="288"/>
    </row>
    <row r="125" spans="2:11" ht="15" customHeight="1">
      <c r="B125" s="286"/>
      <c r="C125" s="247" t="s">
        <v>618</v>
      </c>
      <c r="D125" s="247"/>
      <c r="E125" s="247"/>
      <c r="F125" s="266" t="s">
        <v>570</v>
      </c>
      <c r="G125" s="247"/>
      <c r="H125" s="247" t="s">
        <v>619</v>
      </c>
      <c r="I125" s="247" t="s">
        <v>572</v>
      </c>
      <c r="J125" s="247" t="s">
        <v>620</v>
      </c>
      <c r="K125" s="288"/>
    </row>
    <row r="126" spans="2:11" ht="15" customHeight="1">
      <c r="B126" s="286"/>
      <c r="C126" s="247" t="s">
        <v>519</v>
      </c>
      <c r="D126" s="247"/>
      <c r="E126" s="247"/>
      <c r="F126" s="266" t="s">
        <v>570</v>
      </c>
      <c r="G126" s="247"/>
      <c r="H126" s="247" t="s">
        <v>621</v>
      </c>
      <c r="I126" s="247" t="s">
        <v>572</v>
      </c>
      <c r="J126" s="247" t="s">
        <v>620</v>
      </c>
      <c r="K126" s="288"/>
    </row>
    <row r="127" spans="2:11" ht="15" customHeight="1">
      <c r="B127" s="286"/>
      <c r="C127" s="247" t="s">
        <v>581</v>
      </c>
      <c r="D127" s="247"/>
      <c r="E127" s="247"/>
      <c r="F127" s="266" t="s">
        <v>576</v>
      </c>
      <c r="G127" s="247"/>
      <c r="H127" s="247" t="s">
        <v>582</v>
      </c>
      <c r="I127" s="247" t="s">
        <v>572</v>
      </c>
      <c r="J127" s="247">
        <v>15</v>
      </c>
      <c r="K127" s="288"/>
    </row>
    <row r="128" spans="2:11" ht="15" customHeight="1">
      <c r="B128" s="286"/>
      <c r="C128" s="268" t="s">
        <v>583</v>
      </c>
      <c r="D128" s="268"/>
      <c r="E128" s="268"/>
      <c r="F128" s="269" t="s">
        <v>576</v>
      </c>
      <c r="G128" s="268"/>
      <c r="H128" s="268" t="s">
        <v>584</v>
      </c>
      <c r="I128" s="268" t="s">
        <v>572</v>
      </c>
      <c r="J128" s="268">
        <v>15</v>
      </c>
      <c r="K128" s="288"/>
    </row>
    <row r="129" spans="2:11" ht="15" customHeight="1">
      <c r="B129" s="286"/>
      <c r="C129" s="268" t="s">
        <v>585</v>
      </c>
      <c r="D129" s="268"/>
      <c r="E129" s="268"/>
      <c r="F129" s="269" t="s">
        <v>576</v>
      </c>
      <c r="G129" s="268"/>
      <c r="H129" s="268" t="s">
        <v>586</v>
      </c>
      <c r="I129" s="268" t="s">
        <v>572</v>
      </c>
      <c r="J129" s="268">
        <v>20</v>
      </c>
      <c r="K129" s="288"/>
    </row>
    <row r="130" spans="2:11" ht="15" customHeight="1">
      <c r="B130" s="286"/>
      <c r="C130" s="268" t="s">
        <v>587</v>
      </c>
      <c r="D130" s="268"/>
      <c r="E130" s="268"/>
      <c r="F130" s="269" t="s">
        <v>576</v>
      </c>
      <c r="G130" s="268"/>
      <c r="H130" s="268" t="s">
        <v>588</v>
      </c>
      <c r="I130" s="268" t="s">
        <v>572</v>
      </c>
      <c r="J130" s="268">
        <v>20</v>
      </c>
      <c r="K130" s="288"/>
    </row>
    <row r="131" spans="2:11" ht="15" customHeight="1">
      <c r="B131" s="286"/>
      <c r="C131" s="247" t="s">
        <v>575</v>
      </c>
      <c r="D131" s="247"/>
      <c r="E131" s="247"/>
      <c r="F131" s="266" t="s">
        <v>576</v>
      </c>
      <c r="G131" s="247"/>
      <c r="H131" s="247" t="s">
        <v>609</v>
      </c>
      <c r="I131" s="247" t="s">
        <v>572</v>
      </c>
      <c r="J131" s="247">
        <v>50</v>
      </c>
      <c r="K131" s="288"/>
    </row>
    <row r="132" spans="2:11" ht="15" customHeight="1">
      <c r="B132" s="286"/>
      <c r="C132" s="247" t="s">
        <v>589</v>
      </c>
      <c r="D132" s="247"/>
      <c r="E132" s="247"/>
      <c r="F132" s="266" t="s">
        <v>576</v>
      </c>
      <c r="G132" s="247"/>
      <c r="H132" s="247" t="s">
        <v>609</v>
      </c>
      <c r="I132" s="247" t="s">
        <v>572</v>
      </c>
      <c r="J132" s="247">
        <v>50</v>
      </c>
      <c r="K132" s="288"/>
    </row>
    <row r="133" spans="2:11" ht="15" customHeight="1">
      <c r="B133" s="286"/>
      <c r="C133" s="247" t="s">
        <v>595</v>
      </c>
      <c r="D133" s="247"/>
      <c r="E133" s="247"/>
      <c r="F133" s="266" t="s">
        <v>576</v>
      </c>
      <c r="G133" s="247"/>
      <c r="H133" s="247" t="s">
        <v>609</v>
      </c>
      <c r="I133" s="247" t="s">
        <v>572</v>
      </c>
      <c r="J133" s="247">
        <v>50</v>
      </c>
      <c r="K133" s="288"/>
    </row>
    <row r="134" spans="2:11" ht="15" customHeight="1">
      <c r="B134" s="286"/>
      <c r="C134" s="247" t="s">
        <v>597</v>
      </c>
      <c r="D134" s="247"/>
      <c r="E134" s="247"/>
      <c r="F134" s="266" t="s">
        <v>576</v>
      </c>
      <c r="G134" s="247"/>
      <c r="H134" s="247" t="s">
        <v>609</v>
      </c>
      <c r="I134" s="247" t="s">
        <v>572</v>
      </c>
      <c r="J134" s="247">
        <v>50</v>
      </c>
      <c r="K134" s="288"/>
    </row>
    <row r="135" spans="2:11" ht="15" customHeight="1">
      <c r="B135" s="286"/>
      <c r="C135" s="247" t="s">
        <v>114</v>
      </c>
      <c r="D135" s="247"/>
      <c r="E135" s="247"/>
      <c r="F135" s="266" t="s">
        <v>576</v>
      </c>
      <c r="G135" s="247"/>
      <c r="H135" s="247" t="s">
        <v>622</v>
      </c>
      <c r="I135" s="247" t="s">
        <v>572</v>
      </c>
      <c r="J135" s="247">
        <v>255</v>
      </c>
      <c r="K135" s="288"/>
    </row>
    <row r="136" spans="2:11" ht="15" customHeight="1">
      <c r="B136" s="286"/>
      <c r="C136" s="247" t="s">
        <v>599</v>
      </c>
      <c r="D136" s="247"/>
      <c r="E136" s="247"/>
      <c r="F136" s="266" t="s">
        <v>570</v>
      </c>
      <c r="G136" s="247"/>
      <c r="H136" s="247" t="s">
        <v>623</v>
      </c>
      <c r="I136" s="247" t="s">
        <v>601</v>
      </c>
      <c r="J136" s="247"/>
      <c r="K136" s="288"/>
    </row>
    <row r="137" spans="2:11" ht="15" customHeight="1">
      <c r="B137" s="286"/>
      <c r="C137" s="247" t="s">
        <v>602</v>
      </c>
      <c r="D137" s="247"/>
      <c r="E137" s="247"/>
      <c r="F137" s="266" t="s">
        <v>570</v>
      </c>
      <c r="G137" s="247"/>
      <c r="H137" s="247" t="s">
        <v>624</v>
      </c>
      <c r="I137" s="247" t="s">
        <v>604</v>
      </c>
      <c r="J137" s="247"/>
      <c r="K137" s="288"/>
    </row>
    <row r="138" spans="2:11" ht="15" customHeight="1">
      <c r="B138" s="286"/>
      <c r="C138" s="247" t="s">
        <v>605</v>
      </c>
      <c r="D138" s="247"/>
      <c r="E138" s="247"/>
      <c r="F138" s="266" t="s">
        <v>570</v>
      </c>
      <c r="G138" s="247"/>
      <c r="H138" s="247" t="s">
        <v>605</v>
      </c>
      <c r="I138" s="247" t="s">
        <v>604</v>
      </c>
      <c r="J138" s="247"/>
      <c r="K138" s="288"/>
    </row>
    <row r="139" spans="2:11" ht="15" customHeight="1">
      <c r="B139" s="286"/>
      <c r="C139" s="247" t="s">
        <v>38</v>
      </c>
      <c r="D139" s="247"/>
      <c r="E139" s="247"/>
      <c r="F139" s="266" t="s">
        <v>570</v>
      </c>
      <c r="G139" s="247"/>
      <c r="H139" s="247" t="s">
        <v>625</v>
      </c>
      <c r="I139" s="247" t="s">
        <v>604</v>
      </c>
      <c r="J139" s="247"/>
      <c r="K139" s="288"/>
    </row>
    <row r="140" spans="2:11" ht="15" customHeight="1">
      <c r="B140" s="286"/>
      <c r="C140" s="247" t="s">
        <v>626</v>
      </c>
      <c r="D140" s="247"/>
      <c r="E140" s="247"/>
      <c r="F140" s="266" t="s">
        <v>570</v>
      </c>
      <c r="G140" s="247"/>
      <c r="H140" s="247" t="s">
        <v>627</v>
      </c>
      <c r="I140" s="247" t="s">
        <v>604</v>
      </c>
      <c r="J140" s="247"/>
      <c r="K140" s="288"/>
    </row>
    <row r="141" spans="2:11" ht="1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>
      <c r="B142" s="243"/>
      <c r="C142" s="243"/>
      <c r="D142" s="243"/>
      <c r="E142" s="243"/>
      <c r="F142" s="278"/>
      <c r="G142" s="243"/>
      <c r="H142" s="243"/>
      <c r="I142" s="243"/>
      <c r="J142" s="243"/>
      <c r="K142" s="243"/>
    </row>
    <row r="143" spans="2:11" ht="18.75" customHeight="1"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2:11" ht="7.5" customHeight="1">
      <c r="B144" s="254"/>
      <c r="C144" s="255"/>
      <c r="D144" s="255"/>
      <c r="E144" s="255"/>
      <c r="F144" s="255"/>
      <c r="G144" s="255"/>
      <c r="H144" s="255"/>
      <c r="I144" s="255"/>
      <c r="J144" s="255"/>
      <c r="K144" s="256"/>
    </row>
    <row r="145" spans="2:11" ht="45" customHeight="1">
      <c r="B145" s="257"/>
      <c r="C145" s="359" t="s">
        <v>628</v>
      </c>
      <c r="D145" s="359"/>
      <c r="E145" s="359"/>
      <c r="F145" s="359"/>
      <c r="G145" s="359"/>
      <c r="H145" s="359"/>
      <c r="I145" s="359"/>
      <c r="J145" s="359"/>
      <c r="K145" s="258"/>
    </row>
    <row r="146" spans="2:11" ht="17.25" customHeight="1">
      <c r="B146" s="257"/>
      <c r="C146" s="259" t="s">
        <v>564</v>
      </c>
      <c r="D146" s="259"/>
      <c r="E146" s="259"/>
      <c r="F146" s="259" t="s">
        <v>565</v>
      </c>
      <c r="G146" s="260"/>
      <c r="H146" s="259" t="s">
        <v>109</v>
      </c>
      <c r="I146" s="259" t="s">
        <v>57</v>
      </c>
      <c r="J146" s="259" t="s">
        <v>566</v>
      </c>
      <c r="K146" s="258"/>
    </row>
    <row r="147" spans="2:11" ht="17.25" customHeight="1">
      <c r="B147" s="257"/>
      <c r="C147" s="261" t="s">
        <v>567</v>
      </c>
      <c r="D147" s="261"/>
      <c r="E147" s="261"/>
      <c r="F147" s="262" t="s">
        <v>568</v>
      </c>
      <c r="G147" s="263"/>
      <c r="H147" s="261"/>
      <c r="I147" s="261"/>
      <c r="J147" s="261" t="s">
        <v>569</v>
      </c>
      <c r="K147" s="258"/>
    </row>
    <row r="148" spans="2:11" ht="5.25" customHeight="1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>
      <c r="B149" s="267"/>
      <c r="C149" s="292" t="s">
        <v>573</v>
      </c>
      <c r="D149" s="247"/>
      <c r="E149" s="247"/>
      <c r="F149" s="293" t="s">
        <v>570</v>
      </c>
      <c r="G149" s="247"/>
      <c r="H149" s="292" t="s">
        <v>609</v>
      </c>
      <c r="I149" s="292" t="s">
        <v>572</v>
      </c>
      <c r="J149" s="292">
        <v>120</v>
      </c>
      <c r="K149" s="288"/>
    </row>
    <row r="150" spans="2:11" ht="15" customHeight="1">
      <c r="B150" s="267"/>
      <c r="C150" s="292" t="s">
        <v>618</v>
      </c>
      <c r="D150" s="247"/>
      <c r="E150" s="247"/>
      <c r="F150" s="293" t="s">
        <v>570</v>
      </c>
      <c r="G150" s="247"/>
      <c r="H150" s="292" t="s">
        <v>629</v>
      </c>
      <c r="I150" s="292" t="s">
        <v>572</v>
      </c>
      <c r="J150" s="292" t="s">
        <v>620</v>
      </c>
      <c r="K150" s="288"/>
    </row>
    <row r="151" spans="2:11" ht="15" customHeight="1">
      <c r="B151" s="267"/>
      <c r="C151" s="292" t="s">
        <v>519</v>
      </c>
      <c r="D151" s="247"/>
      <c r="E151" s="247"/>
      <c r="F151" s="293" t="s">
        <v>570</v>
      </c>
      <c r="G151" s="247"/>
      <c r="H151" s="292" t="s">
        <v>630</v>
      </c>
      <c r="I151" s="292" t="s">
        <v>572</v>
      </c>
      <c r="J151" s="292" t="s">
        <v>620</v>
      </c>
      <c r="K151" s="288"/>
    </row>
    <row r="152" spans="2:11" ht="15" customHeight="1">
      <c r="B152" s="267"/>
      <c r="C152" s="292" t="s">
        <v>575</v>
      </c>
      <c r="D152" s="247"/>
      <c r="E152" s="247"/>
      <c r="F152" s="293" t="s">
        <v>576</v>
      </c>
      <c r="G152" s="247"/>
      <c r="H152" s="292" t="s">
        <v>609</v>
      </c>
      <c r="I152" s="292" t="s">
        <v>572</v>
      </c>
      <c r="J152" s="292">
        <v>50</v>
      </c>
      <c r="K152" s="288"/>
    </row>
    <row r="153" spans="2:11" ht="15" customHeight="1">
      <c r="B153" s="267"/>
      <c r="C153" s="292" t="s">
        <v>578</v>
      </c>
      <c r="D153" s="247"/>
      <c r="E153" s="247"/>
      <c r="F153" s="293" t="s">
        <v>570</v>
      </c>
      <c r="G153" s="247"/>
      <c r="H153" s="292" t="s">
        <v>609</v>
      </c>
      <c r="I153" s="292" t="s">
        <v>580</v>
      </c>
      <c r="J153" s="292"/>
      <c r="K153" s="288"/>
    </row>
    <row r="154" spans="2:11" ht="15" customHeight="1">
      <c r="B154" s="267"/>
      <c r="C154" s="292" t="s">
        <v>589</v>
      </c>
      <c r="D154" s="247"/>
      <c r="E154" s="247"/>
      <c r="F154" s="293" t="s">
        <v>576</v>
      </c>
      <c r="G154" s="247"/>
      <c r="H154" s="292" t="s">
        <v>609</v>
      </c>
      <c r="I154" s="292" t="s">
        <v>572</v>
      </c>
      <c r="J154" s="292">
        <v>50</v>
      </c>
      <c r="K154" s="288"/>
    </row>
    <row r="155" spans="2:11" ht="15" customHeight="1">
      <c r="B155" s="267"/>
      <c r="C155" s="292" t="s">
        <v>597</v>
      </c>
      <c r="D155" s="247"/>
      <c r="E155" s="247"/>
      <c r="F155" s="293" t="s">
        <v>576</v>
      </c>
      <c r="G155" s="247"/>
      <c r="H155" s="292" t="s">
        <v>609</v>
      </c>
      <c r="I155" s="292" t="s">
        <v>572</v>
      </c>
      <c r="J155" s="292">
        <v>50</v>
      </c>
      <c r="K155" s="288"/>
    </row>
    <row r="156" spans="2:11" ht="15" customHeight="1">
      <c r="B156" s="267"/>
      <c r="C156" s="292" t="s">
        <v>595</v>
      </c>
      <c r="D156" s="247"/>
      <c r="E156" s="247"/>
      <c r="F156" s="293" t="s">
        <v>576</v>
      </c>
      <c r="G156" s="247"/>
      <c r="H156" s="292" t="s">
        <v>609</v>
      </c>
      <c r="I156" s="292" t="s">
        <v>572</v>
      </c>
      <c r="J156" s="292">
        <v>50</v>
      </c>
      <c r="K156" s="288"/>
    </row>
    <row r="157" spans="2:11" ht="15" customHeight="1">
      <c r="B157" s="267"/>
      <c r="C157" s="292" t="s">
        <v>86</v>
      </c>
      <c r="D157" s="247"/>
      <c r="E157" s="247"/>
      <c r="F157" s="293" t="s">
        <v>570</v>
      </c>
      <c r="G157" s="247"/>
      <c r="H157" s="292" t="s">
        <v>631</v>
      </c>
      <c r="I157" s="292" t="s">
        <v>572</v>
      </c>
      <c r="J157" s="292" t="s">
        <v>632</v>
      </c>
      <c r="K157" s="288"/>
    </row>
    <row r="158" spans="2:11" ht="15" customHeight="1">
      <c r="B158" s="267"/>
      <c r="C158" s="292" t="s">
        <v>633</v>
      </c>
      <c r="D158" s="247"/>
      <c r="E158" s="247"/>
      <c r="F158" s="293" t="s">
        <v>570</v>
      </c>
      <c r="G158" s="247"/>
      <c r="H158" s="292" t="s">
        <v>634</v>
      </c>
      <c r="I158" s="292" t="s">
        <v>604</v>
      </c>
      <c r="J158" s="292"/>
      <c r="K158" s="288"/>
    </row>
    <row r="159" spans="2:11" ht="15" customHeight="1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>
      <c r="B160" s="243"/>
      <c r="C160" s="247"/>
      <c r="D160" s="247"/>
      <c r="E160" s="247"/>
      <c r="F160" s="266"/>
      <c r="G160" s="247"/>
      <c r="H160" s="247"/>
      <c r="I160" s="247"/>
      <c r="J160" s="247"/>
      <c r="K160" s="243"/>
    </row>
    <row r="161" spans="2:11" ht="18.75" customHeight="1"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2:11" ht="7.5" customHeight="1">
      <c r="B162" s="235"/>
      <c r="C162" s="236"/>
      <c r="D162" s="236"/>
      <c r="E162" s="236"/>
      <c r="F162" s="236"/>
      <c r="G162" s="236"/>
      <c r="H162" s="236"/>
      <c r="I162" s="236"/>
      <c r="J162" s="236"/>
      <c r="K162" s="237"/>
    </row>
    <row r="163" spans="2:11" ht="45" customHeight="1">
      <c r="B163" s="238"/>
      <c r="C163" s="358" t="s">
        <v>635</v>
      </c>
      <c r="D163" s="358"/>
      <c r="E163" s="358"/>
      <c r="F163" s="358"/>
      <c r="G163" s="358"/>
      <c r="H163" s="358"/>
      <c r="I163" s="358"/>
      <c r="J163" s="358"/>
      <c r="K163" s="239"/>
    </row>
    <row r="164" spans="2:11" ht="17.25" customHeight="1">
      <c r="B164" s="238"/>
      <c r="C164" s="259" t="s">
        <v>564</v>
      </c>
      <c r="D164" s="259"/>
      <c r="E164" s="259"/>
      <c r="F164" s="259" t="s">
        <v>565</v>
      </c>
      <c r="G164" s="296"/>
      <c r="H164" s="297" t="s">
        <v>109</v>
      </c>
      <c r="I164" s="297" t="s">
        <v>57</v>
      </c>
      <c r="J164" s="259" t="s">
        <v>566</v>
      </c>
      <c r="K164" s="239"/>
    </row>
    <row r="165" spans="2:11" ht="17.25" customHeight="1">
      <c r="B165" s="240"/>
      <c r="C165" s="261" t="s">
        <v>567</v>
      </c>
      <c r="D165" s="261"/>
      <c r="E165" s="261"/>
      <c r="F165" s="262" t="s">
        <v>568</v>
      </c>
      <c r="G165" s="298"/>
      <c r="H165" s="299"/>
      <c r="I165" s="299"/>
      <c r="J165" s="261" t="s">
        <v>569</v>
      </c>
      <c r="K165" s="241"/>
    </row>
    <row r="166" spans="2:11" ht="5.25" customHeight="1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>
      <c r="B167" s="267"/>
      <c r="C167" s="247" t="s">
        <v>573</v>
      </c>
      <c r="D167" s="247"/>
      <c r="E167" s="247"/>
      <c r="F167" s="266" t="s">
        <v>570</v>
      </c>
      <c r="G167" s="247"/>
      <c r="H167" s="247" t="s">
        <v>609</v>
      </c>
      <c r="I167" s="247" t="s">
        <v>572</v>
      </c>
      <c r="J167" s="247">
        <v>120</v>
      </c>
      <c r="K167" s="288"/>
    </row>
    <row r="168" spans="2:11" ht="15" customHeight="1">
      <c r="B168" s="267"/>
      <c r="C168" s="247" t="s">
        <v>618</v>
      </c>
      <c r="D168" s="247"/>
      <c r="E168" s="247"/>
      <c r="F168" s="266" t="s">
        <v>570</v>
      </c>
      <c r="G168" s="247"/>
      <c r="H168" s="247" t="s">
        <v>619</v>
      </c>
      <c r="I168" s="247" t="s">
        <v>572</v>
      </c>
      <c r="J168" s="247" t="s">
        <v>620</v>
      </c>
      <c r="K168" s="288"/>
    </row>
    <row r="169" spans="2:11" ht="15" customHeight="1">
      <c r="B169" s="267"/>
      <c r="C169" s="247" t="s">
        <v>519</v>
      </c>
      <c r="D169" s="247"/>
      <c r="E169" s="247"/>
      <c r="F169" s="266" t="s">
        <v>570</v>
      </c>
      <c r="G169" s="247"/>
      <c r="H169" s="247" t="s">
        <v>636</v>
      </c>
      <c r="I169" s="247" t="s">
        <v>572</v>
      </c>
      <c r="J169" s="247" t="s">
        <v>620</v>
      </c>
      <c r="K169" s="288"/>
    </row>
    <row r="170" spans="2:11" ht="15" customHeight="1">
      <c r="B170" s="267"/>
      <c r="C170" s="247" t="s">
        <v>575</v>
      </c>
      <c r="D170" s="247"/>
      <c r="E170" s="247"/>
      <c r="F170" s="266" t="s">
        <v>576</v>
      </c>
      <c r="G170" s="247"/>
      <c r="H170" s="247" t="s">
        <v>636</v>
      </c>
      <c r="I170" s="247" t="s">
        <v>572</v>
      </c>
      <c r="J170" s="247">
        <v>50</v>
      </c>
      <c r="K170" s="288"/>
    </row>
    <row r="171" spans="2:11" ht="15" customHeight="1">
      <c r="B171" s="267"/>
      <c r="C171" s="247" t="s">
        <v>578</v>
      </c>
      <c r="D171" s="247"/>
      <c r="E171" s="247"/>
      <c r="F171" s="266" t="s">
        <v>570</v>
      </c>
      <c r="G171" s="247"/>
      <c r="H171" s="247" t="s">
        <v>636</v>
      </c>
      <c r="I171" s="247" t="s">
        <v>580</v>
      </c>
      <c r="J171" s="247"/>
      <c r="K171" s="288"/>
    </row>
    <row r="172" spans="2:11" ht="15" customHeight="1">
      <c r="B172" s="267"/>
      <c r="C172" s="247" t="s">
        <v>589</v>
      </c>
      <c r="D172" s="247"/>
      <c r="E172" s="247"/>
      <c r="F172" s="266" t="s">
        <v>576</v>
      </c>
      <c r="G172" s="247"/>
      <c r="H172" s="247" t="s">
        <v>636</v>
      </c>
      <c r="I172" s="247" t="s">
        <v>572</v>
      </c>
      <c r="J172" s="247">
        <v>50</v>
      </c>
      <c r="K172" s="288"/>
    </row>
    <row r="173" spans="2:11" ht="15" customHeight="1">
      <c r="B173" s="267"/>
      <c r="C173" s="247" t="s">
        <v>597</v>
      </c>
      <c r="D173" s="247"/>
      <c r="E173" s="247"/>
      <c r="F173" s="266" t="s">
        <v>576</v>
      </c>
      <c r="G173" s="247"/>
      <c r="H173" s="247" t="s">
        <v>636</v>
      </c>
      <c r="I173" s="247" t="s">
        <v>572</v>
      </c>
      <c r="J173" s="247">
        <v>50</v>
      </c>
      <c r="K173" s="288"/>
    </row>
    <row r="174" spans="2:11" ht="15" customHeight="1">
      <c r="B174" s="267"/>
      <c r="C174" s="247" t="s">
        <v>595</v>
      </c>
      <c r="D174" s="247"/>
      <c r="E174" s="247"/>
      <c r="F174" s="266" t="s">
        <v>576</v>
      </c>
      <c r="G174" s="247"/>
      <c r="H174" s="247" t="s">
        <v>636</v>
      </c>
      <c r="I174" s="247" t="s">
        <v>572</v>
      </c>
      <c r="J174" s="247">
        <v>50</v>
      </c>
      <c r="K174" s="288"/>
    </row>
    <row r="175" spans="2:11" ht="15" customHeight="1">
      <c r="B175" s="267"/>
      <c r="C175" s="247" t="s">
        <v>108</v>
      </c>
      <c r="D175" s="247"/>
      <c r="E175" s="247"/>
      <c r="F175" s="266" t="s">
        <v>570</v>
      </c>
      <c r="G175" s="247"/>
      <c r="H175" s="247" t="s">
        <v>637</v>
      </c>
      <c r="I175" s="247" t="s">
        <v>638</v>
      </c>
      <c r="J175" s="247"/>
      <c r="K175" s="288"/>
    </row>
    <row r="176" spans="2:11" ht="15" customHeight="1">
      <c r="B176" s="267"/>
      <c r="C176" s="247" t="s">
        <v>57</v>
      </c>
      <c r="D176" s="247"/>
      <c r="E176" s="247"/>
      <c r="F176" s="266" t="s">
        <v>570</v>
      </c>
      <c r="G176" s="247"/>
      <c r="H176" s="247" t="s">
        <v>639</v>
      </c>
      <c r="I176" s="247" t="s">
        <v>640</v>
      </c>
      <c r="J176" s="247">
        <v>1</v>
      </c>
      <c r="K176" s="288"/>
    </row>
    <row r="177" spans="2:11" ht="15" customHeight="1">
      <c r="B177" s="267"/>
      <c r="C177" s="247" t="s">
        <v>53</v>
      </c>
      <c r="D177" s="247"/>
      <c r="E177" s="247"/>
      <c r="F177" s="266" t="s">
        <v>570</v>
      </c>
      <c r="G177" s="247"/>
      <c r="H177" s="247" t="s">
        <v>641</v>
      </c>
      <c r="I177" s="247" t="s">
        <v>572</v>
      </c>
      <c r="J177" s="247">
        <v>20</v>
      </c>
      <c r="K177" s="288"/>
    </row>
    <row r="178" spans="2:11" ht="15" customHeight="1">
      <c r="B178" s="267"/>
      <c r="C178" s="247" t="s">
        <v>109</v>
      </c>
      <c r="D178" s="247"/>
      <c r="E178" s="247"/>
      <c r="F178" s="266" t="s">
        <v>570</v>
      </c>
      <c r="G178" s="247"/>
      <c r="H178" s="247" t="s">
        <v>642</v>
      </c>
      <c r="I178" s="247" t="s">
        <v>572</v>
      </c>
      <c r="J178" s="247">
        <v>255</v>
      </c>
      <c r="K178" s="288"/>
    </row>
    <row r="179" spans="2:11" ht="15" customHeight="1">
      <c r="B179" s="267"/>
      <c r="C179" s="247" t="s">
        <v>110</v>
      </c>
      <c r="D179" s="247"/>
      <c r="E179" s="247"/>
      <c r="F179" s="266" t="s">
        <v>570</v>
      </c>
      <c r="G179" s="247"/>
      <c r="H179" s="247" t="s">
        <v>535</v>
      </c>
      <c r="I179" s="247" t="s">
        <v>572</v>
      </c>
      <c r="J179" s="247">
        <v>10</v>
      </c>
      <c r="K179" s="288"/>
    </row>
    <row r="180" spans="2:11" ht="15" customHeight="1">
      <c r="B180" s="267"/>
      <c r="C180" s="247" t="s">
        <v>111</v>
      </c>
      <c r="D180" s="247"/>
      <c r="E180" s="247"/>
      <c r="F180" s="266" t="s">
        <v>570</v>
      </c>
      <c r="G180" s="247"/>
      <c r="H180" s="247" t="s">
        <v>643</v>
      </c>
      <c r="I180" s="247" t="s">
        <v>604</v>
      </c>
      <c r="J180" s="247"/>
      <c r="K180" s="288"/>
    </row>
    <row r="181" spans="2:11" ht="15" customHeight="1">
      <c r="B181" s="267"/>
      <c r="C181" s="247" t="s">
        <v>644</v>
      </c>
      <c r="D181" s="247"/>
      <c r="E181" s="247"/>
      <c r="F181" s="266" t="s">
        <v>570</v>
      </c>
      <c r="G181" s="247"/>
      <c r="H181" s="247" t="s">
        <v>645</v>
      </c>
      <c r="I181" s="247" t="s">
        <v>604</v>
      </c>
      <c r="J181" s="247"/>
      <c r="K181" s="288"/>
    </row>
    <row r="182" spans="2:11" ht="15" customHeight="1">
      <c r="B182" s="267"/>
      <c r="C182" s="247" t="s">
        <v>633</v>
      </c>
      <c r="D182" s="247"/>
      <c r="E182" s="247"/>
      <c r="F182" s="266" t="s">
        <v>570</v>
      </c>
      <c r="G182" s="247"/>
      <c r="H182" s="247" t="s">
        <v>646</v>
      </c>
      <c r="I182" s="247" t="s">
        <v>604</v>
      </c>
      <c r="J182" s="247"/>
      <c r="K182" s="288"/>
    </row>
    <row r="183" spans="2:11" ht="15" customHeight="1">
      <c r="B183" s="267"/>
      <c r="C183" s="247" t="s">
        <v>113</v>
      </c>
      <c r="D183" s="247"/>
      <c r="E183" s="247"/>
      <c r="F183" s="266" t="s">
        <v>576</v>
      </c>
      <c r="G183" s="247"/>
      <c r="H183" s="247" t="s">
        <v>647</v>
      </c>
      <c r="I183" s="247" t="s">
        <v>572</v>
      </c>
      <c r="J183" s="247">
        <v>50</v>
      </c>
      <c r="K183" s="288"/>
    </row>
    <row r="184" spans="2:11" ht="15" customHeight="1">
      <c r="B184" s="267"/>
      <c r="C184" s="247" t="s">
        <v>648</v>
      </c>
      <c r="D184" s="247"/>
      <c r="E184" s="247"/>
      <c r="F184" s="266" t="s">
        <v>576</v>
      </c>
      <c r="G184" s="247"/>
      <c r="H184" s="247" t="s">
        <v>649</v>
      </c>
      <c r="I184" s="247" t="s">
        <v>650</v>
      </c>
      <c r="J184" s="247"/>
      <c r="K184" s="288"/>
    </row>
    <row r="185" spans="2:11" ht="15" customHeight="1">
      <c r="B185" s="267"/>
      <c r="C185" s="247" t="s">
        <v>651</v>
      </c>
      <c r="D185" s="247"/>
      <c r="E185" s="247"/>
      <c r="F185" s="266" t="s">
        <v>576</v>
      </c>
      <c r="G185" s="247"/>
      <c r="H185" s="247" t="s">
        <v>652</v>
      </c>
      <c r="I185" s="247" t="s">
        <v>650</v>
      </c>
      <c r="J185" s="247"/>
      <c r="K185" s="288"/>
    </row>
    <row r="186" spans="2:11" ht="15" customHeight="1">
      <c r="B186" s="267"/>
      <c r="C186" s="247" t="s">
        <v>653</v>
      </c>
      <c r="D186" s="247"/>
      <c r="E186" s="247"/>
      <c r="F186" s="266" t="s">
        <v>576</v>
      </c>
      <c r="G186" s="247"/>
      <c r="H186" s="247" t="s">
        <v>654</v>
      </c>
      <c r="I186" s="247" t="s">
        <v>650</v>
      </c>
      <c r="J186" s="247"/>
      <c r="K186" s="288"/>
    </row>
    <row r="187" spans="2:11" ht="15" customHeight="1">
      <c r="B187" s="267"/>
      <c r="C187" s="300" t="s">
        <v>655</v>
      </c>
      <c r="D187" s="247"/>
      <c r="E187" s="247"/>
      <c r="F187" s="266" t="s">
        <v>576</v>
      </c>
      <c r="G187" s="247"/>
      <c r="H187" s="247" t="s">
        <v>656</v>
      </c>
      <c r="I187" s="247" t="s">
        <v>657</v>
      </c>
      <c r="J187" s="301" t="s">
        <v>658</v>
      </c>
      <c r="K187" s="288"/>
    </row>
    <row r="188" spans="2:11" ht="15" customHeight="1">
      <c r="B188" s="267"/>
      <c r="C188" s="252" t="s">
        <v>42</v>
      </c>
      <c r="D188" s="247"/>
      <c r="E188" s="247"/>
      <c r="F188" s="266" t="s">
        <v>570</v>
      </c>
      <c r="G188" s="247"/>
      <c r="H188" s="243" t="s">
        <v>659</v>
      </c>
      <c r="I188" s="247" t="s">
        <v>660</v>
      </c>
      <c r="J188" s="247"/>
      <c r="K188" s="288"/>
    </row>
    <row r="189" spans="2:11" ht="15" customHeight="1">
      <c r="B189" s="267"/>
      <c r="C189" s="252" t="s">
        <v>661</v>
      </c>
      <c r="D189" s="247"/>
      <c r="E189" s="247"/>
      <c r="F189" s="266" t="s">
        <v>570</v>
      </c>
      <c r="G189" s="247"/>
      <c r="H189" s="247" t="s">
        <v>662</v>
      </c>
      <c r="I189" s="247" t="s">
        <v>604</v>
      </c>
      <c r="J189" s="247"/>
      <c r="K189" s="288"/>
    </row>
    <row r="190" spans="2:11" ht="15" customHeight="1">
      <c r="B190" s="267"/>
      <c r="C190" s="252" t="s">
        <v>663</v>
      </c>
      <c r="D190" s="247"/>
      <c r="E190" s="247"/>
      <c r="F190" s="266" t="s">
        <v>570</v>
      </c>
      <c r="G190" s="247"/>
      <c r="H190" s="247" t="s">
        <v>664</v>
      </c>
      <c r="I190" s="247" t="s">
        <v>604</v>
      </c>
      <c r="J190" s="247"/>
      <c r="K190" s="288"/>
    </row>
    <row r="191" spans="2:11" ht="15" customHeight="1">
      <c r="B191" s="267"/>
      <c r="C191" s="252" t="s">
        <v>665</v>
      </c>
      <c r="D191" s="247"/>
      <c r="E191" s="247"/>
      <c r="F191" s="266" t="s">
        <v>576</v>
      </c>
      <c r="G191" s="247"/>
      <c r="H191" s="247" t="s">
        <v>666</v>
      </c>
      <c r="I191" s="247" t="s">
        <v>604</v>
      </c>
      <c r="J191" s="247"/>
      <c r="K191" s="288"/>
    </row>
    <row r="192" spans="2:11" ht="15" customHeight="1">
      <c r="B192" s="294"/>
      <c r="C192" s="302"/>
      <c r="D192" s="276"/>
      <c r="E192" s="276"/>
      <c r="F192" s="276"/>
      <c r="G192" s="276"/>
      <c r="H192" s="276"/>
      <c r="I192" s="276"/>
      <c r="J192" s="276"/>
      <c r="K192" s="295"/>
    </row>
    <row r="193" spans="2:11" ht="18.75" customHeight="1">
      <c r="B193" s="243"/>
      <c r="C193" s="247"/>
      <c r="D193" s="247"/>
      <c r="E193" s="247"/>
      <c r="F193" s="266"/>
      <c r="G193" s="247"/>
      <c r="H193" s="247"/>
      <c r="I193" s="247"/>
      <c r="J193" s="247"/>
      <c r="K193" s="243"/>
    </row>
    <row r="194" spans="2:11" ht="18.75" customHeight="1">
      <c r="B194" s="243"/>
      <c r="C194" s="247"/>
      <c r="D194" s="247"/>
      <c r="E194" s="247"/>
      <c r="F194" s="266"/>
      <c r="G194" s="247"/>
      <c r="H194" s="247"/>
      <c r="I194" s="247"/>
      <c r="J194" s="247"/>
      <c r="K194" s="243"/>
    </row>
    <row r="195" spans="2:11" ht="18.75" customHeight="1"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2:11" ht="13.5">
      <c r="B196" s="235"/>
      <c r="C196" s="236"/>
      <c r="D196" s="236"/>
      <c r="E196" s="236"/>
      <c r="F196" s="236"/>
      <c r="G196" s="236"/>
      <c r="H196" s="236"/>
      <c r="I196" s="236"/>
      <c r="J196" s="236"/>
      <c r="K196" s="237"/>
    </row>
    <row r="197" spans="2:11" ht="21">
      <c r="B197" s="238"/>
      <c r="C197" s="358" t="s">
        <v>667</v>
      </c>
      <c r="D197" s="358"/>
      <c r="E197" s="358"/>
      <c r="F197" s="358"/>
      <c r="G197" s="358"/>
      <c r="H197" s="358"/>
      <c r="I197" s="358"/>
      <c r="J197" s="358"/>
      <c r="K197" s="239"/>
    </row>
    <row r="198" spans="2:11" ht="25.5" customHeight="1">
      <c r="B198" s="238"/>
      <c r="C198" s="303" t="s">
        <v>668</v>
      </c>
      <c r="D198" s="303"/>
      <c r="E198" s="303"/>
      <c r="F198" s="303" t="s">
        <v>669</v>
      </c>
      <c r="G198" s="304"/>
      <c r="H198" s="357" t="s">
        <v>670</v>
      </c>
      <c r="I198" s="357"/>
      <c r="J198" s="357"/>
      <c r="K198" s="239"/>
    </row>
    <row r="199" spans="2:11" ht="5.25" customHeight="1">
      <c r="B199" s="267"/>
      <c r="C199" s="264"/>
      <c r="D199" s="264"/>
      <c r="E199" s="264"/>
      <c r="F199" s="264"/>
      <c r="G199" s="247"/>
      <c r="H199" s="264"/>
      <c r="I199" s="264"/>
      <c r="J199" s="264"/>
      <c r="K199" s="288"/>
    </row>
    <row r="200" spans="2:11" ht="15" customHeight="1">
      <c r="B200" s="267"/>
      <c r="C200" s="247" t="s">
        <v>660</v>
      </c>
      <c r="D200" s="247"/>
      <c r="E200" s="247"/>
      <c r="F200" s="266" t="s">
        <v>43</v>
      </c>
      <c r="G200" s="247"/>
      <c r="H200" s="355" t="s">
        <v>671</v>
      </c>
      <c r="I200" s="355"/>
      <c r="J200" s="355"/>
      <c r="K200" s="288"/>
    </row>
    <row r="201" spans="2:11" ht="15" customHeight="1">
      <c r="B201" s="267"/>
      <c r="C201" s="273"/>
      <c r="D201" s="247"/>
      <c r="E201" s="247"/>
      <c r="F201" s="266" t="s">
        <v>44</v>
      </c>
      <c r="G201" s="247"/>
      <c r="H201" s="355" t="s">
        <v>672</v>
      </c>
      <c r="I201" s="355"/>
      <c r="J201" s="355"/>
      <c r="K201" s="288"/>
    </row>
    <row r="202" spans="2:11" ht="15" customHeight="1">
      <c r="B202" s="267"/>
      <c r="C202" s="273"/>
      <c r="D202" s="247"/>
      <c r="E202" s="247"/>
      <c r="F202" s="266" t="s">
        <v>47</v>
      </c>
      <c r="G202" s="247"/>
      <c r="H202" s="355" t="s">
        <v>673</v>
      </c>
      <c r="I202" s="355"/>
      <c r="J202" s="355"/>
      <c r="K202" s="288"/>
    </row>
    <row r="203" spans="2:11" ht="15" customHeight="1">
      <c r="B203" s="267"/>
      <c r="C203" s="247"/>
      <c r="D203" s="247"/>
      <c r="E203" s="247"/>
      <c r="F203" s="266" t="s">
        <v>45</v>
      </c>
      <c r="G203" s="247"/>
      <c r="H203" s="355" t="s">
        <v>674</v>
      </c>
      <c r="I203" s="355"/>
      <c r="J203" s="355"/>
      <c r="K203" s="288"/>
    </row>
    <row r="204" spans="2:11" ht="15" customHeight="1">
      <c r="B204" s="267"/>
      <c r="C204" s="247"/>
      <c r="D204" s="247"/>
      <c r="E204" s="247"/>
      <c r="F204" s="266" t="s">
        <v>46</v>
      </c>
      <c r="G204" s="247"/>
      <c r="H204" s="355" t="s">
        <v>675</v>
      </c>
      <c r="I204" s="355"/>
      <c r="J204" s="355"/>
      <c r="K204" s="288"/>
    </row>
    <row r="205" spans="2:11" ht="15" customHeight="1">
      <c r="B205" s="267"/>
      <c r="C205" s="247"/>
      <c r="D205" s="247"/>
      <c r="E205" s="247"/>
      <c r="F205" s="266"/>
      <c r="G205" s="247"/>
      <c r="H205" s="247"/>
      <c r="I205" s="247"/>
      <c r="J205" s="247"/>
      <c r="K205" s="288"/>
    </row>
    <row r="206" spans="2:11" ht="15" customHeight="1">
      <c r="B206" s="267"/>
      <c r="C206" s="247" t="s">
        <v>616</v>
      </c>
      <c r="D206" s="247"/>
      <c r="E206" s="247"/>
      <c r="F206" s="266" t="s">
        <v>76</v>
      </c>
      <c r="G206" s="247"/>
      <c r="H206" s="355" t="s">
        <v>676</v>
      </c>
      <c r="I206" s="355"/>
      <c r="J206" s="355"/>
      <c r="K206" s="288"/>
    </row>
    <row r="207" spans="2:11" ht="15" customHeight="1">
      <c r="B207" s="267"/>
      <c r="C207" s="273"/>
      <c r="D207" s="247"/>
      <c r="E207" s="247"/>
      <c r="F207" s="266" t="s">
        <v>514</v>
      </c>
      <c r="G207" s="247"/>
      <c r="H207" s="355" t="s">
        <v>515</v>
      </c>
      <c r="I207" s="355"/>
      <c r="J207" s="355"/>
      <c r="K207" s="288"/>
    </row>
    <row r="208" spans="2:11" ht="15" customHeight="1">
      <c r="B208" s="267"/>
      <c r="C208" s="247"/>
      <c r="D208" s="247"/>
      <c r="E208" s="247"/>
      <c r="F208" s="266" t="s">
        <v>512</v>
      </c>
      <c r="G208" s="247"/>
      <c r="H208" s="355" t="s">
        <v>677</v>
      </c>
      <c r="I208" s="355"/>
      <c r="J208" s="355"/>
      <c r="K208" s="288"/>
    </row>
    <row r="209" spans="2:11" ht="15" customHeight="1">
      <c r="B209" s="305"/>
      <c r="C209" s="273"/>
      <c r="D209" s="273"/>
      <c r="E209" s="273"/>
      <c r="F209" s="266" t="s">
        <v>516</v>
      </c>
      <c r="G209" s="252"/>
      <c r="H209" s="356" t="s">
        <v>517</v>
      </c>
      <c r="I209" s="356"/>
      <c r="J209" s="356"/>
      <c r="K209" s="306"/>
    </row>
    <row r="210" spans="2:11" ht="15" customHeight="1">
      <c r="B210" s="305"/>
      <c r="C210" s="273"/>
      <c r="D210" s="273"/>
      <c r="E210" s="273"/>
      <c r="F210" s="266" t="s">
        <v>473</v>
      </c>
      <c r="G210" s="252"/>
      <c r="H210" s="356" t="s">
        <v>678</v>
      </c>
      <c r="I210" s="356"/>
      <c r="J210" s="356"/>
      <c r="K210" s="306"/>
    </row>
    <row r="211" spans="2:11" ht="15" customHeight="1">
      <c r="B211" s="305"/>
      <c r="C211" s="273"/>
      <c r="D211" s="273"/>
      <c r="E211" s="273"/>
      <c r="F211" s="307"/>
      <c r="G211" s="252"/>
      <c r="H211" s="308"/>
      <c r="I211" s="308"/>
      <c r="J211" s="308"/>
      <c r="K211" s="306"/>
    </row>
    <row r="212" spans="2:11" ht="15" customHeight="1">
      <c r="B212" s="305"/>
      <c r="C212" s="247" t="s">
        <v>640</v>
      </c>
      <c r="D212" s="273"/>
      <c r="E212" s="273"/>
      <c r="F212" s="266">
        <v>1</v>
      </c>
      <c r="G212" s="252"/>
      <c r="H212" s="356" t="s">
        <v>679</v>
      </c>
      <c r="I212" s="356"/>
      <c r="J212" s="356"/>
      <c r="K212" s="306"/>
    </row>
    <row r="213" spans="2:11" ht="15" customHeight="1">
      <c r="B213" s="305"/>
      <c r="C213" s="273"/>
      <c r="D213" s="273"/>
      <c r="E213" s="273"/>
      <c r="F213" s="266">
        <v>2</v>
      </c>
      <c r="G213" s="252"/>
      <c r="H213" s="356" t="s">
        <v>680</v>
      </c>
      <c r="I213" s="356"/>
      <c r="J213" s="356"/>
      <c r="K213" s="306"/>
    </row>
    <row r="214" spans="2:11" ht="15" customHeight="1">
      <c r="B214" s="305"/>
      <c r="C214" s="273"/>
      <c r="D214" s="273"/>
      <c r="E214" s="273"/>
      <c r="F214" s="266">
        <v>3</v>
      </c>
      <c r="G214" s="252"/>
      <c r="H214" s="356" t="s">
        <v>681</v>
      </c>
      <c r="I214" s="356"/>
      <c r="J214" s="356"/>
      <c r="K214" s="306"/>
    </row>
    <row r="215" spans="2:11" ht="15" customHeight="1">
      <c r="B215" s="305"/>
      <c r="C215" s="273"/>
      <c r="D215" s="273"/>
      <c r="E215" s="273"/>
      <c r="F215" s="266">
        <v>4</v>
      </c>
      <c r="G215" s="252"/>
      <c r="H215" s="356" t="s">
        <v>682</v>
      </c>
      <c r="I215" s="356"/>
      <c r="J215" s="356"/>
      <c r="K215" s="306"/>
    </row>
    <row r="216" spans="2:11" ht="12.75" customHeight="1">
      <c r="B216" s="309"/>
      <c r="C216" s="310"/>
      <c r="D216" s="310"/>
      <c r="E216" s="310"/>
      <c r="F216" s="310"/>
      <c r="G216" s="310"/>
      <c r="H216" s="310"/>
      <c r="I216" s="310"/>
      <c r="J216" s="310"/>
      <c r="K216" s="31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Pavel Hrba</cp:lastModifiedBy>
  <dcterms:created xsi:type="dcterms:W3CDTF">2018-05-22T16:24:30Z</dcterms:created>
  <dcterms:modified xsi:type="dcterms:W3CDTF">2018-05-22T16:25:36Z</dcterms:modified>
  <cp:category/>
  <cp:version/>
  <cp:contentType/>
  <cp:contentStatus/>
</cp:coreProperties>
</file>