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\\Dana\Dana\SOU_ELEKTROTECHNICKÉ_PLZEŇ\ŠATNY_U_TĚLOCVIČEN\UT_TAUBER\"/>
    </mc:Choice>
  </mc:AlternateContent>
  <xr:revisionPtr revIDLastSave="0" documentId="13_ncr:1_{D4672B18-ED8F-4107-81EE-29137F88E613}" xr6:coauthVersionLast="31" xr6:coauthVersionMax="31" xr10:uidLastSave="{00000000-0000-0000-0000-000000000000}"/>
  <bookViews>
    <workbookView xWindow="0" yWindow="0" windowWidth="28800" windowHeight="11925" xr2:uid="{00000000-000D-0000-FFFF-FFFF00000000}"/>
  </bookViews>
  <sheets>
    <sheet name="Rekapitulace stavby" sheetId="1" r:id="rId1"/>
    <sheet name="18-8a - Rekonstrukce soci..." sheetId="3" r:id="rId2"/>
  </sheets>
  <definedNames>
    <definedName name="_xlnm._FilterDatabase" localSheetId="1" hidden="1">'18-8a - Rekonstrukce soci...'!$C$84:$K$177</definedName>
    <definedName name="_xlnm.Print_Titles" localSheetId="1">'18-8a - Rekonstrukce soci...'!$84:$84</definedName>
    <definedName name="_xlnm.Print_Titles" localSheetId="0">'Rekapitulace stavby'!$49:$49</definedName>
    <definedName name="_xlnm.Print_Area" localSheetId="1">'18-8a - Rekonstrukce soci...'!$C$4:$J$36,'18-8a - Rekonstrukce soci...'!$C$42:$J$66,'18-8a - Rekonstrukce soci...'!$C$72:$K$177</definedName>
    <definedName name="_xlnm.Print_Area" localSheetId="0">'Rekapitulace stavby'!$D$4:$AO$33,'Rekapitulace stavby'!$C$39:$AQ$53</definedName>
  </definedNames>
  <calcPr calcId="179017"/>
</workbook>
</file>

<file path=xl/calcChain.xml><?xml version="1.0" encoding="utf-8"?>
<calcChain xmlns="http://schemas.openxmlformats.org/spreadsheetml/2006/main">
  <c r="AY52" i="1" l="1"/>
  <c r="AX52" i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T170" i="3" s="1"/>
  <c r="R171" i="3"/>
  <c r="P171" i="3"/>
  <c r="BK171" i="3"/>
  <c r="J171" i="3"/>
  <c r="BE171" i="3" s="1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T166" i="3" s="1"/>
  <c r="R167" i="3"/>
  <c r="R166" i="3" s="1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R162" i="3" s="1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T145" i="3" s="1"/>
  <c r="R146" i="3"/>
  <c r="P146" i="3"/>
  <c r="BK146" i="3"/>
  <c r="J146" i="3"/>
  <c r="BE146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BE134" i="3"/>
  <c r="T134" i="3"/>
  <c r="R134" i="3"/>
  <c r="P134" i="3"/>
  <c r="BK134" i="3"/>
  <c r="J134" i="3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F130" i="3"/>
  <c r="BE130" i="3"/>
  <c r="T130" i="3"/>
  <c r="R130" i="3"/>
  <c r="P130" i="3"/>
  <c r="BK130" i="3"/>
  <c r="J130" i="3"/>
  <c r="BI129" i="3"/>
  <c r="BH129" i="3"/>
  <c r="BG129" i="3"/>
  <c r="BF129" i="3"/>
  <c r="BE129" i="3"/>
  <c r="T129" i="3"/>
  <c r="R129" i="3"/>
  <c r="P129" i="3"/>
  <c r="BK129" i="3"/>
  <c r="J129" i="3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BK123" i="3" s="1"/>
  <c r="J123" i="3" s="1"/>
  <c r="J61" i="3" s="1"/>
  <c r="J124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P105" i="3" s="1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T102" i="3" s="1"/>
  <c r="R103" i="3"/>
  <c r="P103" i="3"/>
  <c r="P102" i="3" s="1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F33" i="3" s="1"/>
  <c r="BC52" i="1" s="1"/>
  <c r="BG88" i="3"/>
  <c r="BF88" i="3"/>
  <c r="T88" i="3"/>
  <c r="T87" i="3" s="1"/>
  <c r="R88" i="3"/>
  <c r="P88" i="3"/>
  <c r="BK88" i="3"/>
  <c r="BK87" i="3" s="1"/>
  <c r="J88" i="3"/>
  <c r="BE88" i="3" s="1"/>
  <c r="F79" i="3"/>
  <c r="E77" i="3"/>
  <c r="E75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81" i="3" s="1"/>
  <c r="J14" i="3"/>
  <c r="J12" i="3"/>
  <c r="J49" i="3" s="1"/>
  <c r="E7" i="3"/>
  <c r="E45" i="3" s="1"/>
  <c r="BC51" i="1"/>
  <c r="AS51" i="1"/>
  <c r="L47" i="1"/>
  <c r="AM46" i="1"/>
  <c r="L46" i="1"/>
  <c r="AM44" i="1"/>
  <c r="L44" i="1"/>
  <c r="L42" i="1"/>
  <c r="L41" i="1"/>
  <c r="F30" i="3" l="1"/>
  <c r="AZ52" i="1" s="1"/>
  <c r="AZ51" i="1" s="1"/>
  <c r="W26" i="1" s="1"/>
  <c r="F34" i="3"/>
  <c r="BD52" i="1" s="1"/>
  <c r="BD51" i="1" s="1"/>
  <c r="W30" i="1" s="1"/>
  <c r="BK102" i="3"/>
  <c r="J102" i="3" s="1"/>
  <c r="J59" i="3" s="1"/>
  <c r="R105" i="3"/>
  <c r="P123" i="3"/>
  <c r="BK145" i="3"/>
  <c r="J145" i="3" s="1"/>
  <c r="J62" i="3" s="1"/>
  <c r="T162" i="3"/>
  <c r="BK170" i="3"/>
  <c r="J170" i="3" s="1"/>
  <c r="J65" i="3" s="1"/>
  <c r="P87" i="3"/>
  <c r="R123" i="3"/>
  <c r="P145" i="3"/>
  <c r="BK162" i="3"/>
  <c r="J162" i="3" s="1"/>
  <c r="J63" i="3" s="1"/>
  <c r="BK166" i="3"/>
  <c r="J166" i="3" s="1"/>
  <c r="J64" i="3" s="1"/>
  <c r="P170" i="3"/>
  <c r="F31" i="3"/>
  <c r="BA52" i="1" s="1"/>
  <c r="T105" i="3"/>
  <c r="T86" i="3" s="1"/>
  <c r="T85" i="3" s="1"/>
  <c r="F82" i="3"/>
  <c r="R87" i="3"/>
  <c r="F32" i="3"/>
  <c r="BB52" i="1" s="1"/>
  <c r="R102" i="3"/>
  <c r="BK105" i="3"/>
  <c r="J105" i="3" s="1"/>
  <c r="J60" i="3" s="1"/>
  <c r="T123" i="3"/>
  <c r="R145" i="3"/>
  <c r="P162" i="3"/>
  <c r="P166" i="3"/>
  <c r="R170" i="3"/>
  <c r="J87" i="3"/>
  <c r="J58" i="3" s="1"/>
  <c r="W29" i="1"/>
  <c r="AY51" i="1"/>
  <c r="F51" i="3"/>
  <c r="J79" i="3"/>
  <c r="J81" i="3"/>
  <c r="J30" i="3"/>
  <c r="AV52" i="1" s="1"/>
  <c r="J31" i="3"/>
  <c r="AW52" i="1" s="1"/>
  <c r="AV51" i="1" l="1"/>
  <c r="AT52" i="1"/>
  <c r="BK86" i="3"/>
  <c r="J86" i="3" s="1"/>
  <c r="J57" i="3" s="1"/>
  <c r="R86" i="3"/>
  <c r="R85" i="3" s="1"/>
  <c r="BA51" i="1"/>
  <c r="BB51" i="1"/>
  <c r="P86" i="3"/>
  <c r="P85" i="3" s="1"/>
  <c r="AU52" i="1" s="1"/>
  <c r="BK85" i="3"/>
  <c r="J85" i="3" s="1"/>
  <c r="AK26" i="1"/>
  <c r="AX51" i="1" l="1"/>
  <c r="W28" i="1"/>
  <c r="W27" i="1"/>
  <c r="AW51" i="1"/>
  <c r="AU51" i="1"/>
  <c r="J56" i="3"/>
  <c r="J27" i="3"/>
  <c r="AK27" i="1" l="1"/>
  <c r="AT51" i="1"/>
  <c r="J36" i="3"/>
  <c r="AG52" i="1"/>
  <c r="AN52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<sst xmlns="http://schemas.openxmlformats.org/spreadsheetml/2006/main" count="1528" uniqueCount="475">
  <si>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</si>
  <si>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</si>
  <si>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</si>
  <si>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</si>
  <si>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</si>
  <si>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</si>
  <si>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</si>
  <si>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{87bcf0a6-7dc9-4167-9375-248375181b04}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</si>
  <si>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</si>
  <si>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</si>
  <si>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</si>
  <si>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</si>
  <si>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</si>
  <si>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</si>
  <si>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</si>
  <si>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</si>
  <si>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18/8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</si>
  <si>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</si>
  <si>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</si>
  <si>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SOUE Plzeň Skvrňany</t>
  </si>
  <si>
    <t>KSO:</t>
  </si>
  <si>
    <t>CC-CZ:</t>
  </si>
  <si>
    <t>Místo:</t>
  </si>
  <si>
    <t xml:space="preserve"> </t>
  </si>
  <si>
    <t>Datum:</t>
  </si>
  <si>
    <t>19.3.2018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</si>
  <si>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</si>
  <si>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</si>
  <si>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</si>
  <si>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</si>
  <si>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</si>
  <si>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</si>
  <si>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</si>
  <si>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</si>
  <si>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</si>
  <si>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</si>
  <si>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</si>
  <si>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</si>
  <si>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</si>
  <si>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</si>
  <si>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</si>
  <si>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</si>
  <si>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</si>
  <si>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</si>
  <si>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</si>
  <si>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</si>
  <si>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</si>
  <si>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</si>
  <si>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</si>
  <si>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</si>
  <si>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</si>
  <si>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</si>
  <si>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</si>
  <si>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</si>
  <si>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</si>
  <si>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</si>
  <si>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</si>
  <si>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</si>
  <si>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</si>
  <si>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</si>
  <si>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</si>
  <si>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</si>
  <si>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</si>
  <si>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</si>
  <si>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</si>
  <si>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</si>
  <si>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</si>
  <si>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</si>
  <si>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</si>
  <si>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</si>
  <si>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</si>
  <si>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</si>
  <si>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</si>
  <si>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</si>
  <si>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Rekonstrukce sociálního zařízení tělocvičen a chodby</t>
  </si>
  <si>
    <t>STA</t>
  </si>
  <si>
    <t>1</t>
  </si>
  <si>
    <t>2</t>
  </si>
  <si>
    <t>18/8a</t>
  </si>
  <si>
    <t>{60d68f13-199a-4759-b353-adee6e72a240}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</si>
  <si>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</si>
  <si>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</si>
  <si>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</si>
  <si>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</si>
  <si>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</si>
  <si>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</si>
  <si>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</si>
  <si>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</si>
  <si>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</si>
  <si>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</si>
  <si>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</si>
  <si>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</si>
  <si>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</si>
  <si>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</si>
  <si>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</si>
  <si>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</si>
  <si>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</si>
  <si>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</si>
  <si>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</si>
  <si>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</si>
  <si>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</si>
  <si>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</si>
  <si>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</si>
  <si>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</si>
  <si>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</si>
  <si>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</si>
  <si>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</si>
  <si>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713</t>
  </si>
  <si>
    <t>Izolace tepelné</t>
  </si>
  <si>
    <t>ROZPOCET</t>
  </si>
  <si>
    <t>K</t>
  </si>
  <si>
    <t>713300842</t>
  </si>
  <si>
    <t>Izolace tepelné odstranění izolace z vláknitých materiálů s konstrukcí s povrchovou úpravou</t>
  </si>
  <si>
    <t>m2</t>
  </si>
  <si>
    <t>CS ÚRS 2017 01</t>
  </si>
  <si>
    <t>16</t>
  </si>
  <si>
    <t>924530350</t>
  </si>
  <si>
    <t>713463411</t>
  </si>
  <si>
    <t>Montáž izolace tepelné potrubí a ohybů návlekovými izolačními pouzdry</t>
  </si>
  <si>
    <t>m</t>
  </si>
  <si>
    <t>412378773</t>
  </si>
  <si>
    <t>3</t>
  </si>
  <si>
    <t>M</t>
  </si>
  <si>
    <t>6315501525</t>
  </si>
  <si>
    <t>32</t>
  </si>
  <si>
    <t>1492605112</t>
  </si>
  <si>
    <t>4</t>
  </si>
  <si>
    <t>6315501830</t>
  </si>
  <si>
    <t>705689665</t>
  </si>
  <si>
    <t>5</t>
  </si>
  <si>
    <t>6315502230</t>
  </si>
  <si>
    <t>-451001514</t>
  </si>
  <si>
    <t>6</t>
  </si>
  <si>
    <t>6315502830</t>
  </si>
  <si>
    <t>-206865619</t>
  </si>
  <si>
    <t>7</t>
  </si>
  <si>
    <t>6315503530</t>
  </si>
  <si>
    <t>-929118455</t>
  </si>
  <si>
    <t>8</t>
  </si>
  <si>
    <t>6315505421</t>
  </si>
  <si>
    <t>1911743646</t>
  </si>
  <si>
    <t>9</t>
  </si>
  <si>
    <t>6315506030</t>
  </si>
  <si>
    <t>686130697</t>
  </si>
  <si>
    <t>10</t>
  </si>
  <si>
    <t>6315510200</t>
  </si>
  <si>
    <t>kus</t>
  </si>
  <si>
    <t>-187275858</t>
  </si>
  <si>
    <t>11</t>
  </si>
  <si>
    <t>6315510201</t>
  </si>
  <si>
    <t>-647468940</t>
  </si>
  <si>
    <t>12</t>
  </si>
  <si>
    <t>631545780</t>
  </si>
  <si>
    <t>-93609811</t>
  </si>
  <si>
    <t>13</t>
  </si>
  <si>
    <t>631546200</t>
  </si>
  <si>
    <t>95818657</t>
  </si>
  <si>
    <t>14</t>
  </si>
  <si>
    <t>998713101</t>
  </si>
  <si>
    <t>Přesun hmot tonážní pro izolace tepelné v objektech v do 6 m</t>
  </si>
  <si>
    <t>t</t>
  </si>
  <si>
    <t>1655486740</t>
  </si>
  <si>
    <t>731</t>
  </si>
  <si>
    <t>Ústřední vytápění - kotelny</t>
  </si>
  <si>
    <t>731341130</t>
  </si>
  <si>
    <t>Hadice napouštěcí pryžové D 16/23</t>
  </si>
  <si>
    <t>-1013066354</t>
  </si>
  <si>
    <t>998731101</t>
  </si>
  <si>
    <t>Přesun hmot tonážní pro kotelny v objektech v do 6 m</t>
  </si>
  <si>
    <t>-704954233</t>
  </si>
  <si>
    <t>733</t>
  </si>
  <si>
    <t>Ústřední vytápění - rozvodné potrubí</t>
  </si>
  <si>
    <t>17</t>
  </si>
  <si>
    <t>733110803</t>
  </si>
  <si>
    <t>Demontáž potrubí ocelového závitového do DN 15</t>
  </si>
  <si>
    <t>91741180</t>
  </si>
  <si>
    <t>18</t>
  </si>
  <si>
    <t>733110806</t>
  </si>
  <si>
    <t>Demontáž potrubí ocelového závitového do DN 32</t>
  </si>
  <si>
    <t>-681799927</t>
  </si>
  <si>
    <t>19</t>
  </si>
  <si>
    <t>733110808</t>
  </si>
  <si>
    <t>Demontáž potrubí ocelového závitového do DN 50</t>
  </si>
  <si>
    <t>1833694756</t>
  </si>
  <si>
    <t>20</t>
  </si>
  <si>
    <t>733110810</t>
  </si>
  <si>
    <t>Demontáž potrubí ocelového závitového do DN 80</t>
  </si>
  <si>
    <t>1279663098</t>
  </si>
  <si>
    <t>733121165</t>
  </si>
  <si>
    <t>Potrubí ocelové hladké bezešvé nízkotlaké nebo středotlaké D 89x3,6</t>
  </si>
  <si>
    <t>-1969333556</t>
  </si>
  <si>
    <t>22</t>
  </si>
  <si>
    <t>01</t>
  </si>
  <si>
    <t>-600012359</t>
  </si>
  <si>
    <t>23</t>
  </si>
  <si>
    <t>02</t>
  </si>
  <si>
    <t>dtto  18/1,2</t>
  </si>
  <si>
    <t>-192995799</t>
  </si>
  <si>
    <t>24</t>
  </si>
  <si>
    <t>03</t>
  </si>
  <si>
    <t>dtto  22/1,5</t>
  </si>
  <si>
    <t>-1704314632</t>
  </si>
  <si>
    <t>25</t>
  </si>
  <si>
    <t>04</t>
  </si>
  <si>
    <t>dtto  28/1,5</t>
  </si>
  <si>
    <t>-1234368010</t>
  </si>
  <si>
    <t>26</t>
  </si>
  <si>
    <t>05</t>
  </si>
  <si>
    <t>dtto  35/1,5</t>
  </si>
  <si>
    <t>-564482751</t>
  </si>
  <si>
    <t>27</t>
  </si>
  <si>
    <t>06</t>
  </si>
  <si>
    <t>dtto  54/1,5</t>
  </si>
  <si>
    <t>-1908579916</t>
  </si>
  <si>
    <t>28</t>
  </si>
  <si>
    <t>07</t>
  </si>
  <si>
    <t>dtto  64/2</t>
  </si>
  <si>
    <t>-2030220248</t>
  </si>
  <si>
    <t>29</t>
  </si>
  <si>
    <t>08</t>
  </si>
  <si>
    <t>Montáž položek 01 až 07</t>
  </si>
  <si>
    <t>hod</t>
  </si>
  <si>
    <t>426980134</t>
  </si>
  <si>
    <t>30</t>
  </si>
  <si>
    <t>733190225</t>
  </si>
  <si>
    <t>Zkouška těsnosti potrubí ocelové hladké přes D 60,3x2,9 do D 89x5,0</t>
  </si>
  <si>
    <t>-1691943823</t>
  </si>
  <si>
    <t>31</t>
  </si>
  <si>
    <t>733190801</t>
  </si>
  <si>
    <t>Odřezání objímky dvojité do DN 50</t>
  </si>
  <si>
    <t>662749731</t>
  </si>
  <si>
    <t>733191828</t>
  </si>
  <si>
    <t>Odřezání držáku potrubí třmenového do D 108 bez demontáže podpěr, konzol nebo výložníků</t>
  </si>
  <si>
    <t>-1696028809</t>
  </si>
  <si>
    <t>33</t>
  </si>
  <si>
    <t>998733101</t>
  </si>
  <si>
    <t>Přesun hmot tonážní pro rozvody potrubí v objektech v do 6 m</t>
  </si>
  <si>
    <t>902344849</t>
  </si>
  <si>
    <t>734</t>
  </si>
  <si>
    <t>Ústřední vytápění - armatury</t>
  </si>
  <si>
    <t>34</t>
  </si>
  <si>
    <t>734100812</t>
  </si>
  <si>
    <t>Demontáž armatury přírubové se dvěma přírubami do DN 100</t>
  </si>
  <si>
    <t>268443140</t>
  </si>
  <si>
    <t>35</t>
  </si>
  <si>
    <t>734109115</t>
  </si>
  <si>
    <t>Montáž armatury přírubové se dvěma přírubami PN 6 DN 65</t>
  </si>
  <si>
    <t>soubor</t>
  </si>
  <si>
    <t>-1268142589</t>
  </si>
  <si>
    <t>36</t>
  </si>
  <si>
    <t>42205100109</t>
  </si>
  <si>
    <t>ks</t>
  </si>
  <si>
    <t>-1342371804</t>
  </si>
  <si>
    <t>37</t>
  </si>
  <si>
    <t>734172227</t>
  </si>
  <si>
    <t>Mezikus přírubový bez protipřírub z ocelových trubek hladkých redukovaný DN 80/65</t>
  </si>
  <si>
    <t>328655130</t>
  </si>
  <si>
    <t>38</t>
  </si>
  <si>
    <t>734173216</t>
  </si>
  <si>
    <t>Spoj přírubový PN 6/I do 200°C DN 65</t>
  </si>
  <si>
    <t>1715188590</t>
  </si>
  <si>
    <t>39</t>
  </si>
  <si>
    <t>734190818</t>
  </si>
  <si>
    <t>Rozpojení přírubového spoje do DN 100</t>
  </si>
  <si>
    <t>-465563408</t>
  </si>
  <si>
    <t>40</t>
  </si>
  <si>
    <t>734200811</t>
  </si>
  <si>
    <t>Demontáž armatury závitové s jedním závitem do G 1/2</t>
  </si>
  <si>
    <t>-1805275234</t>
  </si>
  <si>
    <t>41</t>
  </si>
  <si>
    <t>734200821</t>
  </si>
  <si>
    <t>Demontáž armatury závitové se dvěma závity do G 1/2</t>
  </si>
  <si>
    <t>-2101207585</t>
  </si>
  <si>
    <t>42</t>
  </si>
  <si>
    <t>734200822</t>
  </si>
  <si>
    <t>Demontáž armatury závitové se dvěma závity do G 1</t>
  </si>
  <si>
    <t>-2127942961</t>
  </si>
  <si>
    <t>43</t>
  </si>
  <si>
    <t>734209105</t>
  </si>
  <si>
    <t>Montáž termostatických hlavic</t>
  </si>
  <si>
    <t>810008494</t>
  </si>
  <si>
    <t>44</t>
  </si>
  <si>
    <t>734209113</t>
  </si>
  <si>
    <t>Montáž armatury závitové s dvěma závity G 1/2</t>
  </si>
  <si>
    <t>-1215784245</t>
  </si>
  <si>
    <t>45</t>
  </si>
  <si>
    <t>734209119</t>
  </si>
  <si>
    <t>Montáž armatury závitové s dvěma závity G 2 1/2</t>
  </si>
  <si>
    <t>61480008</t>
  </si>
  <si>
    <t>46</t>
  </si>
  <si>
    <t>010</t>
  </si>
  <si>
    <t>-1951680531</t>
  </si>
  <si>
    <t>47</t>
  </si>
  <si>
    <t>734291123</t>
  </si>
  <si>
    <t>Kohout plnící a vypouštěcí G 1/2 PN 10 do 110°C závitový</t>
  </si>
  <si>
    <t>-497789472</t>
  </si>
  <si>
    <t>48</t>
  </si>
  <si>
    <t>5512120302</t>
  </si>
  <si>
    <t>1225239587</t>
  </si>
  <si>
    <t>49</t>
  </si>
  <si>
    <t>5512150122</t>
  </si>
  <si>
    <t>-1207120686</t>
  </si>
  <si>
    <t>50</t>
  </si>
  <si>
    <t>5512150131</t>
  </si>
  <si>
    <t>-312929347</t>
  </si>
  <si>
    <t>51</t>
  </si>
  <si>
    <t>5512150138</t>
  </si>
  <si>
    <t>-586355917</t>
  </si>
  <si>
    <t>52</t>
  </si>
  <si>
    <t>5512150134</t>
  </si>
  <si>
    <t>-2129928630</t>
  </si>
  <si>
    <t>53</t>
  </si>
  <si>
    <t>5512150139</t>
  </si>
  <si>
    <t>1241438335</t>
  </si>
  <si>
    <t>54</t>
  </si>
  <si>
    <t>998734101</t>
  </si>
  <si>
    <t>Přesun hmot tonážní pro armatury v objektech v do 6 m</t>
  </si>
  <si>
    <t>-1104548894</t>
  </si>
  <si>
    <t>735</t>
  </si>
  <si>
    <t>Ústřední vytápění - otopná tělesa</t>
  </si>
  <si>
    <t>55</t>
  </si>
  <si>
    <t>735000912</t>
  </si>
  <si>
    <t>Vyregulování ventilu nebo kohoutu dvojregulačního s termostatickým ovládáním</t>
  </si>
  <si>
    <t>-1464400870</t>
  </si>
  <si>
    <t>56</t>
  </si>
  <si>
    <t>735121810</t>
  </si>
  <si>
    <t>Demontáž otopného tělesa ocelového článkového</t>
  </si>
  <si>
    <t>-539195602</t>
  </si>
  <si>
    <t>57</t>
  </si>
  <si>
    <t>735152291</t>
  </si>
  <si>
    <t>1821610068</t>
  </si>
  <si>
    <t>58</t>
  </si>
  <si>
    <t>735152293</t>
  </si>
  <si>
    <t>1630890164</t>
  </si>
  <si>
    <t>59</t>
  </si>
  <si>
    <t>735152294</t>
  </si>
  <si>
    <t>420883485</t>
  </si>
  <si>
    <t>60</t>
  </si>
  <si>
    <t>735152296</t>
  </si>
  <si>
    <t>-1477967029</t>
  </si>
  <si>
    <t>61</t>
  </si>
  <si>
    <t>735152297</t>
  </si>
  <si>
    <t>-1537300547</t>
  </si>
  <si>
    <t>62</t>
  </si>
  <si>
    <t>735152299</t>
  </si>
  <si>
    <t>1944451385</t>
  </si>
  <si>
    <t>63</t>
  </si>
  <si>
    <t>735152300</t>
  </si>
  <si>
    <t>989056502</t>
  </si>
  <si>
    <t>64</t>
  </si>
  <si>
    <t>735152300L</t>
  </si>
  <si>
    <t>-403228658</t>
  </si>
  <si>
    <t>65</t>
  </si>
  <si>
    <t>735152460</t>
  </si>
  <si>
    <t>1299247719</t>
  </si>
  <si>
    <t>66</t>
  </si>
  <si>
    <t>735159110</t>
  </si>
  <si>
    <t>Montáž otopných těles délky do 1500 mm</t>
  </si>
  <si>
    <t>1729826998</t>
  </si>
  <si>
    <t>67</t>
  </si>
  <si>
    <t>735159220</t>
  </si>
  <si>
    <t>-1711579156</t>
  </si>
  <si>
    <t>68</t>
  </si>
  <si>
    <t>735291800</t>
  </si>
  <si>
    <t>Demontáž konzoly nebo držáku otopných těles, registrů nebo konvektorů do odpadu</t>
  </si>
  <si>
    <t>1384330114</t>
  </si>
  <si>
    <t>69</t>
  </si>
  <si>
    <t>735494811</t>
  </si>
  <si>
    <t>Vypuštění vody z otopných těles</t>
  </si>
  <si>
    <t>-1155772840</t>
  </si>
  <si>
    <t>70</t>
  </si>
  <si>
    <t>998735101</t>
  </si>
  <si>
    <t>Přesun hmot tonážní pro otopná tělesa v objektech v do 6 m</t>
  </si>
  <si>
    <t>-1395555893</t>
  </si>
  <si>
    <t>767</t>
  </si>
  <si>
    <t>Konstrukce zámečnické</t>
  </si>
  <si>
    <t>71</t>
  </si>
  <si>
    <t>767995111</t>
  </si>
  <si>
    <t>Montáž atypických zámečnických konstrukcí hmotnosti do 5 kg</t>
  </si>
  <si>
    <t>kg</t>
  </si>
  <si>
    <t>-1371875347</t>
  </si>
  <si>
    <t>72</t>
  </si>
  <si>
    <t>011</t>
  </si>
  <si>
    <t>Materiál montážní na uchycení potrubí</t>
  </si>
  <si>
    <t>-16186320</t>
  </si>
  <si>
    <t>73</t>
  </si>
  <si>
    <t>998767101</t>
  </si>
  <si>
    <t>Přesun hmot tonážní pro zámečnické konstrukce v objektech v do 6 m</t>
  </si>
  <si>
    <t>-1595866334</t>
  </si>
  <si>
    <t>783</t>
  </si>
  <si>
    <t>Dokončovací práce - nátěry</t>
  </si>
  <si>
    <t>74</t>
  </si>
  <si>
    <t>783314101</t>
  </si>
  <si>
    <t>Základní jednonásobný syntetický nátěr zámečnických konstrukcí</t>
  </si>
  <si>
    <t>1210726476</t>
  </si>
  <si>
    <t>75</t>
  </si>
  <si>
    <t>783317101</t>
  </si>
  <si>
    <t>Krycí jednonásobný syntetický standardní nátěr zámečnických konstrukcí</t>
  </si>
  <si>
    <t>409918007</t>
  </si>
  <si>
    <t>76</t>
  </si>
  <si>
    <t>783614661</t>
  </si>
  <si>
    <t>Základní antikorozní jednonásobný syntetický potrubí DN do 100 mm</t>
  </si>
  <si>
    <t>954042316</t>
  </si>
  <si>
    <t>HZS</t>
  </si>
  <si>
    <t>Hodinové zúčtovací sazby</t>
  </si>
  <si>
    <t>77</t>
  </si>
  <si>
    <t>012</t>
  </si>
  <si>
    <t>Propláchnutí topného systému</t>
  </si>
  <si>
    <t>512</t>
  </si>
  <si>
    <t>-1817324044</t>
  </si>
  <si>
    <t>78</t>
  </si>
  <si>
    <t>013</t>
  </si>
  <si>
    <t>Provedení tlakové zkoušky topného systému</t>
  </si>
  <si>
    <t>-1543638723</t>
  </si>
  <si>
    <t>79</t>
  </si>
  <si>
    <t>014</t>
  </si>
  <si>
    <t>Napuštění topného systému upravenou vodou</t>
  </si>
  <si>
    <t>742352210</t>
  </si>
  <si>
    <t>80</t>
  </si>
  <si>
    <t>015</t>
  </si>
  <si>
    <t>Topná zkouška</t>
  </si>
  <si>
    <t>838079735</t>
  </si>
  <si>
    <t>81</t>
  </si>
  <si>
    <t>016</t>
  </si>
  <si>
    <t>Spolupráce s profesí elektro</t>
  </si>
  <si>
    <t>-1395297572</t>
  </si>
  <si>
    <t>82</t>
  </si>
  <si>
    <t>017</t>
  </si>
  <si>
    <t>Spolupráce s profesí stavební</t>
  </si>
  <si>
    <t>1657061899</t>
  </si>
  <si>
    <t>83</t>
  </si>
  <si>
    <t>018</t>
  </si>
  <si>
    <t>Nepředvídatelné práce při demontáži stávajícího zařízení ÚT</t>
  </si>
  <si>
    <t>-328880782</t>
  </si>
  <si>
    <t>18/8a - Rekonstrukce sociálního zařízení tělocvičen a chodby</t>
  </si>
  <si>
    <t>PSV - Práce a dodávky PSV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</si>
  <si>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</si>
  <si>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</si>
  <si>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</si>
  <si>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</si>
  <si>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</si>
  <si>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</si>
  <si>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</si>
  <si>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PSV</t>
  </si>
  <si>
    <t>Práce a dodávky PSV</t>
  </si>
  <si>
    <t>Izol.trubice na bázi polyetylénu lambda 0,038WmK do teploty 102°C síla 25mm potrubí 15/1,2</t>
  </si>
  <si>
    <t>dtto                                                                                                       síla 30mm potrubí 18/1,2</t>
  </si>
  <si>
    <t>dtto                                                                                                      síla 30mm potrubí 22/1,5</t>
  </si>
  <si>
    <t>dtto                                                                                                      síla 30mm potrubí 28/1,5</t>
  </si>
  <si>
    <t>dtto                                                                                                      síla 30mm potrubí 35/1,5</t>
  </si>
  <si>
    <t>dtto                                                                                                      síla 30mm potrubí 54/1,5</t>
  </si>
  <si>
    <t>dtto                                                                                                      síla 30mm potrubí 64/2</t>
  </si>
  <si>
    <t>Plastové spony</t>
  </si>
  <si>
    <t>Spojovací páska 3mmx50mmx50m</t>
  </si>
  <si>
    <t>Pouzdro potrubní izolační 89/40 mm z minerální vlny,lambda 0,035WmK,tmax.250°C. povrchová úprava hliníková fólie</t>
  </si>
  <si>
    <t>Páska samolepící šířka 50 mm, délka 50 m</t>
  </si>
  <si>
    <t>Trubka přesná z uhlíkové oceli vně galvanicky pozinkovaná s červeným proužkem včetně fitinek,PN 16 bar,tmax.110°C 15/1,2</t>
  </si>
  <si>
    <t>Klapky uzavírací mezipřírubové ruční  DN 65/0,6 materiál tvárná litina,disk nerez ocel,manžeta EPDM-XU,tmax.130°C</t>
  </si>
  <si>
    <t>Motorický kulový uzavírací ventil  DN 65,kvs 410,0,vnit.závit, PN10,tmax.110°C,pohon 230V/50Hz,doba běhu 90 sek.,IP65,pouzdro:poniklovaná mosaz,kulový uzávěr:mosaz,tvrdé chromování,těsnící sedlo:PTFE,těsnění:EPDM</t>
  </si>
  <si>
    <t>Termostatická hlavice s vestavěným čidlem,provedení pro veřejné prostory,M30x1,5 rozsah 6 až 28°C,s kapalinovou náplní,barva bílá, pro VK tělesa</t>
  </si>
  <si>
    <t>Radiátorové šroubení rohové dvojité DN15 s uzavíráním a vypouštěním, pro tělesa se spodním připojením</t>
  </si>
  <si>
    <t xml:space="preserve">Svěrné spojky pro měděné a přesné ocel.trubky 15   </t>
  </si>
  <si>
    <t xml:space="preserve">Svěrné spojky pro měděné a přesné ocel.trubky 18  </t>
  </si>
  <si>
    <t xml:space="preserve">Opěrné pouzdro pro měděné nebo ocelové trubky 15   </t>
  </si>
  <si>
    <t xml:space="preserve">Opěrné pouzdro pro měděné nebo ocelové trubky 18  </t>
  </si>
  <si>
    <t xml:space="preserve">Otopné těleso panelové ocelové Ventilkompakt 1 přídavná přestupní plocha, spodní pravé připojení 2xG1/2",vnit.závit,s odvzd.ventilem,vč.konzol,bar.odstín bílý RAL 9016,provedení 11výška/délka 900/400mm </t>
  </si>
  <si>
    <t xml:space="preserve">dtto                                                                            provedení 11 výška/délka 900/600mm </t>
  </si>
  <si>
    <t xml:space="preserve">dtto                                                                           provedení 11 výška/délka 900/700mm </t>
  </si>
  <si>
    <t xml:space="preserve">dtto                                                                            provedení 11 výška/délka 900/900mm </t>
  </si>
  <si>
    <t xml:space="preserve">dtto                                                                           provedení 11 výška/délka 900/1000 mm </t>
  </si>
  <si>
    <t xml:space="preserve">dtto                                                                           provedení 11 výška/délka 900/1200 mm </t>
  </si>
  <si>
    <t xml:space="preserve">dtto                                                                          provedení 11 výška/délka 900/1400 mm </t>
  </si>
  <si>
    <t xml:space="preserve">Otopné těleso panelové ocelové Ventilkompakt 1 přídavná přestupní plocha, spodní levé připojení 2xG1/2",vnit.závit,s odvzd.ventilem,vč.konzol,bar.odstín bílý RAL 9016,provedení 11 výška/délka 900/1400 mm </t>
  </si>
  <si>
    <t xml:space="preserve">Otopné těleso panelové ocelové žárově pozinkováno 1 přídavná přestupní plocha,spodní pravé připojení 2xG1/2",vnit.závit,s odvzd.ventilem,vč.konzol,bar.odstín bílý RAL 9016,provedení 21 výška/délka 900/1400mm </t>
  </si>
  <si>
    <t>REKAPITULACE STAVBY - SOUPIS PRACÍ ZAŘÍZENÍ PRO VYTÁPĚNÍ STAVEB -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</si>
</sst>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3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26" fillId="0" borderId="22" xfId="0" applyNumberFormat="1" applyFont="1" applyBorder="1" applyAlignment="1">
      <alignment vertical="center"/>
    </xf>
    <xf numFmtId="4" fontId="26" fillId="0" borderId="23" xfId="0" applyNumberFormat="1" applyFont="1" applyBorder="1" applyAlignment="1">
      <alignment vertical="center"/>
    </xf>
    <xf numFmtId="166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30" fillId="0" borderId="15" xfId="0" applyNumberFormat="1" applyFont="1" applyBorder="1" applyAlignment="1"/>
    <xf numFmtId="166" fontId="30" fillId="0" borderId="16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6" fillId="0" borderId="17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8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7" xfId="0" applyFont="1" applyBorder="1" applyAlignment="1" applyProtection="1">
      <alignment horizontal="center" vertical="center"/>
      <protection locked="0"/>
    </xf>
    <xf numFmtId="49" fontId="32" fillId="0" borderId="27" xfId="0" applyNumberFormat="1" applyFont="1" applyBorder="1" applyAlignment="1" applyProtection="1">
      <alignment horizontal="left" vertical="center" wrapText="1"/>
      <protection locked="0"/>
    </xf>
    <xf numFmtId="0" fontId="32" fillId="0" borderId="27" xfId="0" applyFont="1" applyBorder="1" applyAlignment="1" applyProtection="1">
      <alignment horizontal="left" vertical="center" wrapText="1"/>
      <protection locked="0"/>
    </xf>
    <xf numFmtId="0" fontId="32" fillId="0" borderId="27" xfId="0" applyFont="1" applyBorder="1" applyAlignment="1" applyProtection="1">
      <alignment horizontal="center" vertical="center" wrapText="1"/>
      <protection locked="0"/>
    </xf>
    <xf numFmtId="167" fontId="32" fillId="0" borderId="27" xfId="0" applyNumberFormat="1" applyFont="1" applyBorder="1" applyAlignment="1" applyProtection="1">
      <alignment vertical="center"/>
      <protection locked="0"/>
    </xf>
    <xf numFmtId="4" fontId="32" fillId="4" borderId="27" xfId="0" applyNumberFormat="1" applyFont="1" applyFill="1" applyBorder="1" applyAlignment="1" applyProtection="1">
      <alignment vertical="center"/>
      <protection locked="0"/>
    </xf>
    <xf numFmtId="4" fontId="32" fillId="0" borderId="27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2" fillId="4" borderId="27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D5" sqref="D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>
      <c r="B4" s="23"/>
      <c r="C4" s="24"/>
      <c r="D4" s="25" t="s">
        <v>474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30" t="s">
        <v>16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4"/>
      <c r="AQ5" s="26"/>
      <c r="BE5" s="228" t="s">
        <v>17</v>
      </c>
      <c r="BS5" s="19" t="s">
        <v>9</v>
      </c>
    </row>
    <row r="6" spans="1:74" ht="36.950000000000003" customHeight="1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197" t="s">
        <v>19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4"/>
      <c r="AQ6" s="26"/>
      <c r="BE6" s="229"/>
      <c r="BS6" s="19" t="s">
        <v>9</v>
      </c>
    </row>
    <row r="7" spans="1:74" ht="14.45" customHeight="1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21</v>
      </c>
      <c r="AL7" s="24"/>
      <c r="AM7" s="24"/>
      <c r="AN7" s="30" t="s">
        <v>5</v>
      </c>
      <c r="AO7" s="24"/>
      <c r="AP7" s="24"/>
      <c r="AQ7" s="26"/>
      <c r="BE7" s="229"/>
      <c r="BS7" s="19" t="s">
        <v>9</v>
      </c>
    </row>
    <row r="8" spans="1:74" ht="14.45" customHeight="1">
      <c r="B8" s="23"/>
      <c r="C8" s="24"/>
      <c r="D8" s="32" t="s">
        <v>22</v>
      </c>
      <c r="E8" s="24"/>
      <c r="F8" s="24"/>
      <c r="G8" s="24"/>
      <c r="H8" s="24"/>
      <c r="I8" s="24"/>
      <c r="J8" s="24"/>
      <c r="K8" s="30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24</v>
      </c>
      <c r="AL8" s="24"/>
      <c r="AM8" s="24"/>
      <c r="AN8" s="33" t="s">
        <v>25</v>
      </c>
      <c r="AO8" s="24"/>
      <c r="AP8" s="24"/>
      <c r="AQ8" s="26"/>
      <c r="BE8" s="229"/>
      <c r="BS8" s="19" t="s">
        <v>9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29"/>
      <c r="BS9" s="19" t="s">
        <v>9</v>
      </c>
    </row>
    <row r="10" spans="1:74" ht="14.45" customHeight="1">
      <c r="B10" s="23"/>
      <c r="C10" s="24"/>
      <c r="D10" s="32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27</v>
      </c>
      <c r="AL10" s="24"/>
      <c r="AM10" s="24"/>
      <c r="AN10" s="30" t="s">
        <v>5</v>
      </c>
      <c r="AO10" s="24"/>
      <c r="AP10" s="24"/>
      <c r="AQ10" s="26"/>
      <c r="BE10" s="229"/>
      <c r="BS10" s="19" t="s">
        <v>9</v>
      </c>
    </row>
    <row r="11" spans="1:74" ht="18.399999999999999" customHeight="1">
      <c r="B11" s="23"/>
      <c r="C11" s="24"/>
      <c r="D11" s="24"/>
      <c r="E11" s="30" t="s">
        <v>23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28</v>
      </c>
      <c r="AL11" s="24"/>
      <c r="AM11" s="24"/>
      <c r="AN11" s="30" t="s">
        <v>5</v>
      </c>
      <c r="AO11" s="24"/>
      <c r="AP11" s="24"/>
      <c r="AQ11" s="26"/>
      <c r="BE11" s="229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29"/>
      <c r="BS12" s="19" t="s">
        <v>9</v>
      </c>
    </row>
    <row r="13" spans="1:74" ht="14.45" customHeight="1">
      <c r="B13" s="23"/>
      <c r="C13" s="24"/>
      <c r="D13" s="32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27</v>
      </c>
      <c r="AL13" s="24"/>
      <c r="AM13" s="24"/>
      <c r="AN13" s="34" t="s">
        <v>30</v>
      </c>
      <c r="AO13" s="24"/>
      <c r="AP13" s="24"/>
      <c r="AQ13" s="26"/>
      <c r="BE13" s="229"/>
      <c r="BS13" s="19" t="s">
        <v>9</v>
      </c>
    </row>
    <row r="14" spans="1:74" ht="15">
      <c r="B14" s="23"/>
      <c r="C14" s="24"/>
      <c r="D14" s="24"/>
      <c r="E14" s="199" t="s">
        <v>30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32" t="s">
        <v>28</v>
      </c>
      <c r="AL14" s="24"/>
      <c r="AM14" s="24"/>
      <c r="AN14" s="34" t="s">
        <v>30</v>
      </c>
      <c r="AO14" s="24"/>
      <c r="AP14" s="24"/>
      <c r="AQ14" s="26"/>
      <c r="BE14" s="229"/>
      <c r="BS14" s="19" t="s">
        <v>9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29"/>
      <c r="BS15" s="19" t="s">
        <v>6</v>
      </c>
    </row>
    <row r="16" spans="1:74" ht="14.45" customHeight="1">
      <c r="B16" s="23"/>
      <c r="C16" s="24"/>
      <c r="D16" s="32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27</v>
      </c>
      <c r="AL16" s="24"/>
      <c r="AM16" s="24"/>
      <c r="AN16" s="30" t="s">
        <v>5</v>
      </c>
      <c r="AO16" s="24"/>
      <c r="AP16" s="24"/>
      <c r="AQ16" s="26"/>
      <c r="BE16" s="229"/>
      <c r="BS16" s="19" t="s">
        <v>6</v>
      </c>
    </row>
    <row r="17" spans="2:71" ht="18.399999999999999" customHeight="1">
      <c r="B17" s="23"/>
      <c r="C17" s="24"/>
      <c r="D17" s="24"/>
      <c r="E17" s="30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28</v>
      </c>
      <c r="AL17" s="24"/>
      <c r="AM17" s="24"/>
      <c r="AN17" s="30" t="s">
        <v>5</v>
      </c>
      <c r="AO17" s="24"/>
      <c r="AP17" s="24"/>
      <c r="AQ17" s="26"/>
      <c r="BE17" s="229"/>
      <c r="BS17" s="19" t="s">
        <v>32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29"/>
      <c r="BS18" s="19" t="s">
        <v>9</v>
      </c>
    </row>
    <row r="19" spans="2:71" ht="14.45" customHeight="1">
      <c r="B19" s="23"/>
      <c r="C19" s="24"/>
      <c r="D19" s="32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29"/>
      <c r="BS19" s="19" t="s">
        <v>9</v>
      </c>
    </row>
    <row r="20" spans="2:71" ht="57" customHeight="1">
      <c r="B20" s="23"/>
      <c r="C20" s="24"/>
      <c r="D20" s="24"/>
      <c r="E20" s="201" t="s">
        <v>34</v>
      </c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4"/>
      <c r="AP20" s="24"/>
      <c r="AQ20" s="26"/>
      <c r="BE20" s="229"/>
      <c r="BS20" s="19" t="s">
        <v>32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29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29"/>
    </row>
    <row r="23" spans="2:71" s="1" customFormat="1" ht="25.9" customHeight="1">
      <c r="B23" s="36"/>
      <c r="C23" s="37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02">
        <f>ROUND(AG51,2)</f>
        <v>0</v>
      </c>
      <c r="AL23" s="203"/>
      <c r="AM23" s="203"/>
      <c r="AN23" s="203"/>
      <c r="AO23" s="203"/>
      <c r="AP23" s="37"/>
      <c r="AQ23" s="40"/>
      <c r="BE23" s="229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29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04" t="s">
        <v>36</v>
      </c>
      <c r="M25" s="204"/>
      <c r="N25" s="204"/>
      <c r="O25" s="204"/>
      <c r="P25" s="37"/>
      <c r="Q25" s="37"/>
      <c r="R25" s="37"/>
      <c r="S25" s="37"/>
      <c r="T25" s="37"/>
      <c r="U25" s="37"/>
      <c r="V25" s="37"/>
      <c r="W25" s="204" t="s">
        <v>37</v>
      </c>
      <c r="X25" s="204"/>
      <c r="Y25" s="204"/>
      <c r="Z25" s="204"/>
      <c r="AA25" s="204"/>
      <c r="AB25" s="204"/>
      <c r="AC25" s="204"/>
      <c r="AD25" s="204"/>
      <c r="AE25" s="204"/>
      <c r="AF25" s="37"/>
      <c r="AG25" s="37"/>
      <c r="AH25" s="37"/>
      <c r="AI25" s="37"/>
      <c r="AJ25" s="37"/>
      <c r="AK25" s="204" t="s">
        <v>38</v>
      </c>
      <c r="AL25" s="204"/>
      <c r="AM25" s="204"/>
      <c r="AN25" s="204"/>
      <c r="AO25" s="204"/>
      <c r="AP25" s="37"/>
      <c r="AQ25" s="40"/>
      <c r="BE25" s="229"/>
    </row>
    <row r="26" spans="2:71" s="2" customFormat="1" ht="14.45" customHeight="1">
      <c r="B26" s="42"/>
      <c r="C26" s="43"/>
      <c r="D26" s="44" t="s">
        <v>39</v>
      </c>
      <c r="E26" s="43"/>
      <c r="F26" s="44" t="s">
        <v>40</v>
      </c>
      <c r="G26" s="43"/>
      <c r="H26" s="43"/>
      <c r="I26" s="43"/>
      <c r="J26" s="43"/>
      <c r="K26" s="43"/>
      <c r="L26" s="194">
        <v>0.21</v>
      </c>
      <c r="M26" s="195"/>
      <c r="N26" s="195"/>
      <c r="O26" s="195"/>
      <c r="P26" s="43"/>
      <c r="Q26" s="43"/>
      <c r="R26" s="43"/>
      <c r="S26" s="43"/>
      <c r="T26" s="43"/>
      <c r="U26" s="43"/>
      <c r="V26" s="43"/>
      <c r="W26" s="196">
        <f>ROUND(AZ51,2)</f>
        <v>0</v>
      </c>
      <c r="X26" s="195"/>
      <c r="Y26" s="195"/>
      <c r="Z26" s="195"/>
      <c r="AA26" s="195"/>
      <c r="AB26" s="195"/>
      <c r="AC26" s="195"/>
      <c r="AD26" s="195"/>
      <c r="AE26" s="195"/>
      <c r="AF26" s="43"/>
      <c r="AG26" s="43"/>
      <c r="AH26" s="43"/>
      <c r="AI26" s="43"/>
      <c r="AJ26" s="43"/>
      <c r="AK26" s="196">
        <f>ROUND(AV51,2)</f>
        <v>0</v>
      </c>
      <c r="AL26" s="195"/>
      <c r="AM26" s="195"/>
      <c r="AN26" s="195"/>
      <c r="AO26" s="195"/>
      <c r="AP26" s="43"/>
      <c r="AQ26" s="45"/>
      <c r="BE26" s="229"/>
    </row>
    <row r="27" spans="2:71" s="2" customFormat="1" ht="14.45" customHeight="1">
      <c r="B27" s="42"/>
      <c r="C27" s="43"/>
      <c r="D27" s="43"/>
      <c r="E27" s="43"/>
      <c r="F27" s="44" t="s">
        <v>41</v>
      </c>
      <c r="G27" s="43"/>
      <c r="H27" s="43"/>
      <c r="I27" s="43"/>
      <c r="J27" s="43"/>
      <c r="K27" s="43"/>
      <c r="L27" s="194">
        <v>0.15</v>
      </c>
      <c r="M27" s="195"/>
      <c r="N27" s="195"/>
      <c r="O27" s="195"/>
      <c r="P27" s="43"/>
      <c r="Q27" s="43"/>
      <c r="R27" s="43"/>
      <c r="S27" s="43"/>
      <c r="T27" s="43"/>
      <c r="U27" s="43"/>
      <c r="V27" s="43"/>
      <c r="W27" s="196">
        <f>ROUND(BA51,2)</f>
        <v>0</v>
      </c>
      <c r="X27" s="195"/>
      <c r="Y27" s="195"/>
      <c r="Z27" s="195"/>
      <c r="AA27" s="195"/>
      <c r="AB27" s="195"/>
      <c r="AC27" s="195"/>
      <c r="AD27" s="195"/>
      <c r="AE27" s="195"/>
      <c r="AF27" s="43"/>
      <c r="AG27" s="43"/>
      <c r="AH27" s="43"/>
      <c r="AI27" s="43"/>
      <c r="AJ27" s="43"/>
      <c r="AK27" s="196">
        <f>ROUND(AW51,2)</f>
        <v>0</v>
      </c>
      <c r="AL27" s="195"/>
      <c r="AM27" s="195"/>
      <c r="AN27" s="195"/>
      <c r="AO27" s="195"/>
      <c r="AP27" s="43"/>
      <c r="AQ27" s="45"/>
      <c r="BE27" s="229"/>
    </row>
    <row r="28" spans="2:71" s="2" customFormat="1" ht="14.45" hidden="1" customHeight="1">
      <c r="B28" s="42"/>
      <c r="C28" s="43"/>
      <c r="D28" s="43"/>
      <c r="E28" s="43"/>
      <c r="F28" s="44" t="s">
        <v>42</v>
      </c>
      <c r="G28" s="43"/>
      <c r="H28" s="43"/>
      <c r="I28" s="43"/>
      <c r="J28" s="43"/>
      <c r="K28" s="43"/>
      <c r="L28" s="194">
        <v>0.21</v>
      </c>
      <c r="M28" s="195"/>
      <c r="N28" s="195"/>
      <c r="O28" s="195"/>
      <c r="P28" s="43"/>
      <c r="Q28" s="43"/>
      <c r="R28" s="43"/>
      <c r="S28" s="43"/>
      <c r="T28" s="43"/>
      <c r="U28" s="43"/>
      <c r="V28" s="43"/>
      <c r="W28" s="196">
        <f>ROUND(BB51,2)</f>
        <v>0</v>
      </c>
      <c r="X28" s="195"/>
      <c r="Y28" s="195"/>
      <c r="Z28" s="195"/>
      <c r="AA28" s="195"/>
      <c r="AB28" s="195"/>
      <c r="AC28" s="195"/>
      <c r="AD28" s="195"/>
      <c r="AE28" s="195"/>
      <c r="AF28" s="43"/>
      <c r="AG28" s="43"/>
      <c r="AH28" s="43"/>
      <c r="AI28" s="43"/>
      <c r="AJ28" s="43"/>
      <c r="AK28" s="196">
        <v>0</v>
      </c>
      <c r="AL28" s="195"/>
      <c r="AM28" s="195"/>
      <c r="AN28" s="195"/>
      <c r="AO28" s="195"/>
      <c r="AP28" s="43"/>
      <c r="AQ28" s="45"/>
      <c r="BE28" s="229"/>
    </row>
    <row r="29" spans="2:71" s="2" customFormat="1" ht="14.45" hidden="1" customHeight="1">
      <c r="B29" s="42"/>
      <c r="C29" s="43"/>
      <c r="D29" s="43"/>
      <c r="E29" s="43"/>
      <c r="F29" s="44" t="s">
        <v>43</v>
      </c>
      <c r="G29" s="43"/>
      <c r="H29" s="43"/>
      <c r="I29" s="43"/>
      <c r="J29" s="43"/>
      <c r="K29" s="43"/>
      <c r="L29" s="194">
        <v>0.15</v>
      </c>
      <c r="M29" s="195"/>
      <c r="N29" s="195"/>
      <c r="O29" s="195"/>
      <c r="P29" s="43"/>
      <c r="Q29" s="43"/>
      <c r="R29" s="43"/>
      <c r="S29" s="43"/>
      <c r="T29" s="43"/>
      <c r="U29" s="43"/>
      <c r="V29" s="43"/>
      <c r="W29" s="196">
        <f>ROUND(BC51,2)</f>
        <v>0</v>
      </c>
      <c r="X29" s="195"/>
      <c r="Y29" s="195"/>
      <c r="Z29" s="195"/>
      <c r="AA29" s="195"/>
      <c r="AB29" s="195"/>
      <c r="AC29" s="195"/>
      <c r="AD29" s="195"/>
      <c r="AE29" s="195"/>
      <c r="AF29" s="43"/>
      <c r="AG29" s="43"/>
      <c r="AH29" s="43"/>
      <c r="AI29" s="43"/>
      <c r="AJ29" s="43"/>
      <c r="AK29" s="196">
        <v>0</v>
      </c>
      <c r="AL29" s="195"/>
      <c r="AM29" s="195"/>
      <c r="AN29" s="195"/>
      <c r="AO29" s="195"/>
      <c r="AP29" s="43"/>
      <c r="AQ29" s="45"/>
      <c r="BE29" s="229"/>
    </row>
    <row r="30" spans="2:71" s="2" customFormat="1" ht="14.45" hidden="1" customHeight="1">
      <c r="B30" s="42"/>
      <c r="C30" s="43"/>
      <c r="D30" s="43"/>
      <c r="E30" s="43"/>
      <c r="F30" s="44" t="s">
        <v>44</v>
      </c>
      <c r="G30" s="43"/>
      <c r="H30" s="43"/>
      <c r="I30" s="43"/>
      <c r="J30" s="43"/>
      <c r="K30" s="43"/>
      <c r="L30" s="194">
        <v>0</v>
      </c>
      <c r="M30" s="195"/>
      <c r="N30" s="195"/>
      <c r="O30" s="195"/>
      <c r="P30" s="43"/>
      <c r="Q30" s="43"/>
      <c r="R30" s="43"/>
      <c r="S30" s="43"/>
      <c r="T30" s="43"/>
      <c r="U30" s="43"/>
      <c r="V30" s="43"/>
      <c r="W30" s="196">
        <f>ROUND(BD51,2)</f>
        <v>0</v>
      </c>
      <c r="X30" s="195"/>
      <c r="Y30" s="195"/>
      <c r="Z30" s="195"/>
      <c r="AA30" s="195"/>
      <c r="AB30" s="195"/>
      <c r="AC30" s="195"/>
      <c r="AD30" s="195"/>
      <c r="AE30" s="195"/>
      <c r="AF30" s="43"/>
      <c r="AG30" s="43"/>
      <c r="AH30" s="43"/>
      <c r="AI30" s="43"/>
      <c r="AJ30" s="43"/>
      <c r="AK30" s="196">
        <v>0</v>
      </c>
      <c r="AL30" s="195"/>
      <c r="AM30" s="195"/>
      <c r="AN30" s="195"/>
      <c r="AO30" s="195"/>
      <c r="AP30" s="43"/>
      <c r="AQ30" s="45"/>
      <c r="BE30" s="229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29"/>
    </row>
    <row r="32" spans="2:71" s="1" customFormat="1" ht="25.9" customHeight="1">
      <c r="B32" s="36"/>
      <c r="C32" s="46"/>
      <c r="D32" s="47" t="s">
        <v>45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46</v>
      </c>
      <c r="U32" s="48"/>
      <c r="V32" s="48"/>
      <c r="W32" s="48"/>
      <c r="X32" s="209" t="s">
        <v>47</v>
      </c>
      <c r="Y32" s="210"/>
      <c r="Z32" s="210"/>
      <c r="AA32" s="210"/>
      <c r="AB32" s="210"/>
      <c r="AC32" s="48"/>
      <c r="AD32" s="48"/>
      <c r="AE32" s="48"/>
      <c r="AF32" s="48"/>
      <c r="AG32" s="48"/>
      <c r="AH32" s="48"/>
      <c r="AI32" s="48"/>
      <c r="AJ32" s="48"/>
      <c r="AK32" s="211">
        <f>SUM(AK23:AK30)</f>
        <v>0</v>
      </c>
      <c r="AL32" s="210"/>
      <c r="AM32" s="210"/>
      <c r="AN32" s="210"/>
      <c r="AO32" s="212"/>
      <c r="AP32" s="46"/>
      <c r="AQ32" s="50"/>
      <c r="BE32" s="229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48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15</v>
      </c>
      <c r="L41" s="3" t="str">
        <f>K5</f>
        <v>18/8</v>
      </c>
      <c r="AR41" s="57"/>
    </row>
    <row r="42" spans="2:56" s="4" customFormat="1" ht="36.950000000000003" customHeight="1">
      <c r="B42" s="59"/>
      <c r="C42" s="60" t="s">
        <v>18</v>
      </c>
      <c r="L42" s="220" t="str">
        <f>K6</f>
        <v>SOUE Plzeň Skvrňany</v>
      </c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22</v>
      </c>
      <c r="L44" s="61" t="str">
        <f>IF(K8="","",K8)</f>
        <v xml:space="preserve"> </v>
      </c>
      <c r="AI44" s="58" t="s">
        <v>24</v>
      </c>
      <c r="AM44" s="222" t="str">
        <f>IF(AN8= "","",AN8)</f>
        <v>19.3.2018</v>
      </c>
      <c r="AN44" s="222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26</v>
      </c>
      <c r="L46" s="3" t="str">
        <f>IF(E11= "","",E11)</f>
        <v xml:space="preserve"> </v>
      </c>
      <c r="AI46" s="58" t="s">
        <v>31</v>
      </c>
      <c r="AM46" s="223" t="str">
        <f>IF(E17="","",E17)</f>
        <v xml:space="preserve"> </v>
      </c>
      <c r="AN46" s="223"/>
      <c r="AO46" s="223"/>
      <c r="AP46" s="223"/>
      <c r="AR46" s="36"/>
      <c r="AS46" s="224" t="s">
        <v>49</v>
      </c>
      <c r="AT46" s="225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29</v>
      </c>
      <c r="L47" s="3" t="str">
        <f>IF(E14= "Vyplň údaj","",E14)</f>
        <v/>
      </c>
      <c r="AR47" s="36"/>
      <c r="AS47" s="226"/>
      <c r="AT47" s="227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26"/>
      <c r="AT48" s="227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05" t="s">
        <v>50</v>
      </c>
      <c r="D49" s="206"/>
      <c r="E49" s="206"/>
      <c r="F49" s="206"/>
      <c r="G49" s="206"/>
      <c r="H49" s="66"/>
      <c r="I49" s="207" t="s">
        <v>51</v>
      </c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8" t="s">
        <v>52</v>
      </c>
      <c r="AH49" s="206"/>
      <c r="AI49" s="206"/>
      <c r="AJ49" s="206"/>
      <c r="AK49" s="206"/>
      <c r="AL49" s="206"/>
      <c r="AM49" s="206"/>
      <c r="AN49" s="207" t="s">
        <v>53</v>
      </c>
      <c r="AO49" s="206"/>
      <c r="AP49" s="206"/>
      <c r="AQ49" s="67" t="s">
        <v>54</v>
      </c>
      <c r="AR49" s="36"/>
      <c r="AS49" s="68" t="s">
        <v>55</v>
      </c>
      <c r="AT49" s="69" t="s">
        <v>56</v>
      </c>
      <c r="AU49" s="69" t="s">
        <v>57</v>
      </c>
      <c r="AV49" s="69" t="s">
        <v>58</v>
      </c>
      <c r="AW49" s="69" t="s">
        <v>59</v>
      </c>
      <c r="AX49" s="69" t="s">
        <v>60</v>
      </c>
      <c r="AY49" s="69" t="s">
        <v>61</v>
      </c>
      <c r="AZ49" s="69" t="s">
        <v>62</v>
      </c>
      <c r="BA49" s="69" t="s">
        <v>63</v>
      </c>
      <c r="BB49" s="69" t="s">
        <v>64</v>
      </c>
      <c r="BC49" s="69" t="s">
        <v>65</v>
      </c>
      <c r="BD49" s="70" t="s">
        <v>66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67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16">
        <f>ROUND(SUM(AG52:AG52),2)</f>
        <v>0</v>
      </c>
      <c r="AH51" s="216"/>
      <c r="AI51" s="216"/>
      <c r="AJ51" s="216"/>
      <c r="AK51" s="216"/>
      <c r="AL51" s="216"/>
      <c r="AM51" s="216"/>
      <c r="AN51" s="217">
        <f>SUM(AG51,AT51)</f>
        <v>0</v>
      </c>
      <c r="AO51" s="217"/>
      <c r="AP51" s="217"/>
      <c r="AQ51" s="74" t="s">
        <v>5</v>
      </c>
      <c r="AR51" s="59"/>
      <c r="AS51" s="75">
        <f>ROUND(SUM(AS52:AS52),2)</f>
        <v>0</v>
      </c>
      <c r="AT51" s="76">
        <f>ROUND(SUM(AV51:AW51),2)</f>
        <v>0</v>
      </c>
      <c r="AU51" s="77">
        <f>ROUND(SUM(AU52:AU52),5)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ROUND(SUM(AZ52:AZ52),2)</f>
        <v>0</v>
      </c>
      <c r="BA51" s="76">
        <f>ROUND(SUM(BA52:BA52),2)</f>
        <v>0</v>
      </c>
      <c r="BB51" s="76">
        <f>ROUND(SUM(BB52:BB52),2)</f>
        <v>0</v>
      </c>
      <c r="BC51" s="76">
        <f>ROUND(SUM(BC52:BC52),2)</f>
        <v>0</v>
      </c>
      <c r="BD51" s="78">
        <f>ROUND(SUM(BD52:BD52),2)</f>
        <v>0</v>
      </c>
      <c r="BS51" s="60" t="s">
        <v>68</v>
      </c>
      <c r="BT51" s="60" t="s">
        <v>69</v>
      </c>
      <c r="BU51" s="79" t="s">
        <v>70</v>
      </c>
      <c r="BV51" s="60" t="s">
        <v>71</v>
      </c>
      <c r="BW51" s="60" t="s">
        <v>7</v>
      </c>
      <c r="BX51" s="60" t="s">
        <v>72</v>
      </c>
      <c r="CL51" s="60" t="s">
        <v>5</v>
      </c>
    </row>
    <row r="52" spans="1:91" s="5" customFormat="1" ht="31.5" customHeight="1">
      <c r="A52" s="80" t="s">
        <v>73</v>
      </c>
      <c r="B52" s="81"/>
      <c r="C52" s="82"/>
      <c r="D52" s="213" t="s">
        <v>78</v>
      </c>
      <c r="E52" s="213"/>
      <c r="F52" s="213"/>
      <c r="G52" s="213"/>
      <c r="H52" s="213"/>
      <c r="I52" s="83"/>
      <c r="J52" s="213" t="s">
        <v>74</v>
      </c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4">
        <f>'18-8a - Rekonstrukce soci...'!J27</f>
        <v>0</v>
      </c>
      <c r="AH52" s="215"/>
      <c r="AI52" s="215"/>
      <c r="AJ52" s="215"/>
      <c r="AK52" s="215"/>
      <c r="AL52" s="215"/>
      <c r="AM52" s="215"/>
      <c r="AN52" s="214">
        <f>SUM(AG52,AT52)</f>
        <v>0</v>
      </c>
      <c r="AO52" s="215"/>
      <c r="AP52" s="215"/>
      <c r="AQ52" s="84" t="s">
        <v>75</v>
      </c>
      <c r="AR52" s="81"/>
      <c r="AS52" s="86">
        <v>0</v>
      </c>
      <c r="AT52" s="87">
        <f>ROUND(SUM(AV52:AW52),2)</f>
        <v>0</v>
      </c>
      <c r="AU52" s="88">
        <f>'18-8a - Rekonstrukce soci...'!P85</f>
        <v>0</v>
      </c>
      <c r="AV52" s="87">
        <f>'18-8a - Rekonstrukce soci...'!J30</f>
        <v>0</v>
      </c>
      <c r="AW52" s="87">
        <f>'18-8a - Rekonstrukce soci...'!J31</f>
        <v>0</v>
      </c>
      <c r="AX52" s="87">
        <f>'18-8a - Rekonstrukce soci...'!J32</f>
        <v>0</v>
      </c>
      <c r="AY52" s="87">
        <f>'18-8a - Rekonstrukce soci...'!J33</f>
        <v>0</v>
      </c>
      <c r="AZ52" s="87">
        <f>'18-8a - Rekonstrukce soci...'!F30</f>
        <v>0</v>
      </c>
      <c r="BA52" s="87">
        <f>'18-8a - Rekonstrukce soci...'!F31</f>
        <v>0</v>
      </c>
      <c r="BB52" s="87">
        <f>'18-8a - Rekonstrukce soci...'!F32</f>
        <v>0</v>
      </c>
      <c r="BC52" s="87">
        <f>'18-8a - Rekonstrukce soci...'!F33</f>
        <v>0</v>
      </c>
      <c r="BD52" s="89">
        <f>'18-8a - Rekonstrukce soci...'!F34</f>
        <v>0</v>
      </c>
      <c r="BT52" s="85" t="s">
        <v>76</v>
      </c>
      <c r="BV52" s="85" t="s">
        <v>71</v>
      </c>
      <c r="BW52" s="85" t="s">
        <v>79</v>
      </c>
      <c r="BX52" s="85" t="s">
        <v>7</v>
      </c>
      <c r="CL52" s="85" t="s">
        <v>5</v>
      </c>
      <c r="CM52" s="85" t="s">
        <v>77</v>
      </c>
    </row>
    <row r="53" spans="1:91" s="1" customFormat="1" ht="30" customHeight="1">
      <c r="B53" s="36"/>
      <c r="AR53" s="36"/>
    </row>
    <row r="54" spans="1:91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41">
    <mergeCell ref="AG51:AM51"/>
    <mergeCell ref="AN51:AP51"/>
    <mergeCell ref="AR2:BE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AN52:AP52"/>
    <mergeCell ref="AG52:AM52"/>
    <mergeCell ref="D52:H52"/>
    <mergeCell ref="J52:AF52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8-8a - Rekonstrukce soci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7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81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1"/>
      <c r="C1" s="91"/>
      <c r="D1" s="92" t="s">
        <v>1</v>
      </c>
      <c r="E1" s="91"/>
      <c r="F1" s="93" t="s">
        <v>80</v>
      </c>
      <c r="G1" s="235" t="s">
        <v>81</v>
      </c>
      <c r="H1" s="235"/>
      <c r="I1" s="94"/>
      <c r="J1" s="93" t="s">
        <v>82</v>
      </c>
      <c r="K1" s="92" t="s">
        <v>83</v>
      </c>
      <c r="L1" s="93" t="s">
        <v>84</v>
      </c>
      <c r="M1" s="93"/>
      <c r="N1" s="93"/>
      <c r="O1" s="93"/>
      <c r="P1" s="93"/>
      <c r="Q1" s="93"/>
      <c r="R1" s="93"/>
      <c r="S1" s="93"/>
      <c r="T1" s="93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18" t="s">
        <v>8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9" t="s">
        <v>79</v>
      </c>
    </row>
    <row r="3" spans="1:70" ht="6.95" customHeight="1">
      <c r="B3" s="20"/>
      <c r="C3" s="21"/>
      <c r="D3" s="21"/>
      <c r="E3" s="21"/>
      <c r="F3" s="21"/>
      <c r="G3" s="21"/>
      <c r="H3" s="21"/>
      <c r="I3" s="95"/>
      <c r="J3" s="21"/>
      <c r="K3" s="22"/>
      <c r="AT3" s="19" t="s">
        <v>77</v>
      </c>
    </row>
    <row r="4" spans="1:70" ht="36.950000000000003" customHeight="1">
      <c r="B4" s="23"/>
      <c r="C4" s="24"/>
      <c r="D4" s="25" t="s">
        <v>85</v>
      </c>
      <c r="E4" s="24"/>
      <c r="F4" s="24"/>
      <c r="G4" s="24"/>
      <c r="H4" s="24"/>
      <c r="I4" s="96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96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96"/>
      <c r="J6" s="24"/>
      <c r="K6" s="26"/>
    </row>
    <row r="7" spans="1:70" ht="16.5" customHeight="1">
      <c r="B7" s="23"/>
      <c r="C7" s="24"/>
      <c r="D7" s="24"/>
      <c r="E7" s="236" t="str">
        <f>'Rekapitulace stavby'!K6</f>
        <v>SOUE Plzeň Skvrňany</v>
      </c>
      <c r="F7" s="237"/>
      <c r="G7" s="237"/>
      <c r="H7" s="237"/>
      <c r="I7" s="96"/>
      <c r="J7" s="24"/>
      <c r="K7" s="26"/>
    </row>
    <row r="8" spans="1:70" s="1" customFormat="1" ht="15">
      <c r="B8" s="36"/>
      <c r="C8" s="37"/>
      <c r="D8" s="32" t="s">
        <v>86</v>
      </c>
      <c r="E8" s="37"/>
      <c r="F8" s="37"/>
      <c r="G8" s="37"/>
      <c r="H8" s="37"/>
      <c r="I8" s="97"/>
      <c r="J8" s="37"/>
      <c r="K8" s="40"/>
    </row>
    <row r="9" spans="1:70" s="1" customFormat="1" ht="36.950000000000003" customHeight="1">
      <c r="B9" s="36"/>
      <c r="C9" s="37"/>
      <c r="D9" s="37"/>
      <c r="E9" s="238" t="s">
        <v>434</v>
      </c>
      <c r="F9" s="239"/>
      <c r="G9" s="239"/>
      <c r="H9" s="239"/>
      <c r="I9" s="97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97"/>
      <c r="J10" s="37"/>
      <c r="K10" s="40"/>
    </row>
    <row r="11" spans="1:70" s="1" customFormat="1" ht="14.45" customHeight="1">
      <c r="B11" s="36"/>
      <c r="C11" s="37"/>
      <c r="D11" s="32" t="s">
        <v>20</v>
      </c>
      <c r="E11" s="37"/>
      <c r="F11" s="30" t="s">
        <v>5</v>
      </c>
      <c r="G11" s="37"/>
      <c r="H11" s="37"/>
      <c r="I11" s="98" t="s">
        <v>21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22</v>
      </c>
      <c r="E12" s="37"/>
      <c r="F12" s="30" t="s">
        <v>23</v>
      </c>
      <c r="G12" s="37"/>
      <c r="H12" s="37"/>
      <c r="I12" s="98" t="s">
        <v>24</v>
      </c>
      <c r="J12" s="99" t="str">
        <f>'Rekapitulace stavby'!AN8</f>
        <v>19.3.2018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97"/>
      <c r="J13" s="37"/>
      <c r="K13" s="40"/>
    </row>
    <row r="14" spans="1:70" s="1" customFormat="1" ht="14.45" customHeight="1">
      <c r="B14" s="36"/>
      <c r="C14" s="37"/>
      <c r="D14" s="32" t="s">
        <v>26</v>
      </c>
      <c r="E14" s="37"/>
      <c r="F14" s="37"/>
      <c r="G14" s="37"/>
      <c r="H14" s="37"/>
      <c r="I14" s="98" t="s">
        <v>27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98" t="s">
        <v>28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97"/>
      <c r="J16" s="37"/>
      <c r="K16" s="40"/>
    </row>
    <row r="17" spans="2:11" s="1" customFormat="1" ht="14.45" customHeight="1">
      <c r="B17" s="36"/>
      <c r="C17" s="37"/>
      <c r="D17" s="32" t="s">
        <v>29</v>
      </c>
      <c r="E17" s="37"/>
      <c r="F17" s="37"/>
      <c r="G17" s="37"/>
      <c r="H17" s="37"/>
      <c r="I17" s="98" t="s">
        <v>27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98" t="s">
        <v>28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97"/>
      <c r="J19" s="37"/>
      <c r="K19" s="40"/>
    </row>
    <row r="20" spans="2:11" s="1" customFormat="1" ht="14.45" customHeight="1">
      <c r="B20" s="36"/>
      <c r="C20" s="37"/>
      <c r="D20" s="32" t="s">
        <v>31</v>
      </c>
      <c r="E20" s="37"/>
      <c r="F20" s="37"/>
      <c r="G20" s="37"/>
      <c r="H20" s="37"/>
      <c r="I20" s="98" t="s">
        <v>27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 xml:space="preserve"> </v>
      </c>
      <c r="F21" s="37"/>
      <c r="G21" s="37"/>
      <c r="H21" s="37"/>
      <c r="I21" s="98" t="s">
        <v>28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97"/>
      <c r="J22" s="37"/>
      <c r="K22" s="40"/>
    </row>
    <row r="23" spans="2:11" s="1" customFormat="1" ht="14.45" customHeight="1">
      <c r="B23" s="36"/>
      <c r="C23" s="37"/>
      <c r="D23" s="32" t="s">
        <v>33</v>
      </c>
      <c r="E23" s="37"/>
      <c r="F23" s="37"/>
      <c r="G23" s="37"/>
      <c r="H23" s="37"/>
      <c r="I23" s="97"/>
      <c r="J23" s="37"/>
      <c r="K23" s="40"/>
    </row>
    <row r="24" spans="2:11" s="6" customFormat="1" ht="16.5" customHeight="1">
      <c r="B24" s="100"/>
      <c r="C24" s="101"/>
      <c r="D24" s="101"/>
      <c r="E24" s="201" t="s">
        <v>5</v>
      </c>
      <c r="F24" s="201"/>
      <c r="G24" s="201"/>
      <c r="H24" s="201"/>
      <c r="I24" s="102"/>
      <c r="J24" s="101"/>
      <c r="K24" s="103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9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4"/>
      <c r="J26" s="63"/>
      <c r="K26" s="105"/>
    </row>
    <row r="27" spans="2:11" s="1" customFormat="1" ht="25.35" customHeight="1">
      <c r="B27" s="36"/>
      <c r="C27" s="37"/>
      <c r="D27" s="106" t="s">
        <v>35</v>
      </c>
      <c r="E27" s="37"/>
      <c r="F27" s="37"/>
      <c r="G27" s="37"/>
      <c r="H27" s="37"/>
      <c r="I27" s="97"/>
      <c r="J27" s="107">
        <f>ROUND(J85,2)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4"/>
      <c r="J28" s="63"/>
      <c r="K28" s="105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08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09">
        <f>ROUND(SUM(BE85:BE177), 2)</f>
        <v>0</v>
      </c>
      <c r="G30" s="37"/>
      <c r="H30" s="37"/>
      <c r="I30" s="110">
        <v>0.21</v>
      </c>
      <c r="J30" s="109">
        <f>ROUND(ROUND((SUM(BE85:BE177)),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09">
        <f>ROUND(SUM(BF85:BF177), 2)</f>
        <v>0</v>
      </c>
      <c r="G31" s="37"/>
      <c r="H31" s="37"/>
      <c r="I31" s="110">
        <v>0.15</v>
      </c>
      <c r="J31" s="109">
        <f>ROUND(ROUND((SUM(BF85:BF177)),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09">
        <f>ROUND(SUM(BG85:BG177), 2)</f>
        <v>0</v>
      </c>
      <c r="G32" s="37"/>
      <c r="H32" s="37"/>
      <c r="I32" s="110">
        <v>0.21</v>
      </c>
      <c r="J32" s="109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09">
        <f>ROUND(SUM(BH85:BH177), 2)</f>
        <v>0</v>
      </c>
      <c r="G33" s="37"/>
      <c r="H33" s="37"/>
      <c r="I33" s="110">
        <v>0.15</v>
      </c>
      <c r="J33" s="109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09">
        <f>ROUND(SUM(BI85:BI177), 2)</f>
        <v>0</v>
      </c>
      <c r="G34" s="37"/>
      <c r="H34" s="37"/>
      <c r="I34" s="110">
        <v>0</v>
      </c>
      <c r="J34" s="109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97"/>
      <c r="J35" s="37"/>
      <c r="K35" s="40"/>
    </row>
    <row r="36" spans="2:11" s="1" customFormat="1" ht="25.35" customHeight="1">
      <c r="B36" s="36"/>
      <c r="C36" s="111"/>
      <c r="D36" s="112" t="s">
        <v>45</v>
      </c>
      <c r="E36" s="66"/>
      <c r="F36" s="66"/>
      <c r="G36" s="113" t="s">
        <v>46</v>
      </c>
      <c r="H36" s="114" t="s">
        <v>47</v>
      </c>
      <c r="I36" s="115"/>
      <c r="J36" s="116">
        <f>SUM(J27:J34)</f>
        <v>0</v>
      </c>
      <c r="K36" s="117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18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19"/>
      <c r="J41" s="55"/>
      <c r="K41" s="120"/>
    </row>
    <row r="42" spans="2:11" s="1" customFormat="1" ht="36.950000000000003" customHeight="1">
      <c r="B42" s="36"/>
      <c r="C42" s="25" t="s">
        <v>87</v>
      </c>
      <c r="D42" s="37"/>
      <c r="E42" s="37"/>
      <c r="F42" s="37"/>
      <c r="G42" s="37"/>
      <c r="H42" s="37"/>
      <c r="I42" s="9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97"/>
      <c r="J43" s="37"/>
      <c r="K43" s="40"/>
    </row>
    <row r="44" spans="2:11" s="1" customFormat="1" ht="14.45" customHeight="1">
      <c r="B44" s="36"/>
      <c r="C44" s="32" t="s">
        <v>18</v>
      </c>
      <c r="D44" s="37"/>
      <c r="E44" s="37"/>
      <c r="F44" s="37"/>
      <c r="G44" s="37"/>
      <c r="H44" s="37"/>
      <c r="I44" s="97"/>
      <c r="J44" s="37"/>
      <c r="K44" s="40"/>
    </row>
    <row r="45" spans="2:11" s="1" customFormat="1" ht="16.5" customHeight="1">
      <c r="B45" s="36"/>
      <c r="C45" s="37"/>
      <c r="D45" s="37"/>
      <c r="E45" s="236" t="str">
        <f>E7</f>
        <v>SOUE Plzeň Skvrňany</v>
      </c>
      <c r="F45" s="237"/>
      <c r="G45" s="237"/>
      <c r="H45" s="237"/>
      <c r="I45" s="97"/>
      <c r="J45" s="37"/>
      <c r="K45" s="40"/>
    </row>
    <row r="46" spans="2:11" s="1" customFormat="1" ht="14.45" customHeight="1">
      <c r="B46" s="36"/>
      <c r="C46" s="32" t="s">
        <v>86</v>
      </c>
      <c r="D46" s="37"/>
      <c r="E46" s="37"/>
      <c r="F46" s="37"/>
      <c r="G46" s="37"/>
      <c r="H46" s="37"/>
      <c r="I46" s="97"/>
      <c r="J46" s="37"/>
      <c r="K46" s="40"/>
    </row>
    <row r="47" spans="2:11" s="1" customFormat="1" ht="17.25" customHeight="1">
      <c r="B47" s="36"/>
      <c r="C47" s="37"/>
      <c r="D47" s="37"/>
      <c r="E47" s="238" t="str">
        <f>E9</f>
        <v>18/8a - Rekonstrukce sociálního zařízení tělocvičen a chodby</v>
      </c>
      <c r="F47" s="239"/>
      <c r="G47" s="239"/>
      <c r="H47" s="239"/>
      <c r="I47" s="9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97"/>
      <c r="J48" s="37"/>
      <c r="K48" s="40"/>
    </row>
    <row r="49" spans="2:47" s="1" customFormat="1" ht="18" customHeight="1">
      <c r="B49" s="36"/>
      <c r="C49" s="32" t="s">
        <v>22</v>
      </c>
      <c r="D49" s="37"/>
      <c r="E49" s="37"/>
      <c r="F49" s="30" t="str">
        <f>F12</f>
        <v xml:space="preserve"> </v>
      </c>
      <c r="G49" s="37"/>
      <c r="H49" s="37"/>
      <c r="I49" s="98" t="s">
        <v>24</v>
      </c>
      <c r="J49" s="99" t="str">
        <f>IF(J12="","",J12)</f>
        <v>19.3.2018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97"/>
      <c r="J50" s="37"/>
      <c r="K50" s="40"/>
    </row>
    <row r="51" spans="2:47" s="1" customFormat="1" ht="15">
      <c r="B51" s="36"/>
      <c r="C51" s="32" t="s">
        <v>26</v>
      </c>
      <c r="D51" s="37"/>
      <c r="E51" s="37"/>
      <c r="F51" s="30" t="str">
        <f>E15</f>
        <v xml:space="preserve"> </v>
      </c>
      <c r="G51" s="37"/>
      <c r="H51" s="37"/>
      <c r="I51" s="98" t="s">
        <v>31</v>
      </c>
      <c r="J51" s="201" t="str">
        <f>E21</f>
        <v xml:space="preserve"> </v>
      </c>
      <c r="K51" s="40"/>
    </row>
    <row r="52" spans="2:47" s="1" customFormat="1" ht="14.45" customHeight="1">
      <c r="B52" s="36"/>
      <c r="C52" s="32" t="s">
        <v>29</v>
      </c>
      <c r="D52" s="37"/>
      <c r="E52" s="37"/>
      <c r="F52" s="30" t="str">
        <f>IF(E18="","",E18)</f>
        <v/>
      </c>
      <c r="G52" s="37"/>
      <c r="H52" s="37"/>
      <c r="I52" s="97"/>
      <c r="J52" s="231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97"/>
      <c r="J53" s="37"/>
      <c r="K53" s="40"/>
    </row>
    <row r="54" spans="2:47" s="1" customFormat="1" ht="29.25" customHeight="1">
      <c r="B54" s="36"/>
      <c r="C54" s="121" t="s">
        <v>88</v>
      </c>
      <c r="D54" s="111"/>
      <c r="E54" s="111"/>
      <c r="F54" s="111"/>
      <c r="G54" s="111"/>
      <c r="H54" s="111"/>
      <c r="I54" s="122"/>
      <c r="J54" s="123" t="s">
        <v>89</v>
      </c>
      <c r="K54" s="124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97"/>
      <c r="J55" s="37"/>
      <c r="K55" s="40"/>
    </row>
    <row r="56" spans="2:47" s="1" customFormat="1" ht="29.25" customHeight="1">
      <c r="B56" s="36"/>
      <c r="C56" s="125" t="s">
        <v>90</v>
      </c>
      <c r="D56" s="37"/>
      <c r="E56" s="37"/>
      <c r="F56" s="37"/>
      <c r="G56" s="37"/>
      <c r="H56" s="37"/>
      <c r="I56" s="97"/>
      <c r="J56" s="107">
        <f>J85</f>
        <v>0</v>
      </c>
      <c r="K56" s="40"/>
      <c r="AU56" s="19" t="s">
        <v>91</v>
      </c>
    </row>
    <row r="57" spans="2:47" s="7" customFormat="1" ht="24.95" customHeight="1">
      <c r="B57" s="126"/>
      <c r="C57" s="127"/>
      <c r="D57" s="128" t="s">
        <v>435</v>
      </c>
      <c r="E57" s="129"/>
      <c r="F57" s="129"/>
      <c r="G57" s="129"/>
      <c r="H57" s="129"/>
      <c r="I57" s="130"/>
      <c r="J57" s="131">
        <f>J86</f>
        <v>0</v>
      </c>
      <c r="K57" s="132"/>
    </row>
    <row r="58" spans="2:47" s="10" customFormat="1" ht="19.899999999999999" customHeight="1">
      <c r="B58" s="183"/>
      <c r="C58" s="184"/>
      <c r="D58" s="185" t="s">
        <v>436</v>
      </c>
      <c r="E58" s="186"/>
      <c r="F58" s="186"/>
      <c r="G58" s="186"/>
      <c r="H58" s="186"/>
      <c r="I58" s="187"/>
      <c r="J58" s="188">
        <f>J87</f>
        <v>0</v>
      </c>
      <c r="K58" s="189"/>
    </row>
    <row r="59" spans="2:47" s="10" customFormat="1" ht="19.899999999999999" customHeight="1">
      <c r="B59" s="183"/>
      <c r="C59" s="184"/>
      <c r="D59" s="185" t="s">
        <v>437</v>
      </c>
      <c r="E59" s="186"/>
      <c r="F59" s="186"/>
      <c r="G59" s="186"/>
      <c r="H59" s="186"/>
      <c r="I59" s="187"/>
      <c r="J59" s="188">
        <f>J102</f>
        <v>0</v>
      </c>
      <c r="K59" s="189"/>
    </row>
    <row r="60" spans="2:47" s="10" customFormat="1" ht="19.899999999999999" customHeight="1">
      <c r="B60" s="183"/>
      <c r="C60" s="184"/>
      <c r="D60" s="185" t="s">
        <v>438</v>
      </c>
      <c r="E60" s="186"/>
      <c r="F60" s="186"/>
      <c r="G60" s="186"/>
      <c r="H60" s="186"/>
      <c r="I60" s="187"/>
      <c r="J60" s="188">
        <f>J105</f>
        <v>0</v>
      </c>
      <c r="K60" s="189"/>
    </row>
    <row r="61" spans="2:47" s="10" customFormat="1" ht="19.899999999999999" customHeight="1">
      <c r="B61" s="183"/>
      <c r="C61" s="184"/>
      <c r="D61" s="185" t="s">
        <v>439</v>
      </c>
      <c r="E61" s="186"/>
      <c r="F61" s="186"/>
      <c r="G61" s="186"/>
      <c r="H61" s="186"/>
      <c r="I61" s="187"/>
      <c r="J61" s="188">
        <f>J123</f>
        <v>0</v>
      </c>
      <c r="K61" s="189"/>
    </row>
    <row r="62" spans="2:47" s="10" customFormat="1" ht="19.899999999999999" customHeight="1">
      <c r="B62" s="183"/>
      <c r="C62" s="184"/>
      <c r="D62" s="185" t="s">
        <v>440</v>
      </c>
      <c r="E62" s="186"/>
      <c r="F62" s="186"/>
      <c r="G62" s="186"/>
      <c r="H62" s="186"/>
      <c r="I62" s="187"/>
      <c r="J62" s="188">
        <f>J145</f>
        <v>0</v>
      </c>
      <c r="K62" s="189"/>
    </row>
    <row r="63" spans="2:47" s="10" customFormat="1" ht="19.899999999999999" customHeight="1">
      <c r="B63" s="183"/>
      <c r="C63" s="184"/>
      <c r="D63" s="185" t="s">
        <v>441</v>
      </c>
      <c r="E63" s="186"/>
      <c r="F63" s="186"/>
      <c r="G63" s="186"/>
      <c r="H63" s="186"/>
      <c r="I63" s="187"/>
      <c r="J63" s="188">
        <f>J162</f>
        <v>0</v>
      </c>
      <c r="K63" s="189"/>
    </row>
    <row r="64" spans="2:47" s="10" customFormat="1" ht="19.899999999999999" customHeight="1">
      <c r="B64" s="183"/>
      <c r="C64" s="184"/>
      <c r="D64" s="185" t="s">
        <v>442</v>
      </c>
      <c r="E64" s="186"/>
      <c r="F64" s="186"/>
      <c r="G64" s="186"/>
      <c r="H64" s="186"/>
      <c r="I64" s="187"/>
      <c r="J64" s="188">
        <f>J166</f>
        <v>0</v>
      </c>
      <c r="K64" s="189"/>
    </row>
    <row r="65" spans="2:12" s="7" customFormat="1" ht="24.95" customHeight="1">
      <c r="B65" s="126"/>
      <c r="C65" s="127"/>
      <c r="D65" s="128" t="s">
        <v>92</v>
      </c>
      <c r="E65" s="129"/>
      <c r="F65" s="129"/>
      <c r="G65" s="129"/>
      <c r="H65" s="129"/>
      <c r="I65" s="130"/>
      <c r="J65" s="131">
        <f>J170</f>
        <v>0</v>
      </c>
      <c r="K65" s="132"/>
    </row>
    <row r="66" spans="2:12" s="1" customFormat="1" ht="21.75" customHeight="1">
      <c r="B66" s="36"/>
      <c r="C66" s="37"/>
      <c r="D66" s="37"/>
      <c r="E66" s="37"/>
      <c r="F66" s="37"/>
      <c r="G66" s="37"/>
      <c r="H66" s="37"/>
      <c r="I66" s="97"/>
      <c r="J66" s="37"/>
      <c r="K66" s="40"/>
    </row>
    <row r="67" spans="2:12" s="1" customFormat="1" ht="6.95" customHeight="1">
      <c r="B67" s="51"/>
      <c r="C67" s="52"/>
      <c r="D67" s="52"/>
      <c r="E67" s="52"/>
      <c r="F67" s="52"/>
      <c r="G67" s="52"/>
      <c r="H67" s="52"/>
      <c r="I67" s="118"/>
      <c r="J67" s="52"/>
      <c r="K67" s="5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19"/>
      <c r="J71" s="55"/>
      <c r="K71" s="55"/>
      <c r="L71" s="36"/>
    </row>
    <row r="72" spans="2:12" s="1" customFormat="1" ht="36.950000000000003" customHeight="1">
      <c r="B72" s="36"/>
      <c r="C72" s="56" t="s">
        <v>93</v>
      </c>
      <c r="L72" s="36"/>
    </row>
    <row r="73" spans="2:12" s="1" customFormat="1" ht="6.95" customHeight="1">
      <c r="B73" s="36"/>
      <c r="L73" s="36"/>
    </row>
    <row r="74" spans="2:12" s="1" customFormat="1" ht="14.45" customHeight="1">
      <c r="B74" s="36"/>
      <c r="C74" s="58" t="s">
        <v>18</v>
      </c>
      <c r="L74" s="36"/>
    </row>
    <row r="75" spans="2:12" s="1" customFormat="1" ht="16.5" customHeight="1">
      <c r="B75" s="36"/>
      <c r="E75" s="232" t="str">
        <f>E7</f>
        <v>SOUE Plzeň Skvrňany</v>
      </c>
      <c r="F75" s="233"/>
      <c r="G75" s="233"/>
      <c r="H75" s="233"/>
      <c r="L75" s="36"/>
    </row>
    <row r="76" spans="2:12" s="1" customFormat="1" ht="14.45" customHeight="1">
      <c r="B76" s="36"/>
      <c r="C76" s="58" t="s">
        <v>86</v>
      </c>
      <c r="L76" s="36"/>
    </row>
    <row r="77" spans="2:12" s="1" customFormat="1" ht="17.25" customHeight="1">
      <c r="B77" s="36"/>
      <c r="E77" s="220" t="str">
        <f>E9</f>
        <v>18/8a - Rekonstrukce sociálního zařízení tělocvičen a chodby</v>
      </c>
      <c r="F77" s="234"/>
      <c r="G77" s="234"/>
      <c r="H77" s="234"/>
      <c r="L77" s="36"/>
    </row>
    <row r="78" spans="2:12" s="1" customFormat="1" ht="6.95" customHeight="1">
      <c r="B78" s="36"/>
      <c r="L78" s="36"/>
    </row>
    <row r="79" spans="2:12" s="1" customFormat="1" ht="18" customHeight="1">
      <c r="B79" s="36"/>
      <c r="C79" s="58" t="s">
        <v>22</v>
      </c>
      <c r="F79" s="133" t="str">
        <f>F12</f>
        <v xml:space="preserve"> </v>
      </c>
      <c r="I79" s="134" t="s">
        <v>24</v>
      </c>
      <c r="J79" s="62" t="str">
        <f>IF(J12="","",J12)</f>
        <v>19.3.2018</v>
      </c>
      <c r="L79" s="36"/>
    </row>
    <row r="80" spans="2:12" s="1" customFormat="1" ht="6.95" customHeight="1">
      <c r="B80" s="36"/>
      <c r="L80" s="36"/>
    </row>
    <row r="81" spans="2:65" s="1" customFormat="1" ht="15">
      <c r="B81" s="36"/>
      <c r="C81" s="58" t="s">
        <v>26</v>
      </c>
      <c r="F81" s="133" t="str">
        <f>E15</f>
        <v xml:space="preserve"> </v>
      </c>
      <c r="I81" s="134" t="s">
        <v>31</v>
      </c>
      <c r="J81" s="133" t="str">
        <f>E21</f>
        <v xml:space="preserve"> </v>
      </c>
      <c r="L81" s="36"/>
    </row>
    <row r="82" spans="2:65" s="1" customFormat="1" ht="14.45" customHeight="1">
      <c r="B82" s="36"/>
      <c r="C82" s="58" t="s">
        <v>29</v>
      </c>
      <c r="F82" s="133" t="str">
        <f>IF(E18="","",E18)</f>
        <v/>
      </c>
      <c r="L82" s="36"/>
    </row>
    <row r="83" spans="2:65" s="1" customFormat="1" ht="10.35" customHeight="1">
      <c r="B83" s="36"/>
      <c r="L83" s="36"/>
    </row>
    <row r="84" spans="2:65" s="8" customFormat="1" ht="29.25" customHeight="1">
      <c r="B84" s="135"/>
      <c r="C84" s="136" t="s">
        <v>94</v>
      </c>
      <c r="D84" s="137" t="s">
        <v>54</v>
      </c>
      <c r="E84" s="137" t="s">
        <v>50</v>
      </c>
      <c r="F84" s="137" t="s">
        <v>95</v>
      </c>
      <c r="G84" s="137" t="s">
        <v>96</v>
      </c>
      <c r="H84" s="137" t="s">
        <v>97</v>
      </c>
      <c r="I84" s="138" t="s">
        <v>98</v>
      </c>
      <c r="J84" s="137" t="s">
        <v>89</v>
      </c>
      <c r="K84" s="139" t="s">
        <v>99</v>
      </c>
      <c r="L84" s="135"/>
      <c r="M84" s="68" t="s">
        <v>100</v>
      </c>
      <c r="N84" s="69" t="s">
        <v>39</v>
      </c>
      <c r="O84" s="69" t="s">
        <v>101</v>
      </c>
      <c r="P84" s="69" t="s">
        <v>102</v>
      </c>
      <c r="Q84" s="69" t="s">
        <v>103</v>
      </c>
      <c r="R84" s="69" t="s">
        <v>104</v>
      </c>
      <c r="S84" s="69" t="s">
        <v>105</v>
      </c>
      <c r="T84" s="70" t="s">
        <v>106</v>
      </c>
    </row>
    <row r="85" spans="2:65" s="1" customFormat="1" ht="29.25" customHeight="1">
      <c r="B85" s="36"/>
      <c r="C85" s="72" t="s">
        <v>90</v>
      </c>
      <c r="J85" s="140">
        <f>BK85</f>
        <v>0</v>
      </c>
      <c r="L85" s="36"/>
      <c r="M85" s="71"/>
      <c r="N85" s="63"/>
      <c r="O85" s="63"/>
      <c r="P85" s="141">
        <f>P86+P170</f>
        <v>0</v>
      </c>
      <c r="Q85" s="63"/>
      <c r="R85" s="141">
        <f>R86+R170</f>
        <v>1.0424599999999999</v>
      </c>
      <c r="S85" s="63"/>
      <c r="T85" s="142">
        <f>T86+T170</f>
        <v>11.873659699999999</v>
      </c>
      <c r="AT85" s="19" t="s">
        <v>68</v>
      </c>
      <c r="AU85" s="19" t="s">
        <v>91</v>
      </c>
      <c r="BK85" s="143">
        <f>BK86+BK170</f>
        <v>0</v>
      </c>
    </row>
    <row r="86" spans="2:65" s="9" customFormat="1" ht="37.35" customHeight="1">
      <c r="B86" s="144"/>
      <c r="D86" s="153" t="s">
        <v>68</v>
      </c>
      <c r="E86" s="190" t="s">
        <v>443</v>
      </c>
      <c r="F86" s="190" t="s">
        <v>444</v>
      </c>
      <c r="I86" s="147"/>
      <c r="J86" s="191">
        <f>BK86</f>
        <v>0</v>
      </c>
      <c r="L86" s="144"/>
      <c r="M86" s="149"/>
      <c r="N86" s="150"/>
      <c r="O86" s="150"/>
      <c r="P86" s="151">
        <f>P87+P102+P105+P123+P145+P162+P166</f>
        <v>0</v>
      </c>
      <c r="Q86" s="150"/>
      <c r="R86" s="151">
        <f>R87+R102+R105+R123+R145+R162+R166</f>
        <v>1.0424599999999999</v>
      </c>
      <c r="S86" s="150"/>
      <c r="T86" s="152">
        <f>T87+T102+T105+T123+T145+T162+T166</f>
        <v>11.873659699999999</v>
      </c>
      <c r="AR86" s="153" t="s">
        <v>77</v>
      </c>
      <c r="AT86" s="154" t="s">
        <v>68</v>
      </c>
      <c r="AU86" s="154" t="s">
        <v>69</v>
      </c>
      <c r="AY86" s="153" t="s">
        <v>109</v>
      </c>
      <c r="BK86" s="155">
        <f>BK87+BK102+BK105+BK123+BK145+BK162+BK166</f>
        <v>0</v>
      </c>
    </row>
    <row r="87" spans="2:65" s="9" customFormat="1" ht="19.899999999999999" customHeight="1">
      <c r="B87" s="144"/>
      <c r="D87" s="145" t="s">
        <v>68</v>
      </c>
      <c r="E87" s="192" t="s">
        <v>107</v>
      </c>
      <c r="F87" s="192" t="s">
        <v>108</v>
      </c>
      <c r="I87" s="147"/>
      <c r="J87" s="193">
        <f>BK87</f>
        <v>0</v>
      </c>
      <c r="L87" s="144"/>
      <c r="M87" s="149"/>
      <c r="N87" s="150"/>
      <c r="O87" s="150"/>
      <c r="P87" s="151">
        <f>SUM(P88:P101)</f>
        <v>0</v>
      </c>
      <c r="Q87" s="150"/>
      <c r="R87" s="151">
        <f>SUM(R88:R101)</f>
        <v>0.14964</v>
      </c>
      <c r="S87" s="150"/>
      <c r="T87" s="152">
        <f>SUM(T88:T101)</f>
        <v>8.0705624999999994</v>
      </c>
      <c r="AR87" s="153" t="s">
        <v>77</v>
      </c>
      <c r="AT87" s="154" t="s">
        <v>68</v>
      </c>
      <c r="AU87" s="154" t="s">
        <v>76</v>
      </c>
      <c r="AY87" s="153" t="s">
        <v>109</v>
      </c>
      <c r="BK87" s="155">
        <f>SUM(BK88:BK101)</f>
        <v>0</v>
      </c>
    </row>
    <row r="88" spans="2:65" s="1" customFormat="1" ht="25.5" customHeight="1">
      <c r="B88" s="156"/>
      <c r="C88" s="157" t="s">
        <v>76</v>
      </c>
      <c r="D88" s="157" t="s">
        <v>110</v>
      </c>
      <c r="E88" s="158" t="s">
        <v>111</v>
      </c>
      <c r="F88" s="159" t="s">
        <v>112</v>
      </c>
      <c r="G88" s="160" t="s">
        <v>113</v>
      </c>
      <c r="H88" s="161">
        <v>153.72499999999999</v>
      </c>
      <c r="I88" s="162"/>
      <c r="J88" s="163">
        <f t="shared" ref="J88:J101" si="0">ROUND(I88*H88,2)</f>
        <v>0</v>
      </c>
      <c r="K88" s="159" t="s">
        <v>114</v>
      </c>
      <c r="L88" s="36"/>
      <c r="M88" s="164" t="s">
        <v>5</v>
      </c>
      <c r="N88" s="165" t="s">
        <v>40</v>
      </c>
      <c r="O88" s="37"/>
      <c r="P88" s="166">
        <f t="shared" ref="P88:P101" si="1">O88*H88</f>
        <v>0</v>
      </c>
      <c r="Q88" s="166">
        <v>0</v>
      </c>
      <c r="R88" s="166">
        <f t="shared" ref="R88:R101" si="2">Q88*H88</f>
        <v>0</v>
      </c>
      <c r="S88" s="166">
        <v>5.2499999999999998E-2</v>
      </c>
      <c r="T88" s="167">
        <f t="shared" ref="T88:T101" si="3">S88*H88</f>
        <v>8.0705624999999994</v>
      </c>
      <c r="AR88" s="19" t="s">
        <v>115</v>
      </c>
      <c r="AT88" s="19" t="s">
        <v>110</v>
      </c>
      <c r="AU88" s="19" t="s">
        <v>77</v>
      </c>
      <c r="AY88" s="19" t="s">
        <v>109</v>
      </c>
      <c r="BE88" s="168">
        <f t="shared" ref="BE88:BE101" si="4">IF(N88="základní",J88,0)</f>
        <v>0</v>
      </c>
      <c r="BF88" s="168">
        <f t="shared" ref="BF88:BF101" si="5">IF(N88="snížená",J88,0)</f>
        <v>0</v>
      </c>
      <c r="BG88" s="168">
        <f t="shared" ref="BG88:BG101" si="6">IF(N88="zákl. přenesená",J88,0)</f>
        <v>0</v>
      </c>
      <c r="BH88" s="168">
        <f t="shared" ref="BH88:BH101" si="7">IF(N88="sníž. přenesená",J88,0)</f>
        <v>0</v>
      </c>
      <c r="BI88" s="168">
        <f t="shared" ref="BI88:BI101" si="8">IF(N88="nulová",J88,0)</f>
        <v>0</v>
      </c>
      <c r="BJ88" s="19" t="s">
        <v>76</v>
      </c>
      <c r="BK88" s="168">
        <f t="shared" ref="BK88:BK101" si="9">ROUND(I88*H88,2)</f>
        <v>0</v>
      </c>
      <c r="BL88" s="19" t="s">
        <v>115</v>
      </c>
      <c r="BM88" s="19" t="s">
        <v>116</v>
      </c>
    </row>
    <row r="89" spans="2:65" s="1" customFormat="1" ht="16.5" customHeight="1">
      <c r="B89" s="156"/>
      <c r="C89" s="157" t="s">
        <v>77</v>
      </c>
      <c r="D89" s="157" t="s">
        <v>110</v>
      </c>
      <c r="E89" s="158" t="s">
        <v>117</v>
      </c>
      <c r="F89" s="159" t="s">
        <v>118</v>
      </c>
      <c r="G89" s="160" t="s">
        <v>119</v>
      </c>
      <c r="H89" s="161">
        <v>279</v>
      </c>
      <c r="I89" s="162"/>
      <c r="J89" s="163">
        <f t="shared" si="0"/>
        <v>0</v>
      </c>
      <c r="K89" s="159" t="s">
        <v>114</v>
      </c>
      <c r="L89" s="36"/>
      <c r="M89" s="164" t="s">
        <v>5</v>
      </c>
      <c r="N89" s="165" t="s">
        <v>40</v>
      </c>
      <c r="O89" s="37"/>
      <c r="P89" s="166">
        <f t="shared" si="1"/>
        <v>0</v>
      </c>
      <c r="Q89" s="166">
        <v>0</v>
      </c>
      <c r="R89" s="166">
        <f t="shared" si="2"/>
        <v>0</v>
      </c>
      <c r="S89" s="166">
        <v>0</v>
      </c>
      <c r="T89" s="167">
        <f t="shared" si="3"/>
        <v>0</v>
      </c>
      <c r="AR89" s="19" t="s">
        <v>115</v>
      </c>
      <c r="AT89" s="19" t="s">
        <v>110</v>
      </c>
      <c r="AU89" s="19" t="s">
        <v>77</v>
      </c>
      <c r="AY89" s="19" t="s">
        <v>109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9" t="s">
        <v>76</v>
      </c>
      <c r="BK89" s="168">
        <f t="shared" si="9"/>
        <v>0</v>
      </c>
      <c r="BL89" s="19" t="s">
        <v>115</v>
      </c>
      <c r="BM89" s="19" t="s">
        <v>120</v>
      </c>
    </row>
    <row r="90" spans="2:65" s="1" customFormat="1" ht="25.5" customHeight="1">
      <c r="B90" s="156"/>
      <c r="C90" s="169" t="s">
        <v>121</v>
      </c>
      <c r="D90" s="169" t="s">
        <v>122</v>
      </c>
      <c r="E90" s="170" t="s">
        <v>123</v>
      </c>
      <c r="F90" s="171" t="s">
        <v>445</v>
      </c>
      <c r="G90" s="172" t="s">
        <v>119</v>
      </c>
      <c r="H90" s="173">
        <v>32</v>
      </c>
      <c r="I90" s="174"/>
      <c r="J90" s="175">
        <f t="shared" si="0"/>
        <v>0</v>
      </c>
      <c r="K90" s="171" t="s">
        <v>5</v>
      </c>
      <c r="L90" s="176"/>
      <c r="M90" s="177" t="s">
        <v>5</v>
      </c>
      <c r="N90" s="178" t="s">
        <v>40</v>
      </c>
      <c r="O90" s="37"/>
      <c r="P90" s="166">
        <f t="shared" si="1"/>
        <v>0</v>
      </c>
      <c r="Q90" s="166">
        <v>4.0000000000000002E-4</v>
      </c>
      <c r="R90" s="166">
        <f t="shared" si="2"/>
        <v>1.2800000000000001E-2</v>
      </c>
      <c r="S90" s="166">
        <v>0</v>
      </c>
      <c r="T90" s="167">
        <f t="shared" si="3"/>
        <v>0</v>
      </c>
      <c r="AR90" s="19" t="s">
        <v>124</v>
      </c>
      <c r="AT90" s="19" t="s">
        <v>122</v>
      </c>
      <c r="AU90" s="19" t="s">
        <v>77</v>
      </c>
      <c r="AY90" s="19" t="s">
        <v>109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9" t="s">
        <v>76</v>
      </c>
      <c r="BK90" s="168">
        <f t="shared" si="9"/>
        <v>0</v>
      </c>
      <c r="BL90" s="19" t="s">
        <v>115</v>
      </c>
      <c r="BM90" s="19" t="s">
        <v>125</v>
      </c>
    </row>
    <row r="91" spans="2:65" s="1" customFormat="1" ht="25.5" customHeight="1">
      <c r="B91" s="156"/>
      <c r="C91" s="169" t="s">
        <v>126</v>
      </c>
      <c r="D91" s="169" t="s">
        <v>122</v>
      </c>
      <c r="E91" s="170" t="s">
        <v>127</v>
      </c>
      <c r="F91" s="171" t="s">
        <v>446</v>
      </c>
      <c r="G91" s="172" t="s">
        <v>119</v>
      </c>
      <c r="H91" s="173">
        <v>52</v>
      </c>
      <c r="I91" s="174"/>
      <c r="J91" s="175">
        <f t="shared" si="0"/>
        <v>0</v>
      </c>
      <c r="K91" s="171" t="s">
        <v>5</v>
      </c>
      <c r="L91" s="176"/>
      <c r="M91" s="177" t="s">
        <v>5</v>
      </c>
      <c r="N91" s="178" t="s">
        <v>40</v>
      </c>
      <c r="O91" s="37"/>
      <c r="P91" s="166">
        <f t="shared" si="1"/>
        <v>0</v>
      </c>
      <c r="Q91" s="166">
        <v>4.0000000000000002E-4</v>
      </c>
      <c r="R91" s="166">
        <f t="shared" si="2"/>
        <v>2.0800000000000003E-2</v>
      </c>
      <c r="S91" s="166">
        <v>0</v>
      </c>
      <c r="T91" s="167">
        <f t="shared" si="3"/>
        <v>0</v>
      </c>
      <c r="AR91" s="19" t="s">
        <v>124</v>
      </c>
      <c r="AT91" s="19" t="s">
        <v>122</v>
      </c>
      <c r="AU91" s="19" t="s">
        <v>77</v>
      </c>
      <c r="AY91" s="19" t="s">
        <v>109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9" t="s">
        <v>76</v>
      </c>
      <c r="BK91" s="168">
        <f t="shared" si="9"/>
        <v>0</v>
      </c>
      <c r="BL91" s="19" t="s">
        <v>115</v>
      </c>
      <c r="BM91" s="19" t="s">
        <v>128</v>
      </c>
    </row>
    <row r="92" spans="2:65" s="1" customFormat="1" ht="25.5" customHeight="1">
      <c r="B92" s="156"/>
      <c r="C92" s="169" t="s">
        <v>129</v>
      </c>
      <c r="D92" s="169" t="s">
        <v>122</v>
      </c>
      <c r="E92" s="170" t="s">
        <v>130</v>
      </c>
      <c r="F92" s="171" t="s">
        <v>447</v>
      </c>
      <c r="G92" s="172" t="s">
        <v>119</v>
      </c>
      <c r="H92" s="173">
        <v>20</v>
      </c>
      <c r="I92" s="174"/>
      <c r="J92" s="175">
        <f t="shared" si="0"/>
        <v>0</v>
      </c>
      <c r="K92" s="171" t="s">
        <v>5</v>
      </c>
      <c r="L92" s="176"/>
      <c r="M92" s="177" t="s">
        <v>5</v>
      </c>
      <c r="N92" s="178" t="s">
        <v>40</v>
      </c>
      <c r="O92" s="37"/>
      <c r="P92" s="166">
        <f t="shared" si="1"/>
        <v>0</v>
      </c>
      <c r="Q92" s="166">
        <v>4.0000000000000002E-4</v>
      </c>
      <c r="R92" s="166">
        <f t="shared" si="2"/>
        <v>8.0000000000000002E-3</v>
      </c>
      <c r="S92" s="166">
        <v>0</v>
      </c>
      <c r="T92" s="167">
        <f t="shared" si="3"/>
        <v>0</v>
      </c>
      <c r="AR92" s="19" t="s">
        <v>124</v>
      </c>
      <c r="AT92" s="19" t="s">
        <v>122</v>
      </c>
      <c r="AU92" s="19" t="s">
        <v>77</v>
      </c>
      <c r="AY92" s="19" t="s">
        <v>109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9" t="s">
        <v>76</v>
      </c>
      <c r="BK92" s="168">
        <f t="shared" si="9"/>
        <v>0</v>
      </c>
      <c r="BL92" s="19" t="s">
        <v>115</v>
      </c>
      <c r="BM92" s="19" t="s">
        <v>131</v>
      </c>
    </row>
    <row r="93" spans="2:65" s="1" customFormat="1" ht="25.5" customHeight="1">
      <c r="B93" s="156"/>
      <c r="C93" s="169" t="s">
        <v>132</v>
      </c>
      <c r="D93" s="169" t="s">
        <v>122</v>
      </c>
      <c r="E93" s="170" t="s">
        <v>133</v>
      </c>
      <c r="F93" s="171" t="s">
        <v>448</v>
      </c>
      <c r="G93" s="172" t="s">
        <v>119</v>
      </c>
      <c r="H93" s="173">
        <v>15</v>
      </c>
      <c r="I93" s="174"/>
      <c r="J93" s="175">
        <f t="shared" si="0"/>
        <v>0</v>
      </c>
      <c r="K93" s="171" t="s">
        <v>5</v>
      </c>
      <c r="L93" s="176"/>
      <c r="M93" s="177" t="s">
        <v>5</v>
      </c>
      <c r="N93" s="178" t="s">
        <v>40</v>
      </c>
      <c r="O93" s="37"/>
      <c r="P93" s="166">
        <f t="shared" si="1"/>
        <v>0</v>
      </c>
      <c r="Q93" s="166">
        <v>4.0000000000000002E-4</v>
      </c>
      <c r="R93" s="166">
        <f t="shared" si="2"/>
        <v>6.0000000000000001E-3</v>
      </c>
      <c r="S93" s="166">
        <v>0</v>
      </c>
      <c r="T93" s="167">
        <f t="shared" si="3"/>
        <v>0</v>
      </c>
      <c r="AR93" s="19" t="s">
        <v>124</v>
      </c>
      <c r="AT93" s="19" t="s">
        <v>122</v>
      </c>
      <c r="AU93" s="19" t="s">
        <v>77</v>
      </c>
      <c r="AY93" s="19" t="s">
        <v>109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9" t="s">
        <v>76</v>
      </c>
      <c r="BK93" s="168">
        <f t="shared" si="9"/>
        <v>0</v>
      </c>
      <c r="BL93" s="19" t="s">
        <v>115</v>
      </c>
      <c r="BM93" s="19" t="s">
        <v>134</v>
      </c>
    </row>
    <row r="94" spans="2:65" s="1" customFormat="1" ht="25.5" customHeight="1">
      <c r="B94" s="156"/>
      <c r="C94" s="169" t="s">
        <v>135</v>
      </c>
      <c r="D94" s="169" t="s">
        <v>122</v>
      </c>
      <c r="E94" s="170" t="s">
        <v>136</v>
      </c>
      <c r="F94" s="171" t="s">
        <v>449</v>
      </c>
      <c r="G94" s="172" t="s">
        <v>119</v>
      </c>
      <c r="H94" s="173">
        <v>24</v>
      </c>
      <c r="I94" s="174"/>
      <c r="J94" s="175">
        <f t="shared" si="0"/>
        <v>0</v>
      </c>
      <c r="K94" s="171" t="s">
        <v>5</v>
      </c>
      <c r="L94" s="176"/>
      <c r="M94" s="177" t="s">
        <v>5</v>
      </c>
      <c r="N94" s="178" t="s">
        <v>40</v>
      </c>
      <c r="O94" s="37"/>
      <c r="P94" s="166">
        <f t="shared" si="1"/>
        <v>0</v>
      </c>
      <c r="Q94" s="166">
        <v>4.0000000000000002E-4</v>
      </c>
      <c r="R94" s="166">
        <f t="shared" si="2"/>
        <v>9.6000000000000009E-3</v>
      </c>
      <c r="S94" s="166">
        <v>0</v>
      </c>
      <c r="T94" s="167">
        <f t="shared" si="3"/>
        <v>0</v>
      </c>
      <c r="AR94" s="19" t="s">
        <v>124</v>
      </c>
      <c r="AT94" s="19" t="s">
        <v>122</v>
      </c>
      <c r="AU94" s="19" t="s">
        <v>77</v>
      </c>
      <c r="AY94" s="19" t="s">
        <v>109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9" t="s">
        <v>76</v>
      </c>
      <c r="BK94" s="168">
        <f t="shared" si="9"/>
        <v>0</v>
      </c>
      <c r="BL94" s="19" t="s">
        <v>115</v>
      </c>
      <c r="BM94" s="19" t="s">
        <v>137</v>
      </c>
    </row>
    <row r="95" spans="2:65" s="1" customFormat="1" ht="25.5" customHeight="1">
      <c r="B95" s="156"/>
      <c r="C95" s="169" t="s">
        <v>138</v>
      </c>
      <c r="D95" s="169" t="s">
        <v>122</v>
      </c>
      <c r="E95" s="170" t="s">
        <v>139</v>
      </c>
      <c r="F95" s="171" t="s">
        <v>450</v>
      </c>
      <c r="G95" s="172" t="s">
        <v>119</v>
      </c>
      <c r="H95" s="173">
        <v>22</v>
      </c>
      <c r="I95" s="174"/>
      <c r="J95" s="175">
        <f t="shared" si="0"/>
        <v>0</v>
      </c>
      <c r="K95" s="171" t="s">
        <v>5</v>
      </c>
      <c r="L95" s="176"/>
      <c r="M95" s="177" t="s">
        <v>5</v>
      </c>
      <c r="N95" s="178" t="s">
        <v>40</v>
      </c>
      <c r="O95" s="37"/>
      <c r="P95" s="166">
        <f t="shared" si="1"/>
        <v>0</v>
      </c>
      <c r="Q95" s="166">
        <v>2.9999999999999997E-4</v>
      </c>
      <c r="R95" s="166">
        <f t="shared" si="2"/>
        <v>6.5999999999999991E-3</v>
      </c>
      <c r="S95" s="166">
        <v>0</v>
      </c>
      <c r="T95" s="167">
        <f t="shared" si="3"/>
        <v>0</v>
      </c>
      <c r="AR95" s="19" t="s">
        <v>124</v>
      </c>
      <c r="AT95" s="19" t="s">
        <v>122</v>
      </c>
      <c r="AU95" s="19" t="s">
        <v>77</v>
      </c>
      <c r="AY95" s="19" t="s">
        <v>109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9" t="s">
        <v>76</v>
      </c>
      <c r="BK95" s="168">
        <f t="shared" si="9"/>
        <v>0</v>
      </c>
      <c r="BL95" s="19" t="s">
        <v>115</v>
      </c>
      <c r="BM95" s="19" t="s">
        <v>140</v>
      </c>
    </row>
    <row r="96" spans="2:65" s="1" customFormat="1" ht="25.5" customHeight="1">
      <c r="B96" s="156"/>
      <c r="C96" s="169" t="s">
        <v>141</v>
      </c>
      <c r="D96" s="169" t="s">
        <v>122</v>
      </c>
      <c r="E96" s="170" t="s">
        <v>142</v>
      </c>
      <c r="F96" s="171" t="s">
        <v>451</v>
      </c>
      <c r="G96" s="172" t="s">
        <v>119</v>
      </c>
      <c r="H96" s="173">
        <v>110</v>
      </c>
      <c r="I96" s="174"/>
      <c r="J96" s="175">
        <f t="shared" si="0"/>
        <v>0</v>
      </c>
      <c r="K96" s="171" t="s">
        <v>5</v>
      </c>
      <c r="L96" s="176"/>
      <c r="M96" s="177" t="s">
        <v>5</v>
      </c>
      <c r="N96" s="178" t="s">
        <v>40</v>
      </c>
      <c r="O96" s="37"/>
      <c r="P96" s="166">
        <f t="shared" si="1"/>
        <v>0</v>
      </c>
      <c r="Q96" s="166">
        <v>4.4999999999999999E-4</v>
      </c>
      <c r="R96" s="166">
        <f t="shared" si="2"/>
        <v>4.9499999999999995E-2</v>
      </c>
      <c r="S96" s="166">
        <v>0</v>
      </c>
      <c r="T96" s="167">
        <f t="shared" si="3"/>
        <v>0</v>
      </c>
      <c r="AR96" s="19" t="s">
        <v>124</v>
      </c>
      <c r="AT96" s="19" t="s">
        <v>122</v>
      </c>
      <c r="AU96" s="19" t="s">
        <v>77</v>
      </c>
      <c r="AY96" s="19" t="s">
        <v>109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9" t="s">
        <v>76</v>
      </c>
      <c r="BK96" s="168">
        <f t="shared" si="9"/>
        <v>0</v>
      </c>
      <c r="BL96" s="19" t="s">
        <v>115</v>
      </c>
      <c r="BM96" s="19" t="s">
        <v>143</v>
      </c>
    </row>
    <row r="97" spans="2:65" s="1" customFormat="1" ht="16.5" customHeight="1">
      <c r="B97" s="156"/>
      <c r="C97" s="169" t="s">
        <v>144</v>
      </c>
      <c r="D97" s="169" t="s">
        <v>122</v>
      </c>
      <c r="E97" s="170" t="s">
        <v>145</v>
      </c>
      <c r="F97" s="171" t="s">
        <v>452</v>
      </c>
      <c r="G97" s="172" t="s">
        <v>146</v>
      </c>
      <c r="H97" s="173">
        <v>1420</v>
      </c>
      <c r="I97" s="174"/>
      <c r="J97" s="175">
        <f t="shared" si="0"/>
        <v>0</v>
      </c>
      <c r="K97" s="171" t="s">
        <v>5</v>
      </c>
      <c r="L97" s="176"/>
      <c r="M97" s="177" t="s">
        <v>5</v>
      </c>
      <c r="N97" s="178" t="s">
        <v>40</v>
      </c>
      <c r="O97" s="37"/>
      <c r="P97" s="166">
        <f t="shared" si="1"/>
        <v>0</v>
      </c>
      <c r="Q97" s="166">
        <v>0</v>
      </c>
      <c r="R97" s="166">
        <f t="shared" si="2"/>
        <v>0</v>
      </c>
      <c r="S97" s="166">
        <v>0</v>
      </c>
      <c r="T97" s="167">
        <f t="shared" si="3"/>
        <v>0</v>
      </c>
      <c r="AR97" s="19" t="s">
        <v>124</v>
      </c>
      <c r="AT97" s="19" t="s">
        <v>122</v>
      </c>
      <c r="AU97" s="19" t="s">
        <v>77</v>
      </c>
      <c r="AY97" s="19" t="s">
        <v>109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9" t="s">
        <v>76</v>
      </c>
      <c r="BK97" s="168">
        <f t="shared" si="9"/>
        <v>0</v>
      </c>
      <c r="BL97" s="19" t="s">
        <v>115</v>
      </c>
      <c r="BM97" s="19" t="s">
        <v>147</v>
      </c>
    </row>
    <row r="98" spans="2:65" s="1" customFormat="1" ht="16.5" customHeight="1">
      <c r="B98" s="156"/>
      <c r="C98" s="169" t="s">
        <v>148</v>
      </c>
      <c r="D98" s="169" t="s">
        <v>122</v>
      </c>
      <c r="E98" s="170" t="s">
        <v>149</v>
      </c>
      <c r="F98" s="171" t="s">
        <v>453</v>
      </c>
      <c r="G98" s="172" t="s">
        <v>146</v>
      </c>
      <c r="H98" s="173">
        <v>2</v>
      </c>
      <c r="I98" s="174"/>
      <c r="J98" s="175">
        <f t="shared" si="0"/>
        <v>0</v>
      </c>
      <c r="K98" s="171" t="s">
        <v>5</v>
      </c>
      <c r="L98" s="176"/>
      <c r="M98" s="177" t="s">
        <v>5</v>
      </c>
      <c r="N98" s="178" t="s">
        <v>40</v>
      </c>
      <c r="O98" s="37"/>
      <c r="P98" s="166">
        <f t="shared" si="1"/>
        <v>0</v>
      </c>
      <c r="Q98" s="166">
        <v>0</v>
      </c>
      <c r="R98" s="166">
        <f t="shared" si="2"/>
        <v>0</v>
      </c>
      <c r="S98" s="166">
        <v>0</v>
      </c>
      <c r="T98" s="167">
        <f t="shared" si="3"/>
        <v>0</v>
      </c>
      <c r="AR98" s="19" t="s">
        <v>124</v>
      </c>
      <c r="AT98" s="19" t="s">
        <v>122</v>
      </c>
      <c r="AU98" s="19" t="s">
        <v>77</v>
      </c>
      <c r="AY98" s="19" t="s">
        <v>109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9" t="s">
        <v>76</v>
      </c>
      <c r="BK98" s="168">
        <f t="shared" si="9"/>
        <v>0</v>
      </c>
      <c r="BL98" s="19" t="s">
        <v>115</v>
      </c>
      <c r="BM98" s="19" t="s">
        <v>150</v>
      </c>
    </row>
    <row r="99" spans="2:65" s="1" customFormat="1" ht="25.5" customHeight="1">
      <c r="B99" s="156"/>
      <c r="C99" s="169" t="s">
        <v>151</v>
      </c>
      <c r="D99" s="169" t="s">
        <v>122</v>
      </c>
      <c r="E99" s="170" t="s">
        <v>152</v>
      </c>
      <c r="F99" s="171" t="s">
        <v>454</v>
      </c>
      <c r="G99" s="172" t="s">
        <v>119</v>
      </c>
      <c r="H99" s="173">
        <v>28</v>
      </c>
      <c r="I99" s="174"/>
      <c r="J99" s="175">
        <f t="shared" si="0"/>
        <v>0</v>
      </c>
      <c r="K99" s="171" t="s">
        <v>114</v>
      </c>
      <c r="L99" s="176"/>
      <c r="M99" s="177" t="s">
        <v>5</v>
      </c>
      <c r="N99" s="178" t="s">
        <v>40</v>
      </c>
      <c r="O99" s="37"/>
      <c r="P99" s="166">
        <f t="shared" si="1"/>
        <v>0</v>
      </c>
      <c r="Q99" s="166">
        <v>1.1299999999999999E-3</v>
      </c>
      <c r="R99" s="166">
        <f t="shared" si="2"/>
        <v>3.1640000000000001E-2</v>
      </c>
      <c r="S99" s="166">
        <v>0</v>
      </c>
      <c r="T99" s="167">
        <f t="shared" si="3"/>
        <v>0</v>
      </c>
      <c r="AR99" s="19" t="s">
        <v>124</v>
      </c>
      <c r="AT99" s="19" t="s">
        <v>122</v>
      </c>
      <c r="AU99" s="19" t="s">
        <v>77</v>
      </c>
      <c r="AY99" s="19" t="s">
        <v>109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9" t="s">
        <v>76</v>
      </c>
      <c r="BK99" s="168">
        <f t="shared" si="9"/>
        <v>0</v>
      </c>
      <c r="BL99" s="19" t="s">
        <v>115</v>
      </c>
      <c r="BM99" s="19" t="s">
        <v>153</v>
      </c>
    </row>
    <row r="100" spans="2:65" s="1" customFormat="1" ht="16.5" customHeight="1">
      <c r="B100" s="156"/>
      <c r="C100" s="169" t="s">
        <v>154</v>
      </c>
      <c r="D100" s="169" t="s">
        <v>122</v>
      </c>
      <c r="E100" s="170" t="s">
        <v>155</v>
      </c>
      <c r="F100" s="171" t="s">
        <v>455</v>
      </c>
      <c r="G100" s="172" t="s">
        <v>146</v>
      </c>
      <c r="H100" s="173">
        <v>1</v>
      </c>
      <c r="I100" s="174"/>
      <c r="J100" s="175">
        <f t="shared" si="0"/>
        <v>0</v>
      </c>
      <c r="K100" s="171" t="s">
        <v>114</v>
      </c>
      <c r="L100" s="176"/>
      <c r="M100" s="177" t="s">
        <v>5</v>
      </c>
      <c r="N100" s="178" t="s">
        <v>40</v>
      </c>
      <c r="O100" s="37"/>
      <c r="P100" s="166">
        <f t="shared" si="1"/>
        <v>0</v>
      </c>
      <c r="Q100" s="166">
        <v>4.7000000000000002E-3</v>
      </c>
      <c r="R100" s="166">
        <f t="shared" si="2"/>
        <v>4.7000000000000002E-3</v>
      </c>
      <c r="S100" s="166">
        <v>0</v>
      </c>
      <c r="T100" s="167">
        <f t="shared" si="3"/>
        <v>0</v>
      </c>
      <c r="AR100" s="19" t="s">
        <v>124</v>
      </c>
      <c r="AT100" s="19" t="s">
        <v>122</v>
      </c>
      <c r="AU100" s="19" t="s">
        <v>77</v>
      </c>
      <c r="AY100" s="19" t="s">
        <v>109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9" t="s">
        <v>76</v>
      </c>
      <c r="BK100" s="168">
        <f t="shared" si="9"/>
        <v>0</v>
      </c>
      <c r="BL100" s="19" t="s">
        <v>115</v>
      </c>
      <c r="BM100" s="19" t="s">
        <v>156</v>
      </c>
    </row>
    <row r="101" spans="2:65" s="1" customFormat="1" ht="16.5" customHeight="1">
      <c r="B101" s="156"/>
      <c r="C101" s="157" t="s">
        <v>157</v>
      </c>
      <c r="D101" s="157" t="s">
        <v>110</v>
      </c>
      <c r="E101" s="158" t="s">
        <v>158</v>
      </c>
      <c r="F101" s="159" t="s">
        <v>159</v>
      </c>
      <c r="G101" s="160" t="s">
        <v>160</v>
      </c>
      <c r="H101" s="161">
        <v>0.15</v>
      </c>
      <c r="I101" s="162"/>
      <c r="J101" s="163">
        <f t="shared" si="0"/>
        <v>0</v>
      </c>
      <c r="K101" s="159" t="s">
        <v>114</v>
      </c>
      <c r="L101" s="36"/>
      <c r="M101" s="164" t="s">
        <v>5</v>
      </c>
      <c r="N101" s="165" t="s">
        <v>40</v>
      </c>
      <c r="O101" s="37"/>
      <c r="P101" s="166">
        <f t="shared" si="1"/>
        <v>0</v>
      </c>
      <c r="Q101" s="166">
        <v>0</v>
      </c>
      <c r="R101" s="166">
        <f t="shared" si="2"/>
        <v>0</v>
      </c>
      <c r="S101" s="166">
        <v>0</v>
      </c>
      <c r="T101" s="167">
        <f t="shared" si="3"/>
        <v>0</v>
      </c>
      <c r="AR101" s="19" t="s">
        <v>115</v>
      </c>
      <c r="AT101" s="19" t="s">
        <v>110</v>
      </c>
      <c r="AU101" s="19" t="s">
        <v>77</v>
      </c>
      <c r="AY101" s="19" t="s">
        <v>109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9" t="s">
        <v>76</v>
      </c>
      <c r="BK101" s="168">
        <f t="shared" si="9"/>
        <v>0</v>
      </c>
      <c r="BL101" s="19" t="s">
        <v>115</v>
      </c>
      <c r="BM101" s="19" t="s">
        <v>161</v>
      </c>
    </row>
    <row r="102" spans="2:65" s="9" customFormat="1" ht="29.85" customHeight="1">
      <c r="B102" s="144"/>
      <c r="D102" s="145" t="s">
        <v>68</v>
      </c>
      <c r="E102" s="192" t="s">
        <v>162</v>
      </c>
      <c r="F102" s="192" t="s">
        <v>163</v>
      </c>
      <c r="I102" s="147"/>
      <c r="J102" s="193">
        <f>BK102</f>
        <v>0</v>
      </c>
      <c r="L102" s="144"/>
      <c r="M102" s="149"/>
      <c r="N102" s="150"/>
      <c r="O102" s="150"/>
      <c r="P102" s="151">
        <f>SUM(P103:P104)</f>
        <v>0</v>
      </c>
      <c r="Q102" s="150"/>
      <c r="R102" s="151">
        <f>SUM(R103:R104)</f>
        <v>7.7999999999999996E-3</v>
      </c>
      <c r="S102" s="150"/>
      <c r="T102" s="152">
        <f>SUM(T103:T104)</f>
        <v>0</v>
      </c>
      <c r="AR102" s="153" t="s">
        <v>77</v>
      </c>
      <c r="AT102" s="154" t="s">
        <v>68</v>
      </c>
      <c r="AU102" s="154" t="s">
        <v>76</v>
      </c>
      <c r="AY102" s="153" t="s">
        <v>109</v>
      </c>
      <c r="BK102" s="155">
        <f>SUM(BK103:BK104)</f>
        <v>0</v>
      </c>
    </row>
    <row r="103" spans="2:65" s="1" customFormat="1" ht="16.5" customHeight="1">
      <c r="B103" s="156"/>
      <c r="C103" s="157" t="s">
        <v>11</v>
      </c>
      <c r="D103" s="157" t="s">
        <v>110</v>
      </c>
      <c r="E103" s="158" t="s">
        <v>164</v>
      </c>
      <c r="F103" s="159" t="s">
        <v>165</v>
      </c>
      <c r="G103" s="160" t="s">
        <v>119</v>
      </c>
      <c r="H103" s="161">
        <v>20</v>
      </c>
      <c r="I103" s="162"/>
      <c r="J103" s="163">
        <f>ROUND(I103*H103,2)</f>
        <v>0</v>
      </c>
      <c r="K103" s="159" t="s">
        <v>114</v>
      </c>
      <c r="L103" s="36"/>
      <c r="M103" s="164" t="s">
        <v>5</v>
      </c>
      <c r="N103" s="165" t="s">
        <v>40</v>
      </c>
      <c r="O103" s="37"/>
      <c r="P103" s="166">
        <f>O103*H103</f>
        <v>0</v>
      </c>
      <c r="Q103" s="166">
        <v>3.8999999999999999E-4</v>
      </c>
      <c r="R103" s="166">
        <f>Q103*H103</f>
        <v>7.7999999999999996E-3</v>
      </c>
      <c r="S103" s="166">
        <v>0</v>
      </c>
      <c r="T103" s="167">
        <f>S103*H103</f>
        <v>0</v>
      </c>
      <c r="AR103" s="19" t="s">
        <v>115</v>
      </c>
      <c r="AT103" s="19" t="s">
        <v>110</v>
      </c>
      <c r="AU103" s="19" t="s">
        <v>77</v>
      </c>
      <c r="AY103" s="19" t="s">
        <v>109</v>
      </c>
      <c r="BE103" s="168">
        <f>IF(N103="základní",J103,0)</f>
        <v>0</v>
      </c>
      <c r="BF103" s="168">
        <f>IF(N103="snížená",J103,0)</f>
        <v>0</v>
      </c>
      <c r="BG103" s="168">
        <f>IF(N103="zákl. přenesená",J103,0)</f>
        <v>0</v>
      </c>
      <c r="BH103" s="168">
        <f>IF(N103="sníž. přenesená",J103,0)</f>
        <v>0</v>
      </c>
      <c r="BI103" s="168">
        <f>IF(N103="nulová",J103,0)</f>
        <v>0</v>
      </c>
      <c r="BJ103" s="19" t="s">
        <v>76</v>
      </c>
      <c r="BK103" s="168">
        <f>ROUND(I103*H103,2)</f>
        <v>0</v>
      </c>
      <c r="BL103" s="19" t="s">
        <v>115</v>
      </c>
      <c r="BM103" s="19" t="s">
        <v>166</v>
      </c>
    </row>
    <row r="104" spans="2:65" s="1" customFormat="1" ht="16.5" customHeight="1">
      <c r="B104" s="156"/>
      <c r="C104" s="157" t="s">
        <v>115</v>
      </c>
      <c r="D104" s="157" t="s">
        <v>110</v>
      </c>
      <c r="E104" s="158" t="s">
        <v>167</v>
      </c>
      <c r="F104" s="159" t="s">
        <v>168</v>
      </c>
      <c r="G104" s="160" t="s">
        <v>160</v>
      </c>
      <c r="H104" s="161">
        <v>8.0000000000000002E-3</v>
      </c>
      <c r="I104" s="162"/>
      <c r="J104" s="163">
        <f>ROUND(I104*H104,2)</f>
        <v>0</v>
      </c>
      <c r="K104" s="159" t="s">
        <v>114</v>
      </c>
      <c r="L104" s="36"/>
      <c r="M104" s="164" t="s">
        <v>5</v>
      </c>
      <c r="N104" s="165" t="s">
        <v>40</v>
      </c>
      <c r="O104" s="37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AR104" s="19" t="s">
        <v>115</v>
      </c>
      <c r="AT104" s="19" t="s">
        <v>110</v>
      </c>
      <c r="AU104" s="19" t="s">
        <v>77</v>
      </c>
      <c r="AY104" s="19" t="s">
        <v>109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9" t="s">
        <v>76</v>
      </c>
      <c r="BK104" s="168">
        <f>ROUND(I104*H104,2)</f>
        <v>0</v>
      </c>
      <c r="BL104" s="19" t="s">
        <v>115</v>
      </c>
      <c r="BM104" s="19" t="s">
        <v>169</v>
      </c>
    </row>
    <row r="105" spans="2:65" s="9" customFormat="1" ht="29.85" customHeight="1">
      <c r="B105" s="144"/>
      <c r="D105" s="145" t="s">
        <v>68</v>
      </c>
      <c r="E105" s="192" t="s">
        <v>170</v>
      </c>
      <c r="F105" s="192" t="s">
        <v>171</v>
      </c>
      <c r="I105" s="147"/>
      <c r="J105" s="193">
        <f>BK105</f>
        <v>0</v>
      </c>
      <c r="L105" s="144"/>
      <c r="M105" s="149"/>
      <c r="N105" s="150"/>
      <c r="O105" s="150"/>
      <c r="P105" s="151">
        <f>SUM(P106:P122)</f>
        <v>0</v>
      </c>
      <c r="Q105" s="150"/>
      <c r="R105" s="151">
        <f>SUM(R106:R122)</f>
        <v>0.23359000000000002</v>
      </c>
      <c r="S105" s="150"/>
      <c r="T105" s="152">
        <f>SUM(T106:T122)</f>
        <v>2.2719</v>
      </c>
      <c r="AR105" s="153" t="s">
        <v>77</v>
      </c>
      <c r="AT105" s="154" t="s">
        <v>68</v>
      </c>
      <c r="AU105" s="154" t="s">
        <v>76</v>
      </c>
      <c r="AY105" s="153" t="s">
        <v>109</v>
      </c>
      <c r="BK105" s="155">
        <f>SUM(BK106:BK122)</f>
        <v>0</v>
      </c>
    </row>
    <row r="106" spans="2:65" s="1" customFormat="1" ht="16.5" customHeight="1">
      <c r="B106" s="156"/>
      <c r="C106" s="157" t="s">
        <v>172</v>
      </c>
      <c r="D106" s="157" t="s">
        <v>110</v>
      </c>
      <c r="E106" s="158" t="s">
        <v>173</v>
      </c>
      <c r="F106" s="159" t="s">
        <v>174</v>
      </c>
      <c r="G106" s="160" t="s">
        <v>119</v>
      </c>
      <c r="H106" s="161">
        <v>46</v>
      </c>
      <c r="I106" s="162"/>
      <c r="J106" s="163">
        <f t="shared" ref="J106:J122" si="10">ROUND(I106*H106,2)</f>
        <v>0</v>
      </c>
      <c r="K106" s="159" t="s">
        <v>114</v>
      </c>
      <c r="L106" s="36"/>
      <c r="M106" s="164" t="s">
        <v>5</v>
      </c>
      <c r="N106" s="165" t="s">
        <v>40</v>
      </c>
      <c r="O106" s="37"/>
      <c r="P106" s="166">
        <f t="shared" ref="P106:P122" si="11">O106*H106</f>
        <v>0</v>
      </c>
      <c r="Q106" s="166">
        <v>2.0000000000000002E-5</v>
      </c>
      <c r="R106" s="166">
        <f t="shared" ref="R106:R122" si="12">Q106*H106</f>
        <v>9.2000000000000003E-4</v>
      </c>
      <c r="S106" s="166">
        <v>1E-3</v>
      </c>
      <c r="T106" s="167">
        <f t="shared" ref="T106:T122" si="13">S106*H106</f>
        <v>4.5999999999999999E-2</v>
      </c>
      <c r="AR106" s="19" t="s">
        <v>115</v>
      </c>
      <c r="AT106" s="19" t="s">
        <v>110</v>
      </c>
      <c r="AU106" s="19" t="s">
        <v>77</v>
      </c>
      <c r="AY106" s="19" t="s">
        <v>109</v>
      </c>
      <c r="BE106" s="168">
        <f t="shared" ref="BE106:BE122" si="14">IF(N106="základní",J106,0)</f>
        <v>0</v>
      </c>
      <c r="BF106" s="168">
        <f t="shared" ref="BF106:BF122" si="15">IF(N106="snížená",J106,0)</f>
        <v>0</v>
      </c>
      <c r="BG106" s="168">
        <f t="shared" ref="BG106:BG122" si="16">IF(N106="zákl. přenesená",J106,0)</f>
        <v>0</v>
      </c>
      <c r="BH106" s="168">
        <f t="shared" ref="BH106:BH122" si="17">IF(N106="sníž. přenesená",J106,0)</f>
        <v>0</v>
      </c>
      <c r="BI106" s="168">
        <f t="shared" ref="BI106:BI122" si="18">IF(N106="nulová",J106,0)</f>
        <v>0</v>
      </c>
      <c r="BJ106" s="19" t="s">
        <v>76</v>
      </c>
      <c r="BK106" s="168">
        <f t="shared" ref="BK106:BK122" si="19">ROUND(I106*H106,2)</f>
        <v>0</v>
      </c>
      <c r="BL106" s="19" t="s">
        <v>115</v>
      </c>
      <c r="BM106" s="19" t="s">
        <v>175</v>
      </c>
    </row>
    <row r="107" spans="2:65" s="1" customFormat="1" ht="16.5" customHeight="1">
      <c r="B107" s="156"/>
      <c r="C107" s="157" t="s">
        <v>176</v>
      </c>
      <c r="D107" s="157" t="s">
        <v>110</v>
      </c>
      <c r="E107" s="158" t="s">
        <v>177</v>
      </c>
      <c r="F107" s="159" t="s">
        <v>178</v>
      </c>
      <c r="G107" s="160" t="s">
        <v>119</v>
      </c>
      <c r="H107" s="161">
        <v>150</v>
      </c>
      <c r="I107" s="162"/>
      <c r="J107" s="163">
        <f t="shared" si="10"/>
        <v>0</v>
      </c>
      <c r="K107" s="159" t="s">
        <v>114</v>
      </c>
      <c r="L107" s="36"/>
      <c r="M107" s="164" t="s">
        <v>5</v>
      </c>
      <c r="N107" s="165" t="s">
        <v>40</v>
      </c>
      <c r="O107" s="37"/>
      <c r="P107" s="166">
        <f t="shared" si="11"/>
        <v>0</v>
      </c>
      <c r="Q107" s="166">
        <v>2.0000000000000002E-5</v>
      </c>
      <c r="R107" s="166">
        <f t="shared" si="12"/>
        <v>3.0000000000000001E-3</v>
      </c>
      <c r="S107" s="166">
        <v>3.2000000000000002E-3</v>
      </c>
      <c r="T107" s="167">
        <f t="shared" si="13"/>
        <v>0.48000000000000004</v>
      </c>
      <c r="AR107" s="19" t="s">
        <v>115</v>
      </c>
      <c r="AT107" s="19" t="s">
        <v>110</v>
      </c>
      <c r="AU107" s="19" t="s">
        <v>77</v>
      </c>
      <c r="AY107" s="19" t="s">
        <v>109</v>
      </c>
      <c r="BE107" s="168">
        <f t="shared" si="14"/>
        <v>0</v>
      </c>
      <c r="BF107" s="168">
        <f t="shared" si="15"/>
        <v>0</v>
      </c>
      <c r="BG107" s="168">
        <f t="shared" si="16"/>
        <v>0</v>
      </c>
      <c r="BH107" s="168">
        <f t="shared" si="17"/>
        <v>0</v>
      </c>
      <c r="BI107" s="168">
        <f t="shared" si="18"/>
        <v>0</v>
      </c>
      <c r="BJ107" s="19" t="s">
        <v>76</v>
      </c>
      <c r="BK107" s="168">
        <f t="shared" si="19"/>
        <v>0</v>
      </c>
      <c r="BL107" s="19" t="s">
        <v>115</v>
      </c>
      <c r="BM107" s="19" t="s">
        <v>179</v>
      </c>
    </row>
    <row r="108" spans="2:65" s="1" customFormat="1" ht="16.5" customHeight="1">
      <c r="B108" s="156"/>
      <c r="C108" s="157" t="s">
        <v>180</v>
      </c>
      <c r="D108" s="157" t="s">
        <v>110</v>
      </c>
      <c r="E108" s="158" t="s">
        <v>181</v>
      </c>
      <c r="F108" s="159" t="s">
        <v>182</v>
      </c>
      <c r="G108" s="160" t="s">
        <v>119</v>
      </c>
      <c r="H108" s="161">
        <v>100</v>
      </c>
      <c r="I108" s="162"/>
      <c r="J108" s="163">
        <f t="shared" si="10"/>
        <v>0</v>
      </c>
      <c r="K108" s="159" t="s">
        <v>114</v>
      </c>
      <c r="L108" s="36"/>
      <c r="M108" s="164" t="s">
        <v>5</v>
      </c>
      <c r="N108" s="165" t="s">
        <v>40</v>
      </c>
      <c r="O108" s="37"/>
      <c r="P108" s="166">
        <f t="shared" si="11"/>
        <v>0</v>
      </c>
      <c r="Q108" s="166">
        <v>5.0000000000000002E-5</v>
      </c>
      <c r="R108" s="166">
        <f t="shared" si="12"/>
        <v>5.0000000000000001E-3</v>
      </c>
      <c r="S108" s="166">
        <v>5.3200000000000001E-3</v>
      </c>
      <c r="T108" s="167">
        <f t="shared" si="13"/>
        <v>0.53200000000000003</v>
      </c>
      <c r="AR108" s="19" t="s">
        <v>115</v>
      </c>
      <c r="AT108" s="19" t="s">
        <v>110</v>
      </c>
      <c r="AU108" s="19" t="s">
        <v>77</v>
      </c>
      <c r="AY108" s="19" t="s">
        <v>109</v>
      </c>
      <c r="BE108" s="168">
        <f t="shared" si="14"/>
        <v>0</v>
      </c>
      <c r="BF108" s="168">
        <f t="shared" si="15"/>
        <v>0</v>
      </c>
      <c r="BG108" s="168">
        <f t="shared" si="16"/>
        <v>0</v>
      </c>
      <c r="BH108" s="168">
        <f t="shared" si="17"/>
        <v>0</v>
      </c>
      <c r="BI108" s="168">
        <f t="shared" si="18"/>
        <v>0</v>
      </c>
      <c r="BJ108" s="19" t="s">
        <v>76</v>
      </c>
      <c r="BK108" s="168">
        <f t="shared" si="19"/>
        <v>0</v>
      </c>
      <c r="BL108" s="19" t="s">
        <v>115</v>
      </c>
      <c r="BM108" s="19" t="s">
        <v>183</v>
      </c>
    </row>
    <row r="109" spans="2:65" s="1" customFormat="1" ht="16.5" customHeight="1">
      <c r="B109" s="156"/>
      <c r="C109" s="157" t="s">
        <v>184</v>
      </c>
      <c r="D109" s="157" t="s">
        <v>110</v>
      </c>
      <c r="E109" s="158" t="s">
        <v>185</v>
      </c>
      <c r="F109" s="159" t="s">
        <v>186</v>
      </c>
      <c r="G109" s="160" t="s">
        <v>119</v>
      </c>
      <c r="H109" s="161">
        <v>135</v>
      </c>
      <c r="I109" s="162"/>
      <c r="J109" s="163">
        <f t="shared" si="10"/>
        <v>0</v>
      </c>
      <c r="K109" s="159" t="s">
        <v>114</v>
      </c>
      <c r="L109" s="36"/>
      <c r="M109" s="164" t="s">
        <v>5</v>
      </c>
      <c r="N109" s="165" t="s">
        <v>40</v>
      </c>
      <c r="O109" s="37"/>
      <c r="P109" s="166">
        <f t="shared" si="11"/>
        <v>0</v>
      </c>
      <c r="Q109" s="166">
        <v>9.0000000000000006E-5</v>
      </c>
      <c r="R109" s="166">
        <f t="shared" si="12"/>
        <v>1.2150000000000001E-2</v>
      </c>
      <c r="S109" s="166">
        <v>8.5800000000000008E-3</v>
      </c>
      <c r="T109" s="167">
        <f t="shared" si="13"/>
        <v>1.1583000000000001</v>
      </c>
      <c r="AR109" s="19" t="s">
        <v>115</v>
      </c>
      <c r="AT109" s="19" t="s">
        <v>110</v>
      </c>
      <c r="AU109" s="19" t="s">
        <v>77</v>
      </c>
      <c r="AY109" s="19" t="s">
        <v>109</v>
      </c>
      <c r="BE109" s="168">
        <f t="shared" si="14"/>
        <v>0</v>
      </c>
      <c r="BF109" s="168">
        <f t="shared" si="15"/>
        <v>0</v>
      </c>
      <c r="BG109" s="168">
        <f t="shared" si="16"/>
        <v>0</v>
      </c>
      <c r="BH109" s="168">
        <f t="shared" si="17"/>
        <v>0</v>
      </c>
      <c r="BI109" s="168">
        <f t="shared" si="18"/>
        <v>0</v>
      </c>
      <c r="BJ109" s="19" t="s">
        <v>76</v>
      </c>
      <c r="BK109" s="168">
        <f t="shared" si="19"/>
        <v>0</v>
      </c>
      <c r="BL109" s="19" t="s">
        <v>115</v>
      </c>
      <c r="BM109" s="19" t="s">
        <v>187</v>
      </c>
    </row>
    <row r="110" spans="2:65" s="1" customFormat="1" ht="16.5" customHeight="1">
      <c r="B110" s="156"/>
      <c r="C110" s="157" t="s">
        <v>10</v>
      </c>
      <c r="D110" s="157" t="s">
        <v>110</v>
      </c>
      <c r="E110" s="158" t="s">
        <v>188</v>
      </c>
      <c r="F110" s="159" t="s">
        <v>189</v>
      </c>
      <c r="G110" s="160" t="s">
        <v>119</v>
      </c>
      <c r="H110" s="161">
        <v>28</v>
      </c>
      <c r="I110" s="162"/>
      <c r="J110" s="163">
        <f t="shared" si="10"/>
        <v>0</v>
      </c>
      <c r="K110" s="159" t="s">
        <v>114</v>
      </c>
      <c r="L110" s="36"/>
      <c r="M110" s="164" t="s">
        <v>5</v>
      </c>
      <c r="N110" s="165" t="s">
        <v>40</v>
      </c>
      <c r="O110" s="37"/>
      <c r="P110" s="166">
        <f t="shared" si="11"/>
        <v>0</v>
      </c>
      <c r="Q110" s="166">
        <v>7.5900000000000004E-3</v>
      </c>
      <c r="R110" s="166">
        <f t="shared" si="12"/>
        <v>0.21252000000000001</v>
      </c>
      <c r="S110" s="166">
        <v>0</v>
      </c>
      <c r="T110" s="167">
        <f t="shared" si="13"/>
        <v>0</v>
      </c>
      <c r="AR110" s="19" t="s">
        <v>115</v>
      </c>
      <c r="AT110" s="19" t="s">
        <v>110</v>
      </c>
      <c r="AU110" s="19" t="s">
        <v>77</v>
      </c>
      <c r="AY110" s="19" t="s">
        <v>109</v>
      </c>
      <c r="BE110" s="168">
        <f t="shared" si="14"/>
        <v>0</v>
      </c>
      <c r="BF110" s="168">
        <f t="shared" si="15"/>
        <v>0</v>
      </c>
      <c r="BG110" s="168">
        <f t="shared" si="16"/>
        <v>0</v>
      </c>
      <c r="BH110" s="168">
        <f t="shared" si="17"/>
        <v>0</v>
      </c>
      <c r="BI110" s="168">
        <f t="shared" si="18"/>
        <v>0</v>
      </c>
      <c r="BJ110" s="19" t="s">
        <v>76</v>
      </c>
      <c r="BK110" s="168">
        <f t="shared" si="19"/>
        <v>0</v>
      </c>
      <c r="BL110" s="19" t="s">
        <v>115</v>
      </c>
      <c r="BM110" s="19" t="s">
        <v>190</v>
      </c>
    </row>
    <row r="111" spans="2:65" s="1" customFormat="1" ht="25.5" customHeight="1">
      <c r="B111" s="156"/>
      <c r="C111" s="169" t="s">
        <v>191</v>
      </c>
      <c r="D111" s="169" t="s">
        <v>122</v>
      </c>
      <c r="E111" s="170" t="s">
        <v>192</v>
      </c>
      <c r="F111" s="171" t="s">
        <v>456</v>
      </c>
      <c r="G111" s="172" t="s">
        <v>119</v>
      </c>
      <c r="H111" s="173">
        <v>32</v>
      </c>
      <c r="I111" s="174"/>
      <c r="J111" s="175">
        <f t="shared" si="10"/>
        <v>0</v>
      </c>
      <c r="K111" s="171" t="s">
        <v>5</v>
      </c>
      <c r="L111" s="176"/>
      <c r="M111" s="177" t="s">
        <v>5</v>
      </c>
      <c r="N111" s="178" t="s">
        <v>40</v>
      </c>
      <c r="O111" s="37"/>
      <c r="P111" s="166">
        <f t="shared" si="11"/>
        <v>0</v>
      </c>
      <c r="Q111" s="166">
        <v>0</v>
      </c>
      <c r="R111" s="166">
        <f t="shared" si="12"/>
        <v>0</v>
      </c>
      <c r="S111" s="166">
        <v>0</v>
      </c>
      <c r="T111" s="167">
        <f t="shared" si="13"/>
        <v>0</v>
      </c>
      <c r="AR111" s="19" t="s">
        <v>124</v>
      </c>
      <c r="AT111" s="19" t="s">
        <v>122</v>
      </c>
      <c r="AU111" s="19" t="s">
        <v>77</v>
      </c>
      <c r="AY111" s="19" t="s">
        <v>109</v>
      </c>
      <c r="BE111" s="168">
        <f t="shared" si="14"/>
        <v>0</v>
      </c>
      <c r="BF111" s="168">
        <f t="shared" si="15"/>
        <v>0</v>
      </c>
      <c r="BG111" s="168">
        <f t="shared" si="16"/>
        <v>0</v>
      </c>
      <c r="BH111" s="168">
        <f t="shared" si="17"/>
        <v>0</v>
      </c>
      <c r="BI111" s="168">
        <f t="shared" si="18"/>
        <v>0</v>
      </c>
      <c r="BJ111" s="19" t="s">
        <v>76</v>
      </c>
      <c r="BK111" s="168">
        <f t="shared" si="19"/>
        <v>0</v>
      </c>
      <c r="BL111" s="19" t="s">
        <v>115</v>
      </c>
      <c r="BM111" s="19" t="s">
        <v>193</v>
      </c>
    </row>
    <row r="112" spans="2:65" s="1" customFormat="1" ht="16.5" customHeight="1">
      <c r="B112" s="156"/>
      <c r="C112" s="169" t="s">
        <v>194</v>
      </c>
      <c r="D112" s="169" t="s">
        <v>122</v>
      </c>
      <c r="E112" s="170" t="s">
        <v>195</v>
      </c>
      <c r="F112" s="171" t="s">
        <v>196</v>
      </c>
      <c r="G112" s="172" t="s">
        <v>119</v>
      </c>
      <c r="H112" s="173">
        <v>52</v>
      </c>
      <c r="I112" s="174"/>
      <c r="J112" s="175">
        <f t="shared" si="10"/>
        <v>0</v>
      </c>
      <c r="K112" s="171" t="s">
        <v>5</v>
      </c>
      <c r="L112" s="176"/>
      <c r="M112" s="177" t="s">
        <v>5</v>
      </c>
      <c r="N112" s="178" t="s">
        <v>40</v>
      </c>
      <c r="O112" s="37"/>
      <c r="P112" s="166">
        <f t="shared" si="11"/>
        <v>0</v>
      </c>
      <c r="Q112" s="166">
        <v>0</v>
      </c>
      <c r="R112" s="166">
        <f t="shared" si="12"/>
        <v>0</v>
      </c>
      <c r="S112" s="166">
        <v>0</v>
      </c>
      <c r="T112" s="167">
        <f t="shared" si="13"/>
        <v>0</v>
      </c>
      <c r="AR112" s="19" t="s">
        <v>124</v>
      </c>
      <c r="AT112" s="19" t="s">
        <v>122</v>
      </c>
      <c r="AU112" s="19" t="s">
        <v>77</v>
      </c>
      <c r="AY112" s="19" t="s">
        <v>109</v>
      </c>
      <c r="BE112" s="168">
        <f t="shared" si="14"/>
        <v>0</v>
      </c>
      <c r="BF112" s="168">
        <f t="shared" si="15"/>
        <v>0</v>
      </c>
      <c r="BG112" s="168">
        <f t="shared" si="16"/>
        <v>0</v>
      </c>
      <c r="BH112" s="168">
        <f t="shared" si="17"/>
        <v>0</v>
      </c>
      <c r="BI112" s="168">
        <f t="shared" si="18"/>
        <v>0</v>
      </c>
      <c r="BJ112" s="19" t="s">
        <v>76</v>
      </c>
      <c r="BK112" s="168">
        <f t="shared" si="19"/>
        <v>0</v>
      </c>
      <c r="BL112" s="19" t="s">
        <v>115</v>
      </c>
      <c r="BM112" s="19" t="s">
        <v>197</v>
      </c>
    </row>
    <row r="113" spans="2:65" s="1" customFormat="1" ht="16.5" customHeight="1">
      <c r="B113" s="156"/>
      <c r="C113" s="169" t="s">
        <v>198</v>
      </c>
      <c r="D113" s="169" t="s">
        <v>122</v>
      </c>
      <c r="E113" s="170" t="s">
        <v>199</v>
      </c>
      <c r="F113" s="171" t="s">
        <v>200</v>
      </c>
      <c r="G113" s="172" t="s">
        <v>119</v>
      </c>
      <c r="H113" s="173">
        <v>20</v>
      </c>
      <c r="I113" s="174"/>
      <c r="J113" s="175">
        <f t="shared" si="10"/>
        <v>0</v>
      </c>
      <c r="K113" s="171" t="s">
        <v>5</v>
      </c>
      <c r="L113" s="176"/>
      <c r="M113" s="177" t="s">
        <v>5</v>
      </c>
      <c r="N113" s="178" t="s">
        <v>40</v>
      </c>
      <c r="O113" s="37"/>
      <c r="P113" s="166">
        <f t="shared" si="11"/>
        <v>0</v>
      </c>
      <c r="Q113" s="166">
        <v>0</v>
      </c>
      <c r="R113" s="166">
        <f t="shared" si="12"/>
        <v>0</v>
      </c>
      <c r="S113" s="166">
        <v>0</v>
      </c>
      <c r="T113" s="167">
        <f t="shared" si="13"/>
        <v>0</v>
      </c>
      <c r="AR113" s="19" t="s">
        <v>124</v>
      </c>
      <c r="AT113" s="19" t="s">
        <v>122</v>
      </c>
      <c r="AU113" s="19" t="s">
        <v>77</v>
      </c>
      <c r="AY113" s="19" t="s">
        <v>109</v>
      </c>
      <c r="BE113" s="168">
        <f t="shared" si="14"/>
        <v>0</v>
      </c>
      <c r="BF113" s="168">
        <f t="shared" si="15"/>
        <v>0</v>
      </c>
      <c r="BG113" s="168">
        <f t="shared" si="16"/>
        <v>0</v>
      </c>
      <c r="BH113" s="168">
        <f t="shared" si="17"/>
        <v>0</v>
      </c>
      <c r="BI113" s="168">
        <f t="shared" si="18"/>
        <v>0</v>
      </c>
      <c r="BJ113" s="19" t="s">
        <v>76</v>
      </c>
      <c r="BK113" s="168">
        <f t="shared" si="19"/>
        <v>0</v>
      </c>
      <c r="BL113" s="19" t="s">
        <v>115</v>
      </c>
      <c r="BM113" s="19" t="s">
        <v>201</v>
      </c>
    </row>
    <row r="114" spans="2:65" s="1" customFormat="1" ht="16.5" customHeight="1">
      <c r="B114" s="156"/>
      <c r="C114" s="169" t="s">
        <v>202</v>
      </c>
      <c r="D114" s="169" t="s">
        <v>122</v>
      </c>
      <c r="E114" s="170" t="s">
        <v>203</v>
      </c>
      <c r="F114" s="171" t="s">
        <v>204</v>
      </c>
      <c r="G114" s="172" t="s">
        <v>119</v>
      </c>
      <c r="H114" s="173">
        <v>15</v>
      </c>
      <c r="I114" s="174"/>
      <c r="J114" s="175">
        <f t="shared" si="10"/>
        <v>0</v>
      </c>
      <c r="K114" s="171" t="s">
        <v>5</v>
      </c>
      <c r="L114" s="176"/>
      <c r="M114" s="177" t="s">
        <v>5</v>
      </c>
      <c r="N114" s="178" t="s">
        <v>40</v>
      </c>
      <c r="O114" s="37"/>
      <c r="P114" s="166">
        <f t="shared" si="11"/>
        <v>0</v>
      </c>
      <c r="Q114" s="166">
        <v>0</v>
      </c>
      <c r="R114" s="166">
        <f t="shared" si="12"/>
        <v>0</v>
      </c>
      <c r="S114" s="166">
        <v>0</v>
      </c>
      <c r="T114" s="167">
        <f t="shared" si="13"/>
        <v>0</v>
      </c>
      <c r="AR114" s="19" t="s">
        <v>124</v>
      </c>
      <c r="AT114" s="19" t="s">
        <v>122</v>
      </c>
      <c r="AU114" s="19" t="s">
        <v>77</v>
      </c>
      <c r="AY114" s="19" t="s">
        <v>109</v>
      </c>
      <c r="BE114" s="168">
        <f t="shared" si="14"/>
        <v>0</v>
      </c>
      <c r="BF114" s="168">
        <f t="shared" si="15"/>
        <v>0</v>
      </c>
      <c r="BG114" s="168">
        <f t="shared" si="16"/>
        <v>0</v>
      </c>
      <c r="BH114" s="168">
        <f t="shared" si="17"/>
        <v>0</v>
      </c>
      <c r="BI114" s="168">
        <f t="shared" si="18"/>
        <v>0</v>
      </c>
      <c r="BJ114" s="19" t="s">
        <v>76</v>
      </c>
      <c r="BK114" s="168">
        <f t="shared" si="19"/>
        <v>0</v>
      </c>
      <c r="BL114" s="19" t="s">
        <v>115</v>
      </c>
      <c r="BM114" s="19" t="s">
        <v>205</v>
      </c>
    </row>
    <row r="115" spans="2:65" s="1" customFormat="1" ht="16.5" customHeight="1">
      <c r="B115" s="156"/>
      <c r="C115" s="169" t="s">
        <v>206</v>
      </c>
      <c r="D115" s="169" t="s">
        <v>122</v>
      </c>
      <c r="E115" s="170" t="s">
        <v>207</v>
      </c>
      <c r="F115" s="171" t="s">
        <v>208</v>
      </c>
      <c r="G115" s="172" t="s">
        <v>119</v>
      </c>
      <c r="H115" s="173">
        <v>24</v>
      </c>
      <c r="I115" s="174"/>
      <c r="J115" s="175">
        <f t="shared" si="10"/>
        <v>0</v>
      </c>
      <c r="K115" s="171" t="s">
        <v>5</v>
      </c>
      <c r="L115" s="176"/>
      <c r="M115" s="177" t="s">
        <v>5</v>
      </c>
      <c r="N115" s="178" t="s">
        <v>40</v>
      </c>
      <c r="O115" s="37"/>
      <c r="P115" s="166">
        <f t="shared" si="11"/>
        <v>0</v>
      </c>
      <c r="Q115" s="166">
        <v>0</v>
      </c>
      <c r="R115" s="166">
        <f t="shared" si="12"/>
        <v>0</v>
      </c>
      <c r="S115" s="166">
        <v>0</v>
      </c>
      <c r="T115" s="167">
        <f t="shared" si="13"/>
        <v>0</v>
      </c>
      <c r="AR115" s="19" t="s">
        <v>124</v>
      </c>
      <c r="AT115" s="19" t="s">
        <v>122</v>
      </c>
      <c r="AU115" s="19" t="s">
        <v>77</v>
      </c>
      <c r="AY115" s="19" t="s">
        <v>109</v>
      </c>
      <c r="BE115" s="168">
        <f t="shared" si="14"/>
        <v>0</v>
      </c>
      <c r="BF115" s="168">
        <f t="shared" si="15"/>
        <v>0</v>
      </c>
      <c r="BG115" s="168">
        <f t="shared" si="16"/>
        <v>0</v>
      </c>
      <c r="BH115" s="168">
        <f t="shared" si="17"/>
        <v>0</v>
      </c>
      <c r="BI115" s="168">
        <f t="shared" si="18"/>
        <v>0</v>
      </c>
      <c r="BJ115" s="19" t="s">
        <v>76</v>
      </c>
      <c r="BK115" s="168">
        <f t="shared" si="19"/>
        <v>0</v>
      </c>
      <c r="BL115" s="19" t="s">
        <v>115</v>
      </c>
      <c r="BM115" s="19" t="s">
        <v>209</v>
      </c>
    </row>
    <row r="116" spans="2:65" s="1" customFormat="1" ht="16.5" customHeight="1">
      <c r="B116" s="156"/>
      <c r="C116" s="169" t="s">
        <v>210</v>
      </c>
      <c r="D116" s="169" t="s">
        <v>122</v>
      </c>
      <c r="E116" s="170" t="s">
        <v>211</v>
      </c>
      <c r="F116" s="171" t="s">
        <v>212</v>
      </c>
      <c r="G116" s="172" t="s">
        <v>119</v>
      </c>
      <c r="H116" s="173">
        <v>22</v>
      </c>
      <c r="I116" s="174"/>
      <c r="J116" s="175">
        <f t="shared" si="10"/>
        <v>0</v>
      </c>
      <c r="K116" s="171" t="s">
        <v>5</v>
      </c>
      <c r="L116" s="176"/>
      <c r="M116" s="177" t="s">
        <v>5</v>
      </c>
      <c r="N116" s="178" t="s">
        <v>40</v>
      </c>
      <c r="O116" s="37"/>
      <c r="P116" s="166">
        <f t="shared" si="11"/>
        <v>0</v>
      </c>
      <c r="Q116" s="166">
        <v>0</v>
      </c>
      <c r="R116" s="166">
        <f t="shared" si="12"/>
        <v>0</v>
      </c>
      <c r="S116" s="166">
        <v>0</v>
      </c>
      <c r="T116" s="167">
        <f t="shared" si="13"/>
        <v>0</v>
      </c>
      <c r="AR116" s="19" t="s">
        <v>124</v>
      </c>
      <c r="AT116" s="19" t="s">
        <v>122</v>
      </c>
      <c r="AU116" s="19" t="s">
        <v>77</v>
      </c>
      <c r="AY116" s="19" t="s">
        <v>109</v>
      </c>
      <c r="BE116" s="168">
        <f t="shared" si="14"/>
        <v>0</v>
      </c>
      <c r="BF116" s="168">
        <f t="shared" si="15"/>
        <v>0</v>
      </c>
      <c r="BG116" s="168">
        <f t="shared" si="16"/>
        <v>0</v>
      </c>
      <c r="BH116" s="168">
        <f t="shared" si="17"/>
        <v>0</v>
      </c>
      <c r="BI116" s="168">
        <f t="shared" si="18"/>
        <v>0</v>
      </c>
      <c r="BJ116" s="19" t="s">
        <v>76</v>
      </c>
      <c r="BK116" s="168">
        <f t="shared" si="19"/>
        <v>0</v>
      </c>
      <c r="BL116" s="19" t="s">
        <v>115</v>
      </c>
      <c r="BM116" s="19" t="s">
        <v>213</v>
      </c>
    </row>
    <row r="117" spans="2:65" s="1" customFormat="1" ht="16.5" customHeight="1">
      <c r="B117" s="156"/>
      <c r="C117" s="169" t="s">
        <v>214</v>
      </c>
      <c r="D117" s="169" t="s">
        <v>122</v>
      </c>
      <c r="E117" s="170" t="s">
        <v>215</v>
      </c>
      <c r="F117" s="171" t="s">
        <v>216</v>
      </c>
      <c r="G117" s="172" t="s">
        <v>119</v>
      </c>
      <c r="H117" s="173">
        <v>110</v>
      </c>
      <c r="I117" s="174"/>
      <c r="J117" s="175">
        <f t="shared" si="10"/>
        <v>0</v>
      </c>
      <c r="K117" s="171" t="s">
        <v>5</v>
      </c>
      <c r="L117" s="176"/>
      <c r="M117" s="177" t="s">
        <v>5</v>
      </c>
      <c r="N117" s="178" t="s">
        <v>40</v>
      </c>
      <c r="O117" s="37"/>
      <c r="P117" s="166">
        <f t="shared" si="11"/>
        <v>0</v>
      </c>
      <c r="Q117" s="166">
        <v>0</v>
      </c>
      <c r="R117" s="166">
        <f t="shared" si="12"/>
        <v>0</v>
      </c>
      <c r="S117" s="166">
        <v>0</v>
      </c>
      <c r="T117" s="167">
        <f t="shared" si="13"/>
        <v>0</v>
      </c>
      <c r="AR117" s="19" t="s">
        <v>124</v>
      </c>
      <c r="AT117" s="19" t="s">
        <v>122</v>
      </c>
      <c r="AU117" s="19" t="s">
        <v>77</v>
      </c>
      <c r="AY117" s="19" t="s">
        <v>109</v>
      </c>
      <c r="BE117" s="168">
        <f t="shared" si="14"/>
        <v>0</v>
      </c>
      <c r="BF117" s="168">
        <f t="shared" si="15"/>
        <v>0</v>
      </c>
      <c r="BG117" s="168">
        <f t="shared" si="16"/>
        <v>0</v>
      </c>
      <c r="BH117" s="168">
        <f t="shared" si="17"/>
        <v>0</v>
      </c>
      <c r="BI117" s="168">
        <f t="shared" si="18"/>
        <v>0</v>
      </c>
      <c r="BJ117" s="19" t="s">
        <v>76</v>
      </c>
      <c r="BK117" s="168">
        <f t="shared" si="19"/>
        <v>0</v>
      </c>
      <c r="BL117" s="19" t="s">
        <v>115</v>
      </c>
      <c r="BM117" s="19" t="s">
        <v>217</v>
      </c>
    </row>
    <row r="118" spans="2:65" s="1" customFormat="1" ht="16.5" customHeight="1">
      <c r="B118" s="156"/>
      <c r="C118" s="169" t="s">
        <v>218</v>
      </c>
      <c r="D118" s="169" t="s">
        <v>122</v>
      </c>
      <c r="E118" s="170" t="s">
        <v>219</v>
      </c>
      <c r="F118" s="171" t="s">
        <v>220</v>
      </c>
      <c r="G118" s="172" t="s">
        <v>221</v>
      </c>
      <c r="H118" s="173">
        <v>100</v>
      </c>
      <c r="I118" s="174"/>
      <c r="J118" s="175">
        <f t="shared" si="10"/>
        <v>0</v>
      </c>
      <c r="K118" s="171" t="s">
        <v>5</v>
      </c>
      <c r="L118" s="176"/>
      <c r="M118" s="177" t="s">
        <v>5</v>
      </c>
      <c r="N118" s="178" t="s">
        <v>40</v>
      </c>
      <c r="O118" s="37"/>
      <c r="P118" s="166">
        <f t="shared" si="11"/>
        <v>0</v>
      </c>
      <c r="Q118" s="166">
        <v>0</v>
      </c>
      <c r="R118" s="166">
        <f t="shared" si="12"/>
        <v>0</v>
      </c>
      <c r="S118" s="166">
        <v>0</v>
      </c>
      <c r="T118" s="167">
        <f t="shared" si="13"/>
        <v>0</v>
      </c>
      <c r="AR118" s="19" t="s">
        <v>124</v>
      </c>
      <c r="AT118" s="19" t="s">
        <v>122</v>
      </c>
      <c r="AU118" s="19" t="s">
        <v>77</v>
      </c>
      <c r="AY118" s="19" t="s">
        <v>109</v>
      </c>
      <c r="BE118" s="168">
        <f t="shared" si="14"/>
        <v>0</v>
      </c>
      <c r="BF118" s="168">
        <f t="shared" si="15"/>
        <v>0</v>
      </c>
      <c r="BG118" s="168">
        <f t="shared" si="16"/>
        <v>0</v>
      </c>
      <c r="BH118" s="168">
        <f t="shared" si="17"/>
        <v>0</v>
      </c>
      <c r="BI118" s="168">
        <f t="shared" si="18"/>
        <v>0</v>
      </c>
      <c r="BJ118" s="19" t="s">
        <v>76</v>
      </c>
      <c r="BK118" s="168">
        <f t="shared" si="19"/>
        <v>0</v>
      </c>
      <c r="BL118" s="19" t="s">
        <v>115</v>
      </c>
      <c r="BM118" s="19" t="s">
        <v>222</v>
      </c>
    </row>
    <row r="119" spans="2:65" s="1" customFormat="1" ht="16.5" customHeight="1">
      <c r="B119" s="156"/>
      <c r="C119" s="157" t="s">
        <v>223</v>
      </c>
      <c r="D119" s="157" t="s">
        <v>110</v>
      </c>
      <c r="E119" s="158" t="s">
        <v>224</v>
      </c>
      <c r="F119" s="159" t="s">
        <v>225</v>
      </c>
      <c r="G119" s="160" t="s">
        <v>119</v>
      </c>
      <c r="H119" s="161">
        <v>4</v>
      </c>
      <c r="I119" s="162"/>
      <c r="J119" s="163">
        <f t="shared" si="10"/>
        <v>0</v>
      </c>
      <c r="K119" s="159" t="s">
        <v>114</v>
      </c>
      <c r="L119" s="36"/>
      <c r="M119" s="164" t="s">
        <v>5</v>
      </c>
      <c r="N119" s="165" t="s">
        <v>40</v>
      </c>
      <c r="O119" s="37"/>
      <c r="P119" s="166">
        <f t="shared" si="11"/>
        <v>0</v>
      </c>
      <c r="Q119" s="166">
        <v>0</v>
      </c>
      <c r="R119" s="166">
        <f t="shared" si="12"/>
        <v>0</v>
      </c>
      <c r="S119" s="166">
        <v>0</v>
      </c>
      <c r="T119" s="167">
        <f t="shared" si="13"/>
        <v>0</v>
      </c>
      <c r="AR119" s="19" t="s">
        <v>115</v>
      </c>
      <c r="AT119" s="19" t="s">
        <v>110</v>
      </c>
      <c r="AU119" s="19" t="s">
        <v>77</v>
      </c>
      <c r="AY119" s="19" t="s">
        <v>109</v>
      </c>
      <c r="BE119" s="168">
        <f t="shared" si="14"/>
        <v>0</v>
      </c>
      <c r="BF119" s="168">
        <f t="shared" si="15"/>
        <v>0</v>
      </c>
      <c r="BG119" s="168">
        <f t="shared" si="16"/>
        <v>0</v>
      </c>
      <c r="BH119" s="168">
        <f t="shared" si="17"/>
        <v>0</v>
      </c>
      <c r="BI119" s="168">
        <f t="shared" si="18"/>
        <v>0</v>
      </c>
      <c r="BJ119" s="19" t="s">
        <v>76</v>
      </c>
      <c r="BK119" s="168">
        <f t="shared" si="19"/>
        <v>0</v>
      </c>
      <c r="BL119" s="19" t="s">
        <v>115</v>
      </c>
      <c r="BM119" s="19" t="s">
        <v>226</v>
      </c>
    </row>
    <row r="120" spans="2:65" s="1" customFormat="1" ht="16.5" customHeight="1">
      <c r="B120" s="156"/>
      <c r="C120" s="157" t="s">
        <v>227</v>
      </c>
      <c r="D120" s="157" t="s">
        <v>110</v>
      </c>
      <c r="E120" s="158" t="s">
        <v>228</v>
      </c>
      <c r="F120" s="159" t="s">
        <v>229</v>
      </c>
      <c r="G120" s="160" t="s">
        <v>146</v>
      </c>
      <c r="H120" s="161">
        <v>30</v>
      </c>
      <c r="I120" s="162"/>
      <c r="J120" s="163">
        <f t="shared" si="10"/>
        <v>0</v>
      </c>
      <c r="K120" s="159" t="s">
        <v>114</v>
      </c>
      <c r="L120" s="36"/>
      <c r="M120" s="164" t="s">
        <v>5</v>
      </c>
      <c r="N120" s="165" t="s">
        <v>40</v>
      </c>
      <c r="O120" s="37"/>
      <c r="P120" s="166">
        <f t="shared" si="11"/>
        <v>0</v>
      </c>
      <c r="Q120" s="166">
        <v>0</v>
      </c>
      <c r="R120" s="166">
        <f t="shared" si="12"/>
        <v>0</v>
      </c>
      <c r="S120" s="166">
        <v>7.2000000000000005E-4</v>
      </c>
      <c r="T120" s="167">
        <f t="shared" si="13"/>
        <v>2.1600000000000001E-2</v>
      </c>
      <c r="AR120" s="19" t="s">
        <v>115</v>
      </c>
      <c r="AT120" s="19" t="s">
        <v>110</v>
      </c>
      <c r="AU120" s="19" t="s">
        <v>77</v>
      </c>
      <c r="AY120" s="19" t="s">
        <v>109</v>
      </c>
      <c r="BE120" s="168">
        <f t="shared" si="14"/>
        <v>0</v>
      </c>
      <c r="BF120" s="168">
        <f t="shared" si="15"/>
        <v>0</v>
      </c>
      <c r="BG120" s="168">
        <f t="shared" si="16"/>
        <v>0</v>
      </c>
      <c r="BH120" s="168">
        <f t="shared" si="17"/>
        <v>0</v>
      </c>
      <c r="BI120" s="168">
        <f t="shared" si="18"/>
        <v>0</v>
      </c>
      <c r="BJ120" s="19" t="s">
        <v>76</v>
      </c>
      <c r="BK120" s="168">
        <f t="shared" si="19"/>
        <v>0</v>
      </c>
      <c r="BL120" s="19" t="s">
        <v>115</v>
      </c>
      <c r="BM120" s="19" t="s">
        <v>230</v>
      </c>
    </row>
    <row r="121" spans="2:65" s="1" customFormat="1" ht="25.5" customHeight="1">
      <c r="B121" s="156"/>
      <c r="C121" s="157" t="s">
        <v>124</v>
      </c>
      <c r="D121" s="157" t="s">
        <v>110</v>
      </c>
      <c r="E121" s="158" t="s">
        <v>231</v>
      </c>
      <c r="F121" s="159" t="s">
        <v>232</v>
      </c>
      <c r="G121" s="160" t="s">
        <v>146</v>
      </c>
      <c r="H121" s="161">
        <v>50</v>
      </c>
      <c r="I121" s="162"/>
      <c r="J121" s="163">
        <f t="shared" si="10"/>
        <v>0</v>
      </c>
      <c r="K121" s="159" t="s">
        <v>114</v>
      </c>
      <c r="L121" s="36"/>
      <c r="M121" s="164" t="s">
        <v>5</v>
      </c>
      <c r="N121" s="165" t="s">
        <v>40</v>
      </c>
      <c r="O121" s="37"/>
      <c r="P121" s="166">
        <f t="shared" si="11"/>
        <v>0</v>
      </c>
      <c r="Q121" s="166">
        <v>0</v>
      </c>
      <c r="R121" s="166">
        <f t="shared" si="12"/>
        <v>0</v>
      </c>
      <c r="S121" s="166">
        <v>6.8000000000000005E-4</v>
      </c>
      <c r="T121" s="167">
        <f t="shared" si="13"/>
        <v>3.4000000000000002E-2</v>
      </c>
      <c r="AR121" s="19" t="s">
        <v>115</v>
      </c>
      <c r="AT121" s="19" t="s">
        <v>110</v>
      </c>
      <c r="AU121" s="19" t="s">
        <v>77</v>
      </c>
      <c r="AY121" s="19" t="s">
        <v>109</v>
      </c>
      <c r="BE121" s="168">
        <f t="shared" si="14"/>
        <v>0</v>
      </c>
      <c r="BF121" s="168">
        <f t="shared" si="15"/>
        <v>0</v>
      </c>
      <c r="BG121" s="168">
        <f t="shared" si="16"/>
        <v>0</v>
      </c>
      <c r="BH121" s="168">
        <f t="shared" si="17"/>
        <v>0</v>
      </c>
      <c r="BI121" s="168">
        <f t="shared" si="18"/>
        <v>0</v>
      </c>
      <c r="BJ121" s="19" t="s">
        <v>76</v>
      </c>
      <c r="BK121" s="168">
        <f t="shared" si="19"/>
        <v>0</v>
      </c>
      <c r="BL121" s="19" t="s">
        <v>115</v>
      </c>
      <c r="BM121" s="19" t="s">
        <v>233</v>
      </c>
    </row>
    <row r="122" spans="2:65" s="1" customFormat="1" ht="16.5" customHeight="1">
      <c r="B122" s="156"/>
      <c r="C122" s="157" t="s">
        <v>234</v>
      </c>
      <c r="D122" s="157" t="s">
        <v>110</v>
      </c>
      <c r="E122" s="158" t="s">
        <v>235</v>
      </c>
      <c r="F122" s="159" t="s">
        <v>236</v>
      </c>
      <c r="G122" s="160" t="s">
        <v>160</v>
      </c>
      <c r="H122" s="161">
        <v>0.23400000000000001</v>
      </c>
      <c r="I122" s="162"/>
      <c r="J122" s="163">
        <f t="shared" si="10"/>
        <v>0</v>
      </c>
      <c r="K122" s="159" t="s">
        <v>114</v>
      </c>
      <c r="L122" s="36"/>
      <c r="M122" s="164" t="s">
        <v>5</v>
      </c>
      <c r="N122" s="165" t="s">
        <v>40</v>
      </c>
      <c r="O122" s="37"/>
      <c r="P122" s="166">
        <f t="shared" si="11"/>
        <v>0</v>
      </c>
      <c r="Q122" s="166">
        <v>0</v>
      </c>
      <c r="R122" s="166">
        <f t="shared" si="12"/>
        <v>0</v>
      </c>
      <c r="S122" s="166">
        <v>0</v>
      </c>
      <c r="T122" s="167">
        <f t="shared" si="13"/>
        <v>0</v>
      </c>
      <c r="AR122" s="19" t="s">
        <v>115</v>
      </c>
      <c r="AT122" s="19" t="s">
        <v>110</v>
      </c>
      <c r="AU122" s="19" t="s">
        <v>77</v>
      </c>
      <c r="AY122" s="19" t="s">
        <v>109</v>
      </c>
      <c r="BE122" s="168">
        <f t="shared" si="14"/>
        <v>0</v>
      </c>
      <c r="BF122" s="168">
        <f t="shared" si="15"/>
        <v>0</v>
      </c>
      <c r="BG122" s="168">
        <f t="shared" si="16"/>
        <v>0</v>
      </c>
      <c r="BH122" s="168">
        <f t="shared" si="17"/>
        <v>0</v>
      </c>
      <c r="BI122" s="168">
        <f t="shared" si="18"/>
        <v>0</v>
      </c>
      <c r="BJ122" s="19" t="s">
        <v>76</v>
      </c>
      <c r="BK122" s="168">
        <f t="shared" si="19"/>
        <v>0</v>
      </c>
      <c r="BL122" s="19" t="s">
        <v>115</v>
      </c>
      <c r="BM122" s="19" t="s">
        <v>237</v>
      </c>
    </row>
    <row r="123" spans="2:65" s="9" customFormat="1" ht="29.85" customHeight="1">
      <c r="B123" s="144"/>
      <c r="D123" s="145" t="s">
        <v>68</v>
      </c>
      <c r="E123" s="192" t="s">
        <v>238</v>
      </c>
      <c r="F123" s="192" t="s">
        <v>239</v>
      </c>
      <c r="I123" s="147"/>
      <c r="J123" s="193">
        <f>BK123</f>
        <v>0</v>
      </c>
      <c r="L123" s="144"/>
      <c r="M123" s="149"/>
      <c r="N123" s="150"/>
      <c r="O123" s="150"/>
      <c r="P123" s="151">
        <f>SUM(P124:P144)</f>
        <v>0</v>
      </c>
      <c r="Q123" s="150"/>
      <c r="R123" s="151">
        <f>SUM(R124:R144)</f>
        <v>9.6589999999999995E-2</v>
      </c>
      <c r="S123" s="150"/>
      <c r="T123" s="152">
        <f>SUM(T124:T144)</f>
        <v>0.17915</v>
      </c>
      <c r="AR123" s="153" t="s">
        <v>77</v>
      </c>
      <c r="AT123" s="154" t="s">
        <v>68</v>
      </c>
      <c r="AU123" s="154" t="s">
        <v>76</v>
      </c>
      <c r="AY123" s="153" t="s">
        <v>109</v>
      </c>
      <c r="BK123" s="155">
        <f>SUM(BK124:BK144)</f>
        <v>0</v>
      </c>
    </row>
    <row r="124" spans="2:65" s="1" customFormat="1" ht="16.5" customHeight="1">
      <c r="B124" s="156"/>
      <c r="C124" s="157" t="s">
        <v>240</v>
      </c>
      <c r="D124" s="157" t="s">
        <v>110</v>
      </c>
      <c r="E124" s="158" t="s">
        <v>241</v>
      </c>
      <c r="F124" s="159" t="s">
        <v>242</v>
      </c>
      <c r="G124" s="160" t="s">
        <v>146</v>
      </c>
      <c r="H124" s="161">
        <v>4</v>
      </c>
      <c r="I124" s="162"/>
      <c r="J124" s="163">
        <f t="shared" ref="J124:J144" si="20">ROUND(I124*H124,2)</f>
        <v>0</v>
      </c>
      <c r="K124" s="159" t="s">
        <v>114</v>
      </c>
      <c r="L124" s="36"/>
      <c r="M124" s="164" t="s">
        <v>5</v>
      </c>
      <c r="N124" s="165" t="s">
        <v>40</v>
      </c>
      <c r="O124" s="37"/>
      <c r="P124" s="166">
        <f t="shared" ref="P124:P144" si="21">O124*H124</f>
        <v>0</v>
      </c>
      <c r="Q124" s="166">
        <v>2.0000000000000002E-5</v>
      </c>
      <c r="R124" s="166">
        <f t="shared" ref="R124:R144" si="22">Q124*H124</f>
        <v>8.0000000000000007E-5</v>
      </c>
      <c r="S124" s="166">
        <v>3.9E-2</v>
      </c>
      <c r="T124" s="167">
        <f t="shared" ref="T124:T144" si="23">S124*H124</f>
        <v>0.156</v>
      </c>
      <c r="AR124" s="19" t="s">
        <v>115</v>
      </c>
      <c r="AT124" s="19" t="s">
        <v>110</v>
      </c>
      <c r="AU124" s="19" t="s">
        <v>77</v>
      </c>
      <c r="AY124" s="19" t="s">
        <v>109</v>
      </c>
      <c r="BE124" s="168">
        <f t="shared" ref="BE124:BE144" si="24">IF(N124="základní",J124,0)</f>
        <v>0</v>
      </c>
      <c r="BF124" s="168">
        <f t="shared" ref="BF124:BF144" si="25">IF(N124="snížená",J124,0)</f>
        <v>0</v>
      </c>
      <c r="BG124" s="168">
        <f t="shared" ref="BG124:BG144" si="26">IF(N124="zákl. přenesená",J124,0)</f>
        <v>0</v>
      </c>
      <c r="BH124" s="168">
        <f t="shared" ref="BH124:BH144" si="27">IF(N124="sníž. přenesená",J124,0)</f>
        <v>0</v>
      </c>
      <c r="BI124" s="168">
        <f t="shared" ref="BI124:BI144" si="28">IF(N124="nulová",J124,0)</f>
        <v>0</v>
      </c>
      <c r="BJ124" s="19" t="s">
        <v>76</v>
      </c>
      <c r="BK124" s="168">
        <f t="shared" ref="BK124:BK144" si="29">ROUND(I124*H124,2)</f>
        <v>0</v>
      </c>
      <c r="BL124" s="19" t="s">
        <v>115</v>
      </c>
      <c r="BM124" s="19" t="s">
        <v>243</v>
      </c>
    </row>
    <row r="125" spans="2:65" s="1" customFormat="1" ht="16.5" customHeight="1">
      <c r="B125" s="156"/>
      <c r="C125" s="157" t="s">
        <v>244</v>
      </c>
      <c r="D125" s="157" t="s">
        <v>110</v>
      </c>
      <c r="E125" s="158" t="s">
        <v>245</v>
      </c>
      <c r="F125" s="159" t="s">
        <v>246</v>
      </c>
      <c r="G125" s="160" t="s">
        <v>247</v>
      </c>
      <c r="H125" s="161">
        <v>5</v>
      </c>
      <c r="I125" s="162"/>
      <c r="J125" s="163">
        <f t="shared" si="20"/>
        <v>0</v>
      </c>
      <c r="K125" s="159" t="s">
        <v>114</v>
      </c>
      <c r="L125" s="36"/>
      <c r="M125" s="164" t="s">
        <v>5</v>
      </c>
      <c r="N125" s="165" t="s">
        <v>40</v>
      </c>
      <c r="O125" s="37"/>
      <c r="P125" s="166">
        <f t="shared" si="21"/>
        <v>0</v>
      </c>
      <c r="Q125" s="166">
        <v>4.8900000000000002E-3</v>
      </c>
      <c r="R125" s="166">
        <f t="shared" si="22"/>
        <v>2.445E-2</v>
      </c>
      <c r="S125" s="166">
        <v>0</v>
      </c>
      <c r="T125" s="167">
        <f t="shared" si="23"/>
        <v>0</v>
      </c>
      <c r="AR125" s="19" t="s">
        <v>115</v>
      </c>
      <c r="AT125" s="19" t="s">
        <v>110</v>
      </c>
      <c r="AU125" s="19" t="s">
        <v>77</v>
      </c>
      <c r="AY125" s="19" t="s">
        <v>109</v>
      </c>
      <c r="BE125" s="168">
        <f t="shared" si="24"/>
        <v>0</v>
      </c>
      <c r="BF125" s="168">
        <f t="shared" si="25"/>
        <v>0</v>
      </c>
      <c r="BG125" s="168">
        <f t="shared" si="26"/>
        <v>0</v>
      </c>
      <c r="BH125" s="168">
        <f t="shared" si="27"/>
        <v>0</v>
      </c>
      <c r="BI125" s="168">
        <f t="shared" si="28"/>
        <v>0</v>
      </c>
      <c r="BJ125" s="19" t="s">
        <v>76</v>
      </c>
      <c r="BK125" s="168">
        <f t="shared" si="29"/>
        <v>0</v>
      </c>
      <c r="BL125" s="19" t="s">
        <v>115</v>
      </c>
      <c r="BM125" s="19" t="s">
        <v>248</v>
      </c>
    </row>
    <row r="126" spans="2:65" s="1" customFormat="1" ht="25.5" customHeight="1">
      <c r="B126" s="156"/>
      <c r="C126" s="169" t="s">
        <v>249</v>
      </c>
      <c r="D126" s="169" t="s">
        <v>122</v>
      </c>
      <c r="E126" s="170" t="s">
        <v>250</v>
      </c>
      <c r="F126" s="171" t="s">
        <v>457</v>
      </c>
      <c r="G126" s="172" t="s">
        <v>251</v>
      </c>
      <c r="H126" s="173">
        <v>5</v>
      </c>
      <c r="I126" s="174"/>
      <c r="J126" s="175">
        <f t="shared" si="20"/>
        <v>0</v>
      </c>
      <c r="K126" s="171" t="s">
        <v>5</v>
      </c>
      <c r="L126" s="176"/>
      <c r="M126" s="177" t="s">
        <v>5</v>
      </c>
      <c r="N126" s="178" t="s">
        <v>40</v>
      </c>
      <c r="O126" s="37"/>
      <c r="P126" s="166">
        <f t="shared" si="21"/>
        <v>0</v>
      </c>
      <c r="Q126" s="166">
        <v>0</v>
      </c>
      <c r="R126" s="166">
        <f t="shared" si="22"/>
        <v>0</v>
      </c>
      <c r="S126" s="166">
        <v>0</v>
      </c>
      <c r="T126" s="167">
        <f t="shared" si="23"/>
        <v>0</v>
      </c>
      <c r="AR126" s="19" t="s">
        <v>124</v>
      </c>
      <c r="AT126" s="19" t="s">
        <v>122</v>
      </c>
      <c r="AU126" s="19" t="s">
        <v>77</v>
      </c>
      <c r="AY126" s="19" t="s">
        <v>109</v>
      </c>
      <c r="BE126" s="168">
        <f t="shared" si="24"/>
        <v>0</v>
      </c>
      <c r="BF126" s="168">
        <f t="shared" si="25"/>
        <v>0</v>
      </c>
      <c r="BG126" s="168">
        <f t="shared" si="26"/>
        <v>0</v>
      </c>
      <c r="BH126" s="168">
        <f t="shared" si="27"/>
        <v>0</v>
      </c>
      <c r="BI126" s="168">
        <f t="shared" si="28"/>
        <v>0</v>
      </c>
      <c r="BJ126" s="19" t="s">
        <v>76</v>
      </c>
      <c r="BK126" s="168">
        <f t="shared" si="29"/>
        <v>0</v>
      </c>
      <c r="BL126" s="19" t="s">
        <v>115</v>
      </c>
      <c r="BM126" s="19" t="s">
        <v>252</v>
      </c>
    </row>
    <row r="127" spans="2:65" s="1" customFormat="1" ht="25.5" customHeight="1">
      <c r="B127" s="156"/>
      <c r="C127" s="157" t="s">
        <v>253</v>
      </c>
      <c r="D127" s="157" t="s">
        <v>110</v>
      </c>
      <c r="E127" s="158" t="s">
        <v>254</v>
      </c>
      <c r="F127" s="159" t="s">
        <v>255</v>
      </c>
      <c r="G127" s="160" t="s">
        <v>247</v>
      </c>
      <c r="H127" s="161">
        <v>2</v>
      </c>
      <c r="I127" s="162"/>
      <c r="J127" s="163">
        <f t="shared" si="20"/>
        <v>0</v>
      </c>
      <c r="K127" s="159" t="s">
        <v>114</v>
      </c>
      <c r="L127" s="36"/>
      <c r="M127" s="164" t="s">
        <v>5</v>
      </c>
      <c r="N127" s="165" t="s">
        <v>40</v>
      </c>
      <c r="O127" s="37"/>
      <c r="P127" s="166">
        <f t="shared" si="21"/>
        <v>0</v>
      </c>
      <c r="Q127" s="166">
        <v>1.8499999999999999E-2</v>
      </c>
      <c r="R127" s="166">
        <f t="shared" si="22"/>
        <v>3.6999999999999998E-2</v>
      </c>
      <c r="S127" s="166">
        <v>0</v>
      </c>
      <c r="T127" s="167">
        <f t="shared" si="23"/>
        <v>0</v>
      </c>
      <c r="AR127" s="19" t="s">
        <v>115</v>
      </c>
      <c r="AT127" s="19" t="s">
        <v>110</v>
      </c>
      <c r="AU127" s="19" t="s">
        <v>77</v>
      </c>
      <c r="AY127" s="19" t="s">
        <v>109</v>
      </c>
      <c r="BE127" s="168">
        <f t="shared" si="24"/>
        <v>0</v>
      </c>
      <c r="BF127" s="168">
        <f t="shared" si="25"/>
        <v>0</v>
      </c>
      <c r="BG127" s="168">
        <f t="shared" si="26"/>
        <v>0</v>
      </c>
      <c r="BH127" s="168">
        <f t="shared" si="27"/>
        <v>0</v>
      </c>
      <c r="BI127" s="168">
        <f t="shared" si="28"/>
        <v>0</v>
      </c>
      <c r="BJ127" s="19" t="s">
        <v>76</v>
      </c>
      <c r="BK127" s="168">
        <f t="shared" si="29"/>
        <v>0</v>
      </c>
      <c r="BL127" s="19" t="s">
        <v>115</v>
      </c>
      <c r="BM127" s="19" t="s">
        <v>256</v>
      </c>
    </row>
    <row r="128" spans="2:65" s="1" customFormat="1" ht="16.5" customHeight="1">
      <c r="B128" s="156"/>
      <c r="C128" s="157" t="s">
        <v>257</v>
      </c>
      <c r="D128" s="157" t="s">
        <v>110</v>
      </c>
      <c r="E128" s="158" t="s">
        <v>258</v>
      </c>
      <c r="F128" s="159" t="s">
        <v>259</v>
      </c>
      <c r="G128" s="160" t="s">
        <v>247</v>
      </c>
      <c r="H128" s="161">
        <v>5</v>
      </c>
      <c r="I128" s="162"/>
      <c r="J128" s="163">
        <f t="shared" si="20"/>
        <v>0</v>
      </c>
      <c r="K128" s="159" t="s">
        <v>114</v>
      </c>
      <c r="L128" s="36"/>
      <c r="M128" s="164" t="s">
        <v>5</v>
      </c>
      <c r="N128" s="165" t="s">
        <v>40</v>
      </c>
      <c r="O128" s="37"/>
      <c r="P128" s="166">
        <f t="shared" si="21"/>
        <v>0</v>
      </c>
      <c r="Q128" s="166">
        <v>4.2700000000000004E-3</v>
      </c>
      <c r="R128" s="166">
        <f t="shared" si="22"/>
        <v>2.1350000000000001E-2</v>
      </c>
      <c r="S128" s="166">
        <v>0</v>
      </c>
      <c r="T128" s="167">
        <f t="shared" si="23"/>
        <v>0</v>
      </c>
      <c r="AR128" s="19" t="s">
        <v>115</v>
      </c>
      <c r="AT128" s="19" t="s">
        <v>110</v>
      </c>
      <c r="AU128" s="19" t="s">
        <v>77</v>
      </c>
      <c r="AY128" s="19" t="s">
        <v>109</v>
      </c>
      <c r="BE128" s="168">
        <f t="shared" si="24"/>
        <v>0</v>
      </c>
      <c r="BF128" s="168">
        <f t="shared" si="25"/>
        <v>0</v>
      </c>
      <c r="BG128" s="168">
        <f t="shared" si="26"/>
        <v>0</v>
      </c>
      <c r="BH128" s="168">
        <f t="shared" si="27"/>
        <v>0</v>
      </c>
      <c r="BI128" s="168">
        <f t="shared" si="28"/>
        <v>0</v>
      </c>
      <c r="BJ128" s="19" t="s">
        <v>76</v>
      </c>
      <c r="BK128" s="168">
        <f t="shared" si="29"/>
        <v>0</v>
      </c>
      <c r="BL128" s="19" t="s">
        <v>115</v>
      </c>
      <c r="BM128" s="19" t="s">
        <v>260</v>
      </c>
    </row>
    <row r="129" spans="2:65" s="1" customFormat="1" ht="16.5" customHeight="1">
      <c r="B129" s="156"/>
      <c r="C129" s="157" t="s">
        <v>261</v>
      </c>
      <c r="D129" s="157" t="s">
        <v>110</v>
      </c>
      <c r="E129" s="158" t="s">
        <v>262</v>
      </c>
      <c r="F129" s="159" t="s">
        <v>263</v>
      </c>
      <c r="G129" s="160" t="s">
        <v>146</v>
      </c>
      <c r="H129" s="161">
        <v>4</v>
      </c>
      <c r="I129" s="162"/>
      <c r="J129" s="163">
        <f t="shared" si="20"/>
        <v>0</v>
      </c>
      <c r="K129" s="159" t="s">
        <v>114</v>
      </c>
      <c r="L129" s="36"/>
      <c r="M129" s="164" t="s">
        <v>5</v>
      </c>
      <c r="N129" s="165" t="s">
        <v>40</v>
      </c>
      <c r="O129" s="37"/>
      <c r="P129" s="166">
        <f t="shared" si="21"/>
        <v>0</v>
      </c>
      <c r="Q129" s="166">
        <v>2.0000000000000002E-5</v>
      </c>
      <c r="R129" s="166">
        <f t="shared" si="22"/>
        <v>8.0000000000000007E-5</v>
      </c>
      <c r="S129" s="166">
        <v>0</v>
      </c>
      <c r="T129" s="167">
        <f t="shared" si="23"/>
        <v>0</v>
      </c>
      <c r="AR129" s="19" t="s">
        <v>115</v>
      </c>
      <c r="AT129" s="19" t="s">
        <v>110</v>
      </c>
      <c r="AU129" s="19" t="s">
        <v>77</v>
      </c>
      <c r="AY129" s="19" t="s">
        <v>109</v>
      </c>
      <c r="BE129" s="168">
        <f t="shared" si="24"/>
        <v>0</v>
      </c>
      <c r="BF129" s="168">
        <f t="shared" si="25"/>
        <v>0</v>
      </c>
      <c r="BG129" s="168">
        <f t="shared" si="26"/>
        <v>0</v>
      </c>
      <c r="BH129" s="168">
        <f t="shared" si="27"/>
        <v>0</v>
      </c>
      <c r="BI129" s="168">
        <f t="shared" si="28"/>
        <v>0</v>
      </c>
      <c r="BJ129" s="19" t="s">
        <v>76</v>
      </c>
      <c r="BK129" s="168">
        <f t="shared" si="29"/>
        <v>0</v>
      </c>
      <c r="BL129" s="19" t="s">
        <v>115</v>
      </c>
      <c r="BM129" s="19" t="s">
        <v>264</v>
      </c>
    </row>
    <row r="130" spans="2:65" s="1" customFormat="1" ht="16.5" customHeight="1">
      <c r="B130" s="156"/>
      <c r="C130" s="157" t="s">
        <v>265</v>
      </c>
      <c r="D130" s="157" t="s">
        <v>110</v>
      </c>
      <c r="E130" s="158" t="s">
        <v>266</v>
      </c>
      <c r="F130" s="159" t="s">
        <v>267</v>
      </c>
      <c r="G130" s="160" t="s">
        <v>146</v>
      </c>
      <c r="H130" s="161">
        <v>6</v>
      </c>
      <c r="I130" s="162"/>
      <c r="J130" s="163">
        <f t="shared" si="20"/>
        <v>0</v>
      </c>
      <c r="K130" s="159" t="s">
        <v>114</v>
      </c>
      <c r="L130" s="36"/>
      <c r="M130" s="164" t="s">
        <v>5</v>
      </c>
      <c r="N130" s="165" t="s">
        <v>40</v>
      </c>
      <c r="O130" s="37"/>
      <c r="P130" s="166">
        <f t="shared" si="21"/>
        <v>0</v>
      </c>
      <c r="Q130" s="166">
        <v>4.0000000000000003E-5</v>
      </c>
      <c r="R130" s="166">
        <f t="shared" si="22"/>
        <v>2.4000000000000003E-4</v>
      </c>
      <c r="S130" s="166">
        <v>4.4999999999999999E-4</v>
      </c>
      <c r="T130" s="167">
        <f t="shared" si="23"/>
        <v>2.7000000000000001E-3</v>
      </c>
      <c r="AR130" s="19" t="s">
        <v>115</v>
      </c>
      <c r="AT130" s="19" t="s">
        <v>110</v>
      </c>
      <c r="AU130" s="19" t="s">
        <v>77</v>
      </c>
      <c r="AY130" s="19" t="s">
        <v>109</v>
      </c>
      <c r="BE130" s="168">
        <f t="shared" si="24"/>
        <v>0</v>
      </c>
      <c r="BF130" s="168">
        <f t="shared" si="25"/>
        <v>0</v>
      </c>
      <c r="BG130" s="168">
        <f t="shared" si="26"/>
        <v>0</v>
      </c>
      <c r="BH130" s="168">
        <f t="shared" si="27"/>
        <v>0</v>
      </c>
      <c r="BI130" s="168">
        <f t="shared" si="28"/>
        <v>0</v>
      </c>
      <c r="BJ130" s="19" t="s">
        <v>76</v>
      </c>
      <c r="BK130" s="168">
        <f t="shared" si="29"/>
        <v>0</v>
      </c>
      <c r="BL130" s="19" t="s">
        <v>115</v>
      </c>
      <c r="BM130" s="19" t="s">
        <v>268</v>
      </c>
    </row>
    <row r="131" spans="2:65" s="1" customFormat="1" ht="16.5" customHeight="1">
      <c r="B131" s="156"/>
      <c r="C131" s="157" t="s">
        <v>269</v>
      </c>
      <c r="D131" s="157" t="s">
        <v>110</v>
      </c>
      <c r="E131" s="158" t="s">
        <v>270</v>
      </c>
      <c r="F131" s="159" t="s">
        <v>271</v>
      </c>
      <c r="G131" s="160" t="s">
        <v>146</v>
      </c>
      <c r="H131" s="161">
        <v>43</v>
      </c>
      <c r="I131" s="162"/>
      <c r="J131" s="163">
        <f t="shared" si="20"/>
        <v>0</v>
      </c>
      <c r="K131" s="159" t="s">
        <v>114</v>
      </c>
      <c r="L131" s="36"/>
      <c r="M131" s="164" t="s">
        <v>5</v>
      </c>
      <c r="N131" s="165" t="s">
        <v>40</v>
      </c>
      <c r="O131" s="37"/>
      <c r="P131" s="166">
        <f t="shared" si="21"/>
        <v>0</v>
      </c>
      <c r="Q131" s="166">
        <v>9.0000000000000006E-5</v>
      </c>
      <c r="R131" s="166">
        <f t="shared" si="22"/>
        <v>3.8700000000000002E-3</v>
      </c>
      <c r="S131" s="166">
        <v>4.4999999999999999E-4</v>
      </c>
      <c r="T131" s="167">
        <f t="shared" si="23"/>
        <v>1.9349999999999999E-2</v>
      </c>
      <c r="AR131" s="19" t="s">
        <v>115</v>
      </c>
      <c r="AT131" s="19" t="s">
        <v>110</v>
      </c>
      <c r="AU131" s="19" t="s">
        <v>77</v>
      </c>
      <c r="AY131" s="19" t="s">
        <v>109</v>
      </c>
      <c r="BE131" s="168">
        <f t="shared" si="24"/>
        <v>0</v>
      </c>
      <c r="BF131" s="168">
        <f t="shared" si="25"/>
        <v>0</v>
      </c>
      <c r="BG131" s="168">
        <f t="shared" si="26"/>
        <v>0</v>
      </c>
      <c r="BH131" s="168">
        <f t="shared" si="27"/>
        <v>0</v>
      </c>
      <c r="BI131" s="168">
        <f t="shared" si="28"/>
        <v>0</v>
      </c>
      <c r="BJ131" s="19" t="s">
        <v>76</v>
      </c>
      <c r="BK131" s="168">
        <f t="shared" si="29"/>
        <v>0</v>
      </c>
      <c r="BL131" s="19" t="s">
        <v>115</v>
      </c>
      <c r="BM131" s="19" t="s">
        <v>272</v>
      </c>
    </row>
    <row r="132" spans="2:65" s="1" customFormat="1" ht="16.5" customHeight="1">
      <c r="B132" s="156"/>
      <c r="C132" s="157" t="s">
        <v>273</v>
      </c>
      <c r="D132" s="157" t="s">
        <v>110</v>
      </c>
      <c r="E132" s="158" t="s">
        <v>274</v>
      </c>
      <c r="F132" s="159" t="s">
        <v>275</v>
      </c>
      <c r="G132" s="160" t="s">
        <v>146</v>
      </c>
      <c r="H132" s="161">
        <v>1</v>
      </c>
      <c r="I132" s="162"/>
      <c r="J132" s="163">
        <f t="shared" si="20"/>
        <v>0</v>
      </c>
      <c r="K132" s="159" t="s">
        <v>114</v>
      </c>
      <c r="L132" s="36"/>
      <c r="M132" s="164" t="s">
        <v>5</v>
      </c>
      <c r="N132" s="165" t="s">
        <v>40</v>
      </c>
      <c r="O132" s="37"/>
      <c r="P132" s="166">
        <f t="shared" si="21"/>
        <v>0</v>
      </c>
      <c r="Q132" s="166">
        <v>1.2999999999999999E-4</v>
      </c>
      <c r="R132" s="166">
        <f t="shared" si="22"/>
        <v>1.2999999999999999E-4</v>
      </c>
      <c r="S132" s="166">
        <v>1.1000000000000001E-3</v>
      </c>
      <c r="T132" s="167">
        <f t="shared" si="23"/>
        <v>1.1000000000000001E-3</v>
      </c>
      <c r="AR132" s="19" t="s">
        <v>115</v>
      </c>
      <c r="AT132" s="19" t="s">
        <v>110</v>
      </c>
      <c r="AU132" s="19" t="s">
        <v>77</v>
      </c>
      <c r="AY132" s="19" t="s">
        <v>109</v>
      </c>
      <c r="BE132" s="168">
        <f t="shared" si="24"/>
        <v>0</v>
      </c>
      <c r="BF132" s="168">
        <f t="shared" si="25"/>
        <v>0</v>
      </c>
      <c r="BG132" s="168">
        <f t="shared" si="26"/>
        <v>0</v>
      </c>
      <c r="BH132" s="168">
        <f t="shared" si="27"/>
        <v>0</v>
      </c>
      <c r="BI132" s="168">
        <f t="shared" si="28"/>
        <v>0</v>
      </c>
      <c r="BJ132" s="19" t="s">
        <v>76</v>
      </c>
      <c r="BK132" s="168">
        <f t="shared" si="29"/>
        <v>0</v>
      </c>
      <c r="BL132" s="19" t="s">
        <v>115</v>
      </c>
      <c r="BM132" s="19" t="s">
        <v>276</v>
      </c>
    </row>
    <row r="133" spans="2:65" s="1" customFormat="1" ht="16.5" customHeight="1">
      <c r="B133" s="156"/>
      <c r="C133" s="157" t="s">
        <v>277</v>
      </c>
      <c r="D133" s="157" t="s">
        <v>110</v>
      </c>
      <c r="E133" s="158" t="s">
        <v>278</v>
      </c>
      <c r="F133" s="159" t="s">
        <v>279</v>
      </c>
      <c r="G133" s="160" t="s">
        <v>146</v>
      </c>
      <c r="H133" s="161">
        <v>23</v>
      </c>
      <c r="I133" s="162"/>
      <c r="J133" s="163">
        <f t="shared" si="20"/>
        <v>0</v>
      </c>
      <c r="K133" s="159" t="s">
        <v>114</v>
      </c>
      <c r="L133" s="36"/>
      <c r="M133" s="164" t="s">
        <v>5</v>
      </c>
      <c r="N133" s="165" t="s">
        <v>40</v>
      </c>
      <c r="O133" s="37"/>
      <c r="P133" s="166">
        <f t="shared" si="21"/>
        <v>0</v>
      </c>
      <c r="Q133" s="166">
        <v>3.0000000000000001E-5</v>
      </c>
      <c r="R133" s="166">
        <f t="shared" si="22"/>
        <v>6.8999999999999997E-4</v>
      </c>
      <c r="S133" s="166">
        <v>0</v>
      </c>
      <c r="T133" s="167">
        <f t="shared" si="23"/>
        <v>0</v>
      </c>
      <c r="AR133" s="19" t="s">
        <v>115</v>
      </c>
      <c r="AT133" s="19" t="s">
        <v>110</v>
      </c>
      <c r="AU133" s="19" t="s">
        <v>77</v>
      </c>
      <c r="AY133" s="19" t="s">
        <v>109</v>
      </c>
      <c r="BE133" s="168">
        <f t="shared" si="24"/>
        <v>0</v>
      </c>
      <c r="BF133" s="168">
        <f t="shared" si="25"/>
        <v>0</v>
      </c>
      <c r="BG133" s="168">
        <f t="shared" si="26"/>
        <v>0</v>
      </c>
      <c r="BH133" s="168">
        <f t="shared" si="27"/>
        <v>0</v>
      </c>
      <c r="BI133" s="168">
        <f t="shared" si="28"/>
        <v>0</v>
      </c>
      <c r="BJ133" s="19" t="s">
        <v>76</v>
      </c>
      <c r="BK133" s="168">
        <f t="shared" si="29"/>
        <v>0</v>
      </c>
      <c r="BL133" s="19" t="s">
        <v>115</v>
      </c>
      <c r="BM133" s="19" t="s">
        <v>280</v>
      </c>
    </row>
    <row r="134" spans="2:65" s="1" customFormat="1" ht="16.5" customHeight="1">
      <c r="B134" s="156"/>
      <c r="C134" s="157" t="s">
        <v>281</v>
      </c>
      <c r="D134" s="157" t="s">
        <v>110</v>
      </c>
      <c r="E134" s="158" t="s">
        <v>282</v>
      </c>
      <c r="F134" s="159" t="s">
        <v>283</v>
      </c>
      <c r="G134" s="160" t="s">
        <v>146</v>
      </c>
      <c r="H134" s="161">
        <v>23</v>
      </c>
      <c r="I134" s="162"/>
      <c r="J134" s="163">
        <f t="shared" si="20"/>
        <v>0</v>
      </c>
      <c r="K134" s="159" t="s">
        <v>114</v>
      </c>
      <c r="L134" s="36"/>
      <c r="M134" s="164" t="s">
        <v>5</v>
      </c>
      <c r="N134" s="165" t="s">
        <v>40</v>
      </c>
      <c r="O134" s="37"/>
      <c r="P134" s="166">
        <f t="shared" si="21"/>
        <v>0</v>
      </c>
      <c r="Q134" s="166">
        <v>8.0000000000000007E-5</v>
      </c>
      <c r="R134" s="166">
        <f t="shared" si="22"/>
        <v>1.8400000000000001E-3</v>
      </c>
      <c r="S134" s="166">
        <v>0</v>
      </c>
      <c r="T134" s="167">
        <f t="shared" si="23"/>
        <v>0</v>
      </c>
      <c r="AR134" s="19" t="s">
        <v>115</v>
      </c>
      <c r="AT134" s="19" t="s">
        <v>110</v>
      </c>
      <c r="AU134" s="19" t="s">
        <v>77</v>
      </c>
      <c r="AY134" s="19" t="s">
        <v>109</v>
      </c>
      <c r="BE134" s="168">
        <f t="shared" si="24"/>
        <v>0</v>
      </c>
      <c r="BF134" s="168">
        <f t="shared" si="25"/>
        <v>0</v>
      </c>
      <c r="BG134" s="168">
        <f t="shared" si="26"/>
        <v>0</v>
      </c>
      <c r="BH134" s="168">
        <f t="shared" si="27"/>
        <v>0</v>
      </c>
      <c r="BI134" s="168">
        <f t="shared" si="28"/>
        <v>0</v>
      </c>
      <c r="BJ134" s="19" t="s">
        <v>76</v>
      </c>
      <c r="BK134" s="168">
        <f t="shared" si="29"/>
        <v>0</v>
      </c>
      <c r="BL134" s="19" t="s">
        <v>115</v>
      </c>
      <c r="BM134" s="19" t="s">
        <v>284</v>
      </c>
    </row>
    <row r="135" spans="2:65" s="1" customFormat="1" ht="16.5" customHeight="1">
      <c r="B135" s="156"/>
      <c r="C135" s="157" t="s">
        <v>285</v>
      </c>
      <c r="D135" s="157" t="s">
        <v>110</v>
      </c>
      <c r="E135" s="158" t="s">
        <v>286</v>
      </c>
      <c r="F135" s="159" t="s">
        <v>287</v>
      </c>
      <c r="G135" s="160" t="s">
        <v>146</v>
      </c>
      <c r="H135" s="161">
        <v>1</v>
      </c>
      <c r="I135" s="162"/>
      <c r="J135" s="163">
        <f t="shared" si="20"/>
        <v>0</v>
      </c>
      <c r="K135" s="159" t="s">
        <v>114</v>
      </c>
      <c r="L135" s="36"/>
      <c r="M135" s="164" t="s">
        <v>5</v>
      </c>
      <c r="N135" s="165" t="s">
        <v>40</v>
      </c>
      <c r="O135" s="37"/>
      <c r="P135" s="166">
        <f t="shared" si="21"/>
        <v>0</v>
      </c>
      <c r="Q135" s="166">
        <v>5.0000000000000001E-4</v>
      </c>
      <c r="R135" s="166">
        <f t="shared" si="22"/>
        <v>5.0000000000000001E-4</v>
      </c>
      <c r="S135" s="166">
        <v>0</v>
      </c>
      <c r="T135" s="167">
        <f t="shared" si="23"/>
        <v>0</v>
      </c>
      <c r="AR135" s="19" t="s">
        <v>115</v>
      </c>
      <c r="AT135" s="19" t="s">
        <v>110</v>
      </c>
      <c r="AU135" s="19" t="s">
        <v>77</v>
      </c>
      <c r="AY135" s="19" t="s">
        <v>109</v>
      </c>
      <c r="BE135" s="168">
        <f t="shared" si="24"/>
        <v>0</v>
      </c>
      <c r="BF135" s="168">
        <f t="shared" si="25"/>
        <v>0</v>
      </c>
      <c r="BG135" s="168">
        <f t="shared" si="26"/>
        <v>0</v>
      </c>
      <c r="BH135" s="168">
        <f t="shared" si="27"/>
        <v>0</v>
      </c>
      <c r="BI135" s="168">
        <f t="shared" si="28"/>
        <v>0</v>
      </c>
      <c r="BJ135" s="19" t="s">
        <v>76</v>
      </c>
      <c r="BK135" s="168">
        <f t="shared" si="29"/>
        <v>0</v>
      </c>
      <c r="BL135" s="19" t="s">
        <v>115</v>
      </c>
      <c r="BM135" s="19" t="s">
        <v>288</v>
      </c>
    </row>
    <row r="136" spans="2:65" s="1" customFormat="1" ht="38.25" customHeight="1">
      <c r="B136" s="156"/>
      <c r="C136" s="169" t="s">
        <v>289</v>
      </c>
      <c r="D136" s="169" t="s">
        <v>122</v>
      </c>
      <c r="E136" s="170" t="s">
        <v>290</v>
      </c>
      <c r="F136" s="171" t="s">
        <v>458</v>
      </c>
      <c r="G136" s="172" t="s">
        <v>146</v>
      </c>
      <c r="H136" s="173">
        <v>1</v>
      </c>
      <c r="I136" s="174"/>
      <c r="J136" s="175">
        <f t="shared" si="20"/>
        <v>0</v>
      </c>
      <c r="K136" s="171" t="s">
        <v>5</v>
      </c>
      <c r="L136" s="176"/>
      <c r="M136" s="177" t="s">
        <v>5</v>
      </c>
      <c r="N136" s="178" t="s">
        <v>40</v>
      </c>
      <c r="O136" s="37"/>
      <c r="P136" s="166">
        <f t="shared" si="21"/>
        <v>0</v>
      </c>
      <c r="Q136" s="166">
        <v>0</v>
      </c>
      <c r="R136" s="166">
        <f t="shared" si="22"/>
        <v>0</v>
      </c>
      <c r="S136" s="166">
        <v>0</v>
      </c>
      <c r="T136" s="167">
        <f t="shared" si="23"/>
        <v>0</v>
      </c>
      <c r="AR136" s="19" t="s">
        <v>124</v>
      </c>
      <c r="AT136" s="19" t="s">
        <v>122</v>
      </c>
      <c r="AU136" s="19" t="s">
        <v>77</v>
      </c>
      <c r="AY136" s="19" t="s">
        <v>109</v>
      </c>
      <c r="BE136" s="168">
        <f t="shared" si="24"/>
        <v>0</v>
      </c>
      <c r="BF136" s="168">
        <f t="shared" si="25"/>
        <v>0</v>
      </c>
      <c r="BG136" s="168">
        <f t="shared" si="26"/>
        <v>0</v>
      </c>
      <c r="BH136" s="168">
        <f t="shared" si="27"/>
        <v>0</v>
      </c>
      <c r="BI136" s="168">
        <f t="shared" si="28"/>
        <v>0</v>
      </c>
      <c r="BJ136" s="19" t="s">
        <v>76</v>
      </c>
      <c r="BK136" s="168">
        <f t="shared" si="29"/>
        <v>0</v>
      </c>
      <c r="BL136" s="19" t="s">
        <v>115</v>
      </c>
      <c r="BM136" s="19" t="s">
        <v>291</v>
      </c>
    </row>
    <row r="137" spans="2:65" s="1" customFormat="1" ht="16.5" customHeight="1">
      <c r="B137" s="156"/>
      <c r="C137" s="157" t="s">
        <v>292</v>
      </c>
      <c r="D137" s="157" t="s">
        <v>110</v>
      </c>
      <c r="E137" s="158" t="s">
        <v>293</v>
      </c>
      <c r="F137" s="159" t="s">
        <v>294</v>
      </c>
      <c r="G137" s="160" t="s">
        <v>146</v>
      </c>
      <c r="H137" s="161">
        <v>8</v>
      </c>
      <c r="I137" s="162"/>
      <c r="J137" s="163">
        <f t="shared" si="20"/>
        <v>0</v>
      </c>
      <c r="K137" s="159" t="s">
        <v>114</v>
      </c>
      <c r="L137" s="36"/>
      <c r="M137" s="164" t="s">
        <v>5</v>
      </c>
      <c r="N137" s="165" t="s">
        <v>40</v>
      </c>
      <c r="O137" s="37"/>
      <c r="P137" s="166">
        <f t="shared" si="21"/>
        <v>0</v>
      </c>
      <c r="Q137" s="166">
        <v>2.2000000000000001E-4</v>
      </c>
      <c r="R137" s="166">
        <f t="shared" si="22"/>
        <v>1.7600000000000001E-3</v>
      </c>
      <c r="S137" s="166">
        <v>0</v>
      </c>
      <c r="T137" s="167">
        <f t="shared" si="23"/>
        <v>0</v>
      </c>
      <c r="AR137" s="19" t="s">
        <v>115</v>
      </c>
      <c r="AT137" s="19" t="s">
        <v>110</v>
      </c>
      <c r="AU137" s="19" t="s">
        <v>77</v>
      </c>
      <c r="AY137" s="19" t="s">
        <v>109</v>
      </c>
      <c r="BE137" s="168">
        <f t="shared" si="24"/>
        <v>0</v>
      </c>
      <c r="BF137" s="168">
        <f t="shared" si="25"/>
        <v>0</v>
      </c>
      <c r="BG137" s="168">
        <f t="shared" si="26"/>
        <v>0</v>
      </c>
      <c r="BH137" s="168">
        <f t="shared" si="27"/>
        <v>0</v>
      </c>
      <c r="BI137" s="168">
        <f t="shared" si="28"/>
        <v>0</v>
      </c>
      <c r="BJ137" s="19" t="s">
        <v>76</v>
      </c>
      <c r="BK137" s="168">
        <f t="shared" si="29"/>
        <v>0</v>
      </c>
      <c r="BL137" s="19" t="s">
        <v>115</v>
      </c>
      <c r="BM137" s="19" t="s">
        <v>295</v>
      </c>
    </row>
    <row r="138" spans="2:65" s="1" customFormat="1" ht="38.25" customHeight="1">
      <c r="B138" s="156"/>
      <c r="C138" s="169" t="s">
        <v>296</v>
      </c>
      <c r="D138" s="169" t="s">
        <v>122</v>
      </c>
      <c r="E138" s="170" t="s">
        <v>297</v>
      </c>
      <c r="F138" s="171" t="s">
        <v>459</v>
      </c>
      <c r="G138" s="172" t="s">
        <v>146</v>
      </c>
      <c r="H138" s="173">
        <v>23</v>
      </c>
      <c r="I138" s="174"/>
      <c r="J138" s="175">
        <f t="shared" si="20"/>
        <v>0</v>
      </c>
      <c r="K138" s="171" t="s">
        <v>5</v>
      </c>
      <c r="L138" s="176"/>
      <c r="M138" s="177" t="s">
        <v>5</v>
      </c>
      <c r="N138" s="178" t="s">
        <v>40</v>
      </c>
      <c r="O138" s="37"/>
      <c r="P138" s="166">
        <f t="shared" si="21"/>
        <v>0</v>
      </c>
      <c r="Q138" s="166">
        <v>1E-4</v>
      </c>
      <c r="R138" s="166">
        <f t="shared" si="22"/>
        <v>2.3E-3</v>
      </c>
      <c r="S138" s="166">
        <v>0</v>
      </c>
      <c r="T138" s="167">
        <f t="shared" si="23"/>
        <v>0</v>
      </c>
      <c r="AR138" s="19" t="s">
        <v>124</v>
      </c>
      <c r="AT138" s="19" t="s">
        <v>122</v>
      </c>
      <c r="AU138" s="19" t="s">
        <v>77</v>
      </c>
      <c r="AY138" s="19" t="s">
        <v>109</v>
      </c>
      <c r="BE138" s="168">
        <f t="shared" si="24"/>
        <v>0</v>
      </c>
      <c r="BF138" s="168">
        <f t="shared" si="25"/>
        <v>0</v>
      </c>
      <c r="BG138" s="168">
        <f t="shared" si="26"/>
        <v>0</v>
      </c>
      <c r="BH138" s="168">
        <f t="shared" si="27"/>
        <v>0</v>
      </c>
      <c r="BI138" s="168">
        <f t="shared" si="28"/>
        <v>0</v>
      </c>
      <c r="BJ138" s="19" t="s">
        <v>76</v>
      </c>
      <c r="BK138" s="168">
        <f t="shared" si="29"/>
        <v>0</v>
      </c>
      <c r="BL138" s="19" t="s">
        <v>115</v>
      </c>
      <c r="BM138" s="19" t="s">
        <v>298</v>
      </c>
    </row>
    <row r="139" spans="2:65" s="1" customFormat="1" ht="25.5" customHeight="1">
      <c r="B139" s="156"/>
      <c r="C139" s="169" t="s">
        <v>299</v>
      </c>
      <c r="D139" s="169" t="s">
        <v>122</v>
      </c>
      <c r="E139" s="170" t="s">
        <v>300</v>
      </c>
      <c r="F139" s="171" t="s">
        <v>460</v>
      </c>
      <c r="G139" s="172" t="s">
        <v>146</v>
      </c>
      <c r="H139" s="173">
        <v>23</v>
      </c>
      <c r="I139" s="174"/>
      <c r="J139" s="175">
        <f t="shared" si="20"/>
        <v>0</v>
      </c>
      <c r="K139" s="171" t="s">
        <v>5</v>
      </c>
      <c r="L139" s="176"/>
      <c r="M139" s="177" t="s">
        <v>5</v>
      </c>
      <c r="N139" s="178" t="s">
        <v>40</v>
      </c>
      <c r="O139" s="37"/>
      <c r="P139" s="166">
        <f t="shared" si="21"/>
        <v>0</v>
      </c>
      <c r="Q139" s="166">
        <v>1E-4</v>
      </c>
      <c r="R139" s="166">
        <f t="shared" si="22"/>
        <v>2.3E-3</v>
      </c>
      <c r="S139" s="166">
        <v>0</v>
      </c>
      <c r="T139" s="167">
        <f t="shared" si="23"/>
        <v>0</v>
      </c>
      <c r="AR139" s="19" t="s">
        <v>124</v>
      </c>
      <c r="AT139" s="19" t="s">
        <v>122</v>
      </c>
      <c r="AU139" s="19" t="s">
        <v>77</v>
      </c>
      <c r="AY139" s="19" t="s">
        <v>109</v>
      </c>
      <c r="BE139" s="168">
        <f t="shared" si="24"/>
        <v>0</v>
      </c>
      <c r="BF139" s="168">
        <f t="shared" si="25"/>
        <v>0</v>
      </c>
      <c r="BG139" s="168">
        <f t="shared" si="26"/>
        <v>0</v>
      </c>
      <c r="BH139" s="168">
        <f t="shared" si="27"/>
        <v>0</v>
      </c>
      <c r="BI139" s="168">
        <f t="shared" si="28"/>
        <v>0</v>
      </c>
      <c r="BJ139" s="19" t="s">
        <v>76</v>
      </c>
      <c r="BK139" s="168">
        <f t="shared" si="29"/>
        <v>0</v>
      </c>
      <c r="BL139" s="19" t="s">
        <v>115</v>
      </c>
      <c r="BM139" s="19" t="s">
        <v>301</v>
      </c>
    </row>
    <row r="140" spans="2:65" s="1" customFormat="1" ht="16.5" customHeight="1">
      <c r="B140" s="156"/>
      <c r="C140" s="169" t="s">
        <v>302</v>
      </c>
      <c r="D140" s="169" t="s">
        <v>122</v>
      </c>
      <c r="E140" s="170" t="s">
        <v>303</v>
      </c>
      <c r="F140" s="171" t="s">
        <v>461</v>
      </c>
      <c r="G140" s="172" t="s">
        <v>146</v>
      </c>
      <c r="H140" s="173">
        <v>16</v>
      </c>
      <c r="I140" s="174"/>
      <c r="J140" s="175">
        <f t="shared" si="20"/>
        <v>0</v>
      </c>
      <c r="K140" s="171" t="s">
        <v>5</v>
      </c>
      <c r="L140" s="176"/>
      <c r="M140" s="177" t="s">
        <v>5</v>
      </c>
      <c r="N140" s="178" t="s">
        <v>40</v>
      </c>
      <c r="O140" s="37"/>
      <c r="P140" s="166">
        <f t="shared" si="21"/>
        <v>0</v>
      </c>
      <c r="Q140" s="166">
        <v>0</v>
      </c>
      <c r="R140" s="166">
        <f t="shared" si="22"/>
        <v>0</v>
      </c>
      <c r="S140" s="166">
        <v>0</v>
      </c>
      <c r="T140" s="167">
        <f t="shared" si="23"/>
        <v>0</v>
      </c>
      <c r="AR140" s="19" t="s">
        <v>124</v>
      </c>
      <c r="AT140" s="19" t="s">
        <v>122</v>
      </c>
      <c r="AU140" s="19" t="s">
        <v>77</v>
      </c>
      <c r="AY140" s="19" t="s">
        <v>109</v>
      </c>
      <c r="BE140" s="168">
        <f t="shared" si="24"/>
        <v>0</v>
      </c>
      <c r="BF140" s="168">
        <f t="shared" si="25"/>
        <v>0</v>
      </c>
      <c r="BG140" s="168">
        <f t="shared" si="26"/>
        <v>0</v>
      </c>
      <c r="BH140" s="168">
        <f t="shared" si="27"/>
        <v>0</v>
      </c>
      <c r="BI140" s="168">
        <f t="shared" si="28"/>
        <v>0</v>
      </c>
      <c r="BJ140" s="19" t="s">
        <v>76</v>
      </c>
      <c r="BK140" s="168">
        <f t="shared" si="29"/>
        <v>0</v>
      </c>
      <c r="BL140" s="19" t="s">
        <v>115</v>
      </c>
      <c r="BM140" s="19" t="s">
        <v>304</v>
      </c>
    </row>
    <row r="141" spans="2:65" s="1" customFormat="1" ht="16.5" customHeight="1">
      <c r="B141" s="156"/>
      <c r="C141" s="169" t="s">
        <v>305</v>
      </c>
      <c r="D141" s="169" t="s">
        <v>122</v>
      </c>
      <c r="E141" s="170" t="s">
        <v>306</v>
      </c>
      <c r="F141" s="171" t="s">
        <v>462</v>
      </c>
      <c r="G141" s="172" t="s">
        <v>146</v>
      </c>
      <c r="H141" s="173">
        <v>30</v>
      </c>
      <c r="I141" s="174"/>
      <c r="J141" s="175">
        <f t="shared" si="20"/>
        <v>0</v>
      </c>
      <c r="K141" s="171" t="s">
        <v>5</v>
      </c>
      <c r="L141" s="176"/>
      <c r="M141" s="177" t="s">
        <v>5</v>
      </c>
      <c r="N141" s="178" t="s">
        <v>40</v>
      </c>
      <c r="O141" s="37"/>
      <c r="P141" s="166">
        <f t="shared" si="21"/>
        <v>0</v>
      </c>
      <c r="Q141" s="166">
        <v>0</v>
      </c>
      <c r="R141" s="166">
        <f t="shared" si="22"/>
        <v>0</v>
      </c>
      <c r="S141" s="166">
        <v>0</v>
      </c>
      <c r="T141" s="167">
        <f t="shared" si="23"/>
        <v>0</v>
      </c>
      <c r="AR141" s="19" t="s">
        <v>124</v>
      </c>
      <c r="AT141" s="19" t="s">
        <v>122</v>
      </c>
      <c r="AU141" s="19" t="s">
        <v>77</v>
      </c>
      <c r="AY141" s="19" t="s">
        <v>109</v>
      </c>
      <c r="BE141" s="168">
        <f t="shared" si="24"/>
        <v>0</v>
      </c>
      <c r="BF141" s="168">
        <f t="shared" si="25"/>
        <v>0</v>
      </c>
      <c r="BG141" s="168">
        <f t="shared" si="26"/>
        <v>0</v>
      </c>
      <c r="BH141" s="168">
        <f t="shared" si="27"/>
        <v>0</v>
      </c>
      <c r="BI141" s="168">
        <f t="shared" si="28"/>
        <v>0</v>
      </c>
      <c r="BJ141" s="19" t="s">
        <v>76</v>
      </c>
      <c r="BK141" s="168">
        <f t="shared" si="29"/>
        <v>0</v>
      </c>
      <c r="BL141" s="19" t="s">
        <v>115</v>
      </c>
      <c r="BM141" s="19" t="s">
        <v>307</v>
      </c>
    </row>
    <row r="142" spans="2:65" s="1" customFormat="1" ht="16.5" customHeight="1">
      <c r="B142" s="156"/>
      <c r="C142" s="169" t="s">
        <v>308</v>
      </c>
      <c r="D142" s="169" t="s">
        <v>122</v>
      </c>
      <c r="E142" s="170" t="s">
        <v>309</v>
      </c>
      <c r="F142" s="171" t="s">
        <v>463</v>
      </c>
      <c r="G142" s="172" t="s">
        <v>146</v>
      </c>
      <c r="H142" s="173">
        <v>16</v>
      </c>
      <c r="I142" s="174"/>
      <c r="J142" s="175">
        <f t="shared" si="20"/>
        <v>0</v>
      </c>
      <c r="K142" s="171" t="s">
        <v>5</v>
      </c>
      <c r="L142" s="176"/>
      <c r="M142" s="177" t="s">
        <v>5</v>
      </c>
      <c r="N142" s="178" t="s">
        <v>40</v>
      </c>
      <c r="O142" s="37"/>
      <c r="P142" s="166">
        <f t="shared" si="21"/>
        <v>0</v>
      </c>
      <c r="Q142" s="166">
        <v>0</v>
      </c>
      <c r="R142" s="166">
        <f t="shared" si="22"/>
        <v>0</v>
      </c>
      <c r="S142" s="166">
        <v>0</v>
      </c>
      <c r="T142" s="167">
        <f t="shared" si="23"/>
        <v>0</v>
      </c>
      <c r="AR142" s="19" t="s">
        <v>124</v>
      </c>
      <c r="AT142" s="19" t="s">
        <v>122</v>
      </c>
      <c r="AU142" s="19" t="s">
        <v>77</v>
      </c>
      <c r="AY142" s="19" t="s">
        <v>109</v>
      </c>
      <c r="BE142" s="168">
        <f t="shared" si="24"/>
        <v>0</v>
      </c>
      <c r="BF142" s="168">
        <f t="shared" si="25"/>
        <v>0</v>
      </c>
      <c r="BG142" s="168">
        <f t="shared" si="26"/>
        <v>0</v>
      </c>
      <c r="BH142" s="168">
        <f t="shared" si="27"/>
        <v>0</v>
      </c>
      <c r="BI142" s="168">
        <f t="shared" si="28"/>
        <v>0</v>
      </c>
      <c r="BJ142" s="19" t="s">
        <v>76</v>
      </c>
      <c r="BK142" s="168">
        <f t="shared" si="29"/>
        <v>0</v>
      </c>
      <c r="BL142" s="19" t="s">
        <v>115</v>
      </c>
      <c r="BM142" s="19" t="s">
        <v>310</v>
      </c>
    </row>
    <row r="143" spans="2:65" s="1" customFormat="1" ht="16.5" customHeight="1">
      <c r="B143" s="156"/>
      <c r="C143" s="169" t="s">
        <v>311</v>
      </c>
      <c r="D143" s="169" t="s">
        <v>122</v>
      </c>
      <c r="E143" s="170" t="s">
        <v>312</v>
      </c>
      <c r="F143" s="171" t="s">
        <v>464</v>
      </c>
      <c r="G143" s="172" t="s">
        <v>146</v>
      </c>
      <c r="H143" s="173">
        <v>30</v>
      </c>
      <c r="I143" s="174"/>
      <c r="J143" s="175">
        <f t="shared" si="20"/>
        <v>0</v>
      </c>
      <c r="K143" s="171" t="s">
        <v>5</v>
      </c>
      <c r="L143" s="176"/>
      <c r="M143" s="177" t="s">
        <v>5</v>
      </c>
      <c r="N143" s="178" t="s">
        <v>40</v>
      </c>
      <c r="O143" s="37"/>
      <c r="P143" s="166">
        <f t="shared" si="21"/>
        <v>0</v>
      </c>
      <c r="Q143" s="166">
        <v>0</v>
      </c>
      <c r="R143" s="166">
        <f t="shared" si="22"/>
        <v>0</v>
      </c>
      <c r="S143" s="166">
        <v>0</v>
      </c>
      <c r="T143" s="167">
        <f t="shared" si="23"/>
        <v>0</v>
      </c>
      <c r="AR143" s="19" t="s">
        <v>124</v>
      </c>
      <c r="AT143" s="19" t="s">
        <v>122</v>
      </c>
      <c r="AU143" s="19" t="s">
        <v>77</v>
      </c>
      <c r="AY143" s="19" t="s">
        <v>109</v>
      </c>
      <c r="BE143" s="168">
        <f t="shared" si="24"/>
        <v>0</v>
      </c>
      <c r="BF143" s="168">
        <f t="shared" si="25"/>
        <v>0</v>
      </c>
      <c r="BG143" s="168">
        <f t="shared" si="26"/>
        <v>0</v>
      </c>
      <c r="BH143" s="168">
        <f t="shared" si="27"/>
        <v>0</v>
      </c>
      <c r="BI143" s="168">
        <f t="shared" si="28"/>
        <v>0</v>
      </c>
      <c r="BJ143" s="19" t="s">
        <v>76</v>
      </c>
      <c r="BK143" s="168">
        <f t="shared" si="29"/>
        <v>0</v>
      </c>
      <c r="BL143" s="19" t="s">
        <v>115</v>
      </c>
      <c r="BM143" s="19" t="s">
        <v>313</v>
      </c>
    </row>
    <row r="144" spans="2:65" s="1" customFormat="1" ht="16.5" customHeight="1">
      <c r="B144" s="156"/>
      <c r="C144" s="157" t="s">
        <v>314</v>
      </c>
      <c r="D144" s="157" t="s">
        <v>110</v>
      </c>
      <c r="E144" s="158" t="s">
        <v>315</v>
      </c>
      <c r="F144" s="159" t="s">
        <v>316</v>
      </c>
      <c r="G144" s="160" t="s">
        <v>160</v>
      </c>
      <c r="H144" s="161">
        <v>9.7000000000000003E-2</v>
      </c>
      <c r="I144" s="162"/>
      <c r="J144" s="163">
        <f t="shared" si="20"/>
        <v>0</v>
      </c>
      <c r="K144" s="159" t="s">
        <v>114</v>
      </c>
      <c r="L144" s="36"/>
      <c r="M144" s="164" t="s">
        <v>5</v>
      </c>
      <c r="N144" s="165" t="s">
        <v>40</v>
      </c>
      <c r="O144" s="37"/>
      <c r="P144" s="166">
        <f t="shared" si="21"/>
        <v>0</v>
      </c>
      <c r="Q144" s="166">
        <v>0</v>
      </c>
      <c r="R144" s="166">
        <f t="shared" si="22"/>
        <v>0</v>
      </c>
      <c r="S144" s="166">
        <v>0</v>
      </c>
      <c r="T144" s="167">
        <f t="shared" si="23"/>
        <v>0</v>
      </c>
      <c r="AR144" s="19" t="s">
        <v>115</v>
      </c>
      <c r="AT144" s="19" t="s">
        <v>110</v>
      </c>
      <c r="AU144" s="19" t="s">
        <v>77</v>
      </c>
      <c r="AY144" s="19" t="s">
        <v>109</v>
      </c>
      <c r="BE144" s="168">
        <f t="shared" si="24"/>
        <v>0</v>
      </c>
      <c r="BF144" s="168">
        <f t="shared" si="25"/>
        <v>0</v>
      </c>
      <c r="BG144" s="168">
        <f t="shared" si="26"/>
        <v>0</v>
      </c>
      <c r="BH144" s="168">
        <f t="shared" si="27"/>
        <v>0</v>
      </c>
      <c r="BI144" s="168">
        <f t="shared" si="28"/>
        <v>0</v>
      </c>
      <c r="BJ144" s="19" t="s">
        <v>76</v>
      </c>
      <c r="BK144" s="168">
        <f t="shared" si="29"/>
        <v>0</v>
      </c>
      <c r="BL144" s="19" t="s">
        <v>115</v>
      </c>
      <c r="BM144" s="19" t="s">
        <v>317</v>
      </c>
    </row>
    <row r="145" spans="2:65" s="9" customFormat="1" ht="29.85" customHeight="1">
      <c r="B145" s="144"/>
      <c r="D145" s="145" t="s">
        <v>68</v>
      </c>
      <c r="E145" s="192" t="s">
        <v>318</v>
      </c>
      <c r="F145" s="192" t="s">
        <v>319</v>
      </c>
      <c r="I145" s="147"/>
      <c r="J145" s="193">
        <f>BK145</f>
        <v>0</v>
      </c>
      <c r="L145" s="144"/>
      <c r="M145" s="149"/>
      <c r="N145" s="150"/>
      <c r="O145" s="150"/>
      <c r="P145" s="151">
        <f>SUM(P146:P161)</f>
        <v>0</v>
      </c>
      <c r="Q145" s="150"/>
      <c r="R145" s="151">
        <f>SUM(R146:R161)</f>
        <v>0.53361999999999998</v>
      </c>
      <c r="S145" s="150"/>
      <c r="T145" s="152">
        <f>SUM(T146:T161)</f>
        <v>1.3520471999999997</v>
      </c>
      <c r="AR145" s="153" t="s">
        <v>77</v>
      </c>
      <c r="AT145" s="154" t="s">
        <v>68</v>
      </c>
      <c r="AU145" s="154" t="s">
        <v>76</v>
      </c>
      <c r="AY145" s="153" t="s">
        <v>109</v>
      </c>
      <c r="BK145" s="155">
        <f>SUM(BK146:BK161)</f>
        <v>0</v>
      </c>
    </row>
    <row r="146" spans="2:65" s="1" customFormat="1" ht="16.5" customHeight="1">
      <c r="B146" s="156"/>
      <c r="C146" s="157" t="s">
        <v>320</v>
      </c>
      <c r="D146" s="157" t="s">
        <v>110</v>
      </c>
      <c r="E146" s="158" t="s">
        <v>321</v>
      </c>
      <c r="F146" s="159" t="s">
        <v>322</v>
      </c>
      <c r="G146" s="160" t="s">
        <v>146</v>
      </c>
      <c r="H146" s="161">
        <v>23</v>
      </c>
      <c r="I146" s="162"/>
      <c r="J146" s="163">
        <f t="shared" ref="J146:J161" si="30">ROUND(I146*H146,2)</f>
        <v>0</v>
      </c>
      <c r="K146" s="159" t="s">
        <v>114</v>
      </c>
      <c r="L146" s="36"/>
      <c r="M146" s="164" t="s">
        <v>5</v>
      </c>
      <c r="N146" s="165" t="s">
        <v>40</v>
      </c>
      <c r="O146" s="37"/>
      <c r="P146" s="166">
        <f t="shared" ref="P146:P161" si="31">O146*H146</f>
        <v>0</v>
      </c>
      <c r="Q146" s="166">
        <v>0</v>
      </c>
      <c r="R146" s="166">
        <f t="shared" ref="R146:R161" si="32">Q146*H146</f>
        <v>0</v>
      </c>
      <c r="S146" s="166">
        <v>0</v>
      </c>
      <c r="T146" s="167">
        <f t="shared" ref="T146:T161" si="33">S146*H146</f>
        <v>0</v>
      </c>
      <c r="AR146" s="19" t="s">
        <v>115</v>
      </c>
      <c r="AT146" s="19" t="s">
        <v>110</v>
      </c>
      <c r="AU146" s="19" t="s">
        <v>77</v>
      </c>
      <c r="AY146" s="19" t="s">
        <v>109</v>
      </c>
      <c r="BE146" s="168">
        <f t="shared" ref="BE146:BE161" si="34">IF(N146="základní",J146,0)</f>
        <v>0</v>
      </c>
      <c r="BF146" s="168">
        <f t="shared" ref="BF146:BF161" si="35">IF(N146="snížená",J146,0)</f>
        <v>0</v>
      </c>
      <c r="BG146" s="168">
        <f t="shared" ref="BG146:BG161" si="36">IF(N146="zákl. přenesená",J146,0)</f>
        <v>0</v>
      </c>
      <c r="BH146" s="168">
        <f t="shared" ref="BH146:BH161" si="37">IF(N146="sníž. přenesená",J146,0)</f>
        <v>0</v>
      </c>
      <c r="BI146" s="168">
        <f t="shared" ref="BI146:BI161" si="38">IF(N146="nulová",J146,0)</f>
        <v>0</v>
      </c>
      <c r="BJ146" s="19" t="s">
        <v>76</v>
      </c>
      <c r="BK146" s="168">
        <f t="shared" ref="BK146:BK161" si="39">ROUND(I146*H146,2)</f>
        <v>0</v>
      </c>
      <c r="BL146" s="19" t="s">
        <v>115</v>
      </c>
      <c r="BM146" s="19" t="s">
        <v>323</v>
      </c>
    </row>
    <row r="147" spans="2:65" s="1" customFormat="1" ht="16.5" customHeight="1">
      <c r="B147" s="156"/>
      <c r="C147" s="157" t="s">
        <v>324</v>
      </c>
      <c r="D147" s="157" t="s">
        <v>110</v>
      </c>
      <c r="E147" s="158" t="s">
        <v>325</v>
      </c>
      <c r="F147" s="159" t="s">
        <v>326</v>
      </c>
      <c r="G147" s="160" t="s">
        <v>113</v>
      </c>
      <c r="H147" s="161">
        <v>120.96</v>
      </c>
      <c r="I147" s="162"/>
      <c r="J147" s="163">
        <f t="shared" si="30"/>
        <v>0</v>
      </c>
      <c r="K147" s="159" t="s">
        <v>114</v>
      </c>
      <c r="L147" s="36"/>
      <c r="M147" s="164" t="s">
        <v>5</v>
      </c>
      <c r="N147" s="165" t="s">
        <v>40</v>
      </c>
      <c r="O147" s="37"/>
      <c r="P147" s="166">
        <f t="shared" si="31"/>
        <v>0</v>
      </c>
      <c r="Q147" s="166">
        <v>0</v>
      </c>
      <c r="R147" s="166">
        <f t="shared" si="32"/>
        <v>0</v>
      </c>
      <c r="S147" s="166">
        <v>1.057E-2</v>
      </c>
      <c r="T147" s="167">
        <f t="shared" si="33"/>
        <v>1.2785471999999998</v>
      </c>
      <c r="AR147" s="19" t="s">
        <v>115</v>
      </c>
      <c r="AT147" s="19" t="s">
        <v>110</v>
      </c>
      <c r="AU147" s="19" t="s">
        <v>77</v>
      </c>
      <c r="AY147" s="19" t="s">
        <v>109</v>
      </c>
      <c r="BE147" s="168">
        <f t="shared" si="34"/>
        <v>0</v>
      </c>
      <c r="BF147" s="168">
        <f t="shared" si="35"/>
        <v>0</v>
      </c>
      <c r="BG147" s="168">
        <f t="shared" si="36"/>
        <v>0</v>
      </c>
      <c r="BH147" s="168">
        <f t="shared" si="37"/>
        <v>0</v>
      </c>
      <c r="BI147" s="168">
        <f t="shared" si="38"/>
        <v>0</v>
      </c>
      <c r="BJ147" s="19" t="s">
        <v>76</v>
      </c>
      <c r="BK147" s="168">
        <f t="shared" si="39"/>
        <v>0</v>
      </c>
      <c r="BL147" s="19" t="s">
        <v>115</v>
      </c>
      <c r="BM147" s="19" t="s">
        <v>327</v>
      </c>
    </row>
    <row r="148" spans="2:65" s="1" customFormat="1" ht="38.25" customHeight="1">
      <c r="B148" s="156"/>
      <c r="C148" s="157" t="s">
        <v>328</v>
      </c>
      <c r="D148" s="157" t="s">
        <v>110</v>
      </c>
      <c r="E148" s="158" t="s">
        <v>329</v>
      </c>
      <c r="F148" s="159" t="s">
        <v>465</v>
      </c>
      <c r="G148" s="160" t="s">
        <v>146</v>
      </c>
      <c r="H148" s="161">
        <v>1</v>
      </c>
      <c r="I148" s="162"/>
      <c r="J148" s="163">
        <f t="shared" si="30"/>
        <v>0</v>
      </c>
      <c r="K148" s="159" t="s">
        <v>114</v>
      </c>
      <c r="L148" s="36"/>
      <c r="M148" s="164" t="s">
        <v>5</v>
      </c>
      <c r="N148" s="165" t="s">
        <v>40</v>
      </c>
      <c r="O148" s="37"/>
      <c r="P148" s="166">
        <f t="shared" si="31"/>
        <v>0</v>
      </c>
      <c r="Q148" s="166">
        <v>8.3999999999999995E-3</v>
      </c>
      <c r="R148" s="166">
        <f t="shared" si="32"/>
        <v>8.3999999999999995E-3</v>
      </c>
      <c r="S148" s="166">
        <v>0</v>
      </c>
      <c r="T148" s="167">
        <f t="shared" si="33"/>
        <v>0</v>
      </c>
      <c r="AR148" s="19" t="s">
        <v>115</v>
      </c>
      <c r="AT148" s="19" t="s">
        <v>110</v>
      </c>
      <c r="AU148" s="19" t="s">
        <v>77</v>
      </c>
      <c r="AY148" s="19" t="s">
        <v>109</v>
      </c>
      <c r="BE148" s="168">
        <f t="shared" si="34"/>
        <v>0</v>
      </c>
      <c r="BF148" s="168">
        <f t="shared" si="35"/>
        <v>0</v>
      </c>
      <c r="BG148" s="168">
        <f t="shared" si="36"/>
        <v>0</v>
      </c>
      <c r="BH148" s="168">
        <f t="shared" si="37"/>
        <v>0</v>
      </c>
      <c r="BI148" s="168">
        <f t="shared" si="38"/>
        <v>0</v>
      </c>
      <c r="BJ148" s="19" t="s">
        <v>76</v>
      </c>
      <c r="BK148" s="168">
        <f t="shared" si="39"/>
        <v>0</v>
      </c>
      <c r="BL148" s="19" t="s">
        <v>115</v>
      </c>
      <c r="BM148" s="19" t="s">
        <v>330</v>
      </c>
    </row>
    <row r="149" spans="2:65" s="1" customFormat="1" ht="25.5" customHeight="1">
      <c r="B149" s="156"/>
      <c r="C149" s="157" t="s">
        <v>331</v>
      </c>
      <c r="D149" s="157" t="s">
        <v>110</v>
      </c>
      <c r="E149" s="158" t="s">
        <v>332</v>
      </c>
      <c r="F149" s="159" t="s">
        <v>466</v>
      </c>
      <c r="G149" s="160" t="s">
        <v>146</v>
      </c>
      <c r="H149" s="161">
        <v>1</v>
      </c>
      <c r="I149" s="162"/>
      <c r="J149" s="163">
        <f t="shared" si="30"/>
        <v>0</v>
      </c>
      <c r="K149" s="159" t="s">
        <v>114</v>
      </c>
      <c r="L149" s="36"/>
      <c r="M149" s="164" t="s">
        <v>5</v>
      </c>
      <c r="N149" s="165" t="s">
        <v>40</v>
      </c>
      <c r="O149" s="37"/>
      <c r="P149" s="166">
        <f t="shared" si="31"/>
        <v>0</v>
      </c>
      <c r="Q149" s="166">
        <v>1.2460000000000001E-2</v>
      </c>
      <c r="R149" s="166">
        <f t="shared" si="32"/>
        <v>1.2460000000000001E-2</v>
      </c>
      <c r="S149" s="166">
        <v>0</v>
      </c>
      <c r="T149" s="167">
        <f t="shared" si="33"/>
        <v>0</v>
      </c>
      <c r="AR149" s="19" t="s">
        <v>115</v>
      </c>
      <c r="AT149" s="19" t="s">
        <v>110</v>
      </c>
      <c r="AU149" s="19" t="s">
        <v>77</v>
      </c>
      <c r="AY149" s="19" t="s">
        <v>109</v>
      </c>
      <c r="BE149" s="168">
        <f t="shared" si="34"/>
        <v>0</v>
      </c>
      <c r="BF149" s="168">
        <f t="shared" si="35"/>
        <v>0</v>
      </c>
      <c r="BG149" s="168">
        <f t="shared" si="36"/>
        <v>0</v>
      </c>
      <c r="BH149" s="168">
        <f t="shared" si="37"/>
        <v>0</v>
      </c>
      <c r="BI149" s="168">
        <f t="shared" si="38"/>
        <v>0</v>
      </c>
      <c r="BJ149" s="19" t="s">
        <v>76</v>
      </c>
      <c r="BK149" s="168">
        <f t="shared" si="39"/>
        <v>0</v>
      </c>
      <c r="BL149" s="19" t="s">
        <v>115</v>
      </c>
      <c r="BM149" s="19" t="s">
        <v>333</v>
      </c>
    </row>
    <row r="150" spans="2:65" s="1" customFormat="1" ht="25.5" customHeight="1">
      <c r="B150" s="156"/>
      <c r="C150" s="157" t="s">
        <v>334</v>
      </c>
      <c r="D150" s="157" t="s">
        <v>110</v>
      </c>
      <c r="E150" s="158" t="s">
        <v>335</v>
      </c>
      <c r="F150" s="159" t="s">
        <v>467</v>
      </c>
      <c r="G150" s="160" t="s">
        <v>146</v>
      </c>
      <c r="H150" s="161">
        <v>2</v>
      </c>
      <c r="I150" s="162"/>
      <c r="J150" s="163">
        <f t="shared" si="30"/>
        <v>0</v>
      </c>
      <c r="K150" s="159" t="s">
        <v>114</v>
      </c>
      <c r="L150" s="36"/>
      <c r="M150" s="164" t="s">
        <v>5</v>
      </c>
      <c r="N150" s="165" t="s">
        <v>40</v>
      </c>
      <c r="O150" s="37"/>
      <c r="P150" s="166">
        <f t="shared" si="31"/>
        <v>0</v>
      </c>
      <c r="Q150" s="166">
        <v>1.417E-2</v>
      </c>
      <c r="R150" s="166">
        <f t="shared" si="32"/>
        <v>2.8340000000000001E-2</v>
      </c>
      <c r="S150" s="166">
        <v>0</v>
      </c>
      <c r="T150" s="167">
        <f t="shared" si="33"/>
        <v>0</v>
      </c>
      <c r="AR150" s="19" t="s">
        <v>115</v>
      </c>
      <c r="AT150" s="19" t="s">
        <v>110</v>
      </c>
      <c r="AU150" s="19" t="s">
        <v>77</v>
      </c>
      <c r="AY150" s="19" t="s">
        <v>109</v>
      </c>
      <c r="BE150" s="168">
        <f t="shared" si="34"/>
        <v>0</v>
      </c>
      <c r="BF150" s="168">
        <f t="shared" si="35"/>
        <v>0</v>
      </c>
      <c r="BG150" s="168">
        <f t="shared" si="36"/>
        <v>0</v>
      </c>
      <c r="BH150" s="168">
        <f t="shared" si="37"/>
        <v>0</v>
      </c>
      <c r="BI150" s="168">
        <f t="shared" si="38"/>
        <v>0</v>
      </c>
      <c r="BJ150" s="19" t="s">
        <v>76</v>
      </c>
      <c r="BK150" s="168">
        <f t="shared" si="39"/>
        <v>0</v>
      </c>
      <c r="BL150" s="19" t="s">
        <v>115</v>
      </c>
      <c r="BM150" s="19" t="s">
        <v>336</v>
      </c>
    </row>
    <row r="151" spans="2:65" s="1" customFormat="1" ht="25.5" customHeight="1">
      <c r="B151" s="156"/>
      <c r="C151" s="157" t="s">
        <v>337</v>
      </c>
      <c r="D151" s="157" t="s">
        <v>110</v>
      </c>
      <c r="E151" s="158" t="s">
        <v>338</v>
      </c>
      <c r="F151" s="159" t="s">
        <v>468</v>
      </c>
      <c r="G151" s="160" t="s">
        <v>146</v>
      </c>
      <c r="H151" s="161">
        <v>2</v>
      </c>
      <c r="I151" s="162"/>
      <c r="J151" s="163">
        <f t="shared" si="30"/>
        <v>0</v>
      </c>
      <c r="K151" s="159" t="s">
        <v>114</v>
      </c>
      <c r="L151" s="36"/>
      <c r="M151" s="164" t="s">
        <v>5</v>
      </c>
      <c r="N151" s="165" t="s">
        <v>40</v>
      </c>
      <c r="O151" s="37"/>
      <c r="P151" s="166">
        <f t="shared" si="31"/>
        <v>0</v>
      </c>
      <c r="Q151" s="166">
        <v>1.7590000000000001E-2</v>
      </c>
      <c r="R151" s="166">
        <f t="shared" si="32"/>
        <v>3.5180000000000003E-2</v>
      </c>
      <c r="S151" s="166">
        <v>0</v>
      </c>
      <c r="T151" s="167">
        <f t="shared" si="33"/>
        <v>0</v>
      </c>
      <c r="AR151" s="19" t="s">
        <v>115</v>
      </c>
      <c r="AT151" s="19" t="s">
        <v>110</v>
      </c>
      <c r="AU151" s="19" t="s">
        <v>77</v>
      </c>
      <c r="AY151" s="19" t="s">
        <v>109</v>
      </c>
      <c r="BE151" s="168">
        <f t="shared" si="34"/>
        <v>0</v>
      </c>
      <c r="BF151" s="168">
        <f t="shared" si="35"/>
        <v>0</v>
      </c>
      <c r="BG151" s="168">
        <f t="shared" si="36"/>
        <v>0</v>
      </c>
      <c r="BH151" s="168">
        <f t="shared" si="37"/>
        <v>0</v>
      </c>
      <c r="BI151" s="168">
        <f t="shared" si="38"/>
        <v>0</v>
      </c>
      <c r="BJ151" s="19" t="s">
        <v>76</v>
      </c>
      <c r="BK151" s="168">
        <f t="shared" si="39"/>
        <v>0</v>
      </c>
      <c r="BL151" s="19" t="s">
        <v>115</v>
      </c>
      <c r="BM151" s="19" t="s">
        <v>339</v>
      </c>
    </row>
    <row r="152" spans="2:65" s="1" customFormat="1" ht="25.5" customHeight="1">
      <c r="B152" s="156"/>
      <c r="C152" s="157" t="s">
        <v>340</v>
      </c>
      <c r="D152" s="157" t="s">
        <v>110</v>
      </c>
      <c r="E152" s="158" t="s">
        <v>341</v>
      </c>
      <c r="F152" s="159" t="s">
        <v>469</v>
      </c>
      <c r="G152" s="160" t="s">
        <v>146</v>
      </c>
      <c r="H152" s="161">
        <v>2</v>
      </c>
      <c r="I152" s="162"/>
      <c r="J152" s="163">
        <f t="shared" si="30"/>
        <v>0</v>
      </c>
      <c r="K152" s="159" t="s">
        <v>114</v>
      </c>
      <c r="L152" s="36"/>
      <c r="M152" s="164" t="s">
        <v>5</v>
      </c>
      <c r="N152" s="165" t="s">
        <v>40</v>
      </c>
      <c r="O152" s="37"/>
      <c r="P152" s="166">
        <f t="shared" si="31"/>
        <v>0</v>
      </c>
      <c r="Q152" s="166">
        <v>1.9300000000000001E-2</v>
      </c>
      <c r="R152" s="166">
        <f t="shared" si="32"/>
        <v>3.8600000000000002E-2</v>
      </c>
      <c r="S152" s="166">
        <v>0</v>
      </c>
      <c r="T152" s="167">
        <f t="shared" si="33"/>
        <v>0</v>
      </c>
      <c r="AR152" s="19" t="s">
        <v>115</v>
      </c>
      <c r="AT152" s="19" t="s">
        <v>110</v>
      </c>
      <c r="AU152" s="19" t="s">
        <v>77</v>
      </c>
      <c r="AY152" s="19" t="s">
        <v>109</v>
      </c>
      <c r="BE152" s="168">
        <f t="shared" si="34"/>
        <v>0</v>
      </c>
      <c r="BF152" s="168">
        <f t="shared" si="35"/>
        <v>0</v>
      </c>
      <c r="BG152" s="168">
        <f t="shared" si="36"/>
        <v>0</v>
      </c>
      <c r="BH152" s="168">
        <f t="shared" si="37"/>
        <v>0</v>
      </c>
      <c r="BI152" s="168">
        <f t="shared" si="38"/>
        <v>0</v>
      </c>
      <c r="BJ152" s="19" t="s">
        <v>76</v>
      </c>
      <c r="BK152" s="168">
        <f t="shared" si="39"/>
        <v>0</v>
      </c>
      <c r="BL152" s="19" t="s">
        <v>115</v>
      </c>
      <c r="BM152" s="19" t="s">
        <v>342</v>
      </c>
    </row>
    <row r="153" spans="2:65" s="1" customFormat="1" ht="25.5" customHeight="1">
      <c r="B153" s="156"/>
      <c r="C153" s="157" t="s">
        <v>343</v>
      </c>
      <c r="D153" s="157" t="s">
        <v>110</v>
      </c>
      <c r="E153" s="158" t="s">
        <v>344</v>
      </c>
      <c r="F153" s="159" t="s">
        <v>470</v>
      </c>
      <c r="G153" s="160" t="s">
        <v>146</v>
      </c>
      <c r="H153" s="161">
        <v>6</v>
      </c>
      <c r="I153" s="162"/>
      <c r="J153" s="163">
        <f t="shared" si="30"/>
        <v>0</v>
      </c>
      <c r="K153" s="159" t="s">
        <v>114</v>
      </c>
      <c r="L153" s="36"/>
      <c r="M153" s="164" t="s">
        <v>5</v>
      </c>
      <c r="N153" s="165" t="s">
        <v>40</v>
      </c>
      <c r="O153" s="37"/>
      <c r="P153" s="166">
        <f t="shared" si="31"/>
        <v>0</v>
      </c>
      <c r="Q153" s="166">
        <v>2.2720000000000001E-2</v>
      </c>
      <c r="R153" s="166">
        <f t="shared" si="32"/>
        <v>0.13632</v>
      </c>
      <c r="S153" s="166">
        <v>0</v>
      </c>
      <c r="T153" s="167">
        <f t="shared" si="33"/>
        <v>0</v>
      </c>
      <c r="AR153" s="19" t="s">
        <v>115</v>
      </c>
      <c r="AT153" s="19" t="s">
        <v>110</v>
      </c>
      <c r="AU153" s="19" t="s">
        <v>77</v>
      </c>
      <c r="AY153" s="19" t="s">
        <v>109</v>
      </c>
      <c r="BE153" s="168">
        <f t="shared" si="34"/>
        <v>0</v>
      </c>
      <c r="BF153" s="168">
        <f t="shared" si="35"/>
        <v>0</v>
      </c>
      <c r="BG153" s="168">
        <f t="shared" si="36"/>
        <v>0</v>
      </c>
      <c r="BH153" s="168">
        <f t="shared" si="37"/>
        <v>0</v>
      </c>
      <c r="BI153" s="168">
        <f t="shared" si="38"/>
        <v>0</v>
      </c>
      <c r="BJ153" s="19" t="s">
        <v>76</v>
      </c>
      <c r="BK153" s="168">
        <f t="shared" si="39"/>
        <v>0</v>
      </c>
      <c r="BL153" s="19" t="s">
        <v>115</v>
      </c>
      <c r="BM153" s="19" t="s">
        <v>345</v>
      </c>
    </row>
    <row r="154" spans="2:65" s="1" customFormat="1" ht="25.5" customHeight="1">
      <c r="B154" s="156"/>
      <c r="C154" s="157" t="s">
        <v>346</v>
      </c>
      <c r="D154" s="157" t="s">
        <v>110</v>
      </c>
      <c r="E154" s="158" t="s">
        <v>347</v>
      </c>
      <c r="F154" s="159" t="s">
        <v>471</v>
      </c>
      <c r="G154" s="160" t="s">
        <v>146</v>
      </c>
      <c r="H154" s="161">
        <v>4</v>
      </c>
      <c r="I154" s="162"/>
      <c r="J154" s="163">
        <f t="shared" si="30"/>
        <v>0</v>
      </c>
      <c r="K154" s="159" t="s">
        <v>114</v>
      </c>
      <c r="L154" s="36"/>
      <c r="M154" s="164" t="s">
        <v>5</v>
      </c>
      <c r="N154" s="165" t="s">
        <v>40</v>
      </c>
      <c r="O154" s="37"/>
      <c r="P154" s="166">
        <f t="shared" si="31"/>
        <v>0</v>
      </c>
      <c r="Q154" s="166">
        <v>2.614E-2</v>
      </c>
      <c r="R154" s="166">
        <f t="shared" si="32"/>
        <v>0.10456</v>
      </c>
      <c r="S154" s="166">
        <v>0</v>
      </c>
      <c r="T154" s="167">
        <f t="shared" si="33"/>
        <v>0</v>
      </c>
      <c r="AR154" s="19" t="s">
        <v>115</v>
      </c>
      <c r="AT154" s="19" t="s">
        <v>110</v>
      </c>
      <c r="AU154" s="19" t="s">
        <v>77</v>
      </c>
      <c r="AY154" s="19" t="s">
        <v>109</v>
      </c>
      <c r="BE154" s="168">
        <f t="shared" si="34"/>
        <v>0</v>
      </c>
      <c r="BF154" s="168">
        <f t="shared" si="35"/>
        <v>0</v>
      </c>
      <c r="BG154" s="168">
        <f t="shared" si="36"/>
        <v>0</v>
      </c>
      <c r="BH154" s="168">
        <f t="shared" si="37"/>
        <v>0</v>
      </c>
      <c r="BI154" s="168">
        <f t="shared" si="38"/>
        <v>0</v>
      </c>
      <c r="BJ154" s="19" t="s">
        <v>76</v>
      </c>
      <c r="BK154" s="168">
        <f t="shared" si="39"/>
        <v>0</v>
      </c>
      <c r="BL154" s="19" t="s">
        <v>115</v>
      </c>
      <c r="BM154" s="19" t="s">
        <v>348</v>
      </c>
    </row>
    <row r="155" spans="2:65" s="1" customFormat="1" ht="38.25" customHeight="1">
      <c r="B155" s="156"/>
      <c r="C155" s="157" t="s">
        <v>349</v>
      </c>
      <c r="D155" s="157" t="s">
        <v>110</v>
      </c>
      <c r="E155" s="158" t="s">
        <v>350</v>
      </c>
      <c r="F155" s="159" t="s">
        <v>472</v>
      </c>
      <c r="G155" s="160" t="s">
        <v>146</v>
      </c>
      <c r="H155" s="161">
        <v>1</v>
      </c>
      <c r="I155" s="162"/>
      <c r="J155" s="163">
        <f t="shared" si="30"/>
        <v>0</v>
      </c>
      <c r="K155" s="159" t="s">
        <v>5</v>
      </c>
      <c r="L155" s="36"/>
      <c r="M155" s="164" t="s">
        <v>5</v>
      </c>
      <c r="N155" s="165" t="s">
        <v>40</v>
      </c>
      <c r="O155" s="37"/>
      <c r="P155" s="166">
        <f t="shared" si="31"/>
        <v>0</v>
      </c>
      <c r="Q155" s="166">
        <v>2.614E-2</v>
      </c>
      <c r="R155" s="166">
        <f t="shared" si="32"/>
        <v>2.614E-2</v>
      </c>
      <c r="S155" s="166">
        <v>0</v>
      </c>
      <c r="T155" s="167">
        <f t="shared" si="33"/>
        <v>0</v>
      </c>
      <c r="AR155" s="19" t="s">
        <v>115</v>
      </c>
      <c r="AT155" s="19" t="s">
        <v>110</v>
      </c>
      <c r="AU155" s="19" t="s">
        <v>77</v>
      </c>
      <c r="AY155" s="19" t="s">
        <v>109</v>
      </c>
      <c r="BE155" s="168">
        <f t="shared" si="34"/>
        <v>0</v>
      </c>
      <c r="BF155" s="168">
        <f t="shared" si="35"/>
        <v>0</v>
      </c>
      <c r="BG155" s="168">
        <f t="shared" si="36"/>
        <v>0</v>
      </c>
      <c r="BH155" s="168">
        <f t="shared" si="37"/>
        <v>0</v>
      </c>
      <c r="BI155" s="168">
        <f t="shared" si="38"/>
        <v>0</v>
      </c>
      <c r="BJ155" s="19" t="s">
        <v>76</v>
      </c>
      <c r="BK155" s="168">
        <f t="shared" si="39"/>
        <v>0</v>
      </c>
      <c r="BL155" s="19" t="s">
        <v>115</v>
      </c>
      <c r="BM155" s="19" t="s">
        <v>351</v>
      </c>
    </row>
    <row r="156" spans="2:65" s="1" customFormat="1" ht="51" customHeight="1">
      <c r="B156" s="156"/>
      <c r="C156" s="157" t="s">
        <v>352</v>
      </c>
      <c r="D156" s="157" t="s">
        <v>110</v>
      </c>
      <c r="E156" s="158" t="s">
        <v>353</v>
      </c>
      <c r="F156" s="159" t="s">
        <v>473</v>
      </c>
      <c r="G156" s="160" t="s">
        <v>146</v>
      </c>
      <c r="H156" s="161">
        <v>4</v>
      </c>
      <c r="I156" s="162"/>
      <c r="J156" s="163">
        <f t="shared" si="30"/>
        <v>0</v>
      </c>
      <c r="K156" s="159" t="s">
        <v>114</v>
      </c>
      <c r="L156" s="36"/>
      <c r="M156" s="164" t="s">
        <v>5</v>
      </c>
      <c r="N156" s="165" t="s">
        <v>40</v>
      </c>
      <c r="O156" s="37"/>
      <c r="P156" s="166">
        <f t="shared" si="31"/>
        <v>0</v>
      </c>
      <c r="Q156" s="166">
        <v>3.5659999999999997E-2</v>
      </c>
      <c r="R156" s="166">
        <f t="shared" si="32"/>
        <v>0.14263999999999999</v>
      </c>
      <c r="S156" s="166">
        <v>0</v>
      </c>
      <c r="T156" s="167">
        <f t="shared" si="33"/>
        <v>0</v>
      </c>
      <c r="AR156" s="19" t="s">
        <v>115</v>
      </c>
      <c r="AT156" s="19" t="s">
        <v>110</v>
      </c>
      <c r="AU156" s="19" t="s">
        <v>77</v>
      </c>
      <c r="AY156" s="19" t="s">
        <v>109</v>
      </c>
      <c r="BE156" s="168">
        <f t="shared" si="34"/>
        <v>0</v>
      </c>
      <c r="BF156" s="168">
        <f t="shared" si="35"/>
        <v>0</v>
      </c>
      <c r="BG156" s="168">
        <f t="shared" si="36"/>
        <v>0</v>
      </c>
      <c r="BH156" s="168">
        <f t="shared" si="37"/>
        <v>0</v>
      </c>
      <c r="BI156" s="168">
        <f t="shared" si="38"/>
        <v>0</v>
      </c>
      <c r="BJ156" s="19" t="s">
        <v>76</v>
      </c>
      <c r="BK156" s="168">
        <f t="shared" si="39"/>
        <v>0</v>
      </c>
      <c r="BL156" s="19" t="s">
        <v>115</v>
      </c>
      <c r="BM156" s="19" t="s">
        <v>354</v>
      </c>
    </row>
    <row r="157" spans="2:65" s="1" customFormat="1" ht="16.5" customHeight="1">
      <c r="B157" s="156"/>
      <c r="C157" s="157" t="s">
        <v>355</v>
      </c>
      <c r="D157" s="157" t="s">
        <v>110</v>
      </c>
      <c r="E157" s="158" t="s">
        <v>356</v>
      </c>
      <c r="F157" s="159" t="s">
        <v>357</v>
      </c>
      <c r="G157" s="160" t="s">
        <v>146</v>
      </c>
      <c r="H157" s="161">
        <v>19</v>
      </c>
      <c r="I157" s="162"/>
      <c r="J157" s="163">
        <f t="shared" si="30"/>
        <v>0</v>
      </c>
      <c r="K157" s="159" t="s">
        <v>114</v>
      </c>
      <c r="L157" s="36"/>
      <c r="M157" s="164" t="s">
        <v>5</v>
      </c>
      <c r="N157" s="165" t="s">
        <v>40</v>
      </c>
      <c r="O157" s="37"/>
      <c r="P157" s="166">
        <f t="shared" si="31"/>
        <v>0</v>
      </c>
      <c r="Q157" s="166">
        <v>0</v>
      </c>
      <c r="R157" s="166">
        <f t="shared" si="32"/>
        <v>0</v>
      </c>
      <c r="S157" s="166">
        <v>0</v>
      </c>
      <c r="T157" s="167">
        <f t="shared" si="33"/>
        <v>0</v>
      </c>
      <c r="AR157" s="19" t="s">
        <v>115</v>
      </c>
      <c r="AT157" s="19" t="s">
        <v>110</v>
      </c>
      <c r="AU157" s="19" t="s">
        <v>77</v>
      </c>
      <c r="AY157" s="19" t="s">
        <v>109</v>
      </c>
      <c r="BE157" s="168">
        <f t="shared" si="34"/>
        <v>0</v>
      </c>
      <c r="BF157" s="168">
        <f t="shared" si="35"/>
        <v>0</v>
      </c>
      <c r="BG157" s="168">
        <f t="shared" si="36"/>
        <v>0</v>
      </c>
      <c r="BH157" s="168">
        <f t="shared" si="37"/>
        <v>0</v>
      </c>
      <c r="BI157" s="168">
        <f t="shared" si="38"/>
        <v>0</v>
      </c>
      <c r="BJ157" s="19" t="s">
        <v>76</v>
      </c>
      <c r="BK157" s="168">
        <f t="shared" si="39"/>
        <v>0</v>
      </c>
      <c r="BL157" s="19" t="s">
        <v>115</v>
      </c>
      <c r="BM157" s="19" t="s">
        <v>358</v>
      </c>
    </row>
    <row r="158" spans="2:65" s="1" customFormat="1" ht="16.5" customHeight="1">
      <c r="B158" s="156"/>
      <c r="C158" s="157" t="s">
        <v>359</v>
      </c>
      <c r="D158" s="157" t="s">
        <v>110</v>
      </c>
      <c r="E158" s="158" t="s">
        <v>360</v>
      </c>
      <c r="F158" s="159" t="s">
        <v>357</v>
      </c>
      <c r="G158" s="160" t="s">
        <v>146</v>
      </c>
      <c r="H158" s="161">
        <v>4</v>
      </c>
      <c r="I158" s="162"/>
      <c r="J158" s="163">
        <f t="shared" si="30"/>
        <v>0</v>
      </c>
      <c r="K158" s="159" t="s">
        <v>114</v>
      </c>
      <c r="L158" s="36"/>
      <c r="M158" s="164" t="s">
        <v>5</v>
      </c>
      <c r="N158" s="165" t="s">
        <v>40</v>
      </c>
      <c r="O158" s="37"/>
      <c r="P158" s="166">
        <f t="shared" si="31"/>
        <v>0</v>
      </c>
      <c r="Q158" s="166">
        <v>0</v>
      </c>
      <c r="R158" s="166">
        <f t="shared" si="32"/>
        <v>0</v>
      </c>
      <c r="S158" s="166">
        <v>0</v>
      </c>
      <c r="T158" s="167">
        <f t="shared" si="33"/>
        <v>0</v>
      </c>
      <c r="AR158" s="19" t="s">
        <v>115</v>
      </c>
      <c r="AT158" s="19" t="s">
        <v>110</v>
      </c>
      <c r="AU158" s="19" t="s">
        <v>77</v>
      </c>
      <c r="AY158" s="19" t="s">
        <v>109</v>
      </c>
      <c r="BE158" s="168">
        <f t="shared" si="34"/>
        <v>0</v>
      </c>
      <c r="BF158" s="168">
        <f t="shared" si="35"/>
        <v>0</v>
      </c>
      <c r="BG158" s="168">
        <f t="shared" si="36"/>
        <v>0</v>
      </c>
      <c r="BH158" s="168">
        <f t="shared" si="37"/>
        <v>0</v>
      </c>
      <c r="BI158" s="168">
        <f t="shared" si="38"/>
        <v>0</v>
      </c>
      <c r="BJ158" s="19" t="s">
        <v>76</v>
      </c>
      <c r="BK158" s="168">
        <f t="shared" si="39"/>
        <v>0</v>
      </c>
      <c r="BL158" s="19" t="s">
        <v>115</v>
      </c>
      <c r="BM158" s="19" t="s">
        <v>361</v>
      </c>
    </row>
    <row r="159" spans="2:65" s="1" customFormat="1" ht="25.5" customHeight="1">
      <c r="B159" s="156"/>
      <c r="C159" s="157" t="s">
        <v>362</v>
      </c>
      <c r="D159" s="157" t="s">
        <v>110</v>
      </c>
      <c r="E159" s="158" t="s">
        <v>363</v>
      </c>
      <c r="F159" s="159" t="s">
        <v>364</v>
      </c>
      <c r="G159" s="160" t="s">
        <v>146</v>
      </c>
      <c r="H159" s="161">
        <v>98</v>
      </c>
      <c r="I159" s="162"/>
      <c r="J159" s="163">
        <f t="shared" si="30"/>
        <v>0</v>
      </c>
      <c r="K159" s="159" t="s">
        <v>114</v>
      </c>
      <c r="L159" s="36"/>
      <c r="M159" s="164" t="s">
        <v>5</v>
      </c>
      <c r="N159" s="165" t="s">
        <v>40</v>
      </c>
      <c r="O159" s="37"/>
      <c r="P159" s="166">
        <f t="shared" si="31"/>
        <v>0</v>
      </c>
      <c r="Q159" s="166">
        <v>1.0000000000000001E-5</v>
      </c>
      <c r="R159" s="166">
        <f t="shared" si="32"/>
        <v>9.8000000000000019E-4</v>
      </c>
      <c r="S159" s="166">
        <v>7.5000000000000002E-4</v>
      </c>
      <c r="T159" s="167">
        <f t="shared" si="33"/>
        <v>7.3499999999999996E-2</v>
      </c>
      <c r="AR159" s="19" t="s">
        <v>115</v>
      </c>
      <c r="AT159" s="19" t="s">
        <v>110</v>
      </c>
      <c r="AU159" s="19" t="s">
        <v>77</v>
      </c>
      <c r="AY159" s="19" t="s">
        <v>109</v>
      </c>
      <c r="BE159" s="168">
        <f t="shared" si="34"/>
        <v>0</v>
      </c>
      <c r="BF159" s="168">
        <f t="shared" si="35"/>
        <v>0</v>
      </c>
      <c r="BG159" s="168">
        <f t="shared" si="36"/>
        <v>0</v>
      </c>
      <c r="BH159" s="168">
        <f t="shared" si="37"/>
        <v>0</v>
      </c>
      <c r="BI159" s="168">
        <f t="shared" si="38"/>
        <v>0</v>
      </c>
      <c r="BJ159" s="19" t="s">
        <v>76</v>
      </c>
      <c r="BK159" s="168">
        <f t="shared" si="39"/>
        <v>0</v>
      </c>
      <c r="BL159" s="19" t="s">
        <v>115</v>
      </c>
      <c r="BM159" s="19" t="s">
        <v>365</v>
      </c>
    </row>
    <row r="160" spans="2:65" s="1" customFormat="1" ht="16.5" customHeight="1">
      <c r="B160" s="156"/>
      <c r="C160" s="157" t="s">
        <v>366</v>
      </c>
      <c r="D160" s="157" t="s">
        <v>110</v>
      </c>
      <c r="E160" s="158" t="s">
        <v>367</v>
      </c>
      <c r="F160" s="159" t="s">
        <v>368</v>
      </c>
      <c r="G160" s="160" t="s">
        <v>113</v>
      </c>
      <c r="H160" s="161">
        <v>120.96</v>
      </c>
      <c r="I160" s="162"/>
      <c r="J160" s="163">
        <f t="shared" si="30"/>
        <v>0</v>
      </c>
      <c r="K160" s="159" t="s">
        <v>114</v>
      </c>
      <c r="L160" s="36"/>
      <c r="M160" s="164" t="s">
        <v>5</v>
      </c>
      <c r="N160" s="165" t="s">
        <v>40</v>
      </c>
      <c r="O160" s="37"/>
      <c r="P160" s="166">
        <f t="shared" si="31"/>
        <v>0</v>
      </c>
      <c r="Q160" s="166">
        <v>0</v>
      </c>
      <c r="R160" s="166">
        <f t="shared" si="32"/>
        <v>0</v>
      </c>
      <c r="S160" s="166">
        <v>0</v>
      </c>
      <c r="T160" s="167">
        <f t="shared" si="33"/>
        <v>0</v>
      </c>
      <c r="AR160" s="19" t="s">
        <v>115</v>
      </c>
      <c r="AT160" s="19" t="s">
        <v>110</v>
      </c>
      <c r="AU160" s="19" t="s">
        <v>77</v>
      </c>
      <c r="AY160" s="19" t="s">
        <v>109</v>
      </c>
      <c r="BE160" s="168">
        <f t="shared" si="34"/>
        <v>0</v>
      </c>
      <c r="BF160" s="168">
        <f t="shared" si="35"/>
        <v>0</v>
      </c>
      <c r="BG160" s="168">
        <f t="shared" si="36"/>
        <v>0</v>
      </c>
      <c r="BH160" s="168">
        <f t="shared" si="37"/>
        <v>0</v>
      </c>
      <c r="BI160" s="168">
        <f t="shared" si="38"/>
        <v>0</v>
      </c>
      <c r="BJ160" s="19" t="s">
        <v>76</v>
      </c>
      <c r="BK160" s="168">
        <f t="shared" si="39"/>
        <v>0</v>
      </c>
      <c r="BL160" s="19" t="s">
        <v>115</v>
      </c>
      <c r="BM160" s="19" t="s">
        <v>369</v>
      </c>
    </row>
    <row r="161" spans="2:65" s="1" customFormat="1" ht="16.5" customHeight="1">
      <c r="B161" s="156"/>
      <c r="C161" s="157" t="s">
        <v>370</v>
      </c>
      <c r="D161" s="157" t="s">
        <v>110</v>
      </c>
      <c r="E161" s="158" t="s">
        <v>371</v>
      </c>
      <c r="F161" s="159" t="s">
        <v>372</v>
      </c>
      <c r="G161" s="160" t="s">
        <v>160</v>
      </c>
      <c r="H161" s="161">
        <v>0.53400000000000003</v>
      </c>
      <c r="I161" s="162"/>
      <c r="J161" s="163">
        <f t="shared" si="30"/>
        <v>0</v>
      </c>
      <c r="K161" s="159" t="s">
        <v>114</v>
      </c>
      <c r="L161" s="36"/>
      <c r="M161" s="164" t="s">
        <v>5</v>
      </c>
      <c r="N161" s="165" t="s">
        <v>40</v>
      </c>
      <c r="O161" s="37"/>
      <c r="P161" s="166">
        <f t="shared" si="31"/>
        <v>0</v>
      </c>
      <c r="Q161" s="166">
        <v>0</v>
      </c>
      <c r="R161" s="166">
        <f t="shared" si="32"/>
        <v>0</v>
      </c>
      <c r="S161" s="166">
        <v>0</v>
      </c>
      <c r="T161" s="167">
        <f t="shared" si="33"/>
        <v>0</v>
      </c>
      <c r="AR161" s="19" t="s">
        <v>115</v>
      </c>
      <c r="AT161" s="19" t="s">
        <v>110</v>
      </c>
      <c r="AU161" s="19" t="s">
        <v>77</v>
      </c>
      <c r="AY161" s="19" t="s">
        <v>109</v>
      </c>
      <c r="BE161" s="168">
        <f t="shared" si="34"/>
        <v>0</v>
      </c>
      <c r="BF161" s="168">
        <f t="shared" si="35"/>
        <v>0</v>
      </c>
      <c r="BG161" s="168">
        <f t="shared" si="36"/>
        <v>0</v>
      </c>
      <c r="BH161" s="168">
        <f t="shared" si="37"/>
        <v>0</v>
      </c>
      <c r="BI161" s="168">
        <f t="shared" si="38"/>
        <v>0</v>
      </c>
      <c r="BJ161" s="19" t="s">
        <v>76</v>
      </c>
      <c r="BK161" s="168">
        <f t="shared" si="39"/>
        <v>0</v>
      </c>
      <c r="BL161" s="19" t="s">
        <v>115</v>
      </c>
      <c r="BM161" s="19" t="s">
        <v>373</v>
      </c>
    </row>
    <row r="162" spans="2:65" s="9" customFormat="1" ht="29.85" customHeight="1">
      <c r="B162" s="144"/>
      <c r="D162" s="145" t="s">
        <v>68</v>
      </c>
      <c r="E162" s="192" t="s">
        <v>374</v>
      </c>
      <c r="F162" s="192" t="s">
        <v>375</v>
      </c>
      <c r="I162" s="147"/>
      <c r="J162" s="193">
        <f>BK162</f>
        <v>0</v>
      </c>
      <c r="L162" s="144"/>
      <c r="M162" s="149"/>
      <c r="N162" s="150"/>
      <c r="O162" s="150"/>
      <c r="P162" s="151">
        <f>SUM(P163:P165)</f>
        <v>0</v>
      </c>
      <c r="Q162" s="150"/>
      <c r="R162" s="151">
        <f>SUM(R163:R165)</f>
        <v>1.7499999999999998E-2</v>
      </c>
      <c r="S162" s="150"/>
      <c r="T162" s="152">
        <f>SUM(T163:T165)</f>
        <v>0</v>
      </c>
      <c r="AR162" s="153" t="s">
        <v>77</v>
      </c>
      <c r="AT162" s="154" t="s">
        <v>68</v>
      </c>
      <c r="AU162" s="154" t="s">
        <v>76</v>
      </c>
      <c r="AY162" s="153" t="s">
        <v>109</v>
      </c>
      <c r="BK162" s="155">
        <f>SUM(BK163:BK165)</f>
        <v>0</v>
      </c>
    </row>
    <row r="163" spans="2:65" s="1" customFormat="1" ht="16.5" customHeight="1">
      <c r="B163" s="156"/>
      <c r="C163" s="157" t="s">
        <v>376</v>
      </c>
      <c r="D163" s="157" t="s">
        <v>110</v>
      </c>
      <c r="E163" s="158" t="s">
        <v>377</v>
      </c>
      <c r="F163" s="159" t="s">
        <v>378</v>
      </c>
      <c r="G163" s="160" t="s">
        <v>379</v>
      </c>
      <c r="H163" s="161">
        <v>250</v>
      </c>
      <c r="I163" s="162"/>
      <c r="J163" s="163">
        <f>ROUND(I163*H163,2)</f>
        <v>0</v>
      </c>
      <c r="K163" s="159" t="s">
        <v>114</v>
      </c>
      <c r="L163" s="36"/>
      <c r="M163" s="164" t="s">
        <v>5</v>
      </c>
      <c r="N163" s="165" t="s">
        <v>40</v>
      </c>
      <c r="O163" s="37"/>
      <c r="P163" s="166">
        <f>O163*H163</f>
        <v>0</v>
      </c>
      <c r="Q163" s="166">
        <v>6.9999999999999994E-5</v>
      </c>
      <c r="R163" s="166">
        <f>Q163*H163</f>
        <v>1.7499999999999998E-2</v>
      </c>
      <c r="S163" s="166">
        <v>0</v>
      </c>
      <c r="T163" s="167">
        <f>S163*H163</f>
        <v>0</v>
      </c>
      <c r="AR163" s="19" t="s">
        <v>115</v>
      </c>
      <c r="AT163" s="19" t="s">
        <v>110</v>
      </c>
      <c r="AU163" s="19" t="s">
        <v>77</v>
      </c>
      <c r="AY163" s="19" t="s">
        <v>109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9" t="s">
        <v>76</v>
      </c>
      <c r="BK163" s="168">
        <f>ROUND(I163*H163,2)</f>
        <v>0</v>
      </c>
      <c r="BL163" s="19" t="s">
        <v>115</v>
      </c>
      <c r="BM163" s="19" t="s">
        <v>380</v>
      </c>
    </row>
    <row r="164" spans="2:65" s="1" customFormat="1" ht="16.5" customHeight="1">
      <c r="B164" s="156"/>
      <c r="C164" s="169" t="s">
        <v>381</v>
      </c>
      <c r="D164" s="169" t="s">
        <v>122</v>
      </c>
      <c r="E164" s="170" t="s">
        <v>382</v>
      </c>
      <c r="F164" s="171" t="s">
        <v>383</v>
      </c>
      <c r="G164" s="172" t="s">
        <v>379</v>
      </c>
      <c r="H164" s="173">
        <v>250</v>
      </c>
      <c r="I164" s="174"/>
      <c r="J164" s="175">
        <f>ROUND(I164*H164,2)</f>
        <v>0</v>
      </c>
      <c r="K164" s="171" t="s">
        <v>5</v>
      </c>
      <c r="L164" s="176"/>
      <c r="M164" s="177" t="s">
        <v>5</v>
      </c>
      <c r="N164" s="178" t="s">
        <v>40</v>
      </c>
      <c r="O164" s="37"/>
      <c r="P164" s="166">
        <f>O164*H164</f>
        <v>0</v>
      </c>
      <c r="Q164" s="166">
        <v>0</v>
      </c>
      <c r="R164" s="166">
        <f>Q164*H164</f>
        <v>0</v>
      </c>
      <c r="S164" s="166">
        <v>0</v>
      </c>
      <c r="T164" s="167">
        <f>S164*H164</f>
        <v>0</v>
      </c>
      <c r="AR164" s="19" t="s">
        <v>124</v>
      </c>
      <c r="AT164" s="19" t="s">
        <v>122</v>
      </c>
      <c r="AU164" s="19" t="s">
        <v>77</v>
      </c>
      <c r="AY164" s="19" t="s">
        <v>109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9" t="s">
        <v>76</v>
      </c>
      <c r="BK164" s="168">
        <f>ROUND(I164*H164,2)</f>
        <v>0</v>
      </c>
      <c r="BL164" s="19" t="s">
        <v>115</v>
      </c>
      <c r="BM164" s="19" t="s">
        <v>384</v>
      </c>
    </row>
    <row r="165" spans="2:65" s="1" customFormat="1" ht="16.5" customHeight="1">
      <c r="B165" s="156"/>
      <c r="C165" s="157" t="s">
        <v>385</v>
      </c>
      <c r="D165" s="157" t="s">
        <v>110</v>
      </c>
      <c r="E165" s="158" t="s">
        <v>386</v>
      </c>
      <c r="F165" s="159" t="s">
        <v>387</v>
      </c>
      <c r="G165" s="160" t="s">
        <v>160</v>
      </c>
      <c r="H165" s="161">
        <v>1.7999999999999999E-2</v>
      </c>
      <c r="I165" s="162"/>
      <c r="J165" s="163">
        <f>ROUND(I165*H165,2)</f>
        <v>0</v>
      </c>
      <c r="K165" s="159" t="s">
        <v>114</v>
      </c>
      <c r="L165" s="36"/>
      <c r="M165" s="164" t="s">
        <v>5</v>
      </c>
      <c r="N165" s="165" t="s">
        <v>40</v>
      </c>
      <c r="O165" s="37"/>
      <c r="P165" s="166">
        <f>O165*H165</f>
        <v>0</v>
      </c>
      <c r="Q165" s="166">
        <v>0</v>
      </c>
      <c r="R165" s="166">
        <f>Q165*H165</f>
        <v>0</v>
      </c>
      <c r="S165" s="166">
        <v>0</v>
      </c>
      <c r="T165" s="167">
        <f>S165*H165</f>
        <v>0</v>
      </c>
      <c r="AR165" s="19" t="s">
        <v>115</v>
      </c>
      <c r="AT165" s="19" t="s">
        <v>110</v>
      </c>
      <c r="AU165" s="19" t="s">
        <v>77</v>
      </c>
      <c r="AY165" s="19" t="s">
        <v>109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9" t="s">
        <v>76</v>
      </c>
      <c r="BK165" s="168">
        <f>ROUND(I165*H165,2)</f>
        <v>0</v>
      </c>
      <c r="BL165" s="19" t="s">
        <v>115</v>
      </c>
      <c r="BM165" s="19" t="s">
        <v>388</v>
      </c>
    </row>
    <row r="166" spans="2:65" s="9" customFormat="1" ht="29.85" customHeight="1">
      <c r="B166" s="144"/>
      <c r="D166" s="145" t="s">
        <v>68</v>
      </c>
      <c r="E166" s="192" t="s">
        <v>389</v>
      </c>
      <c r="F166" s="192" t="s">
        <v>390</v>
      </c>
      <c r="I166" s="147"/>
      <c r="J166" s="193">
        <f>BK166</f>
        <v>0</v>
      </c>
      <c r="L166" s="144"/>
      <c r="M166" s="149"/>
      <c r="N166" s="150"/>
      <c r="O166" s="150"/>
      <c r="P166" s="151">
        <f>SUM(P167:P169)</f>
        <v>0</v>
      </c>
      <c r="Q166" s="150"/>
      <c r="R166" s="151">
        <f>SUM(R167:R169)</f>
        <v>3.7200000000000002E-3</v>
      </c>
      <c r="S166" s="150"/>
      <c r="T166" s="152">
        <f>SUM(T167:T169)</f>
        <v>0</v>
      </c>
      <c r="AR166" s="153" t="s">
        <v>77</v>
      </c>
      <c r="AT166" s="154" t="s">
        <v>68</v>
      </c>
      <c r="AU166" s="154" t="s">
        <v>76</v>
      </c>
      <c r="AY166" s="153" t="s">
        <v>109</v>
      </c>
      <c r="BK166" s="155">
        <f>SUM(BK167:BK169)</f>
        <v>0</v>
      </c>
    </row>
    <row r="167" spans="2:65" s="1" customFormat="1" ht="16.5" customHeight="1">
      <c r="B167" s="156"/>
      <c r="C167" s="157" t="s">
        <v>391</v>
      </c>
      <c r="D167" s="157" t="s">
        <v>110</v>
      </c>
      <c r="E167" s="158" t="s">
        <v>392</v>
      </c>
      <c r="F167" s="159" t="s">
        <v>393</v>
      </c>
      <c r="G167" s="160" t="s">
        <v>113</v>
      </c>
      <c r="H167" s="161">
        <v>8</v>
      </c>
      <c r="I167" s="162"/>
      <c r="J167" s="163">
        <f>ROUND(I167*H167,2)</f>
        <v>0</v>
      </c>
      <c r="K167" s="159" t="s">
        <v>114</v>
      </c>
      <c r="L167" s="36"/>
      <c r="M167" s="164" t="s">
        <v>5</v>
      </c>
      <c r="N167" s="165" t="s">
        <v>40</v>
      </c>
      <c r="O167" s="37"/>
      <c r="P167" s="166">
        <f>O167*H167</f>
        <v>0</v>
      </c>
      <c r="Q167" s="166">
        <v>1.7000000000000001E-4</v>
      </c>
      <c r="R167" s="166">
        <f>Q167*H167</f>
        <v>1.3600000000000001E-3</v>
      </c>
      <c r="S167" s="166">
        <v>0</v>
      </c>
      <c r="T167" s="167">
        <f>S167*H167</f>
        <v>0</v>
      </c>
      <c r="AR167" s="19" t="s">
        <v>115</v>
      </c>
      <c r="AT167" s="19" t="s">
        <v>110</v>
      </c>
      <c r="AU167" s="19" t="s">
        <v>77</v>
      </c>
      <c r="AY167" s="19" t="s">
        <v>109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9" t="s">
        <v>76</v>
      </c>
      <c r="BK167" s="168">
        <f>ROUND(I167*H167,2)</f>
        <v>0</v>
      </c>
      <c r="BL167" s="19" t="s">
        <v>115</v>
      </c>
      <c r="BM167" s="19" t="s">
        <v>394</v>
      </c>
    </row>
    <row r="168" spans="2:65" s="1" customFormat="1" ht="16.5" customHeight="1">
      <c r="B168" s="156"/>
      <c r="C168" s="157" t="s">
        <v>395</v>
      </c>
      <c r="D168" s="157" t="s">
        <v>110</v>
      </c>
      <c r="E168" s="158" t="s">
        <v>396</v>
      </c>
      <c r="F168" s="159" t="s">
        <v>397</v>
      </c>
      <c r="G168" s="160" t="s">
        <v>113</v>
      </c>
      <c r="H168" s="161">
        <v>8</v>
      </c>
      <c r="I168" s="162"/>
      <c r="J168" s="163">
        <f>ROUND(I168*H168,2)</f>
        <v>0</v>
      </c>
      <c r="K168" s="159" t="s">
        <v>114</v>
      </c>
      <c r="L168" s="36"/>
      <c r="M168" s="164" t="s">
        <v>5</v>
      </c>
      <c r="N168" s="165" t="s">
        <v>40</v>
      </c>
      <c r="O168" s="37"/>
      <c r="P168" s="166">
        <f>O168*H168</f>
        <v>0</v>
      </c>
      <c r="Q168" s="166">
        <v>1.2E-4</v>
      </c>
      <c r="R168" s="166">
        <f>Q168*H168</f>
        <v>9.6000000000000002E-4</v>
      </c>
      <c r="S168" s="166">
        <v>0</v>
      </c>
      <c r="T168" s="167">
        <f>S168*H168</f>
        <v>0</v>
      </c>
      <c r="AR168" s="19" t="s">
        <v>115</v>
      </c>
      <c r="AT168" s="19" t="s">
        <v>110</v>
      </c>
      <c r="AU168" s="19" t="s">
        <v>77</v>
      </c>
      <c r="AY168" s="19" t="s">
        <v>109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9" t="s">
        <v>76</v>
      </c>
      <c r="BK168" s="168">
        <f>ROUND(I168*H168,2)</f>
        <v>0</v>
      </c>
      <c r="BL168" s="19" t="s">
        <v>115</v>
      </c>
      <c r="BM168" s="19" t="s">
        <v>398</v>
      </c>
    </row>
    <row r="169" spans="2:65" s="1" customFormat="1" ht="16.5" customHeight="1">
      <c r="B169" s="156"/>
      <c r="C169" s="157" t="s">
        <v>399</v>
      </c>
      <c r="D169" s="157" t="s">
        <v>110</v>
      </c>
      <c r="E169" s="158" t="s">
        <v>400</v>
      </c>
      <c r="F169" s="159" t="s">
        <v>401</v>
      </c>
      <c r="G169" s="160" t="s">
        <v>119</v>
      </c>
      <c r="H169" s="161">
        <v>28</v>
      </c>
      <c r="I169" s="162"/>
      <c r="J169" s="163">
        <f>ROUND(I169*H169,2)</f>
        <v>0</v>
      </c>
      <c r="K169" s="159" t="s">
        <v>114</v>
      </c>
      <c r="L169" s="36"/>
      <c r="M169" s="164" t="s">
        <v>5</v>
      </c>
      <c r="N169" s="165" t="s">
        <v>40</v>
      </c>
      <c r="O169" s="37"/>
      <c r="P169" s="166">
        <f>O169*H169</f>
        <v>0</v>
      </c>
      <c r="Q169" s="166">
        <v>5.0000000000000002E-5</v>
      </c>
      <c r="R169" s="166">
        <f>Q169*H169</f>
        <v>1.4E-3</v>
      </c>
      <c r="S169" s="166">
        <v>0</v>
      </c>
      <c r="T169" s="167">
        <f>S169*H169</f>
        <v>0</v>
      </c>
      <c r="AR169" s="19" t="s">
        <v>115</v>
      </c>
      <c r="AT169" s="19" t="s">
        <v>110</v>
      </c>
      <c r="AU169" s="19" t="s">
        <v>77</v>
      </c>
      <c r="AY169" s="19" t="s">
        <v>109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9" t="s">
        <v>76</v>
      </c>
      <c r="BK169" s="168">
        <f>ROUND(I169*H169,2)</f>
        <v>0</v>
      </c>
      <c r="BL169" s="19" t="s">
        <v>115</v>
      </c>
      <c r="BM169" s="19" t="s">
        <v>402</v>
      </c>
    </row>
    <row r="170" spans="2:65" s="9" customFormat="1" ht="37.35" customHeight="1">
      <c r="B170" s="144"/>
      <c r="D170" s="145" t="s">
        <v>68</v>
      </c>
      <c r="E170" s="146" t="s">
        <v>403</v>
      </c>
      <c r="F170" s="146" t="s">
        <v>404</v>
      </c>
      <c r="I170" s="147"/>
      <c r="J170" s="148">
        <f>BK170</f>
        <v>0</v>
      </c>
      <c r="L170" s="144"/>
      <c r="M170" s="149"/>
      <c r="N170" s="150"/>
      <c r="O170" s="150"/>
      <c r="P170" s="151">
        <f>SUM(P171:P177)</f>
        <v>0</v>
      </c>
      <c r="Q170" s="150"/>
      <c r="R170" s="151">
        <f>SUM(R171:R177)</f>
        <v>0</v>
      </c>
      <c r="S170" s="150"/>
      <c r="T170" s="152">
        <f>SUM(T171:T177)</f>
        <v>0</v>
      </c>
      <c r="AR170" s="153" t="s">
        <v>126</v>
      </c>
      <c r="AT170" s="154" t="s">
        <v>68</v>
      </c>
      <c r="AU170" s="154" t="s">
        <v>69</v>
      </c>
      <c r="AY170" s="153" t="s">
        <v>109</v>
      </c>
      <c r="BK170" s="155">
        <f>SUM(BK171:BK177)</f>
        <v>0</v>
      </c>
    </row>
    <row r="171" spans="2:65" s="1" customFormat="1" ht="16.5" customHeight="1">
      <c r="B171" s="156"/>
      <c r="C171" s="169" t="s">
        <v>405</v>
      </c>
      <c r="D171" s="169" t="s">
        <v>122</v>
      </c>
      <c r="E171" s="170" t="s">
        <v>406</v>
      </c>
      <c r="F171" s="171" t="s">
        <v>407</v>
      </c>
      <c r="G171" s="172" t="s">
        <v>221</v>
      </c>
      <c r="H171" s="173">
        <v>30</v>
      </c>
      <c r="I171" s="174"/>
      <c r="J171" s="175">
        <f t="shared" ref="J171:J177" si="40">ROUND(I171*H171,2)</f>
        <v>0</v>
      </c>
      <c r="K171" s="171" t="s">
        <v>5</v>
      </c>
      <c r="L171" s="176"/>
      <c r="M171" s="177" t="s">
        <v>5</v>
      </c>
      <c r="N171" s="178" t="s">
        <v>40</v>
      </c>
      <c r="O171" s="37"/>
      <c r="P171" s="166">
        <f t="shared" ref="P171:P177" si="41">O171*H171</f>
        <v>0</v>
      </c>
      <c r="Q171" s="166">
        <v>0</v>
      </c>
      <c r="R171" s="166">
        <f t="shared" ref="R171:R177" si="42">Q171*H171</f>
        <v>0</v>
      </c>
      <c r="S171" s="166">
        <v>0</v>
      </c>
      <c r="T171" s="167">
        <f t="shared" ref="T171:T177" si="43">S171*H171</f>
        <v>0</v>
      </c>
      <c r="AR171" s="19" t="s">
        <v>408</v>
      </c>
      <c r="AT171" s="19" t="s">
        <v>122</v>
      </c>
      <c r="AU171" s="19" t="s">
        <v>76</v>
      </c>
      <c r="AY171" s="19" t="s">
        <v>109</v>
      </c>
      <c r="BE171" s="168">
        <f t="shared" ref="BE171:BE177" si="44">IF(N171="základní",J171,0)</f>
        <v>0</v>
      </c>
      <c r="BF171" s="168">
        <f t="shared" ref="BF171:BF177" si="45">IF(N171="snížená",J171,0)</f>
        <v>0</v>
      </c>
      <c r="BG171" s="168">
        <f t="shared" ref="BG171:BG177" si="46">IF(N171="zákl. přenesená",J171,0)</f>
        <v>0</v>
      </c>
      <c r="BH171" s="168">
        <f t="shared" ref="BH171:BH177" si="47">IF(N171="sníž. přenesená",J171,0)</f>
        <v>0</v>
      </c>
      <c r="BI171" s="168">
        <f t="shared" ref="BI171:BI177" si="48">IF(N171="nulová",J171,0)</f>
        <v>0</v>
      </c>
      <c r="BJ171" s="19" t="s">
        <v>76</v>
      </c>
      <c r="BK171" s="168">
        <f t="shared" ref="BK171:BK177" si="49">ROUND(I171*H171,2)</f>
        <v>0</v>
      </c>
      <c r="BL171" s="19" t="s">
        <v>408</v>
      </c>
      <c r="BM171" s="19" t="s">
        <v>409</v>
      </c>
    </row>
    <row r="172" spans="2:65" s="1" customFormat="1" ht="16.5" customHeight="1">
      <c r="B172" s="156"/>
      <c r="C172" s="169" t="s">
        <v>410</v>
      </c>
      <c r="D172" s="169" t="s">
        <v>122</v>
      </c>
      <c r="E172" s="170" t="s">
        <v>411</v>
      </c>
      <c r="F172" s="171" t="s">
        <v>412</v>
      </c>
      <c r="G172" s="172" t="s">
        <v>221</v>
      </c>
      <c r="H172" s="173">
        <v>20</v>
      </c>
      <c r="I172" s="174"/>
      <c r="J172" s="175">
        <f t="shared" si="40"/>
        <v>0</v>
      </c>
      <c r="K172" s="171" t="s">
        <v>5</v>
      </c>
      <c r="L172" s="176"/>
      <c r="M172" s="177" t="s">
        <v>5</v>
      </c>
      <c r="N172" s="178" t="s">
        <v>40</v>
      </c>
      <c r="O172" s="37"/>
      <c r="P172" s="166">
        <f t="shared" si="41"/>
        <v>0</v>
      </c>
      <c r="Q172" s="166">
        <v>0</v>
      </c>
      <c r="R172" s="166">
        <f t="shared" si="42"/>
        <v>0</v>
      </c>
      <c r="S172" s="166">
        <v>0</v>
      </c>
      <c r="T172" s="167">
        <f t="shared" si="43"/>
        <v>0</v>
      </c>
      <c r="AR172" s="19" t="s">
        <v>408</v>
      </c>
      <c r="AT172" s="19" t="s">
        <v>122</v>
      </c>
      <c r="AU172" s="19" t="s">
        <v>76</v>
      </c>
      <c r="AY172" s="19" t="s">
        <v>109</v>
      </c>
      <c r="BE172" s="168">
        <f t="shared" si="44"/>
        <v>0</v>
      </c>
      <c r="BF172" s="168">
        <f t="shared" si="45"/>
        <v>0</v>
      </c>
      <c r="BG172" s="168">
        <f t="shared" si="46"/>
        <v>0</v>
      </c>
      <c r="BH172" s="168">
        <f t="shared" si="47"/>
        <v>0</v>
      </c>
      <c r="BI172" s="168">
        <f t="shared" si="48"/>
        <v>0</v>
      </c>
      <c r="BJ172" s="19" t="s">
        <v>76</v>
      </c>
      <c r="BK172" s="168">
        <f t="shared" si="49"/>
        <v>0</v>
      </c>
      <c r="BL172" s="19" t="s">
        <v>408</v>
      </c>
      <c r="BM172" s="19" t="s">
        <v>413</v>
      </c>
    </row>
    <row r="173" spans="2:65" s="1" customFormat="1" ht="16.5" customHeight="1">
      <c r="B173" s="156"/>
      <c r="C173" s="169" t="s">
        <v>414</v>
      </c>
      <c r="D173" s="169" t="s">
        <v>122</v>
      </c>
      <c r="E173" s="170" t="s">
        <v>415</v>
      </c>
      <c r="F173" s="171" t="s">
        <v>416</v>
      </c>
      <c r="G173" s="172" t="s">
        <v>221</v>
      </c>
      <c r="H173" s="173">
        <v>20</v>
      </c>
      <c r="I173" s="174"/>
      <c r="J173" s="175">
        <f t="shared" si="40"/>
        <v>0</v>
      </c>
      <c r="K173" s="171" t="s">
        <v>5</v>
      </c>
      <c r="L173" s="176"/>
      <c r="M173" s="177" t="s">
        <v>5</v>
      </c>
      <c r="N173" s="178" t="s">
        <v>40</v>
      </c>
      <c r="O173" s="37"/>
      <c r="P173" s="166">
        <f t="shared" si="41"/>
        <v>0</v>
      </c>
      <c r="Q173" s="166">
        <v>0</v>
      </c>
      <c r="R173" s="166">
        <f t="shared" si="42"/>
        <v>0</v>
      </c>
      <c r="S173" s="166">
        <v>0</v>
      </c>
      <c r="T173" s="167">
        <f t="shared" si="43"/>
        <v>0</v>
      </c>
      <c r="AR173" s="19" t="s">
        <v>408</v>
      </c>
      <c r="AT173" s="19" t="s">
        <v>122</v>
      </c>
      <c r="AU173" s="19" t="s">
        <v>76</v>
      </c>
      <c r="AY173" s="19" t="s">
        <v>109</v>
      </c>
      <c r="BE173" s="168">
        <f t="shared" si="44"/>
        <v>0</v>
      </c>
      <c r="BF173" s="168">
        <f t="shared" si="45"/>
        <v>0</v>
      </c>
      <c r="BG173" s="168">
        <f t="shared" si="46"/>
        <v>0</v>
      </c>
      <c r="BH173" s="168">
        <f t="shared" si="47"/>
        <v>0</v>
      </c>
      <c r="BI173" s="168">
        <f t="shared" si="48"/>
        <v>0</v>
      </c>
      <c r="BJ173" s="19" t="s">
        <v>76</v>
      </c>
      <c r="BK173" s="168">
        <f t="shared" si="49"/>
        <v>0</v>
      </c>
      <c r="BL173" s="19" t="s">
        <v>408</v>
      </c>
      <c r="BM173" s="19" t="s">
        <v>417</v>
      </c>
    </row>
    <row r="174" spans="2:65" s="1" customFormat="1" ht="16.5" customHeight="1">
      <c r="B174" s="156"/>
      <c r="C174" s="169" t="s">
        <v>418</v>
      </c>
      <c r="D174" s="169" t="s">
        <v>122</v>
      </c>
      <c r="E174" s="170" t="s">
        <v>419</v>
      </c>
      <c r="F174" s="171" t="s">
        <v>420</v>
      </c>
      <c r="G174" s="172" t="s">
        <v>221</v>
      </c>
      <c r="H174" s="173">
        <v>48</v>
      </c>
      <c r="I174" s="174"/>
      <c r="J174" s="175">
        <f t="shared" si="40"/>
        <v>0</v>
      </c>
      <c r="K174" s="171" t="s">
        <v>5</v>
      </c>
      <c r="L174" s="176"/>
      <c r="M174" s="177" t="s">
        <v>5</v>
      </c>
      <c r="N174" s="178" t="s">
        <v>40</v>
      </c>
      <c r="O174" s="37"/>
      <c r="P174" s="166">
        <f t="shared" si="41"/>
        <v>0</v>
      </c>
      <c r="Q174" s="166">
        <v>0</v>
      </c>
      <c r="R174" s="166">
        <f t="shared" si="42"/>
        <v>0</v>
      </c>
      <c r="S174" s="166">
        <v>0</v>
      </c>
      <c r="T174" s="167">
        <f t="shared" si="43"/>
        <v>0</v>
      </c>
      <c r="AR174" s="19" t="s">
        <v>408</v>
      </c>
      <c r="AT174" s="19" t="s">
        <v>122</v>
      </c>
      <c r="AU174" s="19" t="s">
        <v>76</v>
      </c>
      <c r="AY174" s="19" t="s">
        <v>109</v>
      </c>
      <c r="BE174" s="168">
        <f t="shared" si="44"/>
        <v>0</v>
      </c>
      <c r="BF174" s="168">
        <f t="shared" si="45"/>
        <v>0</v>
      </c>
      <c r="BG174" s="168">
        <f t="shared" si="46"/>
        <v>0</v>
      </c>
      <c r="BH174" s="168">
        <f t="shared" si="47"/>
        <v>0</v>
      </c>
      <c r="BI174" s="168">
        <f t="shared" si="48"/>
        <v>0</v>
      </c>
      <c r="BJ174" s="19" t="s">
        <v>76</v>
      </c>
      <c r="BK174" s="168">
        <f t="shared" si="49"/>
        <v>0</v>
      </c>
      <c r="BL174" s="19" t="s">
        <v>408</v>
      </c>
      <c r="BM174" s="19" t="s">
        <v>421</v>
      </c>
    </row>
    <row r="175" spans="2:65" s="1" customFormat="1" ht="16.5" customHeight="1">
      <c r="B175" s="156"/>
      <c r="C175" s="169" t="s">
        <v>422</v>
      </c>
      <c r="D175" s="169" t="s">
        <v>122</v>
      </c>
      <c r="E175" s="170" t="s">
        <v>423</v>
      </c>
      <c r="F175" s="171" t="s">
        <v>424</v>
      </c>
      <c r="G175" s="172" t="s">
        <v>221</v>
      </c>
      <c r="H175" s="173">
        <v>10</v>
      </c>
      <c r="I175" s="174"/>
      <c r="J175" s="175">
        <f t="shared" si="40"/>
        <v>0</v>
      </c>
      <c r="K175" s="171" t="s">
        <v>5</v>
      </c>
      <c r="L175" s="176"/>
      <c r="M175" s="177" t="s">
        <v>5</v>
      </c>
      <c r="N175" s="178" t="s">
        <v>40</v>
      </c>
      <c r="O175" s="37"/>
      <c r="P175" s="166">
        <f t="shared" si="41"/>
        <v>0</v>
      </c>
      <c r="Q175" s="166">
        <v>0</v>
      </c>
      <c r="R175" s="166">
        <f t="shared" si="42"/>
        <v>0</v>
      </c>
      <c r="S175" s="166">
        <v>0</v>
      </c>
      <c r="T175" s="167">
        <f t="shared" si="43"/>
        <v>0</v>
      </c>
      <c r="AR175" s="19" t="s">
        <v>408</v>
      </c>
      <c r="AT175" s="19" t="s">
        <v>122</v>
      </c>
      <c r="AU175" s="19" t="s">
        <v>76</v>
      </c>
      <c r="AY175" s="19" t="s">
        <v>109</v>
      </c>
      <c r="BE175" s="168">
        <f t="shared" si="44"/>
        <v>0</v>
      </c>
      <c r="BF175" s="168">
        <f t="shared" si="45"/>
        <v>0</v>
      </c>
      <c r="BG175" s="168">
        <f t="shared" si="46"/>
        <v>0</v>
      </c>
      <c r="BH175" s="168">
        <f t="shared" si="47"/>
        <v>0</v>
      </c>
      <c r="BI175" s="168">
        <f t="shared" si="48"/>
        <v>0</v>
      </c>
      <c r="BJ175" s="19" t="s">
        <v>76</v>
      </c>
      <c r="BK175" s="168">
        <f t="shared" si="49"/>
        <v>0</v>
      </c>
      <c r="BL175" s="19" t="s">
        <v>408</v>
      </c>
      <c r="BM175" s="19" t="s">
        <v>425</v>
      </c>
    </row>
    <row r="176" spans="2:65" s="1" customFormat="1" ht="16.5" customHeight="1">
      <c r="B176" s="156"/>
      <c r="C176" s="169" t="s">
        <v>426</v>
      </c>
      <c r="D176" s="169" t="s">
        <v>122</v>
      </c>
      <c r="E176" s="170" t="s">
        <v>427</v>
      </c>
      <c r="F176" s="171" t="s">
        <v>428</v>
      </c>
      <c r="G176" s="172" t="s">
        <v>221</v>
      </c>
      <c r="H176" s="173">
        <v>50</v>
      </c>
      <c r="I176" s="174"/>
      <c r="J176" s="175">
        <f t="shared" si="40"/>
        <v>0</v>
      </c>
      <c r="K176" s="171" t="s">
        <v>5</v>
      </c>
      <c r="L176" s="176"/>
      <c r="M176" s="177" t="s">
        <v>5</v>
      </c>
      <c r="N176" s="178" t="s">
        <v>40</v>
      </c>
      <c r="O176" s="37"/>
      <c r="P176" s="166">
        <f t="shared" si="41"/>
        <v>0</v>
      </c>
      <c r="Q176" s="166">
        <v>0</v>
      </c>
      <c r="R176" s="166">
        <f t="shared" si="42"/>
        <v>0</v>
      </c>
      <c r="S176" s="166">
        <v>0</v>
      </c>
      <c r="T176" s="167">
        <f t="shared" si="43"/>
        <v>0</v>
      </c>
      <c r="AR176" s="19" t="s">
        <v>408</v>
      </c>
      <c r="AT176" s="19" t="s">
        <v>122</v>
      </c>
      <c r="AU176" s="19" t="s">
        <v>76</v>
      </c>
      <c r="AY176" s="19" t="s">
        <v>109</v>
      </c>
      <c r="BE176" s="168">
        <f t="shared" si="44"/>
        <v>0</v>
      </c>
      <c r="BF176" s="168">
        <f t="shared" si="45"/>
        <v>0</v>
      </c>
      <c r="BG176" s="168">
        <f t="shared" si="46"/>
        <v>0</v>
      </c>
      <c r="BH176" s="168">
        <f t="shared" si="47"/>
        <v>0</v>
      </c>
      <c r="BI176" s="168">
        <f t="shared" si="48"/>
        <v>0</v>
      </c>
      <c r="BJ176" s="19" t="s">
        <v>76</v>
      </c>
      <c r="BK176" s="168">
        <f t="shared" si="49"/>
        <v>0</v>
      </c>
      <c r="BL176" s="19" t="s">
        <v>408</v>
      </c>
      <c r="BM176" s="19" t="s">
        <v>429</v>
      </c>
    </row>
    <row r="177" spans="2:65" s="1" customFormat="1" ht="16.5" customHeight="1">
      <c r="B177" s="156"/>
      <c r="C177" s="169" t="s">
        <v>430</v>
      </c>
      <c r="D177" s="169" t="s">
        <v>122</v>
      </c>
      <c r="E177" s="170" t="s">
        <v>431</v>
      </c>
      <c r="F177" s="171" t="s">
        <v>432</v>
      </c>
      <c r="G177" s="172" t="s">
        <v>221</v>
      </c>
      <c r="H177" s="173">
        <v>120</v>
      </c>
      <c r="I177" s="174"/>
      <c r="J177" s="175">
        <f t="shared" si="40"/>
        <v>0</v>
      </c>
      <c r="K177" s="171" t="s">
        <v>5</v>
      </c>
      <c r="L177" s="176"/>
      <c r="M177" s="177" t="s">
        <v>5</v>
      </c>
      <c r="N177" s="179" t="s">
        <v>40</v>
      </c>
      <c r="O177" s="180"/>
      <c r="P177" s="181">
        <f t="shared" si="41"/>
        <v>0</v>
      </c>
      <c r="Q177" s="181">
        <v>0</v>
      </c>
      <c r="R177" s="181">
        <f t="shared" si="42"/>
        <v>0</v>
      </c>
      <c r="S177" s="181">
        <v>0</v>
      </c>
      <c r="T177" s="182">
        <f t="shared" si="43"/>
        <v>0</v>
      </c>
      <c r="AR177" s="19" t="s">
        <v>408</v>
      </c>
      <c r="AT177" s="19" t="s">
        <v>122</v>
      </c>
      <c r="AU177" s="19" t="s">
        <v>76</v>
      </c>
      <c r="AY177" s="19" t="s">
        <v>109</v>
      </c>
      <c r="BE177" s="168">
        <f t="shared" si="44"/>
        <v>0</v>
      </c>
      <c r="BF177" s="168">
        <f t="shared" si="45"/>
        <v>0</v>
      </c>
      <c r="BG177" s="168">
        <f t="shared" si="46"/>
        <v>0</v>
      </c>
      <c r="BH177" s="168">
        <f t="shared" si="47"/>
        <v>0</v>
      </c>
      <c r="BI177" s="168">
        <f t="shared" si="48"/>
        <v>0</v>
      </c>
      <c r="BJ177" s="19" t="s">
        <v>76</v>
      </c>
      <c r="BK177" s="168">
        <f t="shared" si="49"/>
        <v>0</v>
      </c>
      <c r="BL177" s="19" t="s">
        <v>408</v>
      </c>
      <c r="BM177" s="19" t="s">
        <v>433</v>
      </c>
    </row>
    <row r="178" spans="2:65" s="1" customFormat="1" ht="6.95" customHeight="1">
      <c r="B178" s="51"/>
      <c r="C178" s="52"/>
      <c r="D178" s="52"/>
      <c r="E178" s="52"/>
      <c r="F178" s="52"/>
      <c r="G178" s="52"/>
      <c r="H178" s="52"/>
      <c r="I178" s="118"/>
      <c r="J178" s="52"/>
      <c r="K178" s="52"/>
      <c r="L178" s="36"/>
    </row>
  </sheetData>
  <autoFilter ref="C84:K177" xr:uid="{00000000-0009-0000-0000-000002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4" display="3) Soupis prací" xr:uid="{00000000-0004-0000-0200-000002000000}"/>
    <hyperlink ref="L1:V1" location="'Rekapitulace stavby'!C2" display="Rekapitulace stavby" xr:uid="{00000000-0004-0000-0200-000003000000}"/>
  </hyperlinks>
  <pageMargins left="0.59055118110236227" right="0.59055118110236227" top="0.59055118110236227" bottom="0.59055118110236227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18-8a - Rekonstrukce soci...</vt:lpstr>
      <vt:lpstr>'18-8a - Rekonstrukce soci...'!Názvy_tisku</vt:lpstr>
      <vt:lpstr>'Rekapitulace stavby'!Názvy_tisku</vt:lpstr>
      <vt:lpstr>'18-8a - Rekonstrukce soci...'!Oblast_tisku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TAUBER-695B15F7\Tauber Petr</dc:creator>
  <cp:lastModifiedBy>Michal</cp:lastModifiedBy>
  <cp:lastPrinted>2018-04-05T12:40:18Z</cp:lastPrinted>
  <dcterms:created xsi:type="dcterms:W3CDTF">2018-03-21T06:07:34Z</dcterms:created>
  <dcterms:modified xsi:type="dcterms:W3CDTF">2018-04-05T12:42:10Z</dcterms:modified>
</cp:coreProperties>
</file>