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8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list'!$G$2</definedName>
    <definedName name="MJ">'Krycí list'!$G$5</definedName>
    <definedName name="Mont">'Rekapitulace'!$H$16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'Položky'!$A$1:$G$56</definedName>
    <definedName name="_xlnm.Print_Area" localSheetId="1">'Rekapitulace'!$A$1:$I$30</definedName>
    <definedName name="PocetMJ">'Krycí list'!$G$6</definedName>
    <definedName name="Poznamka">'Krycí list'!$B$37</definedName>
    <definedName name="Projektant">'Krycí list'!$C$8</definedName>
    <definedName name="PSV">'Rekapitulace'!$F$16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<sst xmlns="http://schemas.openxmlformats.org/spreadsheetml/2006/main" count="242" uniqueCount="175">
  <si>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</si>
  <si>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</si>
  <si>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</si>
  <si>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</si>
  <si>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</si>
  <si>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</si>
  <si>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</si>
  <si>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</si>
  <si>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</si>
  <si>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</si>
  <si>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</si>
  <si>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</si>
  <si>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</si>
  <si>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</si>
  <si>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</si>
  <si>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</si>
  <si>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</si>
  <si>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</si>
  <si>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</si>
  <si>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</si>
  <si>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</si>
  <si>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</si>
  <si>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</si>
  <si>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</si>
  <si>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</si>
  <si>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</si>
  <si>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</si>
  <si>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</si>
  <si>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</si>
  <si>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</si>
  <si>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</si>
  <si>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</si>
  <si>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</si>
  <si>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</si>
  <si>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</si>
  <si>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</si>
  <si>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</si>
  <si>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</si>
  <si>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</si>
  <si>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</si>
  <si>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</si>
  <si>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</si>
  <si>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</si>
  <si>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</si>
  <si>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</si>
  <si>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</si>
  <si>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</si>
  <si>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</si>
  <si>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</si>
  <si>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</si>
  <si>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</si>
  <si>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</si>
  <si>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</si>
  <si>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</si>
  <si>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</si>
  <si>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</si>
  <si>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</si>
  <si>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</si>
  <si>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</si>
  <si>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</si>
  <si>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</si>
  <si>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</si>
  <si>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</si>
  <si>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</si>
  <si>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</si>
  <si>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</si>
  <si>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</si>
  <si>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</si>
  <si>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</si>
  <si>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</si>
  <si>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</si>
  <si>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</si>
  <si>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</si>
  <si>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</si>
  <si>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</si>
  <si>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</si>
  <si>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</si>
  <si>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</si>
  <si>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B 18 10</t>
  </si>
  <si>
    <t>SO 01</t>
  </si>
  <si>
    <t>113107123R00</t>
  </si>
  <si>
    <t xml:space="preserve">Odstranění podkladu pl. 200 m2,kam.drcené tl.30 cm </t>
  </si>
  <si>
    <t>m2</t>
  </si>
  <si>
    <t>113151115R00</t>
  </si>
  <si>
    <t xml:space="preserve">Frézování krytu pl.do 500 m2,pruh do 75 cm,tl.6 cm </t>
  </si>
  <si>
    <t>122302202R00</t>
  </si>
  <si>
    <t xml:space="preserve">Odkopávky pro silnice v hor. 4 do 1000 m3 </t>
  </si>
  <si>
    <t>m3</t>
  </si>
  <si>
    <t>122302309R00</t>
  </si>
  <si>
    <t xml:space="preserve">Příplatek za lepivost - odkop. pro dálnice v hor.4 </t>
  </si>
  <si>
    <t>162301101R00</t>
  </si>
  <si>
    <t xml:space="preserve">Vodorovné přemístění výkopku z hor.1-4 do 500 m </t>
  </si>
  <si>
    <t>167101102R00</t>
  </si>
  <si>
    <t xml:space="preserve">Nakládání výkopku z hor.1-4 v množství nad 100 m3 </t>
  </si>
  <si>
    <t>174101101R00</t>
  </si>
  <si>
    <t xml:space="preserve">Zásyp jam, rýh, šachet se zhutněním </t>
  </si>
  <si>
    <t>2</t>
  </si>
  <si>
    <t>Základy a zvláštní zakládání</t>
  </si>
  <si>
    <t>213311141</t>
  </si>
  <si>
    <t xml:space="preserve">Polštaře zhutněné pod základy ze štěrk. </t>
  </si>
  <si>
    <t>275315412R00</t>
  </si>
  <si>
    <t xml:space="preserve">Základové bloky z betonu vodost. V4 B 20 (C16/20) </t>
  </si>
  <si>
    <t>3</t>
  </si>
  <si>
    <t>Svislé a kompletní konstrukce</t>
  </si>
  <si>
    <t>328368211R00</t>
  </si>
  <si>
    <t xml:space="preserve">Výztuž ŽB konstrukcí šachet svařovanou sítí </t>
  </si>
  <si>
    <t>t</t>
  </si>
  <si>
    <t>4</t>
  </si>
  <si>
    <t>Vodorovné konstrukce</t>
  </si>
  <si>
    <t>452312151R00</t>
  </si>
  <si>
    <t xml:space="preserve">Sedlové lože pod potrubí z betonu C 20/25 </t>
  </si>
  <si>
    <t>5</t>
  </si>
  <si>
    <t>Komunikace</t>
  </si>
  <si>
    <t>564761111R00</t>
  </si>
  <si>
    <t xml:space="preserve">Podklad z kameniva drceného vel.0-32 mm,tl. 20 cm </t>
  </si>
  <si>
    <t>564861111R00</t>
  </si>
  <si>
    <t>Podklad ze štěrkodrti po zhutnění tloušťky 20 cm 0-63</t>
  </si>
  <si>
    <t>564932111R00</t>
  </si>
  <si>
    <t xml:space="preserve">Podklad z mechanicky zpevněného kameniva tl. 10 cm </t>
  </si>
  <si>
    <t>577141112R00</t>
  </si>
  <si>
    <t xml:space="preserve">Beton asfalt. ACO 11+,nebo ACO 16+,do 3 m, tl.5 cm </t>
  </si>
  <si>
    <t>577151113R00</t>
  </si>
  <si>
    <t xml:space="preserve">Beton asfalt. ACO 16+ obrusný, š. do 3 m, tl. 6 cm </t>
  </si>
  <si>
    <t>8</t>
  </si>
  <si>
    <t>Trubní vedení</t>
  </si>
  <si>
    <t>899623171U00</t>
  </si>
  <si>
    <t xml:space="preserve">Obet potrubí stok C25/30 otv výkop </t>
  </si>
  <si>
    <t>899643111R00</t>
  </si>
  <si>
    <t xml:space="preserve">Bednění pro obetonování potrubí v otevřeném výkopu </t>
  </si>
  <si>
    <t>81111</t>
  </si>
  <si>
    <t xml:space="preserve">Zřízení drenážního potrubí DN 100 KPL </t>
  </si>
  <si>
    <t>m</t>
  </si>
  <si>
    <t>91</t>
  </si>
  <si>
    <t>Doplňující práce na komunikaci</t>
  </si>
  <si>
    <t>919441222R00</t>
  </si>
  <si>
    <t xml:space="preserve">Čelo propustku z lom. kamene z trub DN 100 cm </t>
  </si>
  <si>
    <t>kus</t>
  </si>
  <si>
    <t>919551018U00</t>
  </si>
  <si>
    <t xml:space="preserve">Zříz prop z trub plast DN 1000mm </t>
  </si>
  <si>
    <t>286-16008</t>
  </si>
  <si>
    <t xml:space="preserve">Trubka korugovaná DN 1000/6000 POP SN 16 </t>
  </si>
  <si>
    <t>96</t>
  </si>
  <si>
    <t>Bourání konstrukcí</t>
  </si>
  <si>
    <t>961051111R00</t>
  </si>
  <si>
    <t xml:space="preserve">Bourání mostních základů železobetonových </t>
  </si>
  <si>
    <t>962022491R00</t>
  </si>
  <si>
    <t xml:space="preserve">Bourání zdiva nadzákladového kamenného na MC </t>
  </si>
  <si>
    <t>962025151R00</t>
  </si>
  <si>
    <t xml:space="preserve">Bourání pilířů kamenných </t>
  </si>
  <si>
    <t>99</t>
  </si>
  <si>
    <t>Staveništní přesun hmot</t>
  </si>
  <si>
    <t>997211612U00</t>
  </si>
  <si>
    <t xml:space="preserve">Nakládání vybour hmot dopr prostř </t>
  </si>
  <si>
    <t>997221571U00</t>
  </si>
  <si>
    <t xml:space="preserve">Vodor doprava vybour hmot -1km </t>
  </si>
  <si>
    <t>997221579U00</t>
  </si>
  <si>
    <t xml:space="preserve">Přípl ZKD 1km vybour hmot </t>
  </si>
  <si>
    <t>R 1</t>
  </si>
  <si>
    <t xml:space="preserve">Vytýčení in. sítí </t>
  </si>
  <si>
    <t>kpl</t>
  </si>
  <si>
    <t>R2</t>
  </si>
  <si>
    <t xml:space="preserve">Geodetické zaměření </t>
  </si>
  <si>
    <t>R3</t>
  </si>
  <si>
    <t xml:space="preserve">DIO </t>
  </si>
  <si>
    <t>998212111R00</t>
  </si>
  <si>
    <t xml:space="preserve">Přesun hmot, mosty zděné, monolitické do 20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</si>
  <si>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</si>
  <si>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</si>
  <si>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</si>
  <si>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</si>
  <si>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</si>
  <si>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</si>
  <si>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</si>
  <si>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</si>
  <si>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Obnova propustku na sil. III-1719 Chlístov- Střítěž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</si>
</sst>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3" fillId="33" borderId="19" xfId="46" applyFont="1" applyFill="1" applyBorder="1" applyAlignment="1">
      <alignment horizontal="center"/>
      <protection/>
    </xf>
    <xf numFmtId="49" fontId="17" fillId="33" borderId="19" xfId="46" applyNumberFormat="1" applyFont="1" applyFill="1" applyBorder="1" applyAlignment="1">
      <alignment horizontal="left"/>
      <protection/>
    </xf>
    <xf numFmtId="0" fontId="17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8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2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3" fillId="0" borderId="63" xfId="46" applyFont="1" applyBorder="1" applyAlignment="1">
      <alignment horizontal="center"/>
      <protection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8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2" fillId="0" borderId="0" xfId="46" applyFont="1" applyAlignment="1">
      <alignment horizontal="center"/>
      <protection/>
    </xf>
    <xf numFmtId="49" fontId="3" fillId="0" borderId="65" xfId="46" applyNumberFormat="1" applyFont="1" applyBorder="1" applyAlignment="1">
      <alignment horizontal="center"/>
      <protection/>
    </xf>
    <xf numFmtId="0" fontId="3" fillId="0" borderId="67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8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7">
      <selection activeCell="C5" sqref="C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1</v>
      </c>
      <c r="D2" s="5">
        <f>Rekapitulace!G2</f>
        <v>0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79</v>
      </c>
      <c r="B5" s="18"/>
      <c r="C5" s="19" t="s">
        <v>174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78</v>
      </c>
      <c r="B7" s="25"/>
      <c r="C7" s="26"/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00"/>
      <c r="D8" s="200"/>
      <c r="E8" s="201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00">
        <f>Projektant</f>
        <v>0</v>
      </c>
      <c r="D9" s="200"/>
      <c r="E9" s="201"/>
      <c r="F9" s="13"/>
      <c r="G9" s="34"/>
      <c r="H9" s="35"/>
    </row>
    <row r="10" spans="1:8" ht="12.75">
      <c r="A10" s="29" t="s">
        <v>14</v>
      </c>
      <c r="B10" s="13"/>
      <c r="C10" s="200"/>
      <c r="D10" s="200"/>
      <c r="E10" s="200"/>
      <c r="F10" s="36"/>
      <c r="G10" s="37"/>
      <c r="H10" s="38"/>
    </row>
    <row r="11" spans="1:57" ht="13.5" customHeight="1">
      <c r="A11" s="29" t="s">
        <v>15</v>
      </c>
      <c r="B11" s="13"/>
      <c r="C11" s="200"/>
      <c r="D11" s="200"/>
      <c r="E11" s="200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02"/>
      <c r="D12" s="202"/>
      <c r="E12" s="202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Rekapitulace!A21</f>
        <v>Ztížené výrobní podmínky</v>
      </c>
      <c r="E15" s="58"/>
      <c r="F15" s="59"/>
      <c r="G15" s="56">
        <f>Rekapitulace!I21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Rekapitulace!A22</f>
        <v>Oborová přirážka</v>
      </c>
      <c r="E16" s="60"/>
      <c r="F16" s="61"/>
      <c r="G16" s="56">
        <f>Rekapitulace!I22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Rekapitulace!A23</f>
        <v>Přesun stavebních kapacit</v>
      </c>
      <c r="E17" s="60"/>
      <c r="F17" s="61"/>
      <c r="G17" s="56">
        <f>Rekapitulace!I23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 t="str">
        <f>Rekapitulace!A24</f>
        <v>Mimostaveništní doprava</v>
      </c>
      <c r="E18" s="60"/>
      <c r="F18" s="61"/>
      <c r="G18" s="56">
        <f>Rekapitulace!I24</f>
        <v>0</v>
      </c>
    </row>
    <row r="19" spans="1:7" ht="15.75" customHeight="1">
      <c r="A19" s="64" t="s">
        <v>29</v>
      </c>
      <c r="B19" s="55"/>
      <c r="C19" s="56">
        <f>SUM(C15:C18)</f>
        <v>0</v>
      </c>
      <c r="D19" s="9" t="str">
        <f>Rekapitulace!A25</f>
        <v>Zařízení staveniště</v>
      </c>
      <c r="E19" s="60"/>
      <c r="F19" s="61"/>
      <c r="G19" s="56">
        <f>Rekapitulace!I25</f>
        <v>0</v>
      </c>
    </row>
    <row r="20" spans="1:7" ht="15.75" customHeight="1">
      <c r="A20" s="64"/>
      <c r="B20" s="55"/>
      <c r="C20" s="56"/>
      <c r="D20" s="9" t="str">
        <f>Rekapitulace!A26</f>
        <v>Provoz investora</v>
      </c>
      <c r="E20" s="60"/>
      <c r="F20" s="61"/>
      <c r="G20" s="56">
        <f>Rekapitulace!I26</f>
        <v>0</v>
      </c>
    </row>
    <row r="21" spans="1:7" ht="15.75" customHeight="1">
      <c r="A21" s="64" t="s">
        <v>30</v>
      </c>
      <c r="B21" s="55"/>
      <c r="C21" s="56">
        <f>HZS</f>
        <v>0</v>
      </c>
      <c r="D21" s="9" t="str">
        <f>Rekapitulace!A27</f>
        <v>Kompletační činnost (IČD)</v>
      </c>
      <c r="E21" s="60"/>
      <c r="F21" s="61"/>
      <c r="G21" s="56">
        <f>Rekapitulace!I27</f>
        <v>0</v>
      </c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03" t="s">
        <v>33</v>
      </c>
      <c r="B23" s="204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05">
        <f>C23-F32</f>
        <v>0</v>
      </c>
      <c r="G30" s="206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05">
        <f>ROUND(PRODUCT(F30,C31/100),0)</f>
        <v>0</v>
      </c>
      <c r="G31" s="206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5">
        <v>0</v>
      </c>
      <c r="G32" s="206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5">
        <f>ROUND(PRODUCT(F32,C33/100),0)</f>
        <v>0</v>
      </c>
      <c r="G33" s="206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7">
        <f>ROUND(SUM(F30:F33),0)</f>
        <v>0</v>
      </c>
      <c r="G34" s="208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199"/>
      <c r="C37" s="199"/>
      <c r="D37" s="199"/>
      <c r="E37" s="199"/>
      <c r="F37" s="199"/>
      <c r="G37" s="199"/>
      <c r="H37" t="s">
        <v>5</v>
      </c>
    </row>
    <row r="38" spans="1:8" ht="12.75" customHeight="1">
      <c r="A38" s="96"/>
      <c r="B38" s="199"/>
      <c r="C38" s="199"/>
      <c r="D38" s="199"/>
      <c r="E38" s="199"/>
      <c r="F38" s="199"/>
      <c r="G38" s="199"/>
      <c r="H38" t="s">
        <v>5</v>
      </c>
    </row>
    <row r="39" spans="1:8" ht="12.75">
      <c r="A39" s="96"/>
      <c r="B39" s="199"/>
      <c r="C39" s="199"/>
      <c r="D39" s="199"/>
      <c r="E39" s="199"/>
      <c r="F39" s="199"/>
      <c r="G39" s="199"/>
      <c r="H39" t="s">
        <v>5</v>
      </c>
    </row>
    <row r="40" spans="1:8" ht="12.75">
      <c r="A40" s="96"/>
      <c r="B40" s="199"/>
      <c r="C40" s="199"/>
      <c r="D40" s="199"/>
      <c r="E40" s="199"/>
      <c r="F40" s="199"/>
      <c r="G40" s="199"/>
      <c r="H40" t="s">
        <v>5</v>
      </c>
    </row>
    <row r="41" spans="1:8" ht="12.75">
      <c r="A41" s="96"/>
      <c r="B41" s="199"/>
      <c r="C41" s="199"/>
      <c r="D41" s="199"/>
      <c r="E41" s="199"/>
      <c r="F41" s="199"/>
      <c r="G41" s="199"/>
      <c r="H41" t="s">
        <v>5</v>
      </c>
    </row>
    <row r="42" spans="1:8" ht="12.75">
      <c r="A42" s="96"/>
      <c r="B42" s="199"/>
      <c r="C42" s="199"/>
      <c r="D42" s="199"/>
      <c r="E42" s="199"/>
      <c r="F42" s="199"/>
      <c r="G42" s="199"/>
      <c r="H42" t="s">
        <v>5</v>
      </c>
    </row>
    <row r="43" spans="1:8" ht="12.75">
      <c r="A43" s="96"/>
      <c r="B43" s="199"/>
      <c r="C43" s="199"/>
      <c r="D43" s="199"/>
      <c r="E43" s="199"/>
      <c r="F43" s="199"/>
      <c r="G43" s="199"/>
      <c r="H43" t="s">
        <v>5</v>
      </c>
    </row>
    <row r="44" spans="1:8" ht="12.75">
      <c r="A44" s="96"/>
      <c r="B44" s="199"/>
      <c r="C44" s="199"/>
      <c r="D44" s="199"/>
      <c r="E44" s="199"/>
      <c r="F44" s="199"/>
      <c r="G44" s="199"/>
      <c r="H44" t="s">
        <v>5</v>
      </c>
    </row>
    <row r="45" spans="1:8" ht="0.75" customHeight="1">
      <c r="A45" s="96"/>
      <c r="B45" s="199"/>
      <c r="C45" s="199"/>
      <c r="D45" s="199"/>
      <c r="E45" s="199"/>
      <c r="F45" s="199"/>
      <c r="G45" s="199"/>
      <c r="H45" t="s">
        <v>5</v>
      </c>
    </row>
    <row r="46" spans="2:7" ht="12.75">
      <c r="B46" s="198"/>
      <c r="C46" s="198"/>
      <c r="D46" s="198"/>
      <c r="E46" s="198"/>
      <c r="F46" s="198"/>
      <c r="G46" s="198"/>
    </row>
    <row r="47" spans="2:7" ht="12.75">
      <c r="B47" s="198"/>
      <c r="C47" s="198"/>
      <c r="D47" s="198"/>
      <c r="E47" s="198"/>
      <c r="F47" s="198"/>
      <c r="G47" s="198"/>
    </row>
    <row r="48" spans="2:7" ht="12.75">
      <c r="B48" s="198"/>
      <c r="C48" s="198"/>
      <c r="D48" s="198"/>
      <c r="E48" s="198"/>
      <c r="F48" s="198"/>
      <c r="G48" s="198"/>
    </row>
    <row r="49" spans="2:7" ht="12.75">
      <c r="B49" s="198"/>
      <c r="C49" s="198"/>
      <c r="D49" s="198"/>
      <c r="E49" s="198"/>
      <c r="F49" s="198"/>
      <c r="G49" s="198"/>
    </row>
    <row r="50" spans="2:7" ht="12.75">
      <c r="B50" s="198"/>
      <c r="C50" s="198"/>
      <c r="D50" s="198"/>
      <c r="E50" s="198"/>
      <c r="F50" s="198"/>
      <c r="G50" s="198"/>
    </row>
    <row r="51" spans="2:7" ht="12.75">
      <c r="B51" s="198"/>
      <c r="C51" s="198"/>
      <c r="D51" s="198"/>
      <c r="E51" s="198"/>
      <c r="F51" s="198"/>
      <c r="G51" s="198"/>
    </row>
    <row r="52" spans="2:7" ht="12.75">
      <c r="B52" s="198"/>
      <c r="C52" s="198"/>
      <c r="D52" s="198"/>
      <c r="E52" s="198"/>
      <c r="F52" s="198"/>
      <c r="G52" s="198"/>
    </row>
    <row r="53" spans="2:7" ht="12.75">
      <c r="B53" s="198"/>
      <c r="C53" s="198"/>
      <c r="D53" s="198"/>
      <c r="E53" s="198"/>
      <c r="F53" s="198"/>
      <c r="G53" s="198"/>
    </row>
    <row r="54" spans="2:7" ht="12.75">
      <c r="B54" s="198"/>
      <c r="C54" s="198"/>
      <c r="D54" s="198"/>
      <c r="E54" s="198"/>
      <c r="F54" s="198"/>
      <c r="G54" s="198"/>
    </row>
    <row r="55" spans="2:7" ht="12.75">
      <c r="B55" s="198"/>
      <c r="C55" s="198"/>
      <c r="D55" s="198"/>
      <c r="E55" s="198"/>
      <c r="F55" s="198"/>
      <c r="G55" s="198"/>
    </row>
  </sheetData>
  <sheetProtection/>
  <mergeCells count="22">
    <mergeCell ref="F33:G33"/>
    <mergeCell ref="F34:G34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8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9" t="s">
        <v>48</v>
      </c>
      <c r="B1" s="210"/>
      <c r="C1" s="97" t="s">
        <v>174</v>
      </c>
      <c r="D1" s="98"/>
      <c r="E1" s="99"/>
      <c r="F1" s="98"/>
      <c r="G1" s="100" t="s">
        <v>49</v>
      </c>
      <c r="H1" s="101" t="s">
        <v>73</v>
      </c>
      <c r="I1" s="102"/>
    </row>
    <row r="2" spans="1:9" ht="13.5" thickBot="1">
      <c r="A2" s="211" t="s">
        <v>50</v>
      </c>
      <c r="B2" s="212"/>
      <c r="C2" s="103"/>
      <c r="D2" s="104"/>
      <c r="E2" s="105"/>
      <c r="F2" s="104"/>
      <c r="G2" s="213"/>
      <c r="H2" s="214"/>
      <c r="I2" s="215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194" t="str">
        <f>Položky!B7</f>
        <v>1</v>
      </c>
      <c r="B7" s="115" t="str">
        <f>Položky!C7</f>
        <v>Zemní práce</v>
      </c>
      <c r="C7" s="66"/>
      <c r="D7" s="116"/>
      <c r="E7" s="195">
        <f>Položky!BA15</f>
        <v>0</v>
      </c>
      <c r="F7" s="196">
        <f>Položky!BB15</f>
        <v>0</v>
      </c>
      <c r="G7" s="196">
        <f>Položky!BC15</f>
        <v>0</v>
      </c>
      <c r="H7" s="196">
        <f>Položky!BD15</f>
        <v>0</v>
      </c>
      <c r="I7" s="197">
        <f>Položky!BE15</f>
        <v>0</v>
      </c>
    </row>
    <row r="8" spans="1:9" s="35" customFormat="1" ht="12.75">
      <c r="A8" s="194" t="str">
        <f>Položky!B16</f>
        <v>2</v>
      </c>
      <c r="B8" s="115" t="str">
        <f>Položky!C16</f>
        <v>Základy a zvláštní zakládání</v>
      </c>
      <c r="C8" s="66"/>
      <c r="D8" s="116"/>
      <c r="E8" s="195">
        <f>Položky!BA19</f>
        <v>0</v>
      </c>
      <c r="F8" s="196">
        <f>Položky!BB19</f>
        <v>0</v>
      </c>
      <c r="G8" s="196">
        <f>Položky!BC19</f>
        <v>0</v>
      </c>
      <c r="H8" s="196">
        <f>Položky!BD19</f>
        <v>0</v>
      </c>
      <c r="I8" s="197">
        <f>Položky!BE19</f>
        <v>0</v>
      </c>
    </row>
    <row r="9" spans="1:9" s="35" customFormat="1" ht="12.75">
      <c r="A9" s="194" t="str">
        <f>Položky!B20</f>
        <v>3</v>
      </c>
      <c r="B9" s="115" t="str">
        <f>Položky!C20</f>
        <v>Svislé a kompletní konstrukce</v>
      </c>
      <c r="C9" s="66"/>
      <c r="D9" s="116"/>
      <c r="E9" s="195">
        <f>Položky!BA22</f>
        <v>0</v>
      </c>
      <c r="F9" s="196">
        <f>Položky!BB22</f>
        <v>0</v>
      </c>
      <c r="G9" s="196">
        <f>Položky!BC22</f>
        <v>0</v>
      </c>
      <c r="H9" s="196">
        <f>Položky!BD22</f>
        <v>0</v>
      </c>
      <c r="I9" s="197">
        <f>Položky!BE22</f>
        <v>0</v>
      </c>
    </row>
    <row r="10" spans="1:9" s="35" customFormat="1" ht="12.75">
      <c r="A10" s="194" t="str">
        <f>Položky!B23</f>
        <v>4</v>
      </c>
      <c r="B10" s="115" t="str">
        <f>Položky!C23</f>
        <v>Vodorovné konstrukce</v>
      </c>
      <c r="C10" s="66"/>
      <c r="D10" s="116"/>
      <c r="E10" s="195">
        <f>Položky!BA25</f>
        <v>0</v>
      </c>
      <c r="F10" s="196">
        <f>Položky!BB25</f>
        <v>0</v>
      </c>
      <c r="G10" s="196">
        <f>Položky!BC25</f>
        <v>0</v>
      </c>
      <c r="H10" s="196">
        <f>Položky!BD25</f>
        <v>0</v>
      </c>
      <c r="I10" s="197">
        <f>Položky!BE25</f>
        <v>0</v>
      </c>
    </row>
    <row r="11" spans="1:9" s="35" customFormat="1" ht="12.75">
      <c r="A11" s="194" t="str">
        <f>Položky!B26</f>
        <v>5</v>
      </c>
      <c r="B11" s="115" t="str">
        <f>Položky!C26</f>
        <v>Komunikace</v>
      </c>
      <c r="C11" s="66"/>
      <c r="D11" s="116"/>
      <c r="E11" s="195">
        <f>Položky!BA32</f>
        <v>0</v>
      </c>
      <c r="F11" s="196">
        <f>Položky!BB32</f>
        <v>0</v>
      </c>
      <c r="G11" s="196">
        <f>Položky!BC32</f>
        <v>0</v>
      </c>
      <c r="H11" s="196">
        <f>Položky!BD32</f>
        <v>0</v>
      </c>
      <c r="I11" s="197">
        <f>Položky!BE32</f>
        <v>0</v>
      </c>
    </row>
    <row r="12" spans="1:9" s="35" customFormat="1" ht="12.75">
      <c r="A12" s="194" t="str">
        <f>Položky!B33</f>
        <v>8</v>
      </c>
      <c r="B12" s="115" t="str">
        <f>Položky!C33</f>
        <v>Trubní vedení</v>
      </c>
      <c r="C12" s="66"/>
      <c r="D12" s="116"/>
      <c r="E12" s="195">
        <f>Položky!BA37</f>
        <v>0</v>
      </c>
      <c r="F12" s="196">
        <f>Položky!BB37</f>
        <v>0</v>
      </c>
      <c r="G12" s="196">
        <f>Položky!BC37</f>
        <v>0</v>
      </c>
      <c r="H12" s="196">
        <f>Položky!BD37</f>
        <v>0</v>
      </c>
      <c r="I12" s="197">
        <f>Položky!BE37</f>
        <v>0</v>
      </c>
    </row>
    <row r="13" spans="1:9" s="35" customFormat="1" ht="12.75">
      <c r="A13" s="194" t="str">
        <f>Položky!B38</f>
        <v>91</v>
      </c>
      <c r="B13" s="115" t="str">
        <f>Položky!C38</f>
        <v>Doplňující práce na komunikaci</v>
      </c>
      <c r="C13" s="66"/>
      <c r="D13" s="116"/>
      <c r="E13" s="195">
        <f>Položky!BA42</f>
        <v>0</v>
      </c>
      <c r="F13" s="196">
        <f>Položky!BB42</f>
        <v>0</v>
      </c>
      <c r="G13" s="196">
        <f>Položky!BC42</f>
        <v>0</v>
      </c>
      <c r="H13" s="196">
        <f>Položky!BD42</f>
        <v>0</v>
      </c>
      <c r="I13" s="197">
        <f>Položky!BE42</f>
        <v>0</v>
      </c>
    </row>
    <row r="14" spans="1:9" s="35" customFormat="1" ht="12.75">
      <c r="A14" s="194" t="str">
        <f>Položky!B43</f>
        <v>96</v>
      </c>
      <c r="B14" s="115" t="str">
        <f>Položky!C43</f>
        <v>Bourání konstrukcí</v>
      </c>
      <c r="C14" s="66"/>
      <c r="D14" s="116"/>
      <c r="E14" s="195">
        <f>Položky!BA47</f>
        <v>0</v>
      </c>
      <c r="F14" s="196">
        <f>Položky!BB47</f>
        <v>0</v>
      </c>
      <c r="G14" s="196">
        <f>Položky!BC47</f>
        <v>0</v>
      </c>
      <c r="H14" s="196">
        <f>Položky!BD47</f>
        <v>0</v>
      </c>
      <c r="I14" s="197">
        <f>Položky!BE47</f>
        <v>0</v>
      </c>
    </row>
    <row r="15" spans="1:9" s="35" customFormat="1" ht="13.5" thickBot="1">
      <c r="A15" s="194" t="str">
        <f>Položky!B48</f>
        <v>99</v>
      </c>
      <c r="B15" s="115" t="str">
        <f>Položky!C48</f>
        <v>Staveništní přesun hmot</v>
      </c>
      <c r="C15" s="66"/>
      <c r="D15" s="116"/>
      <c r="E15" s="195">
        <f>Položky!BA56</f>
        <v>0</v>
      </c>
      <c r="F15" s="196">
        <f>Položky!BB56</f>
        <v>0</v>
      </c>
      <c r="G15" s="196">
        <f>Položky!BC56</f>
        <v>0</v>
      </c>
      <c r="H15" s="196">
        <f>Položky!BD56</f>
        <v>0</v>
      </c>
      <c r="I15" s="197">
        <f>Položky!BE56</f>
        <v>0</v>
      </c>
    </row>
    <row r="16" spans="1:256" ht="13.5" thickBot="1">
      <c r="A16" s="117"/>
      <c r="B16" s="118" t="s">
        <v>57</v>
      </c>
      <c r="C16" s="118"/>
      <c r="D16" s="119"/>
      <c r="E16" s="120">
        <f>SUM(E7:E15)</f>
        <v>0</v>
      </c>
      <c r="F16" s="121">
        <f>SUM(F7:F15)</f>
        <v>0</v>
      </c>
      <c r="G16" s="121">
        <f>SUM(G7:G15)</f>
        <v>0</v>
      </c>
      <c r="H16" s="121">
        <f>SUM(H7:H15)</f>
        <v>0</v>
      </c>
      <c r="I16" s="122">
        <f>SUM(I7:I15)</f>
        <v>0</v>
      </c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  <c r="IR16" s="123"/>
      <c r="IS16" s="123"/>
      <c r="IT16" s="123"/>
      <c r="IU16" s="123"/>
      <c r="IV16" s="123"/>
    </row>
    <row r="17" spans="1:9" ht="12.75">
      <c r="A17" s="66"/>
      <c r="B17" s="66"/>
      <c r="C17" s="66"/>
      <c r="D17" s="66"/>
      <c r="E17" s="66"/>
      <c r="F17" s="66"/>
      <c r="G17" s="66"/>
      <c r="H17" s="66"/>
      <c r="I17" s="66"/>
    </row>
    <row r="18" spans="1:57" ht="18">
      <c r="A18" s="107" t="s">
        <v>58</v>
      </c>
      <c r="B18" s="107"/>
      <c r="C18" s="107"/>
      <c r="D18" s="107"/>
      <c r="E18" s="107"/>
      <c r="F18" s="107"/>
      <c r="G18" s="124"/>
      <c r="H18" s="107"/>
      <c r="I18" s="107"/>
      <c r="BA18" s="41"/>
      <c r="BB18" s="41"/>
      <c r="BC18" s="41"/>
      <c r="BD18" s="41"/>
      <c r="BE18" s="41"/>
    </row>
    <row r="19" spans="1:9" ht="13.5" thickBot="1">
      <c r="A19" s="77"/>
      <c r="B19" s="77"/>
      <c r="C19" s="77"/>
      <c r="D19" s="77"/>
      <c r="E19" s="77"/>
      <c r="F19" s="77"/>
      <c r="G19" s="77"/>
      <c r="H19" s="77"/>
      <c r="I19" s="77"/>
    </row>
    <row r="20" spans="1:9" ht="12.75">
      <c r="A20" s="71" t="s">
        <v>59</v>
      </c>
      <c r="B20" s="72"/>
      <c r="C20" s="72"/>
      <c r="D20" s="125"/>
      <c r="E20" s="126" t="s">
        <v>60</v>
      </c>
      <c r="F20" s="127" t="s">
        <v>61</v>
      </c>
      <c r="G20" s="128" t="s">
        <v>62</v>
      </c>
      <c r="H20" s="129"/>
      <c r="I20" s="130" t="s">
        <v>60</v>
      </c>
    </row>
    <row r="21" spans="1:53" ht="12.75">
      <c r="A21" s="64" t="s">
        <v>166</v>
      </c>
      <c r="B21" s="55"/>
      <c r="C21" s="55"/>
      <c r="D21" s="131"/>
      <c r="E21" s="132"/>
      <c r="F21" s="133"/>
      <c r="G21" s="134">
        <f aca="true" t="shared" si="0" ref="G21:G28">CHOOSE(BA21+1,HSV+PSV,HSV+PSV+Mont,HSV+PSV+Dodavka+Mont,HSV,PSV,Mont,Dodavka,Mont+Dodavka,0)</f>
        <v>0</v>
      </c>
      <c r="H21" s="135"/>
      <c r="I21" s="136">
        <f aca="true" t="shared" si="1" ref="I21:I28">E21+F21*G21/100</f>
        <v>0</v>
      </c>
      <c r="BA21">
        <v>0</v>
      </c>
    </row>
    <row r="22" spans="1:53" ht="12.75">
      <c r="A22" s="64" t="s">
        <v>167</v>
      </c>
      <c r="B22" s="55"/>
      <c r="C22" s="55"/>
      <c r="D22" s="131"/>
      <c r="E22" s="132"/>
      <c r="F22" s="133"/>
      <c r="G22" s="134">
        <f t="shared" si="0"/>
        <v>0</v>
      </c>
      <c r="H22" s="135"/>
      <c r="I22" s="136">
        <f t="shared" si="1"/>
        <v>0</v>
      </c>
      <c r="BA22">
        <v>0</v>
      </c>
    </row>
    <row r="23" spans="1:53" ht="12.75">
      <c r="A23" s="64" t="s">
        <v>168</v>
      </c>
      <c r="B23" s="55"/>
      <c r="C23" s="55"/>
      <c r="D23" s="131"/>
      <c r="E23" s="132"/>
      <c r="F23" s="133"/>
      <c r="G23" s="134">
        <f t="shared" si="0"/>
        <v>0</v>
      </c>
      <c r="H23" s="135"/>
      <c r="I23" s="136">
        <f t="shared" si="1"/>
        <v>0</v>
      </c>
      <c r="BA23">
        <v>0</v>
      </c>
    </row>
    <row r="24" spans="1:53" ht="12.75">
      <c r="A24" s="64" t="s">
        <v>169</v>
      </c>
      <c r="B24" s="55"/>
      <c r="C24" s="55"/>
      <c r="D24" s="131"/>
      <c r="E24" s="132"/>
      <c r="F24" s="133"/>
      <c r="G24" s="134">
        <f t="shared" si="0"/>
        <v>0</v>
      </c>
      <c r="H24" s="135"/>
      <c r="I24" s="136">
        <f t="shared" si="1"/>
        <v>0</v>
      </c>
      <c r="BA24">
        <v>0</v>
      </c>
    </row>
    <row r="25" spans="1:53" ht="12.75">
      <c r="A25" s="64" t="s">
        <v>170</v>
      </c>
      <c r="B25" s="55"/>
      <c r="C25" s="55"/>
      <c r="D25" s="131"/>
      <c r="E25" s="132"/>
      <c r="F25" s="133"/>
      <c r="G25" s="134">
        <f t="shared" si="0"/>
        <v>0</v>
      </c>
      <c r="H25" s="135"/>
      <c r="I25" s="136">
        <f t="shared" si="1"/>
        <v>0</v>
      </c>
      <c r="BA25">
        <v>1</v>
      </c>
    </row>
    <row r="26" spans="1:53" ht="12.75">
      <c r="A26" s="64" t="s">
        <v>171</v>
      </c>
      <c r="B26" s="55"/>
      <c r="C26" s="55"/>
      <c r="D26" s="131"/>
      <c r="E26" s="132"/>
      <c r="F26" s="133"/>
      <c r="G26" s="134">
        <f t="shared" si="0"/>
        <v>0</v>
      </c>
      <c r="H26" s="135"/>
      <c r="I26" s="136">
        <f t="shared" si="1"/>
        <v>0</v>
      </c>
      <c r="BA26">
        <v>1</v>
      </c>
    </row>
    <row r="27" spans="1:53" ht="12.75">
      <c r="A27" s="64" t="s">
        <v>172</v>
      </c>
      <c r="B27" s="55"/>
      <c r="C27" s="55"/>
      <c r="D27" s="131"/>
      <c r="E27" s="132"/>
      <c r="F27" s="133"/>
      <c r="G27" s="134">
        <f t="shared" si="0"/>
        <v>0</v>
      </c>
      <c r="H27" s="135"/>
      <c r="I27" s="136">
        <f t="shared" si="1"/>
        <v>0</v>
      </c>
      <c r="BA27">
        <v>2</v>
      </c>
    </row>
    <row r="28" spans="1:53" ht="12.75">
      <c r="A28" s="64" t="s">
        <v>173</v>
      </c>
      <c r="B28" s="55"/>
      <c r="C28" s="55"/>
      <c r="D28" s="131"/>
      <c r="E28" s="132"/>
      <c r="F28" s="133"/>
      <c r="G28" s="134">
        <f t="shared" si="0"/>
        <v>0</v>
      </c>
      <c r="H28" s="135"/>
      <c r="I28" s="136">
        <f t="shared" si="1"/>
        <v>0</v>
      </c>
      <c r="BA28">
        <v>2</v>
      </c>
    </row>
    <row r="29" spans="1:9" ht="13.5" thickBot="1">
      <c r="A29" s="137"/>
      <c r="B29" s="138" t="s">
        <v>63</v>
      </c>
      <c r="C29" s="139"/>
      <c r="D29" s="140"/>
      <c r="E29" s="141"/>
      <c r="F29" s="142"/>
      <c r="G29" s="142"/>
      <c r="H29" s="216">
        <f>SUM(I21:I28)</f>
        <v>0</v>
      </c>
      <c r="I29" s="217"/>
    </row>
    <row r="31" spans="2:9" ht="12.75">
      <c r="B31" s="123"/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</sheetData>
  <sheetProtection/>
  <mergeCells count="4">
    <mergeCell ref="A1:B1"/>
    <mergeCell ref="A2:B2"/>
    <mergeCell ref="G2:I2"/>
    <mergeCell ref="H29:I2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29"/>
  <sheetViews>
    <sheetView showGridLines="0" showZeros="0" tabSelected="1" zoomScalePageLayoutView="0" workbookViewId="0" topLeftCell="A19">
      <selection activeCell="I55" sqref="I55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88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18" t="s">
        <v>77</v>
      </c>
      <c r="B1" s="218"/>
      <c r="C1" s="218"/>
      <c r="D1" s="218"/>
      <c r="E1" s="218"/>
      <c r="F1" s="218"/>
      <c r="G1" s="218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09" t="s">
        <v>48</v>
      </c>
      <c r="B3" s="210"/>
      <c r="C3" s="97" t="s">
        <v>174</v>
      </c>
      <c r="D3" s="151"/>
      <c r="E3" s="152" t="s">
        <v>64</v>
      </c>
      <c r="F3" s="153" t="str">
        <f>Rekapitulace!H1</f>
        <v>1</v>
      </c>
      <c r="G3" s="154"/>
    </row>
    <row r="4" spans="1:7" ht="13.5" thickBot="1">
      <c r="A4" s="219" t="s">
        <v>50</v>
      </c>
      <c r="B4" s="212"/>
      <c r="C4" s="103"/>
      <c r="D4" s="155"/>
      <c r="E4" s="220">
        <f>Rekapitulace!G2</f>
        <v>0</v>
      </c>
      <c r="F4" s="221"/>
      <c r="G4" s="222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73</v>
      </c>
      <c r="C7" s="165" t="s">
        <v>74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80</v>
      </c>
      <c r="C8" s="173" t="s">
        <v>81</v>
      </c>
      <c r="D8" s="174" t="s">
        <v>82</v>
      </c>
      <c r="E8" s="175">
        <v>91</v>
      </c>
      <c r="F8" s="175"/>
      <c r="G8" s="176">
        <f aca="true" t="shared" si="0" ref="G8:G14"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 aca="true" t="shared" si="1" ref="BA8:BA14">IF(AZ8=1,G8,0)</f>
        <v>0</v>
      </c>
      <c r="BB8" s="146">
        <f aca="true" t="shared" si="2" ref="BB8:BB14">IF(AZ8=2,G8,0)</f>
        <v>0</v>
      </c>
      <c r="BC8" s="146">
        <f aca="true" t="shared" si="3" ref="BC8:BC14">IF(AZ8=3,G8,0)</f>
        <v>0</v>
      </c>
      <c r="BD8" s="146">
        <f aca="true" t="shared" si="4" ref="BD8:BD14">IF(AZ8=4,G8,0)</f>
        <v>0</v>
      </c>
      <c r="BE8" s="146">
        <f aca="true" t="shared" si="5" ref="BE8:BE14">IF(AZ8=5,G8,0)</f>
        <v>0</v>
      </c>
      <c r="CA8" s="177">
        <v>1</v>
      </c>
      <c r="CB8" s="177">
        <v>1</v>
      </c>
      <c r="CZ8" s="146">
        <v>0</v>
      </c>
    </row>
    <row r="9" spans="1:104" ht="12.75">
      <c r="A9" s="171">
        <v>2</v>
      </c>
      <c r="B9" s="172" t="s">
        <v>83</v>
      </c>
      <c r="C9" s="173" t="s">
        <v>84</v>
      </c>
      <c r="D9" s="174" t="s">
        <v>82</v>
      </c>
      <c r="E9" s="175">
        <v>91</v>
      </c>
      <c r="F9" s="175"/>
      <c r="G9" s="176">
        <f t="shared" si="0"/>
        <v>0</v>
      </c>
      <c r="O9" s="170">
        <v>2</v>
      </c>
      <c r="AA9" s="146">
        <v>1</v>
      </c>
      <c r="AB9" s="146">
        <v>1</v>
      </c>
      <c r="AC9" s="146">
        <v>1</v>
      </c>
      <c r="AZ9" s="146">
        <v>1</v>
      </c>
      <c r="BA9" s="146">
        <f t="shared" si="1"/>
        <v>0</v>
      </c>
      <c r="BB9" s="146">
        <f t="shared" si="2"/>
        <v>0</v>
      </c>
      <c r="BC9" s="146">
        <f t="shared" si="3"/>
        <v>0</v>
      </c>
      <c r="BD9" s="146">
        <f t="shared" si="4"/>
        <v>0</v>
      </c>
      <c r="BE9" s="146">
        <f t="shared" si="5"/>
        <v>0</v>
      </c>
      <c r="CA9" s="177">
        <v>1</v>
      </c>
      <c r="CB9" s="177">
        <v>1</v>
      </c>
      <c r="CZ9" s="146">
        <v>0</v>
      </c>
    </row>
    <row r="10" spans="1:104" ht="12.75">
      <c r="A10" s="171">
        <v>3</v>
      </c>
      <c r="B10" s="172" t="s">
        <v>85</v>
      </c>
      <c r="C10" s="173" t="s">
        <v>86</v>
      </c>
      <c r="D10" s="174" t="s">
        <v>87</v>
      </c>
      <c r="E10" s="175">
        <v>227.3</v>
      </c>
      <c r="F10" s="175"/>
      <c r="G10" s="176">
        <f t="shared" si="0"/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 t="shared" si="1"/>
        <v>0</v>
      </c>
      <c r="BB10" s="146">
        <f t="shared" si="2"/>
        <v>0</v>
      </c>
      <c r="BC10" s="146">
        <f t="shared" si="3"/>
        <v>0</v>
      </c>
      <c r="BD10" s="146">
        <f t="shared" si="4"/>
        <v>0</v>
      </c>
      <c r="BE10" s="146">
        <f t="shared" si="5"/>
        <v>0</v>
      </c>
      <c r="CA10" s="177">
        <v>1</v>
      </c>
      <c r="CB10" s="177">
        <v>1</v>
      </c>
      <c r="CZ10" s="146">
        <v>0</v>
      </c>
    </row>
    <row r="11" spans="1:104" ht="12.75">
      <c r="A11" s="171">
        <v>4</v>
      </c>
      <c r="B11" s="172" t="s">
        <v>88</v>
      </c>
      <c r="C11" s="173" t="s">
        <v>89</v>
      </c>
      <c r="D11" s="174" t="s">
        <v>87</v>
      </c>
      <c r="E11" s="175">
        <v>227.3</v>
      </c>
      <c r="F11" s="175"/>
      <c r="G11" s="176">
        <f t="shared" si="0"/>
        <v>0</v>
      </c>
      <c r="O11" s="170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 t="shared" si="1"/>
        <v>0</v>
      </c>
      <c r="BB11" s="146">
        <f t="shared" si="2"/>
        <v>0</v>
      </c>
      <c r="BC11" s="146">
        <f t="shared" si="3"/>
        <v>0</v>
      </c>
      <c r="BD11" s="146">
        <f t="shared" si="4"/>
        <v>0</v>
      </c>
      <c r="BE11" s="146">
        <f t="shared" si="5"/>
        <v>0</v>
      </c>
      <c r="CA11" s="177">
        <v>1</v>
      </c>
      <c r="CB11" s="177">
        <v>1</v>
      </c>
      <c r="CZ11" s="146">
        <v>0</v>
      </c>
    </row>
    <row r="12" spans="1:104" ht="12.75">
      <c r="A12" s="171">
        <v>5</v>
      </c>
      <c r="B12" s="172" t="s">
        <v>90</v>
      </c>
      <c r="C12" s="173" t="s">
        <v>91</v>
      </c>
      <c r="D12" s="174" t="s">
        <v>87</v>
      </c>
      <c r="E12" s="175">
        <v>273.35</v>
      </c>
      <c r="F12" s="175"/>
      <c r="G12" s="176">
        <f t="shared" si="0"/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 t="shared" si="1"/>
        <v>0</v>
      </c>
      <c r="BB12" s="146">
        <f t="shared" si="2"/>
        <v>0</v>
      </c>
      <c r="BC12" s="146">
        <f t="shared" si="3"/>
        <v>0</v>
      </c>
      <c r="BD12" s="146">
        <f t="shared" si="4"/>
        <v>0</v>
      </c>
      <c r="BE12" s="146">
        <f t="shared" si="5"/>
        <v>0</v>
      </c>
      <c r="CA12" s="177">
        <v>1</v>
      </c>
      <c r="CB12" s="177">
        <v>1</v>
      </c>
      <c r="CZ12" s="146">
        <v>0</v>
      </c>
    </row>
    <row r="13" spans="1:104" ht="12.75">
      <c r="A13" s="171">
        <v>6</v>
      </c>
      <c r="B13" s="172" t="s">
        <v>92</v>
      </c>
      <c r="C13" s="173" t="s">
        <v>93</v>
      </c>
      <c r="D13" s="174" t="s">
        <v>87</v>
      </c>
      <c r="E13" s="175">
        <v>273.35</v>
      </c>
      <c r="F13" s="175"/>
      <c r="G13" s="176">
        <f t="shared" si="0"/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 t="shared" si="1"/>
        <v>0</v>
      </c>
      <c r="BB13" s="146">
        <f t="shared" si="2"/>
        <v>0</v>
      </c>
      <c r="BC13" s="146">
        <f t="shared" si="3"/>
        <v>0</v>
      </c>
      <c r="BD13" s="146">
        <f t="shared" si="4"/>
        <v>0</v>
      </c>
      <c r="BE13" s="146">
        <f t="shared" si="5"/>
        <v>0</v>
      </c>
      <c r="CA13" s="177">
        <v>1</v>
      </c>
      <c r="CB13" s="177">
        <v>1</v>
      </c>
      <c r="CZ13" s="146">
        <v>0</v>
      </c>
    </row>
    <row r="14" spans="1:104" ht="12.75">
      <c r="A14" s="171">
        <v>7</v>
      </c>
      <c r="B14" s="172" t="s">
        <v>94</v>
      </c>
      <c r="C14" s="173" t="s">
        <v>95</v>
      </c>
      <c r="D14" s="174" t="s">
        <v>87</v>
      </c>
      <c r="E14" s="175">
        <v>227.3</v>
      </c>
      <c r="F14" s="175"/>
      <c r="G14" s="176">
        <f t="shared" si="0"/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 t="shared" si="1"/>
        <v>0</v>
      </c>
      <c r="BB14" s="146">
        <f t="shared" si="2"/>
        <v>0</v>
      </c>
      <c r="BC14" s="146">
        <f t="shared" si="3"/>
        <v>0</v>
      </c>
      <c r="BD14" s="146">
        <f t="shared" si="4"/>
        <v>0</v>
      </c>
      <c r="BE14" s="146">
        <f t="shared" si="5"/>
        <v>0</v>
      </c>
      <c r="CA14" s="177">
        <v>1</v>
      </c>
      <c r="CB14" s="177">
        <v>1</v>
      </c>
      <c r="CZ14" s="146">
        <v>0</v>
      </c>
    </row>
    <row r="15" spans="1:57" ht="12.75">
      <c r="A15" s="178"/>
      <c r="B15" s="179" t="s">
        <v>75</v>
      </c>
      <c r="C15" s="180" t="str">
        <f>CONCATENATE(B7," ",C7)</f>
        <v>1 Zemní práce</v>
      </c>
      <c r="D15" s="181"/>
      <c r="E15" s="182"/>
      <c r="F15" s="183"/>
      <c r="G15" s="184">
        <f>SUM(G7:G14)</f>
        <v>0</v>
      </c>
      <c r="O15" s="170">
        <v>4</v>
      </c>
      <c r="BA15" s="185">
        <f>SUM(BA7:BA14)</f>
        <v>0</v>
      </c>
      <c r="BB15" s="185">
        <f>SUM(BB7:BB14)</f>
        <v>0</v>
      </c>
      <c r="BC15" s="185">
        <f>SUM(BC7:BC14)</f>
        <v>0</v>
      </c>
      <c r="BD15" s="185">
        <f>SUM(BD7:BD14)</f>
        <v>0</v>
      </c>
      <c r="BE15" s="185">
        <f>SUM(BE7:BE14)</f>
        <v>0</v>
      </c>
    </row>
    <row r="16" spans="1:15" ht="12.75">
      <c r="A16" s="163" t="s">
        <v>72</v>
      </c>
      <c r="B16" s="164" t="s">
        <v>96</v>
      </c>
      <c r="C16" s="165" t="s">
        <v>97</v>
      </c>
      <c r="D16" s="166"/>
      <c r="E16" s="167"/>
      <c r="F16" s="167"/>
      <c r="G16" s="168"/>
      <c r="H16" s="169"/>
      <c r="I16" s="169"/>
      <c r="O16" s="170">
        <v>1</v>
      </c>
    </row>
    <row r="17" spans="1:104" ht="12.75">
      <c r="A17" s="171">
        <v>8</v>
      </c>
      <c r="B17" s="172" t="s">
        <v>98</v>
      </c>
      <c r="C17" s="173" t="s">
        <v>99</v>
      </c>
      <c r="D17" s="174" t="s">
        <v>87</v>
      </c>
      <c r="E17" s="175">
        <v>7.86</v>
      </c>
      <c r="F17" s="175"/>
      <c r="G17" s="176">
        <f>E17*F17</f>
        <v>0</v>
      </c>
      <c r="O17" s="170">
        <v>2</v>
      </c>
      <c r="AA17" s="146">
        <v>1</v>
      </c>
      <c r="AB17" s="146">
        <v>0</v>
      </c>
      <c r="AC17" s="146">
        <v>0</v>
      </c>
      <c r="AZ17" s="146">
        <v>1</v>
      </c>
      <c r="BA17" s="146">
        <f>IF(AZ17=1,G17,0)</f>
        <v>0</v>
      </c>
      <c r="BB17" s="146">
        <f>IF(AZ17=2,G17,0)</f>
        <v>0</v>
      </c>
      <c r="BC17" s="146">
        <f>IF(AZ17=3,G17,0)</f>
        <v>0</v>
      </c>
      <c r="BD17" s="146">
        <f>IF(AZ17=4,G17,0)</f>
        <v>0</v>
      </c>
      <c r="BE17" s="146">
        <f>IF(AZ17=5,G17,0)</f>
        <v>0</v>
      </c>
      <c r="CA17" s="177">
        <v>1</v>
      </c>
      <c r="CB17" s="177">
        <v>0</v>
      </c>
      <c r="CZ17" s="146">
        <v>0.19695</v>
      </c>
    </row>
    <row r="18" spans="1:104" ht="12.75">
      <c r="A18" s="171">
        <v>9</v>
      </c>
      <c r="B18" s="172" t="s">
        <v>100</v>
      </c>
      <c r="C18" s="173" t="s">
        <v>101</v>
      </c>
      <c r="D18" s="174" t="s">
        <v>87</v>
      </c>
      <c r="E18" s="175">
        <v>7.86</v>
      </c>
      <c r="F18" s="175"/>
      <c r="G18" s="176">
        <f>E18*F18</f>
        <v>0</v>
      </c>
      <c r="O18" s="170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>IF(AZ18=1,G18,0)</f>
        <v>0</v>
      </c>
      <c r="BB18" s="146">
        <f>IF(AZ18=2,G18,0)</f>
        <v>0</v>
      </c>
      <c r="BC18" s="146">
        <f>IF(AZ18=3,G18,0)</f>
        <v>0</v>
      </c>
      <c r="BD18" s="146">
        <f>IF(AZ18=4,G18,0)</f>
        <v>0</v>
      </c>
      <c r="BE18" s="146">
        <f>IF(AZ18=5,G18,0)</f>
        <v>0</v>
      </c>
      <c r="CA18" s="177">
        <v>1</v>
      </c>
      <c r="CB18" s="177">
        <v>1</v>
      </c>
      <c r="CZ18" s="146">
        <v>2.42501</v>
      </c>
    </row>
    <row r="19" spans="1:57" ht="12.75">
      <c r="A19" s="178"/>
      <c r="B19" s="179" t="s">
        <v>75</v>
      </c>
      <c r="C19" s="180" t="str">
        <f>CONCATENATE(B16," ",C16)</f>
        <v>2 Základy a zvláštní zakládání</v>
      </c>
      <c r="D19" s="181"/>
      <c r="E19" s="182"/>
      <c r="F19" s="183"/>
      <c r="G19" s="184">
        <f>SUM(G16:G18)</f>
        <v>0</v>
      </c>
      <c r="O19" s="170">
        <v>4</v>
      </c>
      <c r="BA19" s="185">
        <f>SUM(BA16:BA18)</f>
        <v>0</v>
      </c>
      <c r="BB19" s="185">
        <f>SUM(BB16:BB18)</f>
        <v>0</v>
      </c>
      <c r="BC19" s="185">
        <f>SUM(BC16:BC18)</f>
        <v>0</v>
      </c>
      <c r="BD19" s="185">
        <f>SUM(BD16:BD18)</f>
        <v>0</v>
      </c>
      <c r="BE19" s="185">
        <f>SUM(BE16:BE18)</f>
        <v>0</v>
      </c>
    </row>
    <row r="20" spans="1:15" ht="12.75">
      <c r="A20" s="163" t="s">
        <v>72</v>
      </c>
      <c r="B20" s="164" t="s">
        <v>102</v>
      </c>
      <c r="C20" s="165" t="s">
        <v>103</v>
      </c>
      <c r="D20" s="166"/>
      <c r="E20" s="167"/>
      <c r="F20" s="167"/>
      <c r="G20" s="168"/>
      <c r="H20" s="169"/>
      <c r="I20" s="169"/>
      <c r="O20" s="170">
        <v>1</v>
      </c>
    </row>
    <row r="21" spans="1:104" ht="12.75">
      <c r="A21" s="171">
        <v>10</v>
      </c>
      <c r="B21" s="172" t="s">
        <v>104</v>
      </c>
      <c r="C21" s="173" t="s">
        <v>105</v>
      </c>
      <c r="D21" s="174" t="s">
        <v>106</v>
      </c>
      <c r="E21" s="175">
        <v>1.178</v>
      </c>
      <c r="F21" s="175"/>
      <c r="G21" s="176">
        <f>E21*F21</f>
        <v>0</v>
      </c>
      <c r="O21" s="170">
        <v>2</v>
      </c>
      <c r="AA21" s="146">
        <v>1</v>
      </c>
      <c r="AB21" s="146">
        <v>1</v>
      </c>
      <c r="AC21" s="146">
        <v>1</v>
      </c>
      <c r="AZ21" s="146">
        <v>1</v>
      </c>
      <c r="BA21" s="146">
        <f>IF(AZ21=1,G21,0)</f>
        <v>0</v>
      </c>
      <c r="BB21" s="146">
        <f>IF(AZ21=2,G21,0)</f>
        <v>0</v>
      </c>
      <c r="BC21" s="146">
        <f>IF(AZ21=3,G21,0)</f>
        <v>0</v>
      </c>
      <c r="BD21" s="146">
        <f>IF(AZ21=4,G21,0)</f>
        <v>0</v>
      </c>
      <c r="BE21" s="146">
        <f>IF(AZ21=5,G21,0)</f>
        <v>0</v>
      </c>
      <c r="CA21" s="177">
        <v>1</v>
      </c>
      <c r="CB21" s="177">
        <v>1</v>
      </c>
      <c r="CZ21" s="146">
        <v>1.0561</v>
      </c>
    </row>
    <row r="22" spans="1:57" ht="12.75">
      <c r="A22" s="178"/>
      <c r="B22" s="179" t="s">
        <v>75</v>
      </c>
      <c r="C22" s="180" t="str">
        <f>CONCATENATE(B20," ",C20)</f>
        <v>3 Svislé a kompletní konstrukce</v>
      </c>
      <c r="D22" s="181"/>
      <c r="E22" s="182"/>
      <c r="F22" s="183"/>
      <c r="G22" s="184">
        <f>SUM(G20:G21)</f>
        <v>0</v>
      </c>
      <c r="O22" s="170">
        <v>4</v>
      </c>
      <c r="BA22" s="185">
        <f>SUM(BA20:BA21)</f>
        <v>0</v>
      </c>
      <c r="BB22" s="185">
        <f>SUM(BB20:BB21)</f>
        <v>0</v>
      </c>
      <c r="BC22" s="185">
        <f>SUM(BC20:BC21)</f>
        <v>0</v>
      </c>
      <c r="BD22" s="185">
        <f>SUM(BD20:BD21)</f>
        <v>0</v>
      </c>
      <c r="BE22" s="185">
        <f>SUM(BE20:BE21)</f>
        <v>0</v>
      </c>
    </row>
    <row r="23" spans="1:15" ht="12.75">
      <c r="A23" s="163" t="s">
        <v>72</v>
      </c>
      <c r="B23" s="164" t="s">
        <v>107</v>
      </c>
      <c r="C23" s="165" t="s">
        <v>108</v>
      </c>
      <c r="D23" s="166"/>
      <c r="E23" s="167"/>
      <c r="F23" s="167"/>
      <c r="G23" s="168"/>
      <c r="H23" s="169"/>
      <c r="I23" s="169"/>
      <c r="O23" s="170">
        <v>1</v>
      </c>
    </row>
    <row r="24" spans="1:104" ht="12.75">
      <c r="A24" s="171">
        <v>11</v>
      </c>
      <c r="B24" s="172" t="s">
        <v>109</v>
      </c>
      <c r="C24" s="173" t="s">
        <v>110</v>
      </c>
      <c r="D24" s="174" t="s">
        <v>87</v>
      </c>
      <c r="E24" s="175">
        <v>7.28</v>
      </c>
      <c r="F24" s="175"/>
      <c r="G24" s="176">
        <f>E24*F24</f>
        <v>0</v>
      </c>
      <c r="O24" s="170">
        <v>2</v>
      </c>
      <c r="AA24" s="146">
        <v>1</v>
      </c>
      <c r="AB24" s="146">
        <v>1</v>
      </c>
      <c r="AC24" s="146">
        <v>1</v>
      </c>
      <c r="AZ24" s="146">
        <v>1</v>
      </c>
      <c r="BA24" s="146">
        <f>IF(AZ24=1,G24,0)</f>
        <v>0</v>
      </c>
      <c r="BB24" s="146">
        <f>IF(AZ24=2,G24,0)</f>
        <v>0</v>
      </c>
      <c r="BC24" s="146">
        <f>IF(AZ24=3,G24,0)</f>
        <v>0</v>
      </c>
      <c r="BD24" s="146">
        <f>IF(AZ24=4,G24,0)</f>
        <v>0</v>
      </c>
      <c r="BE24" s="146">
        <f>IF(AZ24=5,G24,0)</f>
        <v>0</v>
      </c>
      <c r="CA24" s="177">
        <v>1</v>
      </c>
      <c r="CB24" s="177">
        <v>1</v>
      </c>
      <c r="CZ24" s="146">
        <v>2.5</v>
      </c>
    </row>
    <row r="25" spans="1:57" ht="12.75">
      <c r="A25" s="178"/>
      <c r="B25" s="179" t="s">
        <v>75</v>
      </c>
      <c r="C25" s="180" t="str">
        <f>CONCATENATE(B23," ",C23)</f>
        <v>4 Vodorovné konstrukce</v>
      </c>
      <c r="D25" s="181"/>
      <c r="E25" s="182"/>
      <c r="F25" s="183"/>
      <c r="G25" s="184">
        <f>SUM(G23:G24)</f>
        <v>0</v>
      </c>
      <c r="O25" s="170">
        <v>4</v>
      </c>
      <c r="BA25" s="185">
        <f>SUM(BA23:BA24)</f>
        <v>0</v>
      </c>
      <c r="BB25" s="185">
        <f>SUM(BB23:BB24)</f>
        <v>0</v>
      </c>
      <c r="BC25" s="185">
        <f>SUM(BC23:BC24)</f>
        <v>0</v>
      </c>
      <c r="BD25" s="185">
        <f>SUM(BD23:BD24)</f>
        <v>0</v>
      </c>
      <c r="BE25" s="185">
        <f>SUM(BE23:BE24)</f>
        <v>0</v>
      </c>
    </row>
    <row r="26" spans="1:15" ht="12.75">
      <c r="A26" s="163" t="s">
        <v>72</v>
      </c>
      <c r="B26" s="164" t="s">
        <v>111</v>
      </c>
      <c r="C26" s="165" t="s">
        <v>112</v>
      </c>
      <c r="D26" s="166"/>
      <c r="E26" s="167"/>
      <c r="F26" s="167"/>
      <c r="G26" s="168"/>
      <c r="H26" s="169"/>
      <c r="I26" s="169"/>
      <c r="O26" s="170">
        <v>1</v>
      </c>
    </row>
    <row r="27" spans="1:104" ht="12.75">
      <c r="A27" s="171">
        <v>12</v>
      </c>
      <c r="B27" s="172" t="s">
        <v>113</v>
      </c>
      <c r="C27" s="173" t="s">
        <v>114</v>
      </c>
      <c r="D27" s="174" t="s">
        <v>82</v>
      </c>
      <c r="E27" s="175">
        <v>91</v>
      </c>
      <c r="F27" s="175"/>
      <c r="G27" s="176">
        <f>E27*F27</f>
        <v>0</v>
      </c>
      <c r="O27" s="170">
        <v>2</v>
      </c>
      <c r="AA27" s="146">
        <v>1</v>
      </c>
      <c r="AB27" s="146">
        <v>1</v>
      </c>
      <c r="AC27" s="146">
        <v>1</v>
      </c>
      <c r="AZ27" s="146">
        <v>1</v>
      </c>
      <c r="BA27" s="146">
        <f>IF(AZ27=1,G27,0)</f>
        <v>0</v>
      </c>
      <c r="BB27" s="146">
        <f>IF(AZ27=2,G27,0)</f>
        <v>0</v>
      </c>
      <c r="BC27" s="146">
        <f>IF(AZ27=3,G27,0)</f>
        <v>0</v>
      </c>
      <c r="BD27" s="146">
        <f>IF(AZ27=4,G27,0)</f>
        <v>0</v>
      </c>
      <c r="BE27" s="146">
        <f>IF(AZ27=5,G27,0)</f>
        <v>0</v>
      </c>
      <c r="CA27" s="177">
        <v>1</v>
      </c>
      <c r="CB27" s="177">
        <v>1</v>
      </c>
      <c r="CZ27" s="146">
        <v>0.38625</v>
      </c>
    </row>
    <row r="28" spans="1:104" ht="12.75">
      <c r="A28" s="171">
        <v>13</v>
      </c>
      <c r="B28" s="172" t="s">
        <v>115</v>
      </c>
      <c r="C28" s="173" t="s">
        <v>116</v>
      </c>
      <c r="D28" s="174" t="s">
        <v>82</v>
      </c>
      <c r="E28" s="175">
        <v>91</v>
      </c>
      <c r="F28" s="175"/>
      <c r="G28" s="176">
        <f>E28*F28</f>
        <v>0</v>
      </c>
      <c r="O28" s="170">
        <v>2</v>
      </c>
      <c r="AA28" s="146">
        <v>1</v>
      </c>
      <c r="AB28" s="146">
        <v>1</v>
      </c>
      <c r="AC28" s="146">
        <v>1</v>
      </c>
      <c r="AZ28" s="146">
        <v>1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7">
        <v>1</v>
      </c>
      <c r="CB28" s="177">
        <v>1</v>
      </c>
      <c r="CZ28" s="146">
        <v>0.3708</v>
      </c>
    </row>
    <row r="29" spans="1:104" ht="12.75">
      <c r="A29" s="171">
        <v>14</v>
      </c>
      <c r="B29" s="172" t="s">
        <v>117</v>
      </c>
      <c r="C29" s="173" t="s">
        <v>118</v>
      </c>
      <c r="D29" s="174" t="s">
        <v>82</v>
      </c>
      <c r="E29" s="175">
        <v>91</v>
      </c>
      <c r="F29" s="175"/>
      <c r="G29" s="176">
        <f>E29*F29</f>
        <v>0</v>
      </c>
      <c r="O29" s="170">
        <v>2</v>
      </c>
      <c r="AA29" s="146">
        <v>1</v>
      </c>
      <c r="AB29" s="146">
        <v>1</v>
      </c>
      <c r="AC29" s="146">
        <v>1</v>
      </c>
      <c r="AZ29" s="146">
        <v>1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7">
        <v>1</v>
      </c>
      <c r="CB29" s="177">
        <v>1</v>
      </c>
      <c r="CZ29" s="146">
        <v>0.25094</v>
      </c>
    </row>
    <row r="30" spans="1:104" ht="12.75">
      <c r="A30" s="171">
        <v>15</v>
      </c>
      <c r="B30" s="172" t="s">
        <v>119</v>
      </c>
      <c r="C30" s="173" t="s">
        <v>120</v>
      </c>
      <c r="D30" s="174" t="s">
        <v>82</v>
      </c>
      <c r="E30" s="175">
        <v>91</v>
      </c>
      <c r="F30" s="175"/>
      <c r="G30" s="176">
        <f>E30*F30</f>
        <v>0</v>
      </c>
      <c r="O30" s="170">
        <v>2</v>
      </c>
      <c r="AA30" s="146">
        <v>1</v>
      </c>
      <c r="AB30" s="146">
        <v>1</v>
      </c>
      <c r="AC30" s="146">
        <v>1</v>
      </c>
      <c r="AZ30" s="146">
        <v>1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7">
        <v>1</v>
      </c>
      <c r="CB30" s="177">
        <v>1</v>
      </c>
      <c r="CZ30" s="146">
        <v>0.12966</v>
      </c>
    </row>
    <row r="31" spans="1:104" ht="12.75">
      <c r="A31" s="171">
        <v>16</v>
      </c>
      <c r="B31" s="172" t="s">
        <v>121</v>
      </c>
      <c r="C31" s="173" t="s">
        <v>122</v>
      </c>
      <c r="D31" s="174" t="s">
        <v>82</v>
      </c>
      <c r="E31" s="175">
        <v>91</v>
      </c>
      <c r="F31" s="175"/>
      <c r="G31" s="176">
        <f>E31*F31</f>
        <v>0</v>
      </c>
      <c r="O31" s="170">
        <v>2</v>
      </c>
      <c r="AA31" s="146">
        <v>1</v>
      </c>
      <c r="AB31" s="146">
        <v>1</v>
      </c>
      <c r="AC31" s="146">
        <v>1</v>
      </c>
      <c r="AZ31" s="146">
        <v>1</v>
      </c>
      <c r="BA31" s="146">
        <f>IF(AZ31=1,G31,0)</f>
        <v>0</v>
      </c>
      <c r="BB31" s="146">
        <f>IF(AZ31=2,G31,0)</f>
        <v>0</v>
      </c>
      <c r="BC31" s="146">
        <f>IF(AZ31=3,G31,0)</f>
        <v>0</v>
      </c>
      <c r="BD31" s="146">
        <f>IF(AZ31=4,G31,0)</f>
        <v>0</v>
      </c>
      <c r="BE31" s="146">
        <f>IF(AZ31=5,G31,0)</f>
        <v>0</v>
      </c>
      <c r="CA31" s="177">
        <v>1</v>
      </c>
      <c r="CB31" s="177">
        <v>1</v>
      </c>
      <c r="CZ31" s="146">
        <v>0.15559</v>
      </c>
    </row>
    <row r="32" spans="1:57" ht="12.75">
      <c r="A32" s="178"/>
      <c r="B32" s="179" t="s">
        <v>75</v>
      </c>
      <c r="C32" s="180" t="str">
        <f>CONCATENATE(B26," ",C26)</f>
        <v>5 Komunikace</v>
      </c>
      <c r="D32" s="181"/>
      <c r="E32" s="182"/>
      <c r="F32" s="183"/>
      <c r="G32" s="184">
        <f>SUM(G26:G31)</f>
        <v>0</v>
      </c>
      <c r="O32" s="170">
        <v>4</v>
      </c>
      <c r="BA32" s="185">
        <f>SUM(BA26:BA31)</f>
        <v>0</v>
      </c>
      <c r="BB32" s="185">
        <f>SUM(BB26:BB31)</f>
        <v>0</v>
      </c>
      <c r="BC32" s="185">
        <f>SUM(BC26:BC31)</f>
        <v>0</v>
      </c>
      <c r="BD32" s="185">
        <f>SUM(BD26:BD31)</f>
        <v>0</v>
      </c>
      <c r="BE32" s="185">
        <f>SUM(BE26:BE31)</f>
        <v>0</v>
      </c>
    </row>
    <row r="33" spans="1:15" ht="12.75">
      <c r="A33" s="163" t="s">
        <v>72</v>
      </c>
      <c r="B33" s="164" t="s">
        <v>123</v>
      </c>
      <c r="C33" s="165" t="s">
        <v>124</v>
      </c>
      <c r="D33" s="166"/>
      <c r="E33" s="167"/>
      <c r="F33" s="167"/>
      <c r="G33" s="168"/>
      <c r="H33" s="169"/>
      <c r="I33" s="169"/>
      <c r="O33" s="170">
        <v>1</v>
      </c>
    </row>
    <row r="34" spans="1:104" ht="12.75">
      <c r="A34" s="171">
        <v>17</v>
      </c>
      <c r="B34" s="172" t="s">
        <v>125</v>
      </c>
      <c r="C34" s="173" t="s">
        <v>126</v>
      </c>
      <c r="D34" s="174" t="s">
        <v>87</v>
      </c>
      <c r="E34" s="175">
        <v>6.24</v>
      </c>
      <c r="F34" s="175"/>
      <c r="G34" s="176">
        <f>E34*F34</f>
        <v>0</v>
      </c>
      <c r="O34" s="170">
        <v>2</v>
      </c>
      <c r="AA34" s="146">
        <v>1</v>
      </c>
      <c r="AB34" s="146">
        <v>1</v>
      </c>
      <c r="AC34" s="146">
        <v>1</v>
      </c>
      <c r="AZ34" s="146">
        <v>1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7">
        <v>1</v>
      </c>
      <c r="CB34" s="177">
        <v>1</v>
      </c>
      <c r="CZ34" s="146">
        <v>0</v>
      </c>
    </row>
    <row r="35" spans="1:104" ht="12.75">
      <c r="A35" s="171">
        <v>18</v>
      </c>
      <c r="B35" s="172" t="s">
        <v>127</v>
      </c>
      <c r="C35" s="173" t="s">
        <v>128</v>
      </c>
      <c r="D35" s="174" t="s">
        <v>82</v>
      </c>
      <c r="E35" s="175">
        <v>30</v>
      </c>
      <c r="F35" s="175"/>
      <c r="G35" s="176">
        <f>E35*F35</f>
        <v>0</v>
      </c>
      <c r="O35" s="170">
        <v>2</v>
      </c>
      <c r="AA35" s="146">
        <v>1</v>
      </c>
      <c r="AB35" s="146">
        <v>1</v>
      </c>
      <c r="AC35" s="146">
        <v>1</v>
      </c>
      <c r="AZ35" s="146">
        <v>1</v>
      </c>
      <c r="BA35" s="146">
        <f>IF(AZ35=1,G35,0)</f>
        <v>0</v>
      </c>
      <c r="BB35" s="146">
        <f>IF(AZ35=2,G35,0)</f>
        <v>0</v>
      </c>
      <c r="BC35" s="146">
        <f>IF(AZ35=3,G35,0)</f>
        <v>0</v>
      </c>
      <c r="BD35" s="146">
        <f>IF(AZ35=4,G35,0)</f>
        <v>0</v>
      </c>
      <c r="BE35" s="146">
        <f>IF(AZ35=5,G35,0)</f>
        <v>0</v>
      </c>
      <c r="CA35" s="177">
        <v>1</v>
      </c>
      <c r="CB35" s="177">
        <v>1</v>
      </c>
      <c r="CZ35" s="146">
        <v>0.00418</v>
      </c>
    </row>
    <row r="36" spans="1:104" ht="12.75">
      <c r="A36" s="171">
        <v>19</v>
      </c>
      <c r="B36" s="172" t="s">
        <v>129</v>
      </c>
      <c r="C36" s="173" t="s">
        <v>130</v>
      </c>
      <c r="D36" s="174" t="s">
        <v>131</v>
      </c>
      <c r="E36" s="175">
        <v>13</v>
      </c>
      <c r="F36" s="175"/>
      <c r="G36" s="176">
        <f>E36*F36</f>
        <v>0</v>
      </c>
      <c r="O36" s="170">
        <v>2</v>
      </c>
      <c r="AA36" s="146">
        <v>12</v>
      </c>
      <c r="AB36" s="146">
        <v>0</v>
      </c>
      <c r="AC36" s="146">
        <v>20</v>
      </c>
      <c r="AZ36" s="146">
        <v>1</v>
      </c>
      <c r="BA36" s="146">
        <f>IF(AZ36=1,G36,0)</f>
        <v>0</v>
      </c>
      <c r="BB36" s="146">
        <f>IF(AZ36=2,G36,0)</f>
        <v>0</v>
      </c>
      <c r="BC36" s="146">
        <f>IF(AZ36=3,G36,0)</f>
        <v>0</v>
      </c>
      <c r="BD36" s="146">
        <f>IF(AZ36=4,G36,0)</f>
        <v>0</v>
      </c>
      <c r="BE36" s="146">
        <f>IF(AZ36=5,G36,0)</f>
        <v>0</v>
      </c>
      <c r="CA36" s="177">
        <v>12</v>
      </c>
      <c r="CB36" s="177">
        <v>0</v>
      </c>
      <c r="CZ36" s="146">
        <v>0</v>
      </c>
    </row>
    <row r="37" spans="1:57" ht="12.75">
      <c r="A37" s="178"/>
      <c r="B37" s="179" t="s">
        <v>75</v>
      </c>
      <c r="C37" s="180" t="str">
        <f>CONCATENATE(B33," ",C33)</f>
        <v>8 Trubní vedení</v>
      </c>
      <c r="D37" s="181"/>
      <c r="E37" s="182"/>
      <c r="F37" s="183"/>
      <c r="G37" s="184">
        <f>SUM(G33:G36)</f>
        <v>0</v>
      </c>
      <c r="O37" s="170">
        <v>4</v>
      </c>
      <c r="BA37" s="185">
        <f>SUM(BA33:BA36)</f>
        <v>0</v>
      </c>
      <c r="BB37" s="185">
        <f>SUM(BB33:BB36)</f>
        <v>0</v>
      </c>
      <c r="BC37" s="185">
        <f>SUM(BC33:BC36)</f>
        <v>0</v>
      </c>
      <c r="BD37" s="185">
        <f>SUM(BD33:BD36)</f>
        <v>0</v>
      </c>
      <c r="BE37" s="185">
        <f>SUM(BE33:BE36)</f>
        <v>0</v>
      </c>
    </row>
    <row r="38" spans="1:15" ht="12.75">
      <c r="A38" s="163" t="s">
        <v>72</v>
      </c>
      <c r="B38" s="164" t="s">
        <v>132</v>
      </c>
      <c r="C38" s="165" t="s">
        <v>133</v>
      </c>
      <c r="D38" s="166"/>
      <c r="E38" s="167"/>
      <c r="F38" s="167"/>
      <c r="G38" s="168"/>
      <c r="H38" s="169"/>
      <c r="I38" s="169"/>
      <c r="O38" s="170">
        <v>1</v>
      </c>
    </row>
    <row r="39" spans="1:104" ht="12.75">
      <c r="A39" s="171">
        <v>20</v>
      </c>
      <c r="B39" s="172" t="s">
        <v>134</v>
      </c>
      <c r="C39" s="173" t="s">
        <v>135</v>
      </c>
      <c r="D39" s="174" t="s">
        <v>136</v>
      </c>
      <c r="E39" s="175">
        <v>2</v>
      </c>
      <c r="F39" s="175"/>
      <c r="G39" s="176">
        <f>E39*F39</f>
        <v>0</v>
      </c>
      <c r="O39" s="170">
        <v>2</v>
      </c>
      <c r="AA39" s="146">
        <v>1</v>
      </c>
      <c r="AB39" s="146">
        <v>1</v>
      </c>
      <c r="AC39" s="146">
        <v>1</v>
      </c>
      <c r="AZ39" s="146">
        <v>1</v>
      </c>
      <c r="BA39" s="146">
        <f>IF(AZ39=1,G39,0)</f>
        <v>0</v>
      </c>
      <c r="BB39" s="146">
        <f>IF(AZ39=2,G39,0)</f>
        <v>0</v>
      </c>
      <c r="BC39" s="146">
        <f>IF(AZ39=3,G39,0)</f>
        <v>0</v>
      </c>
      <c r="BD39" s="146">
        <f>IF(AZ39=4,G39,0)</f>
        <v>0</v>
      </c>
      <c r="BE39" s="146">
        <f>IF(AZ39=5,G39,0)</f>
        <v>0</v>
      </c>
      <c r="CA39" s="177">
        <v>1</v>
      </c>
      <c r="CB39" s="177">
        <v>1</v>
      </c>
      <c r="CZ39" s="146">
        <v>16.78787</v>
      </c>
    </row>
    <row r="40" spans="1:104" ht="12.75">
      <c r="A40" s="171">
        <v>21</v>
      </c>
      <c r="B40" s="172" t="s">
        <v>137</v>
      </c>
      <c r="C40" s="173" t="s">
        <v>138</v>
      </c>
      <c r="D40" s="174" t="s">
        <v>131</v>
      </c>
      <c r="E40" s="175">
        <v>24</v>
      </c>
      <c r="F40" s="175"/>
      <c r="G40" s="176">
        <f>E40*F40</f>
        <v>0</v>
      </c>
      <c r="O40" s="170">
        <v>2</v>
      </c>
      <c r="AA40" s="146">
        <v>1</v>
      </c>
      <c r="AB40" s="146">
        <v>1</v>
      </c>
      <c r="AC40" s="146">
        <v>1</v>
      </c>
      <c r="AZ40" s="146">
        <v>1</v>
      </c>
      <c r="BA40" s="146">
        <f>IF(AZ40=1,G40,0)</f>
        <v>0</v>
      </c>
      <c r="BB40" s="146">
        <f>IF(AZ40=2,G40,0)</f>
        <v>0</v>
      </c>
      <c r="BC40" s="146">
        <f>IF(AZ40=3,G40,0)</f>
        <v>0</v>
      </c>
      <c r="BD40" s="146">
        <f>IF(AZ40=4,G40,0)</f>
        <v>0</v>
      </c>
      <c r="BE40" s="146">
        <f>IF(AZ40=5,G40,0)</f>
        <v>0</v>
      </c>
      <c r="CA40" s="177">
        <v>1</v>
      </c>
      <c r="CB40" s="177">
        <v>1</v>
      </c>
      <c r="CZ40" s="146">
        <v>1.99325</v>
      </c>
    </row>
    <row r="41" spans="1:104" ht="12.75">
      <c r="A41" s="171">
        <v>22</v>
      </c>
      <c r="B41" s="172" t="s">
        <v>139</v>
      </c>
      <c r="C41" s="173" t="s">
        <v>140</v>
      </c>
      <c r="D41" s="174" t="s">
        <v>131</v>
      </c>
      <c r="E41" s="175">
        <v>24</v>
      </c>
      <c r="F41" s="175"/>
      <c r="G41" s="176">
        <f>E41*F41</f>
        <v>0</v>
      </c>
      <c r="O41" s="170">
        <v>2</v>
      </c>
      <c r="AA41" s="146">
        <v>12</v>
      </c>
      <c r="AB41" s="146">
        <v>0</v>
      </c>
      <c r="AC41" s="146">
        <v>22</v>
      </c>
      <c r="AZ41" s="146">
        <v>1</v>
      </c>
      <c r="BA41" s="146">
        <f>IF(AZ41=1,G41,0)</f>
        <v>0</v>
      </c>
      <c r="BB41" s="146">
        <f>IF(AZ41=2,G41,0)</f>
        <v>0</v>
      </c>
      <c r="BC41" s="146">
        <f>IF(AZ41=3,G41,0)</f>
        <v>0</v>
      </c>
      <c r="BD41" s="146">
        <f>IF(AZ41=4,G41,0)</f>
        <v>0</v>
      </c>
      <c r="BE41" s="146">
        <f>IF(AZ41=5,G41,0)</f>
        <v>0</v>
      </c>
      <c r="CA41" s="177">
        <v>12</v>
      </c>
      <c r="CB41" s="177">
        <v>0</v>
      </c>
      <c r="CZ41" s="146">
        <v>0</v>
      </c>
    </row>
    <row r="42" spans="1:57" ht="12.75">
      <c r="A42" s="178"/>
      <c r="B42" s="179" t="s">
        <v>75</v>
      </c>
      <c r="C42" s="180" t="str">
        <f>CONCATENATE(B38," ",C38)</f>
        <v>91 Doplňující práce na komunikaci</v>
      </c>
      <c r="D42" s="181"/>
      <c r="E42" s="182"/>
      <c r="F42" s="183"/>
      <c r="G42" s="184">
        <f>SUM(G38:G41)</f>
        <v>0</v>
      </c>
      <c r="O42" s="170">
        <v>4</v>
      </c>
      <c r="BA42" s="185">
        <f>SUM(BA38:BA41)</f>
        <v>0</v>
      </c>
      <c r="BB42" s="185">
        <f>SUM(BB38:BB41)</f>
        <v>0</v>
      </c>
      <c r="BC42" s="185">
        <f>SUM(BC38:BC41)</f>
        <v>0</v>
      </c>
      <c r="BD42" s="185">
        <f>SUM(BD38:BD41)</f>
        <v>0</v>
      </c>
      <c r="BE42" s="185">
        <f>SUM(BE38:BE41)</f>
        <v>0</v>
      </c>
    </row>
    <row r="43" spans="1:15" ht="12.75">
      <c r="A43" s="163" t="s">
        <v>72</v>
      </c>
      <c r="B43" s="164" t="s">
        <v>141</v>
      </c>
      <c r="C43" s="165" t="s">
        <v>142</v>
      </c>
      <c r="D43" s="166"/>
      <c r="E43" s="167"/>
      <c r="F43" s="167"/>
      <c r="G43" s="168"/>
      <c r="H43" s="169"/>
      <c r="I43" s="169"/>
      <c r="O43" s="170">
        <v>1</v>
      </c>
    </row>
    <row r="44" spans="1:104" ht="12.75">
      <c r="A44" s="171">
        <v>23</v>
      </c>
      <c r="B44" s="172" t="s">
        <v>143</v>
      </c>
      <c r="C44" s="173" t="s">
        <v>144</v>
      </c>
      <c r="D44" s="174" t="s">
        <v>87</v>
      </c>
      <c r="E44" s="175">
        <v>26.4</v>
      </c>
      <c r="F44" s="175"/>
      <c r="G44" s="176">
        <f>E44*F44</f>
        <v>0</v>
      </c>
      <c r="O44" s="170">
        <v>2</v>
      </c>
      <c r="AA44" s="146">
        <v>1</v>
      </c>
      <c r="AB44" s="146">
        <v>1</v>
      </c>
      <c r="AC44" s="146">
        <v>1</v>
      </c>
      <c r="AZ44" s="146">
        <v>1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7">
        <v>1</v>
      </c>
      <c r="CB44" s="177">
        <v>1</v>
      </c>
      <c r="CZ44" s="146">
        <v>0.12173</v>
      </c>
    </row>
    <row r="45" spans="1:104" ht="12.75">
      <c r="A45" s="171">
        <v>24</v>
      </c>
      <c r="B45" s="172" t="s">
        <v>145</v>
      </c>
      <c r="C45" s="173" t="s">
        <v>146</v>
      </c>
      <c r="D45" s="174" t="s">
        <v>87</v>
      </c>
      <c r="E45" s="175">
        <v>33</v>
      </c>
      <c r="F45" s="175"/>
      <c r="G45" s="176">
        <f>E45*F45</f>
        <v>0</v>
      </c>
      <c r="O45" s="170">
        <v>2</v>
      </c>
      <c r="AA45" s="146">
        <v>1</v>
      </c>
      <c r="AB45" s="146">
        <v>1</v>
      </c>
      <c r="AC45" s="146">
        <v>1</v>
      </c>
      <c r="AZ45" s="146">
        <v>1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A45" s="177">
        <v>1</v>
      </c>
      <c r="CB45" s="177">
        <v>1</v>
      </c>
      <c r="CZ45" s="146">
        <v>0.00112</v>
      </c>
    </row>
    <row r="46" spans="1:104" ht="12.75">
      <c r="A46" s="171">
        <v>25</v>
      </c>
      <c r="B46" s="172" t="s">
        <v>147</v>
      </c>
      <c r="C46" s="173" t="s">
        <v>148</v>
      </c>
      <c r="D46" s="174" t="s">
        <v>87</v>
      </c>
      <c r="E46" s="175">
        <v>59.8</v>
      </c>
      <c r="F46" s="175"/>
      <c r="G46" s="176">
        <f>E46*F46</f>
        <v>0</v>
      </c>
      <c r="O46" s="170">
        <v>2</v>
      </c>
      <c r="AA46" s="146">
        <v>1</v>
      </c>
      <c r="AB46" s="146">
        <v>1</v>
      </c>
      <c r="AC46" s="146">
        <v>1</v>
      </c>
      <c r="AZ46" s="146">
        <v>1</v>
      </c>
      <c r="BA46" s="146">
        <f>IF(AZ46=1,G46,0)</f>
        <v>0</v>
      </c>
      <c r="BB46" s="146">
        <f>IF(AZ46=2,G46,0)</f>
        <v>0</v>
      </c>
      <c r="BC46" s="146">
        <f>IF(AZ46=3,G46,0)</f>
        <v>0</v>
      </c>
      <c r="BD46" s="146">
        <f>IF(AZ46=4,G46,0)</f>
        <v>0</v>
      </c>
      <c r="BE46" s="146">
        <f>IF(AZ46=5,G46,0)</f>
        <v>0</v>
      </c>
      <c r="CA46" s="177">
        <v>1</v>
      </c>
      <c r="CB46" s="177">
        <v>1</v>
      </c>
      <c r="CZ46" s="146">
        <v>0.00833</v>
      </c>
    </row>
    <row r="47" spans="1:57" ht="12.75">
      <c r="A47" s="178"/>
      <c r="B47" s="179" t="s">
        <v>75</v>
      </c>
      <c r="C47" s="180" t="str">
        <f>CONCATENATE(B43," ",C43)</f>
        <v>96 Bourání konstrukcí</v>
      </c>
      <c r="D47" s="181"/>
      <c r="E47" s="182"/>
      <c r="F47" s="183"/>
      <c r="G47" s="184">
        <f>SUM(G43:G46)</f>
        <v>0</v>
      </c>
      <c r="O47" s="170">
        <v>4</v>
      </c>
      <c r="BA47" s="185">
        <f>SUM(BA43:BA46)</f>
        <v>0</v>
      </c>
      <c r="BB47" s="185">
        <f>SUM(BB43:BB46)</f>
        <v>0</v>
      </c>
      <c r="BC47" s="185">
        <f>SUM(BC43:BC46)</f>
        <v>0</v>
      </c>
      <c r="BD47" s="185">
        <f>SUM(BD43:BD46)</f>
        <v>0</v>
      </c>
      <c r="BE47" s="185">
        <f>SUM(BE43:BE46)</f>
        <v>0</v>
      </c>
    </row>
    <row r="48" spans="1:15" ht="12.75">
      <c r="A48" s="163" t="s">
        <v>72</v>
      </c>
      <c r="B48" s="164" t="s">
        <v>149</v>
      </c>
      <c r="C48" s="165" t="s">
        <v>150</v>
      </c>
      <c r="D48" s="166"/>
      <c r="E48" s="167"/>
      <c r="F48" s="167"/>
      <c r="G48" s="168"/>
      <c r="H48" s="169"/>
      <c r="I48" s="169"/>
      <c r="O48" s="170">
        <v>1</v>
      </c>
    </row>
    <row r="49" spans="1:104" ht="12.75">
      <c r="A49" s="171">
        <v>26</v>
      </c>
      <c r="B49" s="172" t="s">
        <v>151</v>
      </c>
      <c r="C49" s="173" t="s">
        <v>152</v>
      </c>
      <c r="D49" s="174" t="s">
        <v>106</v>
      </c>
      <c r="E49" s="175">
        <v>226.48</v>
      </c>
      <c r="F49" s="175"/>
      <c r="G49" s="176">
        <f aca="true" t="shared" si="6" ref="G49:G55">E49*F49</f>
        <v>0</v>
      </c>
      <c r="O49" s="170">
        <v>2</v>
      </c>
      <c r="AA49" s="146">
        <v>1</v>
      </c>
      <c r="AB49" s="146">
        <v>1</v>
      </c>
      <c r="AC49" s="146">
        <v>1</v>
      </c>
      <c r="AZ49" s="146">
        <v>1</v>
      </c>
      <c r="BA49" s="146">
        <f aca="true" t="shared" si="7" ref="BA49:BA55">IF(AZ49=1,G49,0)</f>
        <v>0</v>
      </c>
      <c r="BB49" s="146">
        <f aca="true" t="shared" si="8" ref="BB49:BB55">IF(AZ49=2,G49,0)</f>
        <v>0</v>
      </c>
      <c r="BC49" s="146">
        <f aca="true" t="shared" si="9" ref="BC49:BC55">IF(AZ49=3,G49,0)</f>
        <v>0</v>
      </c>
      <c r="BD49" s="146">
        <f aca="true" t="shared" si="10" ref="BD49:BD55">IF(AZ49=4,G49,0)</f>
        <v>0</v>
      </c>
      <c r="BE49" s="146">
        <f aca="true" t="shared" si="11" ref="BE49:BE55">IF(AZ49=5,G49,0)</f>
        <v>0</v>
      </c>
      <c r="CA49" s="177">
        <v>1</v>
      </c>
      <c r="CB49" s="177">
        <v>1</v>
      </c>
      <c r="CZ49" s="146">
        <v>0</v>
      </c>
    </row>
    <row r="50" spans="1:104" ht="12.75">
      <c r="A50" s="171">
        <v>27</v>
      </c>
      <c r="B50" s="172" t="s">
        <v>153</v>
      </c>
      <c r="C50" s="173" t="s">
        <v>154</v>
      </c>
      <c r="D50" s="174" t="s">
        <v>106</v>
      </c>
      <c r="E50" s="175">
        <v>226.48</v>
      </c>
      <c r="F50" s="175"/>
      <c r="G50" s="176">
        <f t="shared" si="6"/>
        <v>0</v>
      </c>
      <c r="O50" s="170">
        <v>2</v>
      </c>
      <c r="AA50" s="146">
        <v>1</v>
      </c>
      <c r="AB50" s="146">
        <v>1</v>
      </c>
      <c r="AC50" s="146">
        <v>1</v>
      </c>
      <c r="AZ50" s="146">
        <v>1</v>
      </c>
      <c r="BA50" s="146">
        <f t="shared" si="7"/>
        <v>0</v>
      </c>
      <c r="BB50" s="146">
        <f t="shared" si="8"/>
        <v>0</v>
      </c>
      <c r="BC50" s="146">
        <f t="shared" si="9"/>
        <v>0</v>
      </c>
      <c r="BD50" s="146">
        <f t="shared" si="10"/>
        <v>0</v>
      </c>
      <c r="BE50" s="146">
        <f t="shared" si="11"/>
        <v>0</v>
      </c>
      <c r="CA50" s="177">
        <v>1</v>
      </c>
      <c r="CB50" s="177">
        <v>1</v>
      </c>
      <c r="CZ50" s="146">
        <v>0</v>
      </c>
    </row>
    <row r="51" spans="1:104" ht="12.75">
      <c r="A51" s="171">
        <v>28</v>
      </c>
      <c r="B51" s="172" t="s">
        <v>155</v>
      </c>
      <c r="C51" s="173" t="s">
        <v>156</v>
      </c>
      <c r="D51" s="174" t="s">
        <v>106</v>
      </c>
      <c r="E51" s="175">
        <v>1811.84</v>
      </c>
      <c r="F51" s="175"/>
      <c r="G51" s="176">
        <f t="shared" si="6"/>
        <v>0</v>
      </c>
      <c r="O51" s="170">
        <v>2</v>
      </c>
      <c r="AA51" s="146">
        <v>1</v>
      </c>
      <c r="AB51" s="146">
        <v>1</v>
      </c>
      <c r="AC51" s="146">
        <v>1</v>
      </c>
      <c r="AZ51" s="146">
        <v>1</v>
      </c>
      <c r="BA51" s="146">
        <f t="shared" si="7"/>
        <v>0</v>
      </c>
      <c r="BB51" s="146">
        <f t="shared" si="8"/>
        <v>0</v>
      </c>
      <c r="BC51" s="146">
        <f t="shared" si="9"/>
        <v>0</v>
      </c>
      <c r="BD51" s="146">
        <f t="shared" si="10"/>
        <v>0</v>
      </c>
      <c r="BE51" s="146">
        <f t="shared" si="11"/>
        <v>0</v>
      </c>
      <c r="CA51" s="177">
        <v>1</v>
      </c>
      <c r="CB51" s="177">
        <v>1</v>
      </c>
      <c r="CZ51" s="146">
        <v>0</v>
      </c>
    </row>
    <row r="52" spans="1:104" ht="12.75">
      <c r="A52" s="171">
        <v>29</v>
      </c>
      <c r="B52" s="172" t="s">
        <v>157</v>
      </c>
      <c r="C52" s="173" t="s">
        <v>158</v>
      </c>
      <c r="D52" s="174" t="s">
        <v>159</v>
      </c>
      <c r="E52" s="175">
        <v>1</v>
      </c>
      <c r="F52" s="175"/>
      <c r="G52" s="176">
        <f t="shared" si="6"/>
        <v>0</v>
      </c>
      <c r="O52" s="170">
        <v>2</v>
      </c>
      <c r="AA52" s="146">
        <v>12</v>
      </c>
      <c r="AB52" s="146">
        <v>0</v>
      </c>
      <c r="AC52" s="146">
        <v>31</v>
      </c>
      <c r="AZ52" s="146">
        <v>1</v>
      </c>
      <c r="BA52" s="146">
        <f t="shared" si="7"/>
        <v>0</v>
      </c>
      <c r="BB52" s="146">
        <f t="shared" si="8"/>
        <v>0</v>
      </c>
      <c r="BC52" s="146">
        <f t="shared" si="9"/>
        <v>0</v>
      </c>
      <c r="BD52" s="146">
        <f t="shared" si="10"/>
        <v>0</v>
      </c>
      <c r="BE52" s="146">
        <f t="shared" si="11"/>
        <v>0</v>
      </c>
      <c r="CA52" s="177">
        <v>12</v>
      </c>
      <c r="CB52" s="177">
        <v>0</v>
      </c>
      <c r="CZ52" s="146">
        <v>0</v>
      </c>
    </row>
    <row r="53" spans="1:104" ht="12.75">
      <c r="A53" s="171">
        <v>30</v>
      </c>
      <c r="B53" s="172" t="s">
        <v>160</v>
      </c>
      <c r="C53" s="173" t="s">
        <v>161</v>
      </c>
      <c r="D53" s="174" t="s">
        <v>159</v>
      </c>
      <c r="E53" s="175">
        <v>1</v>
      </c>
      <c r="F53" s="175"/>
      <c r="G53" s="176">
        <f t="shared" si="6"/>
        <v>0</v>
      </c>
      <c r="O53" s="170">
        <v>2</v>
      </c>
      <c r="AA53" s="146">
        <v>12</v>
      </c>
      <c r="AB53" s="146">
        <v>0</v>
      </c>
      <c r="AC53" s="146">
        <v>32</v>
      </c>
      <c r="AZ53" s="146">
        <v>1</v>
      </c>
      <c r="BA53" s="146">
        <f t="shared" si="7"/>
        <v>0</v>
      </c>
      <c r="BB53" s="146">
        <f t="shared" si="8"/>
        <v>0</v>
      </c>
      <c r="BC53" s="146">
        <f t="shared" si="9"/>
        <v>0</v>
      </c>
      <c r="BD53" s="146">
        <f t="shared" si="10"/>
        <v>0</v>
      </c>
      <c r="BE53" s="146">
        <f t="shared" si="11"/>
        <v>0</v>
      </c>
      <c r="CA53" s="177">
        <v>12</v>
      </c>
      <c r="CB53" s="177">
        <v>0</v>
      </c>
      <c r="CZ53" s="146">
        <v>0</v>
      </c>
    </row>
    <row r="54" spans="1:104" ht="12.75">
      <c r="A54" s="171">
        <v>31</v>
      </c>
      <c r="B54" s="172" t="s">
        <v>162</v>
      </c>
      <c r="C54" s="173" t="s">
        <v>163</v>
      </c>
      <c r="D54" s="174" t="s">
        <v>159</v>
      </c>
      <c r="E54" s="175">
        <v>1</v>
      </c>
      <c r="F54" s="175"/>
      <c r="G54" s="176">
        <f t="shared" si="6"/>
        <v>0</v>
      </c>
      <c r="O54" s="170">
        <v>2</v>
      </c>
      <c r="AA54" s="146">
        <v>12</v>
      </c>
      <c r="AB54" s="146">
        <v>0</v>
      </c>
      <c r="AC54" s="146">
        <v>33</v>
      </c>
      <c r="AZ54" s="146">
        <v>1</v>
      </c>
      <c r="BA54" s="146">
        <f t="shared" si="7"/>
        <v>0</v>
      </c>
      <c r="BB54" s="146">
        <f t="shared" si="8"/>
        <v>0</v>
      </c>
      <c r="BC54" s="146">
        <f t="shared" si="9"/>
        <v>0</v>
      </c>
      <c r="BD54" s="146">
        <f t="shared" si="10"/>
        <v>0</v>
      </c>
      <c r="BE54" s="146">
        <f t="shared" si="11"/>
        <v>0</v>
      </c>
      <c r="CA54" s="177">
        <v>12</v>
      </c>
      <c r="CB54" s="177">
        <v>0</v>
      </c>
      <c r="CZ54" s="146">
        <v>0</v>
      </c>
    </row>
    <row r="55" spans="1:104" ht="12.75">
      <c r="A55" s="171">
        <v>32</v>
      </c>
      <c r="B55" s="172" t="s">
        <v>164</v>
      </c>
      <c r="C55" s="173" t="s">
        <v>165</v>
      </c>
      <c r="D55" s="174" t="s">
        <v>106</v>
      </c>
      <c r="E55" s="175">
        <v>243.0254374</v>
      </c>
      <c r="F55" s="175"/>
      <c r="G55" s="176">
        <f t="shared" si="6"/>
        <v>0</v>
      </c>
      <c r="O55" s="170">
        <v>2</v>
      </c>
      <c r="AA55" s="146">
        <v>7</v>
      </c>
      <c r="AB55" s="146">
        <v>1</v>
      </c>
      <c r="AC55" s="146">
        <v>2</v>
      </c>
      <c r="AZ55" s="146">
        <v>1</v>
      </c>
      <c r="BA55" s="146">
        <f t="shared" si="7"/>
        <v>0</v>
      </c>
      <c r="BB55" s="146">
        <f t="shared" si="8"/>
        <v>0</v>
      </c>
      <c r="BC55" s="146">
        <f t="shared" si="9"/>
        <v>0</v>
      </c>
      <c r="BD55" s="146">
        <f t="shared" si="10"/>
        <v>0</v>
      </c>
      <c r="BE55" s="146">
        <f t="shared" si="11"/>
        <v>0</v>
      </c>
      <c r="CA55" s="177">
        <v>7</v>
      </c>
      <c r="CB55" s="177">
        <v>1</v>
      </c>
      <c r="CZ55" s="146">
        <v>0</v>
      </c>
    </row>
    <row r="56" spans="1:57" ht="12.75">
      <c r="A56" s="178"/>
      <c r="B56" s="179" t="s">
        <v>75</v>
      </c>
      <c r="C56" s="180" t="str">
        <f>CONCATENATE(B48," ",C48)</f>
        <v>99 Staveništní přesun hmot</v>
      </c>
      <c r="D56" s="181"/>
      <c r="E56" s="182"/>
      <c r="F56" s="183"/>
      <c r="G56" s="184">
        <f>SUM(G48:G55)</f>
        <v>0</v>
      </c>
      <c r="O56" s="170">
        <v>4</v>
      </c>
      <c r="BA56" s="185">
        <f>SUM(BA48:BA55)</f>
        <v>0</v>
      </c>
      <c r="BB56" s="185">
        <f>SUM(BB48:BB55)</f>
        <v>0</v>
      </c>
      <c r="BC56" s="185">
        <f>SUM(BC48:BC55)</f>
        <v>0</v>
      </c>
      <c r="BD56" s="185">
        <f>SUM(BD48:BD55)</f>
        <v>0</v>
      </c>
      <c r="BE56" s="185">
        <f>SUM(BE48:BE55)</f>
        <v>0</v>
      </c>
    </row>
    <row r="57" ht="12.75">
      <c r="E57" s="146"/>
    </row>
    <row r="58" ht="12.75">
      <c r="E58" s="146"/>
    </row>
    <row r="59" ht="12.75">
      <c r="E59" s="146"/>
    </row>
    <row r="60" ht="12.75">
      <c r="E60" s="146"/>
    </row>
    <row r="61" ht="12.75">
      <c r="E61" s="146"/>
    </row>
    <row r="62" ht="12.75">
      <c r="E62" s="146"/>
    </row>
    <row r="63" ht="12.75">
      <c r="E63" s="146"/>
    </row>
    <row r="64" ht="12.75">
      <c r="E64" s="146"/>
    </row>
    <row r="65" ht="12.75">
      <c r="E65" s="146"/>
    </row>
    <row r="66" ht="12.75">
      <c r="E66" s="146"/>
    </row>
    <row r="67" ht="12.75">
      <c r="E67" s="146"/>
    </row>
    <row r="68" ht="12.75">
      <c r="E68" s="146"/>
    </row>
    <row r="69" ht="12.75">
      <c r="E69" s="146"/>
    </row>
    <row r="70" ht="12.75">
      <c r="E70" s="146"/>
    </row>
    <row r="71" ht="12.75">
      <c r="E71" s="146"/>
    </row>
    <row r="72" ht="12.75">
      <c r="E72" s="146"/>
    </row>
    <row r="73" ht="12.75">
      <c r="E73" s="146"/>
    </row>
    <row r="74" ht="12.75">
      <c r="E74" s="146"/>
    </row>
    <row r="75" ht="12.75">
      <c r="E75" s="146"/>
    </row>
    <row r="76" ht="12.75">
      <c r="E76" s="146"/>
    </row>
    <row r="77" ht="12.75">
      <c r="E77" s="146"/>
    </row>
    <row r="78" ht="12.75">
      <c r="E78" s="146"/>
    </row>
    <row r="79" ht="12.75">
      <c r="E79" s="146"/>
    </row>
    <row r="80" spans="1:7" ht="12.75">
      <c r="A80" s="186"/>
      <c r="B80" s="186"/>
      <c r="C80" s="186"/>
      <c r="D80" s="186"/>
      <c r="E80" s="186"/>
      <c r="F80" s="186"/>
      <c r="G80" s="186"/>
    </row>
    <row r="81" spans="1:7" ht="12.75">
      <c r="A81" s="186"/>
      <c r="B81" s="186"/>
      <c r="C81" s="186"/>
      <c r="D81" s="186"/>
      <c r="E81" s="186"/>
      <c r="F81" s="186"/>
      <c r="G81" s="186"/>
    </row>
    <row r="82" spans="1:7" ht="12.75">
      <c r="A82" s="186"/>
      <c r="B82" s="186"/>
      <c r="C82" s="186"/>
      <c r="D82" s="186"/>
      <c r="E82" s="186"/>
      <c r="F82" s="186"/>
      <c r="G82" s="186"/>
    </row>
    <row r="83" spans="1:7" ht="12.75">
      <c r="A83" s="186"/>
      <c r="B83" s="186"/>
      <c r="C83" s="186"/>
      <c r="D83" s="186"/>
      <c r="E83" s="186"/>
      <c r="F83" s="186"/>
      <c r="G83" s="186"/>
    </row>
    <row r="84" ht="12.75">
      <c r="E84" s="146"/>
    </row>
    <row r="85" ht="12.75">
      <c r="E85" s="146"/>
    </row>
    <row r="86" ht="12.75">
      <c r="E86" s="146"/>
    </row>
    <row r="87" ht="12.75">
      <c r="E87" s="146"/>
    </row>
    <row r="88" ht="12.75">
      <c r="E88" s="146"/>
    </row>
    <row r="89" ht="12.75">
      <c r="E89" s="146"/>
    </row>
    <row r="90" ht="12.75">
      <c r="E90" s="146"/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ht="12.75">
      <c r="E95" s="146"/>
    </row>
    <row r="96" ht="12.75">
      <c r="E96" s="146"/>
    </row>
    <row r="97" ht="12.75">
      <c r="E97" s="146"/>
    </row>
    <row r="98" ht="12.75">
      <c r="E98" s="146"/>
    </row>
    <row r="99" ht="12.75">
      <c r="E99" s="146"/>
    </row>
    <row r="100" ht="12.75">
      <c r="E100" s="146"/>
    </row>
    <row r="101" ht="12.75">
      <c r="E101" s="146"/>
    </row>
    <row r="102" ht="12.75">
      <c r="E102" s="146"/>
    </row>
    <row r="103" ht="12.75">
      <c r="E103" s="146"/>
    </row>
    <row r="104" ht="12.75">
      <c r="E104" s="146"/>
    </row>
    <row r="105" ht="12.75">
      <c r="E105" s="146"/>
    </row>
    <row r="106" ht="12.75">
      <c r="E106" s="146"/>
    </row>
    <row r="107" ht="12.75">
      <c r="E107" s="146"/>
    </row>
    <row r="108" ht="12.75">
      <c r="E108" s="146"/>
    </row>
    <row r="109" ht="12.75">
      <c r="E109" s="146"/>
    </row>
    <row r="110" ht="12.75">
      <c r="E110" s="146"/>
    </row>
    <row r="111" ht="12.75">
      <c r="E111" s="146"/>
    </row>
    <row r="112" ht="12.75">
      <c r="E112" s="146"/>
    </row>
    <row r="113" ht="12.75">
      <c r="E113" s="146"/>
    </row>
    <row r="114" ht="12.75">
      <c r="E114" s="146"/>
    </row>
    <row r="115" spans="1:2" ht="12.75">
      <c r="A115" s="187"/>
      <c r="B115" s="187"/>
    </row>
    <row r="116" spans="1:7" ht="12.75">
      <c r="A116" s="186"/>
      <c r="B116" s="186"/>
      <c r="C116" s="189"/>
      <c r="D116" s="189"/>
      <c r="E116" s="190"/>
      <c r="F116" s="189"/>
      <c r="G116" s="191"/>
    </row>
    <row r="117" spans="1:7" ht="12.75">
      <c r="A117" s="192"/>
      <c r="B117" s="192"/>
      <c r="C117" s="186"/>
      <c r="D117" s="186"/>
      <c r="E117" s="193"/>
      <c r="F117" s="186"/>
      <c r="G117" s="186"/>
    </row>
    <row r="118" spans="1:7" ht="12.75">
      <c r="A118" s="186"/>
      <c r="B118" s="186"/>
      <c r="C118" s="186"/>
      <c r="D118" s="186"/>
      <c r="E118" s="193"/>
      <c r="F118" s="186"/>
      <c r="G118" s="186"/>
    </row>
    <row r="119" spans="1:7" ht="12.75">
      <c r="A119" s="186"/>
      <c r="B119" s="186"/>
      <c r="C119" s="186"/>
      <c r="D119" s="186"/>
      <c r="E119" s="193"/>
      <c r="F119" s="186"/>
      <c r="G119" s="186"/>
    </row>
    <row r="120" spans="1:7" ht="12.75">
      <c r="A120" s="186"/>
      <c r="B120" s="186"/>
      <c r="C120" s="186"/>
      <c r="D120" s="186"/>
      <c r="E120" s="193"/>
      <c r="F120" s="186"/>
      <c r="G120" s="186"/>
    </row>
    <row r="121" spans="1:7" ht="12.75">
      <c r="A121" s="186"/>
      <c r="B121" s="186"/>
      <c r="C121" s="186"/>
      <c r="D121" s="186"/>
      <c r="E121" s="193"/>
      <c r="F121" s="186"/>
      <c r="G121" s="186"/>
    </row>
    <row r="122" spans="1:7" ht="12.75">
      <c r="A122" s="186"/>
      <c r="B122" s="186"/>
      <c r="C122" s="186"/>
      <c r="D122" s="186"/>
      <c r="E122" s="193"/>
      <c r="F122" s="186"/>
      <c r="G122" s="186"/>
    </row>
    <row r="123" spans="1:7" ht="12.75">
      <c r="A123" s="186"/>
      <c r="B123" s="186"/>
      <c r="C123" s="186"/>
      <c r="D123" s="186"/>
      <c r="E123" s="193"/>
      <c r="F123" s="186"/>
      <c r="G123" s="186"/>
    </row>
    <row r="124" spans="1:7" ht="12.75">
      <c r="A124" s="186"/>
      <c r="B124" s="186"/>
      <c r="C124" s="186"/>
      <c r="D124" s="186"/>
      <c r="E124" s="193"/>
      <c r="F124" s="186"/>
      <c r="G124" s="186"/>
    </row>
    <row r="125" spans="1:7" ht="12.75">
      <c r="A125" s="186"/>
      <c r="B125" s="186"/>
      <c r="C125" s="186"/>
      <c r="D125" s="186"/>
      <c r="E125" s="193"/>
      <c r="F125" s="186"/>
      <c r="G125" s="186"/>
    </row>
    <row r="126" spans="1:7" ht="12.75">
      <c r="A126" s="186"/>
      <c r="B126" s="186"/>
      <c r="C126" s="186"/>
      <c r="D126" s="186"/>
      <c r="E126" s="193"/>
      <c r="F126" s="186"/>
      <c r="G126" s="186"/>
    </row>
    <row r="127" spans="1:7" ht="12.75">
      <c r="A127" s="186"/>
      <c r="B127" s="186"/>
      <c r="C127" s="186"/>
      <c r="D127" s="186"/>
      <c r="E127" s="193"/>
      <c r="F127" s="186"/>
      <c r="G127" s="186"/>
    </row>
    <row r="128" spans="1:7" ht="12.75">
      <c r="A128" s="186"/>
      <c r="B128" s="186"/>
      <c r="C128" s="186"/>
      <c r="D128" s="186"/>
      <c r="E128" s="193"/>
      <c r="F128" s="186"/>
      <c r="G128" s="186"/>
    </row>
    <row r="129" spans="1:7" ht="12.75">
      <c r="A129" s="186"/>
      <c r="B129" s="186"/>
      <c r="C129" s="186"/>
      <c r="D129" s="186"/>
      <c r="E129" s="193"/>
      <c r="F129" s="186"/>
      <c r="G129" s="186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</dc:creator>
  <cp:keywords/>
  <dc:description/>
  <cp:lastModifiedBy>Ludmila Kvardová</cp:lastModifiedBy>
  <cp:lastPrinted>2018-05-21T06:57:08Z</cp:lastPrinted>
  <dcterms:created xsi:type="dcterms:W3CDTF">2018-05-17T07:41:35Z</dcterms:created>
  <dcterms:modified xsi:type="dcterms:W3CDTF">2018-06-15T08:09:04Z</dcterms:modified>
  <cp:category/>
  <cp:version/>
  <cp:contentType/>
  <cp:contentStatus/>
</cp:coreProperties>
</file>