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0" windowHeight="960" activeTab="0"/>
  </bookViews>
  <sheets>
    <sheet name="Rekapitulace stavby" sheetId="1" r:id="rId1"/>
    <sheet name="101 - Komunikace" sheetId="2" r:id="rId2"/>
    <sheet name="102 - Chodníky" sheetId="3" r:id="rId3"/>
    <sheet name="901 - VRN" sheetId="4" r:id="rId4"/>
    <sheet name="Pokyny pro vyplnění" sheetId="5" r:id="rId5"/>
  </sheets>
  <definedNames>
    <definedName name="_xlnm._FilterDatabase" localSheetId="1" hidden="1">'101 - Komunikace'!$C$84:$K$84</definedName>
    <definedName name="_xlnm._FilterDatabase" localSheetId="2" hidden="1">'102 - Chodníky'!$C$84:$K$84</definedName>
    <definedName name="_xlnm._FilterDatabase" localSheetId="3" hidden="1">'901 - VRN'!$C$80:$K$80</definedName>
    <definedName name="_xlnm.Print_Titles" localSheetId="1">'101 - Komunikace'!$84:$84</definedName>
    <definedName name="_xlnm.Print_Titles" localSheetId="2">'102 - Chodníky'!$84:$84</definedName>
    <definedName name="_xlnm.Print_Titles" localSheetId="3">'901 - VRN'!$80:$80</definedName>
    <definedName name="_xlnm.Print_Titles" localSheetId="0">'Rekapitulace stavby'!$49:$49</definedName>
    <definedName name="_xlnm.Print_Area" localSheetId="1">'101 - Komunikace'!$C$4:$J$36,'101 - Komunikace'!$C$42:$J$66,'101 - Komunikace'!$C$72:$K$657</definedName>
    <definedName name="_xlnm.Print_Area" localSheetId="2">'102 - Chodníky'!$C$4:$J$36,'102 - Chodníky'!$C$42:$J$66,'102 - Chodníky'!$C$72:$K$728</definedName>
    <definedName name="_xlnm.Print_Area" localSheetId="3">'901 - VRN'!$C$4:$J$36,'901 - VRN'!$C$42:$J$62,'901 - VRN'!$C$68:$K$139</definedName>
    <definedName name="_xlnm.Print_Area" localSheetId="4">'Pokyny pro vyplnění'!$B$2:$K$69,'Pokyny pro vyplnění'!$B$72:$K$116,'Pokyny pro vyplnění'!$B$119:$K$188,'Pokyny pro vyplnění'!$B$192:$K$212</definedName>
    <definedName name="_xlnm.Print_Area" localSheetId="0">'Rekapitulace stavby'!$D$4:$AO$33,'Rekapitulace stavby'!$C$39:$AQ$55</definedName>
  </definedNames>
  <calcPr fullCalcOnLoad="1"/>
</workbook>
</file>

<file path=xl/sharedStrings.xml><?xml version="1.0" encoding="utf-8"?>
<sst xmlns="http://schemas.openxmlformats.org/spreadsheetml/2006/main" count="12034" uniqueCount="1555">
  <si>
    <t>Kladení zámkové dlažby komunikací pro pěší tl 80 mm skupiny A pl do 50 m2</t>
  </si>
  <si>
    <t>-202049631</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</si>
  <si>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do 50 m2</t>
  </si>
  <si>
    <t>"km 0,000 00 - 0,260 03 P" 60</t>
  </si>
  <si>
    <t>592452669.X</t>
  </si>
  <si>
    <t>dlažba betonová tl. 8 cm pro nevidomé barevná</t>
  </si>
  <si>
    <t>777336862</t>
  </si>
  <si>
    <t>Dlaždice betonové dlažba zámková (ČSN EN 1338) dlažba vibrolisovaná BEST tvarově jednoduchá dlažba KLASIKO              20 x 10 x 8</t>
  </si>
  <si>
    <t>12*1,03 'Přepočtené koeficientem množství</t>
  </si>
  <si>
    <t>592453110</t>
  </si>
  <si>
    <t>dlažba betonová tl. 8 cm přírodní</t>
  </si>
  <si>
    <t>31644919</t>
  </si>
  <si>
    <t>Dlaždice betonové dlažba zámková (ČSN EN 1338) dlažba vibrolisovaná BEST standardní povrch (uzavřený hladký povrch) provedení: přírodní tvarově jednoduchá dlažba KLASIKO              20 x 10 x 8</t>
  </si>
  <si>
    <t>817314111</t>
  </si>
  <si>
    <t>Montáž betonových útesů s hrdlem DN 150</t>
  </si>
  <si>
    <t>-110514868</t>
  </si>
  <si>
    <t>Montáž betonových útesů s hrdlem na potrubí betonovém a železobetonovém DN 150</t>
  </si>
  <si>
    <t xml:space="preserve">Poznámka k souboru cen:
1. V cenách jsou započteny i náklady na odsekání betonových trub na útesy a na vysekání otvorů v     betonových nebo železobetonových troubách. 2. V cenách nejsou započteny náklady na:     a) obetonování útesů; tyto náklady se oceňují cenami souboru cen 899 62-11 Obetonování         drenážního potrubí prostým betonem, katalogu 831-1 Hydromeliorace zemědělské, části A 01 tohoto         katalogu,     b) dodání trouby pro útes; tyto náklady se oceňují ve specifikaci. Ztratné lze dohodnout ve         výši 1 %. </t>
  </si>
  <si>
    <t>"zaústění kanal. přípojek nových UV do stáv. kanalizace" 2</t>
  </si>
  <si>
    <t>"(UV2, UV3)"</t>
  </si>
  <si>
    <t>"UV2" 3,5</t>
  </si>
  <si>
    <t>"UV3" 3</t>
  </si>
  <si>
    <t>"UV7" 2,5</t>
  </si>
  <si>
    <t>9*1,093 'Přepočtené koeficientem množství</t>
  </si>
  <si>
    <t>-326420531</t>
  </si>
  <si>
    <t>"PŘÍPOJKA VTOKOVÉHO OBJEKTU" 3</t>
  </si>
  <si>
    <t>-1240785321</t>
  </si>
  <si>
    <t>"PŘÍPOJKY ULIČNÍCH VPUSTÍ" 3</t>
  </si>
  <si>
    <t>"km 0,015 09 P: UV2"</t>
  </si>
  <si>
    <t>"km 0,021 76 P: UV3"</t>
  </si>
  <si>
    <t>"km 0,093 97 L: UV7"</t>
  </si>
  <si>
    <t>Prefabrikáty pro uliční vpusti dílce betonové pro uliční vpusti skruž s  otvorem PVC TBV 450/550/3z</t>
  </si>
  <si>
    <t>-1296270277</t>
  </si>
  <si>
    <t>"VTOKOVÝ OBJEKT" 1</t>
  </si>
  <si>
    <t>592239999.X</t>
  </si>
  <si>
    <t>1897820573</t>
  </si>
  <si>
    <t>"stáv. rušené UV v trase" 1</t>
  </si>
  <si>
    <t>899332111</t>
  </si>
  <si>
    <t>Výšková úprava uličního vstupu nebo vpusti do 200 mm snížením poklopu</t>
  </si>
  <si>
    <t>88024108</t>
  </si>
  <si>
    <t>"stáv. kanal. šachta v trase" 1</t>
  </si>
  <si>
    <t>"zaslepení stáv. kanalizačních přípojek rušených UV" 1*0,15</t>
  </si>
  <si>
    <t>"v místě napojení kanal. přípojek nových UV na stáv. kanalizaci" 2*0,1</t>
  </si>
  <si>
    <t>899999999.X</t>
  </si>
  <si>
    <t>"stáv. UV v trase" 1</t>
  </si>
  <si>
    <t>"P 4" 1</t>
  </si>
  <si>
    <t>404440040</t>
  </si>
  <si>
    <t>značka dopravní svislá reflexní výstražná AL 3M A1 - A30, P1,P4 700 mm</t>
  </si>
  <si>
    <t>-1937816602</t>
  </si>
  <si>
    <t>Výrobky a zabezpečovací prvky pro zařízení silniční značky dopravní svislé FeZn  plech FeZn AL     plech Al NK, 3M   povrchová úprava reflexní fólií tř.1 trojúhelníkové značky A1 - A30, P1,P4 rozměr 700 mm AL- 3M  reflexní tř.1</t>
  </si>
  <si>
    <t>"km 0,000 00 - 0,209 61 L" 25</t>
  </si>
  <si>
    <t>"km 0,000 00 - 0,026 83 P" 51</t>
  </si>
  <si>
    <t>"kolem UV" 0,5*3*3</t>
  </si>
  <si>
    <t>1365945381</t>
  </si>
  <si>
    <t>80,5*0,02448 'Přepočtené koeficientem množství</t>
  </si>
  <si>
    <t>"km 0,000 00 - 0,209 61 L"</t>
  </si>
  <si>
    <t>"nájezdové" 29</t>
  </si>
  <si>
    <t>"přechodové L/P" 15</t>
  </si>
  <si>
    <t>"délky 0,5 m" 6,5</t>
  </si>
  <si>
    <t>"délky 1 m" 170</t>
  </si>
  <si>
    <t>Mezisoučet</t>
  </si>
  <si>
    <t>"km 0,000 00 - 0,026 83 P"</t>
  </si>
  <si>
    <t>"nájezdové" 13</t>
  </si>
  <si>
    <t>"přechodové L/P" 8</t>
  </si>
  <si>
    <t>"délky 0,5 m" 26</t>
  </si>
  <si>
    <t>"délky 1 m" 16</t>
  </si>
  <si>
    <t>592175040</t>
  </si>
  <si>
    <t>obrubník betonový silniční, 100x15/12x25 cm, přírodní</t>
  </si>
  <si>
    <t>-519777383</t>
  </si>
  <si>
    <t>Obrubníky betonové a železobetonové obrubníky BEST délkaxšířkaxvýška MONO II    100 x 15/12 x 25 přírodní</t>
  </si>
  <si>
    <t>"km 0,000 00 - 0,209 61 L" 170</t>
  </si>
  <si>
    <t>"km 0,000 00 - 0,026 83 P" 16</t>
  </si>
  <si>
    <t>592175050</t>
  </si>
  <si>
    <t>obrubník betonový silniční půlka, 50x15/12x25 cm, přírodní</t>
  </si>
  <si>
    <t>1208266588</t>
  </si>
  <si>
    <t>Obrubníky betonové a železobetonové obrubníky BEST délkaxšířkaxvýška MONO II půlka 50 x 15/12 x 25 přírodní</t>
  </si>
  <si>
    <t>"km 0,000 00 - 0,209 61 L" 6,5</t>
  </si>
  <si>
    <t>"km 0,000 00 - 0,026 83 P" 26</t>
  </si>
  <si>
    <t>32,5*2 'Přepočtené koeficientem množství</t>
  </si>
  <si>
    <t>592175150</t>
  </si>
  <si>
    <t>obrubník betonový silniční přechodový PL (PP) 100x15x15/25 cm</t>
  </si>
  <si>
    <t>-1111869485</t>
  </si>
  <si>
    <t>Obrubníky betonové a železobetonové obrubník silniční přechodový ABO 2-15 PL (PP)    100 x 15 x 15/25</t>
  </si>
  <si>
    <t>"km 0,000 00 - 0,209 61 L" 15</t>
  </si>
  <si>
    <t>"km 0,000 00 - 0,026 83 P" 8</t>
  </si>
  <si>
    <t>592175100</t>
  </si>
  <si>
    <t>obrubník betonový silniční nájezdový 100x15x15 cm</t>
  </si>
  <si>
    <t>1003311531</t>
  </si>
  <si>
    <t>Obrubníky betonové a železobetonové obrubník silniční nájezdový 100 x 15 x 15</t>
  </si>
  <si>
    <t>"km 0,000 00 - 0,209 61 L" 29</t>
  </si>
  <si>
    <t>"km 0,000 00 - 0,026 83 P" 13</t>
  </si>
  <si>
    <t>916331112</t>
  </si>
  <si>
    <t>Osazení zahradního obrubníku betonového do lože z betonu s boční opěrou</t>
  </si>
  <si>
    <t>-515326308</t>
  </si>
  <si>
    <t>Osazení zahradního obrubníku betonového s ložem tl. od 50 do 100 mm z betonu prostého tř. C 12/15 s boční opěrou z betonu prostého tř. C 12/15</t>
  </si>
  <si>
    <t xml:space="preserve">Poznámka k souboru cen: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</si>
  <si>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"CHODNÍK, SJEZDY"</t>
  </si>
  <si>
    <t>"km 0,000 00 - 0,209 61 L" 125</t>
  </si>
  <si>
    <t>"km 0,000 00 - 0,260 03 P" 30</t>
  </si>
  <si>
    <t>592172200</t>
  </si>
  <si>
    <t>obrubník betonový parkový 100 x 8 x 20 cm šedý</t>
  </si>
  <si>
    <t>-1844054803</t>
  </si>
  <si>
    <t>Obrubníky betonové a železobetonové obrubník parkový Standard     100 x 8 x 20  šedá</t>
  </si>
  <si>
    <t>"tloušťka lože cca 0,14 m"</t>
  </si>
  <si>
    <t>76*0,5*0,04</t>
  </si>
  <si>
    <t>208*0,25*0,04</t>
  </si>
  <si>
    <t>"km 0,018 62 P" 14</t>
  </si>
  <si>
    <t>"km 0,095 83 L" 5</t>
  </si>
  <si>
    <t>"km 0,018 62 P" 16</t>
  </si>
  <si>
    <t>-1672379940</t>
  </si>
  <si>
    <t>"km 0,095 83 L" 1</t>
  </si>
  <si>
    <t>"během a po skončení stavebních prací" 1850</t>
  </si>
  <si>
    <t>"(stáv. kryt navazujících MK)"</t>
  </si>
  <si>
    <t>979024443</t>
  </si>
  <si>
    <t>Očištění vybouraných obrubníků a krajníků silničních</t>
  </si>
  <si>
    <t>539306177</t>
  </si>
  <si>
    <t>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t>
  </si>
  <si>
    <t>"žulové obrubníky" 48</t>
  </si>
  <si>
    <t>979054451</t>
  </si>
  <si>
    <t>Očištění vybouraných zámkových dlaždic s původním spárováním z kameniva těženého</t>
  </si>
  <si>
    <t>-290660628</t>
  </si>
  <si>
    <t>Očištění vybouraných prvků komunikací od spojovacího materiálu s odklizením a uložením očištěných hmot a spojovacího materiálu na skládku na vzdálenost do 10 m zámkových dlaždic s vyplněním spár kamenivem</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</si>
  <si>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</si>
  <si>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"celkem" 170</t>
  </si>
  <si>
    <t>"štěrk, štět" 174</t>
  </si>
  <si>
    <t>106</t>
  </si>
  <si>
    <t>"štěrk, štět do 26-ti km" 25*174</t>
  </si>
  <si>
    <t>107</t>
  </si>
  <si>
    <t>"živičné kry" 45,5</t>
  </si>
  <si>
    <t>"beton. kry" 15</t>
  </si>
  <si>
    <t>108</t>
  </si>
  <si>
    <t>"živičné a beton. kry do 26-ti km" 25*60,5</t>
  </si>
  <si>
    <t>109</t>
  </si>
  <si>
    <t>997221571</t>
  </si>
  <si>
    <t>Vodorovná doprava vybouraných hmot do 1 km</t>
  </si>
  <si>
    <t>-401341532</t>
  </si>
  <si>
    <t>Vodorovná doprava vybouraných hmot bez naložení, ale se složením a s hrubým urovnáním na vzdálenost do 1 km</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</si>
  <si>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</si>
  <si>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"žulové obrubníky" 14</t>
  </si>
  <si>
    <t>"betonové obrubníky" 21,5</t>
  </si>
  <si>
    <t>"beton. tvarovka" 44+9,5</t>
  </si>
  <si>
    <t>"materiál z rušených UV" 0,5</t>
  </si>
  <si>
    <t>110</t>
  </si>
  <si>
    <t>997221579</t>
  </si>
  <si>
    <t>Příplatek ZKD 1 km u vodorovné dopravy vybouraných hmot</t>
  </si>
  <si>
    <t>-1966715982</t>
  </si>
  <si>
    <t>Vodorovná doprava vybouraných hmot bez naložení, ale se složením a s hrubým urovnáním na vzdálenost Příplatek k ceně za každý další i započatý 1 km přes 1 km</t>
  </si>
  <si>
    <t>"žulové obrubníky + beton. tvarovka do 5-ti km" 4*(14+44)</t>
  </si>
  <si>
    <t>"(na místo určené Městysem Koloveč)"</t>
  </si>
  <si>
    <t>"beton. obrubníky+materiál z UV+beton. tvarovka do 26-ti km" 25*(21,5+0,5+9,5)</t>
  </si>
  <si>
    <t>111</t>
  </si>
  <si>
    <t>997221815</t>
  </si>
  <si>
    <t>Poplatek za uložení betonového odpadu na skládce (skládkovné)</t>
  </si>
  <si>
    <t>993973613</t>
  </si>
  <si>
    <t>Poplatek za uložení stavebního odpadu na skládce (skládkovné) betonového</t>
  </si>
  <si>
    <t>"materiál z UV" 0,5</t>
  </si>
  <si>
    <t>"beton. tvarovka" 9,5</t>
  </si>
  <si>
    <t>112</t>
  </si>
  <si>
    <t>113</t>
  </si>
  <si>
    <t>114</t>
  </si>
  <si>
    <t>901 - VRN</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</si>
  <si>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</si>
  <si>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</si>
  <si>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</si>
  <si>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</si>
  <si>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</si>
  <si>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Vedlejší rozpočtové náklady</t>
  </si>
  <si>
    <t>VRN1</t>
  </si>
  <si>
    <t>Průzkumné, geodetické a projektové práce</t>
  </si>
  <si>
    <t>012103000</t>
  </si>
  <si>
    <t>Geodetické práce před výstavbou</t>
  </si>
  <si>
    <t>komplet</t>
  </si>
  <si>
    <t>1024</t>
  </si>
  <si>
    <t>-962637344</t>
  </si>
  <si>
    <t>Průzkumné, geodetické a projektové práce geodetické práce před výstavbou</t>
  </si>
  <si>
    <t>"vytýčení stavby, vytýčení podz. inž. sítí" 1</t>
  </si>
  <si>
    <t>012203000</t>
  </si>
  <si>
    <t>Geodetické práce při provádění stavby</t>
  </si>
  <si>
    <t>1239055935</t>
  </si>
  <si>
    <t>Průzkumné, geodetické a projektové práce geodetické práce při provádění stavby</t>
  </si>
  <si>
    <t>"zaměření dílčích částí stavby" 1</t>
  </si>
  <si>
    <t>"(dle požadavků jednotlivých investorů)"</t>
  </si>
  <si>
    <t>012303000</t>
  </si>
  <si>
    <t>Geodetické práce po výstavbě</t>
  </si>
  <si>
    <t>1208175144</t>
  </si>
  <si>
    <t>Průzkumné, geodetické a projektové práce geodetické práce po výstavbě</t>
  </si>
  <si>
    <t>"geodetické polohopisné a výškopisné zaměření skutečného provedení stavby" 1</t>
  </si>
  <si>
    <t>012403000</t>
  </si>
  <si>
    <t>Kkartografické práce</t>
  </si>
  <si>
    <t>-2091916817</t>
  </si>
  <si>
    <t>Průzkumné, geodetické a projektové práce geodetické práce kartografické práce</t>
  </si>
  <si>
    <t>"geometrické plány" 1</t>
  </si>
  <si>
    <t>"(majetkoprávní vypořádání)"</t>
  </si>
  <si>
    <t>013254000</t>
  </si>
  <si>
    <t>Dokumentace skutečného provedení stavby</t>
  </si>
  <si>
    <t>403584339</t>
  </si>
  <si>
    <t>Průzkumné, geodetické a projektové práce projektové práce dokumentace stavby (výkresová a textová) skutečného provedení stavby</t>
  </si>
  <si>
    <t>"po skončení výstavby" 1</t>
  </si>
  <si>
    <t>"(na základě geodetického polohopisného a výškopisného zaměření)"</t>
  </si>
  <si>
    <t>VRN3</t>
  </si>
  <si>
    <t>Zařízení staveniště</t>
  </si>
  <si>
    <t>032103000</t>
  </si>
  <si>
    <t>Náklady na stavební buňky</t>
  </si>
  <si>
    <t>-1244209800</t>
  </si>
  <si>
    <t>Zařízení staveniště vybavení staveniště náklady na stavební buňky</t>
  </si>
  <si>
    <t>"stavební buňka" 1</t>
  </si>
  <si>
    <t>"mobilní WC" 1</t>
  </si>
  <si>
    <t>034503000</t>
  </si>
  <si>
    <t>Informační tabule na staveništi</t>
  </si>
  <si>
    <t>1861527416</t>
  </si>
  <si>
    <t>Zařízení staveniště zabezpečení staveniště informační tabule</t>
  </si>
  <si>
    <t>"informační tabule" 2</t>
  </si>
  <si>
    <t>"(náklady na vyrobení a osazení informačních tabulí dle grafického manuálu SÚS PK vč. podstavce velikosti 100,5 x 76 cm)"</t>
  </si>
  <si>
    <t>"(náklady na vyrobení a osazení informačních tabulí dle grafického manuálu dotačního programu vč. podstavce)"</t>
  </si>
  <si>
    <t>"pamětní deska" 1</t>
  </si>
  <si>
    <t>"(dle dotačního programu)"</t>
  </si>
  <si>
    <t>039103000</t>
  </si>
  <si>
    <t>Rozebrání, bourání a odvoz zařízení staveniště</t>
  </si>
  <si>
    <t>-948054638</t>
  </si>
  <si>
    <t>Zařízení staveniště zrušení zařízení staveniště rozebrání, bourání a odvoz</t>
  </si>
  <si>
    <t>VRN4</t>
  </si>
  <si>
    <t>Inženýrská činnost</t>
  </si>
  <si>
    <t>043002000</t>
  </si>
  <si>
    <t>Zkoušky a ostatní měření</t>
  </si>
  <si>
    <t>550218502</t>
  </si>
  <si>
    <t>Hlavní tituly průvodních činností a nákladů inženýrská činnost zkoušky a ostatní měření</t>
  </si>
  <si>
    <t>"dle TKP staveb pozemních komunikací apod." 1</t>
  </si>
  <si>
    <t>049002000</t>
  </si>
  <si>
    <t>Ostatní inženýrská činnost</t>
  </si>
  <si>
    <t>765422063</t>
  </si>
  <si>
    <t>Hlavní tituly průvodních činností a nákladů inženýrská činnost ostatní inženýrská činnost</t>
  </si>
  <si>
    <t>"ostatní náklady zhotovitele stavby před zahájením stavby" 1</t>
  </si>
  <si>
    <t>VRN7</t>
  </si>
  <si>
    <t>Provozní vlivy</t>
  </si>
  <si>
    <t>079999999.R</t>
  </si>
  <si>
    <t>Oprava objízdné trasy</t>
  </si>
  <si>
    <t>926687901</t>
  </si>
  <si>
    <t>"se souhlasem TDI a investora"</t>
  </si>
  <si>
    <t>"frézování tl. 50 mm s vyrovnáním příčných sklonů (odvoz frézované drti na skládku)"</t>
  </si>
  <si>
    <t>"spojovací postřik 0,5 kg/m2"</t>
  </si>
  <si>
    <t>"obrusná vrstva ACO 11+ tl. 50 mm"</t>
  </si>
  <si>
    <t>"výšková úprava všech stáv. mříží UV, poklopů kanal. šachet a vodovodních uzávěrů, hydrantů a šoupat v trase - 30 ks"</t>
  </si>
  <si>
    <t>"vodorovné dopravní značení"</t>
  </si>
  <si>
    <t>"celkem" 2700</t>
  </si>
  <si>
    <t>"Jedná se o úsek průtahu sil. II/183 městysem Koloveč v rozsahu od konce úpravy I. etapy rekonstrukce (spára ve vozovce před budovou pošty) po začátek</t>
  </si>
  <si>
    <t>"stavby II. etapy. Součástí opravy je i rozjezd křižovatky se silnicí II/185 ve směru na Chocomyšl."</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</si>
  <si>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</si>
  <si>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</si>
  <si>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</si>
  <si>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</si>
  <si>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</si>
  <si>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</si>
  <si>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</si>
  <si>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</si>
  <si>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</si>
  <si>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</si>
  <si>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t>
  </si>
  <si>
    <t>celkové nabídkové ceny uchazeče.</t>
  </si>
  <si>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</si>
  <si>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</si>
  <si>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</si>
  <si>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</si>
  <si>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</si>
  <si>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</si>
  <si>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</si>
  <si>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</si>
  <si>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</si>
  <si>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</si>
  <si>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</si>
  <si>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</si>
  <si>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t>i objekt stavby v případě, že neobsahuje podřízenou zakázku.</t>
  </si>
  <si>
    <t>CC-CZ, CZ-CPV, CZ-CPA a rekapitulaci celkové nabídkové ceny uchazeče za aktuální soupis prací.</t>
  </si>
  <si>
    <t>stavební díly, funkční díly, případně jiné členění) s rekapitulací nabídkové ceny.</t>
  </si>
  <si>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</si>
  <si>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</si>
  <si>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</si>
  <si>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</si>
  <si>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</si>
  <si>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</si>
  <si>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</si>
  <si>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</si>
  <si>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</si>
  <si>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</si>
  <si>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</si>
  <si>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</si>
  <si>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</si>
  <si>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</si>
  <si>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</si>
  <si>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</si>
  <si>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</si>
  <si>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</si>
  <si>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</si>
  <si>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</si>
  <si>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</si>
  <si>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</si>
  <si>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</si>
  <si>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</si>
  <si>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</si>
  <si>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</si>
  <si>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</si>
  <si>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</si>
  <si>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</si>
  <si>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</si>
  <si>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</si>
  <si>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</si>
  <si>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</si>
  <si>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</si>
  <si>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</si>
  <si>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</si>
  <si>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</si>
  <si>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</si>
  <si>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</si>
  <si>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</si>
  <si>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</si>
  <si>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</si>
  <si>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</si>
  <si>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</si>
  <si>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</si>
  <si>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</si>
  <si>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</si>
  <si>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</si>
  <si>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</si>
  <si>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</si>
  <si>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</si>
  <si>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</si>
  <si>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</si>
  <si>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</si>
  <si>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</si>
  <si>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</si>
  <si>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</si>
  <si>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</si>
  <si>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</si>
  <si>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</si>
  <si>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</si>
  <si>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</si>
  <si>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</si>
  <si>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</si>
  <si>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</si>
  <si>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</si>
  <si>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</si>
  <si>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</si>
  <si>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</si>
  <si>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</si>
  <si>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</si>
  <si>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</si>
  <si>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</si>
  <si>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</si>
  <si>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</si>
  <si>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</si>
  <si>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</si>
  <si>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</si>
  <si>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</si>
  <si>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</si>
  <si>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</si>
  <si>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</si>
  <si>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</si>
  <si>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</si>
  <si>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</si>
  <si>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</si>
  <si>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</si>
  <si>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</si>
  <si>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</si>
  <si>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</si>
  <si>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</si>
  <si>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</si>
  <si>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</si>
  <si>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</si>
  <si>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</si>
  <si>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</si>
  <si>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</si>
  <si>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</si>
  <si>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</si>
  <si>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</si>
  <si>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</si>
  <si>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</si>
  <si>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</si>
  <si>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</si>
  <si>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</si>
  <si>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</si>
  <si>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</si>
  <si>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</si>
  <si>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</si>
  <si>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</si>
  <si>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</si>
  <si>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</si>
  <si>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</si>
  <si>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</si>
  <si>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</si>
  <si>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</si>
  <si>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</si>
  <si>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</si>
  <si>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</si>
  <si>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</si>
  <si>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</si>
  <si>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</si>
  <si>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</si>
  <si>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</si>
  <si>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</si>
  <si>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</si>
  <si>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</si>
  <si>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</si>
  <si>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</si>
  <si>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</si>
  <si>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</si>
  <si>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</si>
  <si>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</si>
  <si>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</si>
  <si>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</si>
  <si>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</si>
  <si>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</si>
  <si>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</si>
  <si>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</si>
  <si>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</si>
  <si>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</si>
  <si>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</si>
  <si>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</si>
  <si>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</si>
  <si>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</si>
  <si>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</si>
  <si>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</si>
  <si>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</si>
  <si>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</si>
  <si>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</si>
  <si>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</si>
  <si>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</si>
  <si>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</si>
  <si>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</si>
  <si>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</si>
  <si>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1769829327</t>
  </si>
  <si>
    <t>Vodorovné dopravní značení stříkaným plastem vodící čára bílá šířky 250 mm retroreflexní</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</si>
  <si>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 cen 912 21 a 915 22 určuje v m a u cen 915 23 v m2 stříkané     plochy bez mezer. </t>
  </si>
  <si>
    <t>"viz příloha PD - Vodorovné dopravní značení"</t>
  </si>
  <si>
    <t>"V 2b (1,5/1,5) - bez mezer"</t>
  </si>
  <si>
    <t>"km 0,018 62 P" 1,5*5</t>
  </si>
  <si>
    <t>"km 0,095 83 L" 1,5*3</t>
  </si>
  <si>
    <t>83</t>
  </si>
  <si>
    <t>915611111</t>
  </si>
  <si>
    <t>Předznačení vodorovného liniového značení</t>
  </si>
  <si>
    <t>-1428023124</t>
  </si>
  <si>
    <t>Předznačení pro vodorovné značení stříkané barvou nebo prováděné z nátěrových hmot liniové dělicí čáry, vodicí proužky</t>
  </si>
  <si>
    <t xml:space="preserve">Poznámka k souboru cen:
1. Množství měrných jednotek se určuje:     a) pro cenu -1111 v m délky dělicí čáry nebo vodícího proužku (včetně mezer),     b) pro cenu -1112 v m2 natírané nebo stříkané plochy. </t>
  </si>
  <si>
    <t>"V 2b (1,5/1,5) - vč. mezer"</t>
  </si>
  <si>
    <t>"km 0,018 62 P" 1,5*10</t>
  </si>
  <si>
    <t>"km 0,095 83 L" 1,5*6</t>
  </si>
  <si>
    <t>84</t>
  </si>
  <si>
    <t>916111123</t>
  </si>
  <si>
    <t>Osazení obruby z drobných kostek s boční opěrou do lože z betonu prostého</t>
  </si>
  <si>
    <t>1978424117</t>
  </si>
  <si>
    <t>Osazení silniční obruby z dlažebních kostek v jedné řadě s ložem tl. přes 50 do 100 mm, s vyplněním a zatřením spár cementovou maltou z drobných kostek s boční opěrou z betonu prostého tř. C 20/25, do lože z betonu prostého téže značky</t>
  </si>
  <si>
    <t xml:space="preserve">Poznámka k souboru cen:
1. Část lože z betonu prostého přesahující tl. 100 mm se oceňuje cenou 916 99-1121 Lože pod     obrubníky, krajníky nebo obruby z dlažebních kostek. 2. V cenách nejsou započteny náklady na dodání dlažebních kostek, tyto se oceňují ve specifikaci.     Množství uvedené ve specifikaci se určí jako součin celkové délky obrub a objemové hmotnosti 1 m     obruby a to:     a) 0,065 t/m pro velké kostky,     b) 0,024 t/m pro malé kostky. Ztratné lze dohodnout ve výši 1 % pro velké kostky, 2 % pro malé         kostky. 3. Osazení silniční obruby ze dvou řad kostek se oceňuje:     a) bez boční opěry jako dvojnásobné množství silniční obruby z jedné řady kostek,     b) s boční opěrou jako osazení silniční obruby z jedné řady kostek s boční opěrou a osazení         silniční obruby z jedné řady kostek bez boční opěry. </t>
  </si>
  <si>
    <t>"PŘÍDLAŽBA"</t>
  </si>
  <si>
    <t>"km 0,000 00 - 0,242 52 L" 225</t>
  </si>
  <si>
    <t>"km 0,000 00 - 0,250 40 P" 235</t>
  </si>
  <si>
    <t>"kolem UV" 0,5*3*14</t>
  </si>
  <si>
    <t>85</t>
  </si>
  <si>
    <t>583801200</t>
  </si>
  <si>
    <t>kostka dlažební drobná, žula velikost 8/10 cm</t>
  </si>
  <si>
    <t>-1996758531</t>
  </si>
  <si>
    <t>Výrobky lomařské a kamenické pro komunikace (kostky dlažební, krajníky a obrubníky) kostka dlažební drobná žula (materiálová skupina I/2) vel. 8/10 cm šedá  (1t = cca 5 m2)</t>
  </si>
  <si>
    <t>Poznámka k položce:
1t = cca 5 m2</t>
  </si>
  <si>
    <t>481*0,02448 'Přepočtené koeficientem množství</t>
  </si>
  <si>
    <t>86</t>
  </si>
  <si>
    <t>916131213</t>
  </si>
  <si>
    <t>Osazení silničního obrubníku betonového stojatého s boční opěrou do lože z betonu prostého</t>
  </si>
  <si>
    <t>828997954</t>
  </si>
  <si>
    <t>Osazení silničního obrubníku betonového se zřízením lože, s vyplněním a zatřením spár cementovou maltou stojatého s boční opěrou z betonu prostého tř. C 20/25, do lože z betonu prostého téže značky</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</si>
  <si>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</si>
  <si>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"km 0,209 61 - 0,242 52 L"</t>
  </si>
  <si>
    <t>"délky 1 m" 31</t>
  </si>
  <si>
    <t>"přechodové L/P" 2</t>
  </si>
  <si>
    <t>"km 0,026 83 - 0,250 40 P"</t>
  </si>
  <si>
    <t>"nájezdové" 46</t>
  </si>
  <si>
    <t>"přechodové L/P" 16</t>
  </si>
  <si>
    <t>"délky 1 m" 161</t>
  </si>
  <si>
    <t>87</t>
  </si>
  <si>
    <t>592174650</t>
  </si>
  <si>
    <t>obrubník betonový silniční Standard 100x15x25 cm</t>
  </si>
  <si>
    <t>-63766988</t>
  </si>
  <si>
    <t>Obrubníky betonové a železobetonové obrubník silniční Standard   100 x 15 x 25</t>
  </si>
  <si>
    <t>"viz položka osazení"</t>
  </si>
  <si>
    <t>"km 0,209 61 - 0,242 52 L" 31</t>
  </si>
  <si>
    <t>"km 0,026 83 - 0,250 40 P" 161</t>
  </si>
  <si>
    <t>88</t>
  </si>
  <si>
    <t>592174680</t>
  </si>
  <si>
    <t>obrubník betonový silniční nájezdový Standard 100x15x15 cm</t>
  </si>
  <si>
    <t>1856848030</t>
  </si>
  <si>
    <t>Obrubníky betonové a železobetonové obrubník silniční nájezdový Standard   100 x 15 x 15</t>
  </si>
  <si>
    <t>"km 0,026 83 - 0,250 40 P" 46</t>
  </si>
  <si>
    <t>89</t>
  </si>
  <si>
    <t>592174690</t>
  </si>
  <si>
    <t>obrubník betonový silniční přechodový L + P Standard 100x15x15-25 cm</t>
  </si>
  <si>
    <t>1862948849</t>
  </si>
  <si>
    <t>Obrubníky betonové a železobetonové obrubník silniční přechodový L + P Standard   100 x 15 x 15-25</t>
  </si>
  <si>
    <t>"km 0,026 83 - 0,250 40 P" 16</t>
  </si>
  <si>
    <t>90</t>
  </si>
  <si>
    <t>916991121</t>
  </si>
  <si>
    <t>Lože pod obrubníky, krajníky nebo obruby z dlažebních kostek z betonu prostého</t>
  </si>
  <si>
    <t>-834163568</t>
  </si>
  <si>
    <t>Lože pod obrubníky, krajníky nebo obruby z dlažebních kostek z betonu prostého tř. C 12/15</t>
  </si>
  <si>
    <t>"tloušťka lože cca 0,15 m"</t>
  </si>
  <si>
    <t>256*0,5*0,05</t>
  </si>
  <si>
    <t>225*0,25*0,05</t>
  </si>
  <si>
    <t>91</t>
  </si>
  <si>
    <t>919112213</t>
  </si>
  <si>
    <t>Řezání spár pro vytvoření komůrky š 10 mm hl 25 mm pro těsnící zálivku v živičném krytu</t>
  </si>
  <si>
    <t>1270880653</t>
  </si>
  <si>
    <t>Řezání dilatačních spár v živičném krytu vytvoření komůrky pro těsnící zálivku šířky 10 mm, hloubky 25 mm</t>
  </si>
  <si>
    <t xml:space="preserve">Poznámka k souboru cen:
1. V cenách jsou započteny i náklady na vyčištění spár po řezání. </t>
  </si>
  <si>
    <t>"styčná spára nového a stáv. asf. krytu"</t>
  </si>
  <si>
    <t>"ZÚ km 0,000 00" 7,5</t>
  </si>
  <si>
    <t>"KÚ km 0,260 03" 5,5</t>
  </si>
  <si>
    <t>92</t>
  </si>
  <si>
    <t>919121213</t>
  </si>
  <si>
    <t>Těsnění spár zálivkou za studena pro komůrky š 10 mm hl 25 mm bez těsnicího profilu</t>
  </si>
  <si>
    <t>-1532895313</t>
  </si>
  <si>
    <t>Utěsnění dilatačních spár zálivkou za studena v cementobetonovém nebo živičném krytu včetně adhezního nátěru bez těsnicího profilu pod zálivkou, pro komůrky šířky 10 mm, hloubky 25 mm</t>
  </si>
  <si>
    <t xml:space="preserve">Poznámka k souboru cen:
1. V cenách jsou započteny i náklady na vyčištění spár před těsněním a zalitím a náklady na     impregnaci, těsnění a zalití spár včetně dodání hmot. </t>
  </si>
  <si>
    <t>93</t>
  </si>
  <si>
    <t>919413111</t>
  </si>
  <si>
    <t>Vtoková jímka z betonu prostého propustku z trub do DN 800</t>
  </si>
  <si>
    <t>914626906</t>
  </si>
  <si>
    <t>Vtoková jímka propustku z betonu prostého tř. C 12/15, propustku z trub DN do 800 mm</t>
  </si>
  <si>
    <t xml:space="preserve">Poznámka k souboru cen:
1. V cenách jsou započteny i náklady na:     a) dlažbu dna jímky z lomového kamene tl. 250 mm, do lože z cementové malty,     b) vyplnění spár a vyspárování dlažby dna jímky cementovou maltou. 2. V cenách 41-3111, -3211, -3121 a -3221 jsou započteny i náklady na zřízení i odstranění bednění. 3. V cenách 44-3111 a 44-3211 jsou započteny i náklady na vyspárování zdiva z lomového kamene     cementovou maltou. 4. V cenách nejsou započteny náklady na:     a) zemní práce, které se oceňují cenami části A 01 katalogu 800-1 Zemní práce,     b) příp. projektem předepsanou podkladní vrstvu ze štěrkopísku, která se oceňuje cenami souboru         cen 451 . . - . . Podklad nebo lože pod dlažbu,     c) příp. projektem předepsané omítky stěn jímky, které se oceňují cenami části A 01 katalogu         827-1 Vedení trubní dálková a přípojná - vodovody a kanalizace,     d) čela propustků, která se oceňují cenami souboru cen 919 4 . -1 . Čelo propustku,     e) zábradlí, které se oceňuje cenami části A 01 katalogu 821-1 Mosty,     f) mříže, příp. poklopy, které se oceňují cenami části A 01 katalogu 827-1 Vedení trubní         dálková a přípojná vodovody a kanalizace. 5. Pro výpočet přesunu hmot se celková hmotnost položky sníží o hmotnost betonu, pokud je beton     dodáván přímo na místo zabudování nebo do prostoru technologické manipulace. </t>
  </si>
  <si>
    <t>"km 0,249 40 P: VO2"</t>
  </si>
  <si>
    <t>"km 0,259 46 L: VO3"</t>
  </si>
  <si>
    <t>94</t>
  </si>
  <si>
    <t>919731122</t>
  </si>
  <si>
    <t>Zarovnání styčné plochy podkladu nebo krytu živičného tl do 100 mm</t>
  </si>
  <si>
    <t>1841537161</t>
  </si>
  <si>
    <t>Zarovnání styčné plochy podkladu nebo krytu podél vybourané části komunikace nebo zpevněné plochy živičné tl. přes 50 do 100 mm</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</si>
  <si>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</si>
  <si>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"podél vybourané části komunikace"</t>
  </si>
  <si>
    <t>95</t>
  </si>
  <si>
    <t>919735112</t>
  </si>
  <si>
    <t>Řezání stávajícího živičného krytu hl do 100 mm</t>
  </si>
  <si>
    <t>-55737274</t>
  </si>
  <si>
    <t>Řezání stávajícího živičného krytu nebo podkladu hloubky přes 50 do 100 mm</t>
  </si>
  <si>
    <t xml:space="preserve">Poznámka k souboru cen:
1. V cenách jsou započteny i náklady na spotřebu vody. </t>
  </si>
  <si>
    <t>"v místě napojení na stáv. asf. kryt"</t>
  </si>
  <si>
    <t>96</t>
  </si>
  <si>
    <t>938909311</t>
  </si>
  <si>
    <t>Čištění vozovek metením strojně podkladu nebo krytu betonového nebo živičného</t>
  </si>
  <si>
    <t>-846781478</t>
  </si>
  <si>
    <t>Čištění vozovek metením bláta, prachu nebo hlinitého nánosu s odklizením na hromady na vzdálenost do 20 m nebo naložením na dopravní prostředek strojně povrchu podkladu nebo krytu betonového nebo živičného</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</si>
  <si>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</si>
  <si>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"během a po skončení stavebních prací" 2150</t>
  </si>
  <si>
    <t>97</t>
  </si>
  <si>
    <t>979999998.R</t>
  </si>
  <si>
    <t>Dodatečná ochrana podz. vedení - uložení do PVC chráničky + obetonování</t>
  </si>
  <si>
    <t>1878472856</t>
  </si>
  <si>
    <t>"stáv. sdělovací vedení SEK v trase komunikace"</t>
  </si>
  <si>
    <t>"km 0,241 00" 8</t>
  </si>
  <si>
    <t>"(provést dle požadavků správce sítě)"</t>
  </si>
  <si>
    <t>98</t>
  </si>
  <si>
    <t>979999999.R</t>
  </si>
  <si>
    <t>Stranová přeložka podz. vedení SEK - vč. obnažení kabelu, zemních prací, montáže, obsypu apod.</t>
  </si>
  <si>
    <t>1161462196</t>
  </si>
  <si>
    <t>"stáv. vedení v trase"</t>
  </si>
  <si>
    <t>"km 0,126 62 - 0,196 47 P" 70</t>
  </si>
  <si>
    <t>997</t>
  </si>
  <si>
    <t>Přesun sutě</t>
  </si>
  <si>
    <t>99</t>
  </si>
  <si>
    <t>997221551</t>
  </si>
  <si>
    <t>Vodorovná doprava suti ze sypkých materiálů do 1 km</t>
  </si>
  <si>
    <t>1601411933</t>
  </si>
  <si>
    <t>Vodorovná doprava suti bez naložení, ale se složením a s hrubým urovnáním ze sypkých materiálů, na vzdálenost do 1 km</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</si>
  <si>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</si>
  <si>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"štěrk, štět" 879</t>
  </si>
  <si>
    <t>997221559</t>
  </si>
  <si>
    <t>Příplatek ZKD 1 km u vodorovné dopravy suti ze sypkých materiálů</t>
  </si>
  <si>
    <t>468609891</t>
  </si>
  <si>
    <t>Vodorovná doprava suti bez naložení, ale se složením a s hrubým urovnáním Příplatek k ceně za každý další i započatý 1 km přes 1 km</t>
  </si>
  <si>
    <t>"štěrk, štět do 26-ti km" 25*879</t>
  </si>
  <si>
    <t>997221561</t>
  </si>
  <si>
    <t>Vodorovná doprava suti z kusových materiálů do 1 km</t>
  </si>
  <si>
    <t>-1191824449</t>
  </si>
  <si>
    <t>Vodorovná doprava suti bez naložení, ale se složením a s hrubým urovnáním z kusových materiálů, na vzdálenost do 1 km</t>
  </si>
  <si>
    <t>"živičné kry" 284</t>
  </si>
  <si>
    <t>997221569</t>
  </si>
  <si>
    <t>Příplatek ZKD 1 km u vodorovné dopravy suti z kusových materiálů</t>
  </si>
  <si>
    <t>1473267599</t>
  </si>
  <si>
    <t>"živičné kry do 26-ti km" 25*284</t>
  </si>
  <si>
    <t>103</t>
  </si>
  <si>
    <t>997221845</t>
  </si>
  <si>
    <t>Poplatek za uložení odpadu z asfaltových povrchů na skládce (skládkovné)</t>
  </si>
  <si>
    <t>840859758</t>
  </si>
  <si>
    <t>Poplatek za uložení stavebního odpadu na skládce (skládkovné) z asfaltových povrchů</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</si>
  <si>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</si>
  <si>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104</t>
  </si>
  <si>
    <t>997221855</t>
  </si>
  <si>
    <t>Poplatek za uložení odpadu z kameniva na skládce (skládkovné)</t>
  </si>
  <si>
    <t>-314229076</t>
  </si>
  <si>
    <t>Poplatek za uložení stavebního odpadu na skládce (skládkovné) z kameniva</t>
  </si>
  <si>
    <t>998</t>
  </si>
  <si>
    <t>Přesun hmot</t>
  </si>
  <si>
    <t>105</t>
  </si>
  <si>
    <t>998225111</t>
  </si>
  <si>
    <t>Přesun hmot pro pozemní komunikace s krytem z kamene, monolitickým betonovým nebo živičným</t>
  </si>
  <si>
    <t>-1156267638</t>
  </si>
  <si>
    <t>Přesun hmot pro komunikace s krytem z kameniva, monolitickým betonovým nebo živičným dopravní vzdálenost do 200 m jakékoliv délky objektu</t>
  </si>
  <si>
    <t xml:space="preserve">Poznámka k souboru cen:
1. Ceny lze použít i pro plochy letišť s krytem monolitickým betonovým nebo živičným. </t>
  </si>
  <si>
    <t>102 - Chodníky</t>
  </si>
  <si>
    <t>Městys Koloveč</t>
  </si>
  <si>
    <t>113106123</t>
  </si>
  <si>
    <t>Rozebrání dlažeb komunikací pro pěší ze zámkových dlaždic</t>
  </si>
  <si>
    <t>1915165868</t>
  </si>
  <si>
    <t>Rozebrání dlažeb a dílců komunikací pro pěší, vozovek a ploch s přemístěním hmot na skládku na vzdálenost do 3 m nebo s naložením na dopravní prostředek komunikací pro pěší s ložem z kameniva nebo živice a s výplní spár ze zámkové dlažby</t>
  </si>
  <si>
    <t xml:space="preserve">Poznámka k souboru cen: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</si>
  <si>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"stáv. kryt chodníků" 170</t>
  </si>
  <si>
    <t>113107130</t>
  </si>
  <si>
    <t>Odstranění podkladu pl do 50 m2 z betonu prostého tl 100 mm</t>
  </si>
  <si>
    <t>60784456</t>
  </si>
  <si>
    <t>Odstranění podkladů nebo krytů s přemístěním hmot na skládku na vzdálenost do 3 m nebo s naložením na dopravní prostředek v ploše jednotlivě do 50 m2 z betonu prostého, o tl. vrstvy do 100 mm</t>
  </si>
  <si>
    <t>"stáv. zpevněné plochy, odvodňovací žlab" 82</t>
  </si>
  <si>
    <t>113107162</t>
  </si>
  <si>
    <t>Odstranění podkladu pl přes 50 do 200 m2 z kameniva drceného tl 200 mm</t>
  </si>
  <si>
    <t>-1040608649</t>
  </si>
  <si>
    <t>Odstranění podkladů nebo krytů s přemístěním hmot na skládku na vzdálenost do 20 m nebo s naložením na dopravní prostředek v ploše jednotlivě přes 50 m2 do 200 m2 z kameniva hrubého drceného, o tl. vrstvy přes 100 do 200 mm</t>
  </si>
  <si>
    <t>"pod stáv. asf. krytem chodníků, sjezdů a zpevněných ploch" 99</t>
  </si>
  <si>
    <t>"pod stáv. dlážděným krytem chodníků" 170</t>
  </si>
  <si>
    <t>113107166</t>
  </si>
  <si>
    <t>Odstranění podkladu pl přes 50 do 200 m2 z kameniva drceného se štětem tl 450 mm</t>
  </si>
  <si>
    <t>2139841463</t>
  </si>
  <si>
    <t>Odstranění podkladů nebo krytů s přemístěním hmot na skládku na vzdálenost do 20 m nebo s naložením na dopravní prostředek v ploše jednotlivě přes 50 m2 do 200 m2 z kameniva hrubého drceného se štětem, o tl. vrstvy přes 250 do 450 mm</t>
  </si>
  <si>
    <t>"pod stáv. krytem komunikace" 198</t>
  </si>
  <si>
    <t>113107181</t>
  </si>
  <si>
    <t>Odstranění podkladu pl přes 50 do 200 m2 živičných tl 50 mm</t>
  </si>
  <si>
    <t>-267475187</t>
  </si>
  <si>
    <t>Odstranění podkladů nebo krytů s přemístěním hmot na skládku na vzdálenost do 20 m nebo s naložením na dopravní prostředek v ploše jednotlivě přes 50 m2 do 200 m2 živičných, o tl. vrstvy do 50 mm</t>
  </si>
  <si>
    <t>"stáv. kryt chodníků, sjezdů a zpevněných ploch" 99</t>
  </si>
  <si>
    <t>113107182</t>
  </si>
  <si>
    <t>Odstranění podkladu pl přes 50 do 200 m2 živičných tl 100 mm</t>
  </si>
  <si>
    <t>367321675</t>
  </si>
  <si>
    <t>Odstranění podkladů nebo krytů s přemístěním hmot na skládku na vzdálenost do 20 m nebo s naložením na dopravní prostředek v ploše jednotlivě přes 50 m2 do 200 m2 živičných, o tl. vrstvy přes 50 do 100 mm</t>
  </si>
  <si>
    <t>"stáv. kryt komunikace" 198</t>
  </si>
  <si>
    <t>113201112</t>
  </si>
  <si>
    <t>Vytrhání obrub silničních ležatých</t>
  </si>
  <si>
    <t>-1861694085</t>
  </si>
  <si>
    <t>Vytrhání obrub s vybouráním lože, s přemístěním hmot na skládku na vzdálenost do 3 m nebo s naložením na dopravní prostředek silničních ležatých</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</si>
  <si>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</si>
  <si>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"stáv. obrubníky v trase" 48</t>
  </si>
  <si>
    <t>113202111</t>
  </si>
  <si>
    <t>Vytrhání obrub krajníků obrubníků stojatých</t>
  </si>
  <si>
    <t>2036731014</t>
  </si>
  <si>
    <t>Vytrhání obrub s vybouráním lože, s přemístěním hmot na skládku na vzdálenost do 3 m nebo s naložením na dopravní prostředek z krajníků nebo obrubníků stojatých</t>
  </si>
  <si>
    <t>"stáv. sil. obrubníky v trase" 105</t>
  </si>
  <si>
    <t>113203111</t>
  </si>
  <si>
    <t>Vytrhání obrub z dlažebních kostek</t>
  </si>
  <si>
    <t>-1177007228</t>
  </si>
  <si>
    <t>Vytrhání obrub s vybouráním lože, s přemístěním hmot na skládku na vzdálenost do 3 m nebo s naložením na dopravní prostředek z dlažebních kostek</t>
  </si>
  <si>
    <t>"stáv. přídlažba" 81</t>
  </si>
  <si>
    <t>121101101</t>
  </si>
  <si>
    <t>Sejmutí ornice s přemístěním na vzdálenost do 50 m</t>
  </si>
  <si>
    <t>919046874</t>
  </si>
  <si>
    <t>Sejmutí ornice nebo lesní půdy s vodorovným přemístěním na hromady v místě upotřebení nebo na dočasné či trvalé skládky se složením, na vzdálenost do 50 m</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</si>
  <si>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</si>
  <si>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"pouze v místech jejího výskytu, v tloušťce 0,2 m"</t>
  </si>
  <si>
    <t>305*0,2</t>
  </si>
  <si>
    <t>122301101</t>
  </si>
  <si>
    <t>Odkopávky a prokopávky nezapažené v hornině tř. 4 objem do 100 m3</t>
  </si>
  <si>
    <t>-1453424937</t>
  </si>
  <si>
    <t>Odkopávky a prokopávky nezapažené s přehozením výkopku na vzdálenost do 3 m nebo s naložením na dopravní prostředek v hornině tř. 4 do 100 m3</t>
  </si>
  <si>
    <t>"pro novou konstrukci komunikace, chodníků a sjezdů"</t>
  </si>
  <si>
    <t>"určeno z příčných řezů" 32</t>
  </si>
  <si>
    <t>1,5*1,5*1,5*3</t>
  </si>
  <si>
    <t>"(UV2, UV3, UV7)"</t>
  </si>
  <si>
    <t>"pro vtokový objekt"</t>
  </si>
  <si>
    <t>1,2*1,4*0,8</t>
  </si>
  <si>
    <t>"(VO1)"</t>
  </si>
  <si>
    <t>0,5*0,4*32</t>
  </si>
  <si>
    <t>0,9*1,5*9</t>
  </si>
  <si>
    <t>"pro přípojku vtokového objektu"</t>
  </si>
  <si>
    <t>1,2*1,5*3</t>
  </si>
  <si>
    <t>11,5+6,5+17,5</t>
  </si>
  <si>
    <t>-1009607857</t>
  </si>
  <si>
    <t>"zemina a ornice na dočasnou skládku a zpět"</t>
  </si>
  <si>
    <t>"zemina pro obsyp UV" 7*2</t>
  </si>
  <si>
    <t>"zemina pro zásyp rýh" 10*2</t>
  </si>
  <si>
    <t>"ornice pro ohumusování" 55*2</t>
  </si>
  <si>
    <t>162601102</t>
  </si>
  <si>
    <t>Vodorovné přemístění do 5000 m výkopku/sypaniny z horniny tř. 1 až 4</t>
  </si>
  <si>
    <t>1638929479</t>
  </si>
  <si>
    <t>Vodorovné přemístění výkopku nebo sypaniny po suchu na obvyklém dopravním prostředku, bez naložení výkopku, avšak se složením bez rozhrnutí z horniny tř. 1 až 4 na vzdálenost přes 4 000 do 5 000 m</t>
  </si>
  <si>
    <t>"odvoz přebytečné ornice na místo určené investorem"</t>
  </si>
  <si>
    <t>"sejmuto ornice" 61</t>
  </si>
  <si>
    <t>"ornice pro ohumusování" -55</t>
  </si>
  <si>
    <t>"celkem natěženo zeminy" 32+11,5+6,5+17,5</t>
  </si>
  <si>
    <t>"pro obsyp UV" -7</t>
  </si>
  <si>
    <t>"pro zásyp rýh" -10</t>
  </si>
  <si>
    <t>"do 26-ti km" 16*50,5</t>
  </si>
  <si>
    <t>"zemina a ornice z dočasné skládky zpět"</t>
  </si>
  <si>
    <t>"pro obsyp UV" 7</t>
  </si>
  <si>
    <t>"pro zásyp rýh" 10</t>
  </si>
  <si>
    <t>"ornice pro ohumusování" 55</t>
  </si>
  <si>
    <t>"zemina dočasná" 17</t>
  </si>
  <si>
    <t>"ornice dočasná" 55</t>
  </si>
  <si>
    <t>"zemina trvalá" 50,5</t>
  </si>
  <si>
    <t>"ornice trvalá" 6</t>
  </si>
  <si>
    <t>"zemina trvalá" 50,5*2</t>
  </si>
  <si>
    <t>10 - 3*1</t>
  </si>
  <si>
    <t>0,9*9*0,9</t>
  </si>
  <si>
    <t>1,2*3*0,75</t>
  </si>
  <si>
    <t>"kolem přípojek nových UV, se zhutněním"</t>
  </si>
  <si>
    <t>0,9*9*0,5</t>
  </si>
  <si>
    <t>"kolem přípojky vtokového objektu, se zhutněním"</t>
  </si>
  <si>
    <t>1,2*3*0,65</t>
  </si>
  <si>
    <t>-906901502</t>
  </si>
  <si>
    <t>Kamenivo přírodní drcené hutné pro stavební účely PDK (drobné, hrubé a štěrkodrť) kamenivo drcené drobné D&lt;=2 mm (ČSN EN 13043 ) D&lt;=4 mm (ČSN EN 12620, ČSN EN 13139 ) d=0 mm, D&lt;=6,3 mm (ČSN EN 13242) frakce   0-4</t>
  </si>
  <si>
    <t>6,39*1,8 'Přepočtené koeficientem množství</t>
  </si>
  <si>
    <t>181301101</t>
  </si>
  <si>
    <t>Rozprostření ornice tl vrstvy do 100 mm pl do 500 m2 v rovině nebo ve svahu do 1:5</t>
  </si>
  <si>
    <t>304334058</t>
  </si>
  <si>
    <t>Rozprostření a urovnání ornice v rovině nebo ve svahu sklonu do 1:5 při souvislé ploše do 500 m2, tl. vrstvy do 100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</si>
  <si>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</si>
  <si>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"ČISTÉ TERÉNNÍ ÚPRAVY" 340</t>
  </si>
  <si>
    <t>181411131</t>
  </si>
  <si>
    <t>Založení parkového trávníku výsevem plochy do 1000 m2 v rovině a ve svahu do 1:5</t>
  </si>
  <si>
    <t>-238103582</t>
  </si>
  <si>
    <t>Založení trávníku na půdě předem připravené plochy do 1000 m2 výsevem včetně utažení parkového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</si>
  <si>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</si>
  <si>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181411132</t>
  </si>
  <si>
    <t>Založení parkového trávníku výsevem plochy do 1000 m2 ve svahu do 1:2</t>
  </si>
  <si>
    <t>1982711987</t>
  </si>
  <si>
    <t>Založení trávníku na půdě předem připravené plochy do 1000 m2 výsevem včetně utažení parkového na svahu přes 1:5 do 1:2</t>
  </si>
  <si>
    <t>"ČISTÉ TERÉNNÍ ÚPRAVY" 210</t>
  </si>
  <si>
    <t>005724100</t>
  </si>
  <si>
    <t>osivo směs travní parková</t>
  </si>
  <si>
    <t>kg</t>
  </si>
  <si>
    <t>413670776</t>
  </si>
  <si>
    <t>Osiva pícnin směsi travní balení obvykle 25 kg parková</t>
  </si>
  <si>
    <t>"celkem" 340+210</t>
  </si>
  <si>
    <t>550*0,0309 'Přepočtené koeficientem množství</t>
  </si>
  <si>
    <t>"KŘIŽOVATKY"</t>
  </si>
  <si>
    <t>"km 0,018 62 P" 70</t>
  </si>
  <si>
    <t>"km 0,095 83 L" 55</t>
  </si>
  <si>
    <t>"SJEZDY (asfaltové)"</t>
  </si>
  <si>
    <t>"km 0,120 21 P" 30</t>
  </si>
  <si>
    <t>"km 0,253 06 L" 15</t>
  </si>
  <si>
    <t>"CHODNÍK"</t>
  </si>
  <si>
    <t>"km 0,000 00 - 0,209 61 L" 250</t>
  </si>
  <si>
    <t>"km 0,000 00 - 0,018 62 P" 55</t>
  </si>
  <si>
    <t>"SJEZDY (beton. tvarovka)"</t>
  </si>
  <si>
    <t>"km 0,000 00 - 0,209 61 L" 35</t>
  </si>
  <si>
    <t>"km 0,000 00 - 0,018 62 P" 60</t>
  </si>
  <si>
    <t>"ÚPRAVY PRO NEVIDOMÉ"</t>
  </si>
  <si>
    <t>"VAROVNÉ PÁSY" 6+12</t>
  </si>
  <si>
    <t>"SIGNÁLNÍ PÁSY" 9</t>
  </si>
  <si>
    <t>182201101</t>
  </si>
  <si>
    <t>Svahování násypů</t>
  </si>
  <si>
    <t>-761139497</t>
  </si>
  <si>
    <t>Svahování trvalých svahů do projektovaných profilů s potřebným přemístěním výkopku při svahování násypů v jakékoliv hornině</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</si>
  <si>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</si>
  <si>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"HRUBÉ TERÉNNÍ ÚPRAVY" 210</t>
  </si>
  <si>
    <t>182301121</t>
  </si>
  <si>
    <t>Rozprostření ornice pl do 500 m2 ve svahu přes 1:5 tl vrstvy do 100 mm</t>
  </si>
  <si>
    <t>-495325985</t>
  </si>
  <si>
    <t>Rozprostření a urovnání ornice ve svahu sklonu přes 1:5 při souvislé ploše do 500 m2, tl. vrstvy do 100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</si>
  <si>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</si>
  <si>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0,3*0,5*32</t>
  </si>
  <si>
    <t>212532111</t>
  </si>
  <si>
    <t>Lože pro trativody ze štěrkodrti frakce 0 až 22 mm</t>
  </si>
  <si>
    <t>-979554430</t>
  </si>
  <si>
    <t>Lože pro trativody ze štěrkodrti</t>
  </si>
  <si>
    <t>"pod drenážní potrubí"</t>
  </si>
  <si>
    <t>0,06*0,4*32</t>
  </si>
  <si>
    <t>"odvodnění zemní pláně komunikace (jednostranná drenáž)"</t>
  </si>
  <si>
    <t>"celkem" 32</t>
  </si>
  <si>
    <t>821111538</t>
  </si>
  <si>
    <t>"tloušťka lože 0,1 m"</t>
  </si>
  <si>
    <t>0,9*9*0,1</t>
  </si>
  <si>
    <t>"PŘÍPOJKA VO"</t>
  </si>
  <si>
    <t>1,2*3*0,1</t>
  </si>
  <si>
    <t>1623808954</t>
  </si>
  <si>
    <t>"VTOKOVÝ OBJEKT"</t>
  </si>
  <si>
    <t>"km 0,095 83 L: VO1" 3</t>
  </si>
  <si>
    <t>"ULIČNÍ VPUSTI" 3</t>
  </si>
  <si>
    <t>-405948223</t>
  </si>
  <si>
    <t>"km 0,018 62 P" 70*2</t>
  </si>
  <si>
    <t>"km 0,095 83 L" 55*2</t>
  </si>
  <si>
    <t>"SJEZDY"</t>
  </si>
  <si>
    <t>"km 0,120 21 P" 30*2</t>
  </si>
  <si>
    <t>"km 0,253 06 L" 15*2</t>
  </si>
  <si>
    <t>"VAROVNÉ PÁSY" 6</t>
  </si>
  <si>
    <t>564861111</t>
  </si>
  <si>
    <t>Podklad ze štěrkodrtě ŠD tl 200 mm</t>
  </si>
  <si>
    <t>835432989</t>
  </si>
  <si>
    <t>Podklad ze štěrkodrti ŠD s rozprostřením a zhutněním, po zhutnění tl. 200 mm</t>
  </si>
  <si>
    <t>"VAROVNÉ PÁSY" 12</t>
  </si>
  <si>
    <t>Asfaltový beton vrstva podkladní ACP 16+ (obalované kamenivo OKS) tl 70 mm š přes 3 m</t>
  </si>
  <si>
    <t>1677480801</t>
  </si>
  <si>
    <t>-1659747199</t>
  </si>
  <si>
    <t>-987976258</t>
  </si>
  <si>
    <t>596211110</t>
  </si>
  <si>
    <t>Kladení zámkové dlažby komunikací pro pěší tl 60 mm skupiny A pl do 50 m2</t>
  </si>
  <si>
    <t>199422595</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</si>
  <si>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</si>
  <si>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</si>
  <si>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592453090</t>
  </si>
  <si>
    <t>dlažba betonová tl. 6 cm pro nevidomé přírodní</t>
  </si>
  <si>
    <t>-1449607638</t>
  </si>
  <si>
    <t>Dlaždice betonové dlažba zámková (ČSN EN 1338) dlažba vibrolisovaná BEST standardní povrch (uzavřený hladký povrch) provedení: přírodní tvarově jednoduchá dlažba KLASIKO pro nevidomé 20 x 10 x 6</t>
  </si>
  <si>
    <t>"viz položka kladení"</t>
  </si>
  <si>
    <t>9*1,03 'Přepočtené koeficientem množství</t>
  </si>
  <si>
    <t>592452670</t>
  </si>
  <si>
    <t>dlažba betonová tl. 6 cm pro nevidomé barevná</t>
  </si>
  <si>
    <t>-1543674127</t>
  </si>
  <si>
    <t>Dlaždice betonové dlažba zámková (ČSN EN 1338) dlažba vibrolisovaná BEST tvarově jednoduchá dlažba KLASIKO pro nevidomé 20 x 10 x 6</t>
  </si>
  <si>
    <t>6*1,03 'Přepočtené koeficientem množství</t>
  </si>
  <si>
    <t>596211111</t>
  </si>
  <si>
    <t>Kladení zámkové dlažby komunikací pro pěší tl 60 mm skupiny A pl do 100 m2</t>
  </si>
  <si>
    <t>-819405908</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</si>
  <si>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50 do 100 m2</t>
  </si>
  <si>
    <t>592453080</t>
  </si>
  <si>
    <t>dlažba betonová tl. 6 cm přírodní</t>
  </si>
  <si>
    <t>6913603</t>
  </si>
  <si>
    <t>Dlaždice betonové dlažba zámková (ČSN EN 1338) dlažba vibrolisovaná BEST standardní povrch (uzavřený hladký povrch) provedení: přírodní tvarově jednoduchá dlažba KLASIKO              20 x 10 x 6</t>
  </si>
  <si>
    <t>596211210</t>
  </si>
  <si>
    <t>"kolem uličních vpustí, se zhutněním"</t>
  </si>
  <si>
    <t>47 - 14*1</t>
  </si>
  <si>
    <t>"kolem kanal. šachet, se zhutněním"</t>
  </si>
  <si>
    <t>16 - 2*2</t>
  </si>
  <si>
    <t>"zásyp rýh přípojek UV, se zhutněním"</t>
  </si>
  <si>
    <t>0,9*46,5*0,9</t>
  </si>
  <si>
    <t>"zásyp rýh přípojek VO, se zhutněním"</t>
  </si>
  <si>
    <t>1,1*14*0,75</t>
  </si>
  <si>
    <t>19</t>
  </si>
  <si>
    <t>175101209</t>
  </si>
  <si>
    <t>Příplatek k obsypání objektu za ruční prohození sypaniny, uložené do 3 m</t>
  </si>
  <si>
    <t>-859930717</t>
  </si>
  <si>
    <t>Obsypání objektů nad přilehlým původním terénem sypaninou z vhodných hornin 1 až 4 nebo materiálem uloženým ve vzdálenosti do 3 m od vnějšího kraje objektu pro jakoukoliv míru zhutnění Příplatek k ceně za prohození sypaniny</t>
  </si>
  <si>
    <t xml:space="preserve">Poznámka k souboru cen:
1. Ceny jsou určeny pro objem obsypu do vzdálenosti 3 m od přilehlého líce objektu nad přilehlým     původním terénem. Zásyp pod tímto terénem se oceňuje jako zásyp okolo objektu cenami 174 10-1101,     174 10-1103 nebo 174 20-1101 a 174 20-1103; zbývající obsyp se ocení příslušnými cenami souboru cen     171 . 0-11 Uložení sypaniny do násypů. 2. Ceny platí i pro sypání ochranných valů nebo těch jejich částí, jejichž šířka je v koruně menší     než 3 m. Uložení výkopku (sypaniny) do zmíněných valů nebo jejich částí, jejichž šířka v koruně je     3 m a více, se oceňuje cenou 171 20-1101 Uložení sypaniny do nezhutněných násypů. 3. Ceny nelze použít pro obsyp potrubí; tento se oceňuje cenami 175 11-11 Obsyp potrubí ručně, nebo     175 15-11 Obsypání potrubí strojně. 4. V cenách nejsou započteny náklady na:     a) svahování obsypu; toto se oceňuje cenami souboru cen 182 . 0-11 Svahování,     b) humusování obsypu; toto se oceňuje cenami souboru cen 18 . 30-11 Rozprostření a urovnání         ornice,     c) osetí obsypu; toto se oceňuje příslušnými cenami souborů cen části A Zřízení konstrukcí         katalogu 823-2 Rekultivace. 5. Vzdáleností do 3 m uvedenou v popisu souboru cen se rozumí nejkratší vzdálenost těžiště hromady     nebo dočasné skládky, z níž se sypanina odebírá, od vnějšího okraje objektu. Použije-li se pro     obsyp objektů sypaniny ze zeminy, kterou je nutno přemisťovat ze vzdálenosti přes 30 m od vnějšího     okraje objektu a rozpojovat, oceňuje se toto     a) přemístění sypaniny cenami souboru cen 162 . 0-1 . Vodorovné přemístění výkopku,     b) rozpojení dle čl. 3172 Všeobecných podmínek katalogu přičemž se vzdálenost 3 m od celkové         vzdálenosti neodečítá. 6. Míru zhutnění předepisuje projekt. 7. V cenách nejsou zahrnuty náklady na nakupovanou sypaninu. Tato se oceňuje ve specifikaci. </t>
  </si>
  <si>
    <t>20</t>
  </si>
  <si>
    <t>175151101</t>
  </si>
  <si>
    <t>Obsypání potrubí strojně sypaninou bez prohození, uloženou do 3 m</t>
  </si>
  <si>
    <t>-1144564289</t>
  </si>
  <si>
    <t>Obsypání potrubí strojně sypaninou z vhodných hornin tř. 1 až 4 nebo materiálem připraveným podél výkopu ve vzdálenosti do 3 m od jeho kraje, pro jakoukoliv hloubku výkopu a míru zhutnění bez prohození sypaniny</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</si>
  <si>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</si>
  <si>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"kolem přípojek nových UV"</t>
  </si>
  <si>
    <t>0,9*46,5*0,5</t>
  </si>
  <si>
    <t>"kolem přípojek nových VO"</t>
  </si>
  <si>
    <t>1,1*14*0,65</t>
  </si>
  <si>
    <t>M</t>
  </si>
  <si>
    <t>583413460</t>
  </si>
  <si>
    <t>kamenivo drcené drobné frakce 0-4</t>
  </si>
  <si>
    <t>1079097448</t>
  </si>
  <si>
    <t>Kamenivo přírodní drcené hutné pro stavební účely PDK (drobné, hrubé a štěrkodrť) kamenivo drcené drobné D&lt;=2 mm (ČSN EN 13043 ) D&lt;=4 mm (ČSN EN 12620, ČSN EN 13139 ) d=0 mm, D&lt;=6,3 mm (ČSN EN 13242) frakce   0-4   Pohled</t>
  </si>
  <si>
    <t>30,935*1,8 'Přepočtené koeficientem množství</t>
  </si>
  <si>
    <t>22</t>
  </si>
  <si>
    <t>181006113</t>
  </si>
  <si>
    <t>Rozprostření zemin tl vrstvy do 0,2 m schopných zúrodnění v rovině a sklonu do 1:5</t>
  </si>
  <si>
    <t>1597456716</t>
  </si>
  <si>
    <t>Rozprostření zemin schopných zúrodnění v rovině a ve sklonu do 1:5, tloušťka vrstvy přes 0,15 do 0,20 m</t>
  </si>
  <si>
    <t>"kolem obrub, terénní úpravy, rekultivace" 50</t>
  </si>
  <si>
    <t>"(orientační množství m3)"</t>
  </si>
  <si>
    <t>50*5 'Přepočtené koeficientem množství</t>
  </si>
  <si>
    <t>23</t>
  </si>
  <si>
    <t>181951102</t>
  </si>
  <si>
    <t>Úprava pláně v hornině tř. 1 až 4 se zhutněním</t>
  </si>
  <si>
    <t>-530506530</t>
  </si>
  <si>
    <t>Úprava pláně vyrovnáním výškových rozdílů v hornině tř. 1 až 4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</si>
  <si>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</si>
  <si>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"km 0,000 00 - 0,260 03" 1620</t>
  </si>
  <si>
    <t>Zakládání</t>
  </si>
  <si>
    <t>24</t>
  </si>
  <si>
    <t>211561111</t>
  </si>
  <si>
    <t>Výplň odvodňovacích žeber nebo trativodů kamenivem hrubým drceným frakce 8 až 32 mm</t>
  </si>
  <si>
    <t>-1899409090</t>
  </si>
  <si>
    <t>Výplň kamenivem do rýh odvodňovacích žeber nebo trativodů bez zhutnění, s úpravou povrchu výplně kamenivem hrubým drceným frakce 4 až 16 mm</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</si>
  <si>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</si>
  <si>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"OBSYP PODÉLNÉ DRENÁŽE"</t>
  </si>
  <si>
    <t>0,3*0,5*410</t>
  </si>
  <si>
    <t>25</t>
  </si>
  <si>
    <t>212572111</t>
  </si>
  <si>
    <t>Lože pro trativody ze štěrkopísku tříděného</t>
  </si>
  <si>
    <t>-84001270</t>
  </si>
  <si>
    <t xml:space="preserve">Poznámka k souboru cen:
1. V cenách jsou započteny i náklady na vyčištění dna rýh a na urovnání povrchu lože. 2. V ceně materiálu jsou započteny i náklady na prohození výkopku. </t>
  </si>
  <si>
    <t>"pod drenážní potrubí, tl. lože 60 mm"</t>
  </si>
  <si>
    <t>0,4*0,06*410</t>
  </si>
  <si>
    <t>26</t>
  </si>
  <si>
    <t>212755214</t>
  </si>
  <si>
    <t>Trativody z drenážních trubek plastových flexibilních D 100 mm bez lože</t>
  </si>
  <si>
    <t>m</t>
  </si>
  <si>
    <t>-2033265079</t>
  </si>
  <si>
    <t>Trativody bez lože z drenážních trubek plastových flexibilních D 100 mm</t>
  </si>
  <si>
    <t xml:space="preserve">Poznámka k souboru cen:
1. Ceny jsou určeny pro uložení drenážních trubek do výkopu bez lože a obsypu. 2. Trativody včetně lože a obsypu trubek se ocení cenami souboru cen 212 75-2 . Trativody     z drenážních trubek katalogu 827-1 Vedení trubní dálková a přípojná – vodovody a kanalizace </t>
  </si>
  <si>
    <t>"odvodnění zemní pláně komunikace (jednostranná/oboustranná drenáž)"</t>
  </si>
  <si>
    <t>"km 0,000 00 - 0,260 03 P" 223</t>
  </si>
  <si>
    <t>"km 0,000 00 - 0,260 03 L" 187</t>
  </si>
  <si>
    <t>27</t>
  </si>
  <si>
    <t>286112230</t>
  </si>
  <si>
    <t>trubka drenážní flexibilní D 100 mm</t>
  </si>
  <si>
    <t>1395202456</t>
  </si>
  <si>
    <t>Vodorovné konstrukce</t>
  </si>
  <si>
    <t>28</t>
  </si>
  <si>
    <t>451572111</t>
  </si>
  <si>
    <t>Lože pod potrubí otevřený výkop z kameniva drobného těženého</t>
  </si>
  <si>
    <t>1747624264</t>
  </si>
  <si>
    <t>Lože pod potrubí, stoky a drobné objekty v otevřeném výkopu z kameniva drobného těženého 0 až 4 mm</t>
  </si>
  <si>
    <t xml:space="preserve">Poznámka k souboru cen:
1. Ceny -1111 a -1192 lze použít i pro zřízení sběrných vrstev nad drenážními trubkami. 2. V cenách -5111 a -1192 jsou započteny i náklady na prohození výkopku získaného při zemních     pracích. </t>
  </si>
  <si>
    <t>"PŘÍPOJKY UV"</t>
  </si>
  <si>
    <t>0,9*46,5*0,1</t>
  </si>
  <si>
    <t>"PŘÍPOJKY VO"</t>
  </si>
  <si>
    <t>1,1*14*0,1</t>
  </si>
  <si>
    <t>29</t>
  </si>
  <si>
    <t>451577877</t>
  </si>
  <si>
    <t>Podklad nebo lože pod dlažbu vodorovný nebo do sklonu 1:5 ze štěrkopísku tl do 100 mm</t>
  </si>
  <si>
    <t>1119885793</t>
  </si>
  <si>
    <t>Podklad nebo lože pod dlažbu (přídlažbu) v ploše vodorovné nebo ve sklonu do 1:5, tloušťky od 30 do 100 mm ze štěrkopísku</t>
  </si>
  <si>
    <t xml:space="preserve">Poznámka k souboru cen:
1. Ceny lze použít i pro podklad nebo lože pod dlažby silničních příkopů a kuželů. 2. Ceny nelze použít pro:     a) lože rigolů dlážděných, které je započteno v cenách souborů cen 597 . 6- . 1 Rigol dlážděný,         597 17- . 1 Rigol krajnicový s kamennou obrubou a 597 16-1111 Rigol dlážděný z lomového kamene,     b) podklad nebo lože pod dlažby (přídlažby) související s vodotečí, které se oceňují cenami         části A 01 katalogu 832-1 Hráze a úpravy na tocích - úpravy toků a kanálů. 3. V cenách -7777 Podklad z prohozené zeminy, -9777 Příplatek za dalších 10 mm tloušťky z prohozené     zeminy, -9779 Příplatek za sklon přes 1:5 z prohozené zeminy jsou započteny i náklady na prohození     zeminy. 4. V cenách nejsou započteny náklady na:     a) opatření zeminy a její přemístění k místu zabudování, které se oceňují podle ustanovení čl.         3111 Všeobecných podmínek části A 01 tohoto katalogu,     b) úpravu pláně, která se oceňuje u silnic cenami části A 01, u dálnic cenami části A 02         katalogu 800-1 Zemní práce,     c) odklizení odpadu po prohození zeminy, které se oceňuje cenami části A 01 katalogu 800-1         Zemní práce,     d) svahování, které se oceňuje cenami části A 01 katalogu 800-1 Zemní práce. </t>
  </si>
  <si>
    <t>"VTOKOVÉ OBJEKTY"</t>
  </si>
  <si>
    <t>"km 0,249 40 P: VO2" 3</t>
  </si>
  <si>
    <t>"km 0,259 46 L: VO3" 3</t>
  </si>
  <si>
    <t>30</t>
  </si>
  <si>
    <t>452386111</t>
  </si>
  <si>
    <t>Vyrovnávací prstence z betonu prostého tř. C 25/30 v do 100 mm</t>
  </si>
  <si>
    <t>kus</t>
  </si>
  <si>
    <t>-1746308184</t>
  </si>
  <si>
    <t>Podkladní a vyrovnávací konstrukce z betonu vyrovnávací prstence z prostého betonu tř. C 25/30 pod poklopy a mříže, výšky do 100 mm</t>
  </si>
  <si>
    <t xml:space="preserve">Poznámka k souboru cen:
1. V cenách jsou započteny i náklady na bednění, odbednění a na nátěr bednění proti přilnavosti     betonu. 2. Množství podkladní konstrukce z pražců se určuje v m součtem jednotlivých délek pražců. 3. Pro výpočet přesunu hmot se celková hmotnost položky sníží o hmotnost betonu, pokud je beton     dodáván přímo na místo zabudování nebo do prostoru technologické manipulace. </t>
  </si>
  <si>
    <t>"ULIČNÍ VPUSTI" 14</t>
  </si>
  <si>
    <t>"KANAL. ŠACHTY" 2</t>
  </si>
  <si>
    <t>31</t>
  </si>
  <si>
    <t>462511111</t>
  </si>
  <si>
    <t>Zához prostoru z lomového kamene</t>
  </si>
  <si>
    <t>1902696614</t>
  </si>
  <si>
    <t>Zához prostoru z lomového kamene</t>
  </si>
  <si>
    <t xml:space="preserve">Poznámka k souboru cen:
1. Drenážní beton může být použit k záhozu drenážních trub. 2. V cenách jsou započteny náklady na rozprostření záhozu bez zhutnění po vrstvách tak, aby zásyp     tvořil pevný celek, případně v poslední vrstvě s urovnáním povrchu, náklady na manipulaci ručně     kolečkem a odstranění záhozu ručně mezi pilotami pro odbourání hlav železobetonových vrtaných pilot     nebo z prostoru mimo piloty ručně. 3. V cenách nejsou započteny náklady na nutné zemní práce. </t>
  </si>
  <si>
    <t>Komunikace pozemní</t>
  </si>
  <si>
    <t>32</t>
  </si>
  <si>
    <t>564851111</t>
  </si>
  <si>
    <t>Podklad ze štěrkodrtě ŠD tl 150 mm</t>
  </si>
  <si>
    <t>1195472213</t>
  </si>
  <si>
    <t>Podklad ze štěrkodrti ŠD s rozprostřením a zhutněním, po zhutnění tl. 150 mm</t>
  </si>
  <si>
    <t>"km 0,000 00 - 0,260 03" 1515 + 1620</t>
  </si>
  <si>
    <t>33</t>
  </si>
  <si>
    <t>565155121</t>
  </si>
  <si>
    <t>Asfaltový beton vrstva podkladní ACP 16 (obalované kamenivo OKS) tl 70 mm š přes 3 m</t>
  </si>
  <si>
    <t>-101788654</t>
  </si>
  <si>
    <t>Asfaltový beton vrstva podkladní ACP 16 (obalované kamenivo střednězrnné - OKS) s rozprostřením a zhutněním v pruhu šířky přes 3 m, po zhutnění tl. 70 mm</t>
  </si>
  <si>
    <t xml:space="preserve">Poznámka k souboru cen:
1. ČSN EN 13108-1 připouští pro ACP 16 pouze tl. 50 až 80 mm. </t>
  </si>
  <si>
    <t>"km 0,000 00 - 0,260 03" 1515</t>
  </si>
  <si>
    <t>34</t>
  </si>
  <si>
    <t>569731111</t>
  </si>
  <si>
    <t>Zpevnění krajnic kamenivem drceným tl 100 mm</t>
  </si>
  <si>
    <t>-252212735</t>
  </si>
  <si>
    <t>Zpevnění krajnic nebo komunikací pro pěší s rozprostřením a zhutněním, po zhutnění kamenivem drceným tl. 100 mm</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</si>
  <si>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</si>
  <si>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"prům. šířka krajnice 0,5 m"</t>
  </si>
  <si>
    <t>"km 0,242 52 - 0,260 03 L" 0,5*7,5</t>
  </si>
  <si>
    <t>"km 0,250 40 - 0,260 03 P" 0,5*10</t>
  </si>
  <si>
    <t>35</t>
  </si>
  <si>
    <t>569903311</t>
  </si>
  <si>
    <t>Zřízení zemních krajnic se zhutněním</t>
  </si>
  <si>
    <t>-2145369988</t>
  </si>
  <si>
    <t>Zřízení zemních krajnic z hornin jakékoliv třídy se zhutněním</t>
  </si>
  <si>
    <t xml:space="preserve">Poznámka k souboru cen:
1. Ceny jsou určeny pro jakoukoliv tloušťku krajnice. 2. V cenách nejsou započteny náklady na opatření zeminy a její přemístění k místu zabudování, které     se oceňují podle ustanovení čl. 3111 Všeobecných podmínek části A 01 tohoto katalogu. </t>
  </si>
  <si>
    <t>"km 0,242 52 - 0,260 03 L" 7,5*0,1</t>
  </si>
  <si>
    <t>"km 0,250 40 - 0,260 03 P" 10*0,1</t>
  </si>
  <si>
    <t>"(vhodná nenamrzavá zemina)"</t>
  </si>
  <si>
    <t>36</t>
  </si>
  <si>
    <t>573211111</t>
  </si>
  <si>
    <t>Postřik živičný spojovací z asfaltu v množství do 0,70 kg/m2</t>
  </si>
  <si>
    <t>480193453</t>
  </si>
  <si>
    <t>Postřik živičný spojovací bez posypu kamenivem z asfaltu silničního, v množství od 0,50 do 0,70 kg/m2</t>
  </si>
  <si>
    <t>37</t>
  </si>
  <si>
    <t>577144121</t>
  </si>
  <si>
    <t>Asfaltový beton vrstva obrusná ACO 11 (ABS) tř. I tl 50 mm š přes 3 m z nemodifikovaného asfaltu</t>
  </si>
  <si>
    <t>1584968349</t>
  </si>
  <si>
    <t>Asfaltový beton vrstva obrusná ACO 11 (ABS) s rozprostřením a se zhutněním z nemodifikovaného asfaltu v pruhu šířky přes 3 m tř. I, po zhutnění tl. 50 mm</t>
  </si>
  <si>
    <t xml:space="preserve">Poznámka k souboru cen:
1. ČSN EN 13108-1 připouští pro ACO 11 pouze tl. 35 až 50 mm. </t>
  </si>
  <si>
    <t>Trubní vedení</t>
  </si>
  <si>
    <t>38</t>
  </si>
  <si>
    <t>871313121</t>
  </si>
  <si>
    <t>Montáž kanalizačního potrubí z PVC těsněné gumovým kroužkem otevřený výkop sklon do 20 % DN 150</t>
  </si>
  <si>
    <t>1801642126</t>
  </si>
  <si>
    <t>Montáž kanalizačního potrubí z plastů z tvrdého PVC těsněných gumovým kroužkem v otevřeném výkopu ve sklonu do 20 % DN 150</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</si>
  <si>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</si>
  <si>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"PŘÍPOJKY ULIČNÍCH VPUSTÍ"</t>
  </si>
  <si>
    <t>"UV1" 1,5</t>
  </si>
  <si>
    <t>"UV4" 6</t>
  </si>
  <si>
    <t>"UV5" 5</t>
  </si>
  <si>
    <t>"UV6" 4</t>
  </si>
  <si>
    <t>"UV8" 1,5</t>
  </si>
  <si>
    <t>"UV9" 4,5</t>
  </si>
  <si>
    <t>"UV10" 1,5</t>
  </si>
  <si>
    <t>"UV11" 4,5</t>
  </si>
  <si>
    <t>"UV12" 1,5</t>
  </si>
  <si>
    <t>"UV13" 4,5</t>
  </si>
  <si>
    <t>"UV14" 1,5</t>
  </si>
  <si>
    <t>"UV15" 4,5</t>
  </si>
  <si>
    <t>"UV16" 1,5</t>
  </si>
  <si>
    <t>"UV17" 4,5</t>
  </si>
  <si>
    <t>39</t>
  </si>
  <si>
    <t>286112620</t>
  </si>
  <si>
    <t>trubka KGEM s hrdlem 150X4,7 SN8, PVC</t>
  </si>
  <si>
    <t>159434270</t>
  </si>
  <si>
    <t>Trubky z polyvinylchloridu kanalizace domovní a uliční KG - Systém (PVC) PipeLife, ČSN EN 13476 trubka KGEM s hrdlem, SN8 150x4,7x1 m</t>
  </si>
  <si>
    <t>46,5*1,093 'Přepočtené koeficientem množství</t>
  </si>
  <si>
    <t>40</t>
  </si>
  <si>
    <t>871373121</t>
  </si>
  <si>
    <t>Montáž kanalizačního potrubí z PVC těsněné gumovým kroužkem otevřený výkop sklon do 20 % DN 300</t>
  </si>
  <si>
    <t>865022005</t>
  </si>
  <si>
    <t>Montáž kanalizačního potrubí z plastů z tvrdého PVC těsněných gumovým kroužkem v otevřeném výkopu ve sklonu do 20 % DN 300</t>
  </si>
  <si>
    <t>"PŘÍPOJKY VTOKOVÝCH OBJEKTŮ"</t>
  </si>
  <si>
    <t>"VO2" 7</t>
  </si>
  <si>
    <t>"VO3" 7</t>
  </si>
  <si>
    <t>41</t>
  </si>
  <si>
    <t>286112710</t>
  </si>
  <si>
    <t>trubka KGEM s hrdlem 300X9,2 SN8, PVC</t>
  </si>
  <si>
    <t>-316707838</t>
  </si>
  <si>
    <t>Trubky z polyvinylchloridu kanalizace domovní a uliční KG - Systém (PVC) PipeLife, ČSN EN 13476 trubka KGEM s hrdlem, SN8 300x9,2x1 m</t>
  </si>
  <si>
    <t>14*1,03 'Přepočtené koeficientem množství</t>
  </si>
  <si>
    <t>42</t>
  </si>
  <si>
    <t>877315211</t>
  </si>
  <si>
    <t>Montáž tvarovek z tvrdého PVC-systém KG nebo z polypropylenu-systém KG 2000 jednoosé DN 150</t>
  </si>
  <si>
    <t>-1132308988</t>
  </si>
  <si>
    <t>Montáž tvarovek na kanalizačním potrubí z trub z plastu z tvrdého PVC systém KG nebo z polypropylenu systém KG 2000 v otevřeném výkopu jednoosých DN 150</t>
  </si>
  <si>
    <t xml:space="preserve">Poznámka k souboru cen:
1. V cenách nejsou započteny náklady na dodání tvarovek. Tvarovky se oceňují ve ve specifikaci. </t>
  </si>
  <si>
    <t>"PŘÍPOJKY UV" 9</t>
  </si>
  <si>
    <t>"(UV1, UV4, UV5, UV6, UV9, UV11, UV13, UV15, UV17)"</t>
  </si>
  <si>
    <t>43</t>
  </si>
  <si>
    <t>286113610</t>
  </si>
  <si>
    <t>koleno kanalizace plastové KGB 150x45°</t>
  </si>
  <si>
    <t>1545637677</t>
  </si>
  <si>
    <t>Trubky z polyvinylchloridu kanalizace domovní a uliční KG - Systém (PVC) PipeLife kolena KGB KGB 150x45°</t>
  </si>
  <si>
    <t>44</t>
  </si>
  <si>
    <t>894411121</t>
  </si>
  <si>
    <t>Zřízení šachet kanalizačních z betonových dílců na potrubí DN nad 200 do 300 dno beton tř. C 25/30</t>
  </si>
  <si>
    <t>-2093429928</t>
  </si>
  <si>
    <t>Zřízení šachet kanalizačních z betonových dílců výšky vstupu do 1,50 m s obložením dna betonem tř. C 25/30, na potrubí DN přes 200 do 300</t>
  </si>
  <si>
    <t xml:space="preserve">Poznámka k souboru cen:
1. Příplatek k ceně šachet z betonových dílců za každých dalších i započatých 0,60 m výšky vstupu     se oceňuje cenou 894 11-8001 této části katalogu. 2. V cenách jsou započteny i náklady na:     a) podkladní desku z betonu prostého.     b) zhotovení monolitického dna 3. V cenách nejsou započteny náklady na:     a) litinové poklopy; osazení litinových poklopů se oceňuje cenami souboru cen 899 10- . 1         Osazení poklopů litinových a ocelových včetně rámů části A 01 tohoto katalogu; dodání poklopů se         oceňuje ve specifikaci,     b) dodání betonových dílců (vyrovnávací prstenec, přechodová skruž, přechodová deska, skruže,         šachtové a skružová těsnění); tyto se oceňují ve specifikaci. </t>
  </si>
  <si>
    <t>"KANALIZAČNÍ ŠACHTY" 2</t>
  </si>
  <si>
    <t>"km 0,246 70 P: Š2"</t>
  </si>
  <si>
    <t>"km 0,254 39 L: Š1"</t>
  </si>
  <si>
    <t>45</t>
  </si>
  <si>
    <t>592241610</t>
  </si>
  <si>
    <t>skruž betonová s ocelová se stupadly +PE povlakem TBH TBS-Q 1000/500/120 SP 100x50x12 cm</t>
  </si>
  <si>
    <t>97065412</t>
  </si>
  <si>
    <t>Prefabrikáty pro vstupní šachty a drenážní šachtice (betonové a železobetonové) šachty pro odpadní kanály a potrubí uložená v zemi skruže s ocelovými stupadly s PE povlakem TBS-Q 1000/500/120 SP  100 x 50 x 12</t>
  </si>
  <si>
    <t>46</t>
  </si>
  <si>
    <t>592241600</t>
  </si>
  <si>
    <t>skruž betonová s ocelová se stupadly +PE povlakem TBS-Q 1000/250/120 SP 100x25x12 cm</t>
  </si>
  <si>
    <t>1302246383</t>
  </si>
  <si>
    <t>Prefabrikáty pro vstupní šachty a drenážní šachtice (betonové a železobetonové) šachty pro odpadní kanály a potrubí uložená v zemi skruže s ocelovými stupadly s PE povlakem TBS-Q 1000/250/120 SP  100 x 25 x 12</t>
  </si>
  <si>
    <t>47</t>
  </si>
  <si>
    <t>592241670</t>
  </si>
  <si>
    <t>skruž betonová přechodová TBR-Q 625/600/120 SP 62,5/100x60x12 cm</t>
  </si>
  <si>
    <t>1326075120</t>
  </si>
  <si>
    <t>Prefabrikáty pro vstupní šachty a drenážní šachtice (betonové a železobetonové) šachty pro odpadní kanály a potrubí uložená v zemi skruž přechodová TBR-Q  625/600/120 SP    62,5/100 x 60 x 12</t>
  </si>
  <si>
    <t>48</t>
  </si>
  <si>
    <t>592241770</t>
  </si>
  <si>
    <t>prstenec betonový vyrovnávací TBW-Q 625/100/120 62,5x10x12 cm</t>
  </si>
  <si>
    <t>2057378584</t>
  </si>
  <si>
    <t>Prefabrikáty pro vstupní šachty a drenážní šachtice (betonové a železobetonové) šachty pro odpadní kanály a potrubí uložená v zemi prstenec vyrovnávací TBW-Q 625/100/120   62,5 x 10 x 12</t>
  </si>
  <si>
    <t>49</t>
  </si>
  <si>
    <t>592243370</t>
  </si>
  <si>
    <t>dno betonové šachty kanalizační TBZ-Q.1 100/60 V max. 40 100/60x40 cm</t>
  </si>
  <si>
    <t>1001095748</t>
  </si>
  <si>
    <t>Prefabrikáty pro vstupní šachty a drenážní šachtice (betonové a železobetonové) šachty pro odpadní kanály a potrubí uložená v zemi dno šachty kanalizační přímé V - průměr odtoku TBZ-Q.1  100/60 V max.40    100 / 60 x 40</t>
  </si>
  <si>
    <t>50</t>
  </si>
  <si>
    <t>895941111</t>
  </si>
  <si>
    <t>Zřízení vpusti kanalizační uliční z betonových dílců typ UV-50 normální</t>
  </si>
  <si>
    <t>1418921122</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</si>
  <si>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</si>
  <si>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"km 0,015 09 L: UV1"</t>
  </si>
  <si>
    <t>"km 0,040 86 P: UV4"</t>
  </si>
  <si>
    <t>"km 0,062 47 P: UV5"</t>
  </si>
  <si>
    <t>"km 0,083 56 P: UV6"</t>
  </si>
  <si>
    <t>"km 0,102 87 L: UV8"</t>
  </si>
  <si>
    <t>"km 0,102 87 P: UV9"</t>
  </si>
  <si>
    <t>"km 0,131 19 L: UV10"</t>
  </si>
  <si>
    <t>"km 0,131 19 P: UV11"</t>
  </si>
  <si>
    <t>"km 0,160 62 L: UV12"</t>
  </si>
  <si>
    <t>"km 0,160 62 P: UV13"</t>
  </si>
  <si>
    <t>"km 0,195 87 L: UV14"</t>
  </si>
  <si>
    <t>"km 0,197 87 P: UV15"</t>
  </si>
  <si>
    <t>"km 0,221 05 L: UV16"</t>
  </si>
  <si>
    <t>"km 0,221 05 P: UV17"</t>
  </si>
  <si>
    <t>51</t>
  </si>
  <si>
    <t>592238540</t>
  </si>
  <si>
    <t>skruž betonová pro uliční vpusť s výtokovým otvorem PVC TBV 450/550/3z (sifon)</t>
  </si>
  <si>
    <t>1712921099</t>
  </si>
  <si>
    <t>Prefabrikáty pro uliční vpusti dílce betonové pro uliční vpusti skruž s  otvorem PVC TBV-Q 450/550/3z PVC</t>
  </si>
  <si>
    <t>52</t>
  </si>
  <si>
    <t>592238520</t>
  </si>
  <si>
    <t>dno betonové pro uliční vpusť s kalovou prohlubní TBV-Q 2a 45x30x5 cm</t>
  </si>
  <si>
    <t>-615101015</t>
  </si>
  <si>
    <t>Prefabrikáty pro uliční vpusti dílce betonové pro uliční vpusti dno s kalovou prohlubní TBV-Q 450/300/2a       45 x 30 x 5</t>
  </si>
  <si>
    <t>53</t>
  </si>
  <si>
    <t>592238580</t>
  </si>
  <si>
    <t>skruž betonová pro uliční vpusť horní TBV-Q 450/555/5d, 45x55x5 cm</t>
  </si>
  <si>
    <t>471218556</t>
  </si>
  <si>
    <t>Prefabrikáty pro uliční vpusti dílce betonové pro uliční vpusti skruže horní TBV-Q 450/555/5d         45 x 57 x 5</t>
  </si>
  <si>
    <t>54</t>
  </si>
  <si>
    <t>592238620</t>
  </si>
  <si>
    <t>skruž betonová pro uliční vpusť středová TBV-Q 450/295/6a 45x30x5 cm</t>
  </si>
  <si>
    <t>-102508150</t>
  </si>
  <si>
    <t>Prefabrikáty pro uliční vpusti dílce betonové pro uliční vpusti skruže středové TBV-Q 450/295/6a        45 x 30 x 5</t>
  </si>
  <si>
    <t>55</t>
  </si>
  <si>
    <t>592238640</t>
  </si>
  <si>
    <t>prstenec betonový pro uliční vpusť vyrovnávací TBV-Q 390/60/10a, 39x6x5 cm</t>
  </si>
  <si>
    <t>1333751224</t>
  </si>
  <si>
    <t>Prefabrikáty pro uliční vpusti dílce betonové pro uliční vpusti prstenec vyrovnávací TBV-Q 390/60/10a       39 x 6 x 5</t>
  </si>
  <si>
    <t>56</t>
  </si>
  <si>
    <t>899103111</t>
  </si>
  <si>
    <t>Osazení poklopů litinových nebo ocelových včetně rámů hmotnosti nad 100 do 150 kg</t>
  </si>
  <si>
    <t>531886419</t>
  </si>
  <si>
    <t>Osazení poklopů litinových a ocelových včetně rámů hmotnosti jednotlivě přes 100 do 150 kg</t>
  </si>
  <si>
    <t xml:space="preserve">Poznámka k souboru cen:
1. Cena -1111 lze použít i pro osazení rektifikačních kroužků nebo rámečků. 2. V cenách nejsou započteny náklady na dodání poklopů včetně rámů; tyto náklady se oceňují ve     specifikaci. </t>
  </si>
  <si>
    <t>"KANALIZAČNÍ ŠACHTA" 1</t>
  </si>
  <si>
    <t>"(Š2)"</t>
  </si>
  <si>
    <t>57</t>
  </si>
  <si>
    <t>286619330</t>
  </si>
  <si>
    <t>poklop litinový TEGRA 600 B125</t>
  </si>
  <si>
    <t>697166617</t>
  </si>
  <si>
    <t>Revizní šachty a dvorní vpusti systém Wavin - kanalizační šachty revizní šachty "TEGRA" DN 600 poklop litinový TEGRA 600 B125</t>
  </si>
  <si>
    <t>P</t>
  </si>
  <si>
    <t>Poznámka k položce:
WAVIN, kód výrobku: RF710000W</t>
  </si>
  <si>
    <t>58</t>
  </si>
  <si>
    <t>899104111</t>
  </si>
  <si>
    <t>Osazení poklopů litinových nebo ocelových včetně rámů hmotnosti nad 150 kg</t>
  </si>
  <si>
    <t>734157728</t>
  </si>
  <si>
    <t>Osazení poklopů litinových a ocelových včetně rámů hmotnosti jednotlivě přes 150 kg</t>
  </si>
  <si>
    <t>"(Š1)"</t>
  </si>
  <si>
    <t>59</t>
  </si>
  <si>
    <t>286619350</t>
  </si>
  <si>
    <t>poklop litinový TEGRA 600 D400</t>
  </si>
  <si>
    <t>-1447758457</t>
  </si>
  <si>
    <t>Revizní šachty a dvorní vpusti systém Wavin - kanalizační šachty revizní šachty "TEGRA" DN 600 poklop litinový TEGRA 600 D400</t>
  </si>
  <si>
    <t>Poznámka k položce:
WAVIN, kód výrobku: RF730000W</t>
  </si>
  <si>
    <t>60</t>
  </si>
  <si>
    <t>899201111</t>
  </si>
  <si>
    <t>Osazení mříží litinových včetně rámů a košů na bahno hmotnosti do 50 kg</t>
  </si>
  <si>
    <t>430010284</t>
  </si>
  <si>
    <t>Osazení mříží litinových včetně rámů a košů na bahno hmotnosti jednotlivě do 50 kg</t>
  </si>
  <si>
    <t xml:space="preserve">Poznámka k souboru cen:
1. V cenách nejsou započteny náklady na dodání mříží, rámů a košů na bahno; tyto náklady se oceňují     ve specifikaci. </t>
  </si>
  <si>
    <t>"VTOKOVÉ OBJEKTY" 2</t>
  </si>
  <si>
    <t>61</t>
  </si>
  <si>
    <t>592239999.R</t>
  </si>
  <si>
    <t>ocelový rám + mříž pro vtokovou jímku</t>
  </si>
  <si>
    <t>2035264680</t>
  </si>
  <si>
    <t>62</t>
  </si>
  <si>
    <t>899202211</t>
  </si>
  <si>
    <t>Demontáž mříží litinových včetně rámů hmotnosti přes 50 do 100 kg</t>
  </si>
  <si>
    <t>-856384932</t>
  </si>
  <si>
    <t>Demontáž mříží litinových včetně rámů, hmotnosti jednotlivě přes 50 do 100 Kg</t>
  </si>
  <si>
    <t>"stáv. rušené UV v trase" 3</t>
  </si>
  <si>
    <t>63</t>
  </si>
  <si>
    <t>899203111</t>
  </si>
  <si>
    <t>Osazení mříží litinových včetně rámů a košů na bahno hmotnosti nad 100 do 150 kg</t>
  </si>
  <si>
    <t>1627820671</t>
  </si>
  <si>
    <t>Osazení mříží litinových včetně rámů a košů na bahno hmotnosti jednotlivě přes 100 do 150 kg</t>
  </si>
  <si>
    <t>64</t>
  </si>
  <si>
    <t>592238740</t>
  </si>
  <si>
    <t>koš pozink. C3 DIN 4052, vysoký, pro rám 500/500</t>
  </si>
  <si>
    <t>1471579137</t>
  </si>
  <si>
    <t>Prefabrikáty pro uliční vpusti dílce betonové pro uliční vpusti vpusť dešťová uliční s rámem koš pozink. C3 DIN 4052, vysoký, rám 500/300</t>
  </si>
  <si>
    <t>65</t>
  </si>
  <si>
    <t>592238760</t>
  </si>
  <si>
    <t>rám zabetonovaný DIN 19583-9 500/500 mm</t>
  </si>
  <si>
    <t>-174045320</t>
  </si>
  <si>
    <t>Prefabrikáty pro uliční vpusti dílce betonové pro uliční vpusti vpusť dešťová uliční s rámem rám zabetonovaný DIN 19583-9, 500/500mm</t>
  </si>
  <si>
    <t>66</t>
  </si>
  <si>
    <t>592238780</t>
  </si>
  <si>
    <t>mříž M1 D400 DIN 19583-13, 500/500 mm</t>
  </si>
  <si>
    <t>855595739</t>
  </si>
  <si>
    <t>Prefabrikáty pro uliční vpusti dílce betonové pro uliční vpusti vpusť dešťová uliční s rámem mříž M1 D400 DIN 19583-13, 500/500mm</t>
  </si>
  <si>
    <t>67</t>
  </si>
  <si>
    <t>899432111</t>
  </si>
  <si>
    <t>Výšková úprava uličního vstupu nebo vpusti do 200 mm snížením krycího hrnce, šoupěte nebo hydrantu</t>
  </si>
  <si>
    <t>-221961440</t>
  </si>
  <si>
    <t>Výšková úprava uličního vstupu nebo vpusti do 200 mm snížením krycího hrnce, šoupěte, nebo hydrantu bez úpravy armatur</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</si>
  <si>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</si>
  <si>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"stáv. vodovodní uzávěry, hydranty a šoupata v trase" 12</t>
  </si>
  <si>
    <t>68</t>
  </si>
  <si>
    <t>899623161</t>
  </si>
  <si>
    <t>Obetonování potrubí nebo zdiva stok betonem prostým tř. C 20/25 v otevřeném výkopu</t>
  </si>
  <si>
    <t>145532835</t>
  </si>
  <si>
    <t>Obetonování potrubí nebo zdiva stok betonem prostým v otevřeném výkopu, beton tř. C 20/25</t>
  </si>
  <si>
    <t xml:space="preserve">Poznámka k souboru cen:
1. Obetonování zdiva stok ve štole se oceňuje cenami souboru cen 359 31-02 Výplň za rubem cihelného     zdiva stok části A 03 tohoto katalogu. </t>
  </si>
  <si>
    <t>"zaslepení stáv. kanalizačních přípojek rušených UV" 3*0,15</t>
  </si>
  <si>
    <t>69</t>
  </si>
  <si>
    <t>899999999.R</t>
  </si>
  <si>
    <t>Demontáž uliční vpusti vč. přípojky, zemních prací apod.</t>
  </si>
  <si>
    <t>ks</t>
  </si>
  <si>
    <t>2070112215</t>
  </si>
  <si>
    <t>Demontáž uliční vpusti vč. přípojky, zemních prací</t>
  </si>
  <si>
    <t>"stáv. UV v trase" 3</t>
  </si>
  <si>
    <t>Ostatní konstrukce a práce, bourání</t>
  </si>
  <si>
    <t>70</t>
  </si>
  <si>
    <t>913121111</t>
  </si>
  <si>
    <t>Montáž a demontáž dočasné dopravní značky kompletní základní</t>
  </si>
  <si>
    <t>2012283297</t>
  </si>
  <si>
    <t>Montáž a demontáž dočasných dopravních značek kompletních značek vč. podstavce a sloupku základních</t>
  </si>
  <si>
    <t xml:space="preserve">Poznámka k souboru cen:
1. V cenách jsou započteny náklady na montáž i demontáž dočasné značky, nebo podstavce. </t>
  </si>
  <si>
    <t>"viz příloha PD - Dopravně-inženýrské opatření"</t>
  </si>
  <si>
    <t>"B 1" 4</t>
  </si>
  <si>
    <t>"E 12" 4</t>
  </si>
  <si>
    <t>"IS 11a" 2</t>
  </si>
  <si>
    <t>"IP 22" 7</t>
  </si>
  <si>
    <t>"IS 11b" 11</t>
  </si>
  <si>
    <t>"IS 11c" 19</t>
  </si>
  <si>
    <t>"IP 10a" 2</t>
  </si>
  <si>
    <t>"E 3a" 1</t>
  </si>
  <si>
    <t>"IP 10b" 1</t>
  </si>
  <si>
    <t>"B 20a" 2</t>
  </si>
  <si>
    <t>71</t>
  </si>
  <si>
    <t>913121211</t>
  </si>
  <si>
    <t>Příplatek k dočasné dopravní značce kompletní základní za první a ZKD den použití</t>
  </si>
  <si>
    <t>-161262090</t>
  </si>
  <si>
    <t>Montáž a demontáž dočasných dopravních značek Příplatek za první a každý další den použití dočasných dopravních značek k ceně 12-1111</t>
  </si>
  <si>
    <t>"předpokládaná doba výstavby cca 60 dní"</t>
  </si>
  <si>
    <t>60*53</t>
  </si>
  <si>
    <t>72</t>
  </si>
  <si>
    <t>913221113</t>
  </si>
  <si>
    <t>Montáž a demontáž dočasné dopravní zábrany Z2 světelné šířky 3 m s 5 světly</t>
  </si>
  <si>
    <t>712846484</t>
  </si>
  <si>
    <t>Montáž a demontáž dočasných dopravních zábran Z2 světelných včetně zásobníku na akumulátor, šířky 3 m, 5 světel</t>
  </si>
  <si>
    <t xml:space="preserve">Poznámka k souboru cen:
1. V cenách jsou započteny náklady na montáž i demontáž dočasné zábrany. </t>
  </si>
  <si>
    <t>"Z2 + S7" 4</t>
  </si>
  <si>
    <t>73</t>
  </si>
  <si>
    <t>913221213</t>
  </si>
  <si>
    <t>Příplatek k dočasné dopravní zábraně Z2 světelné šířky 3m s 5 světly za první a ZKD den použití</t>
  </si>
  <si>
    <t>699548855</t>
  </si>
  <si>
    <t>Montáž a demontáž dočasných dopravních zábran Z2 Příplatek za první a každý další den použití dočasných dopravních zábran Z2 k ceně 22-1113</t>
  </si>
  <si>
    <t>60*4</t>
  </si>
  <si>
    <t>74</t>
  </si>
  <si>
    <t>913311111</t>
  </si>
  <si>
    <t>Montáž a demontáž dočasného dopravního kužele reflexního v 600 mm</t>
  </si>
  <si>
    <t>2084683171</t>
  </si>
  <si>
    <t>Montáž a demontáž dočasných dopravních vodících zařízení kužele reflexního, výšky 600 mm</t>
  </si>
  <si>
    <t xml:space="preserve">Poznámka k souboru cen:
1. V cenách jsou započteny náklady na montáž i demontáž dočasného vodícího zařízení. </t>
  </si>
  <si>
    <t>"orientačně" 20</t>
  </si>
  <si>
    <t>75</t>
  </si>
  <si>
    <t>913311211</t>
  </si>
  <si>
    <t>Příplatek k dočasnému kuželu reflexnímu v 600 mm za první a ZKD den použití</t>
  </si>
  <si>
    <t>233441848</t>
  </si>
  <si>
    <t>Montáž a demontáž dočasných dopravních vodících zařízení Příplatek za první a každý další den použití dočasných dopravních vodících zařízení k ceně 31-1111</t>
  </si>
  <si>
    <t>"předpokládaná doba používání cca 30 dní"</t>
  </si>
  <si>
    <t>30*20</t>
  </si>
  <si>
    <t>76</t>
  </si>
  <si>
    <t>914111111</t>
  </si>
  <si>
    <t>Montáž svislé dopravní značky do velikosti 1 m2 objímkami na sloupek nebo konzolu</t>
  </si>
  <si>
    <t>-599201639</t>
  </si>
  <si>
    <t>Montáž svislé dopravní značky základní velikosti do 1 m2 objímkami na sloupky nebo konzoly</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</si>
  <si>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21 M Elektromontáže – silnoproud,     b) upevněných na lanech, nebo speciálních konstrukcích nesoucích více značek, tyto se oceňují         individuálně. </t>
  </si>
  <si>
    <t>"viz příloha PD - Svislé dopravní značení"</t>
  </si>
  <si>
    <t>"P 2" 1</t>
  </si>
  <si>
    <t>77</t>
  </si>
  <si>
    <t>404442320</t>
  </si>
  <si>
    <t>značka svislá reflexní AL- 3M 500 x 500 mm</t>
  </si>
  <si>
    <t>1442394058</t>
  </si>
  <si>
    <t>Výrobky a zabezpečovací prvky pro zařízení silniční značky dopravní svislé FeZn  plech FeZn AL     plech Al NK, 3M   povrchová úprava reflexní fólií tř.1 čtvercové značky P2, P3, P8, IP1-7,IP10,E1,E2,E6,E9,E10,E12,IJ4 500 x 500 mm AL- 3M  reflexní tř.1</t>
  </si>
  <si>
    <t>78</t>
  </si>
  <si>
    <t>404452250</t>
  </si>
  <si>
    <t>sloupek Zn 60 - 350</t>
  </si>
  <si>
    <t>-324983873</t>
  </si>
  <si>
    <t>Výrobky a zabezpečovací prvky pro zařízení silniční značky dopravní svislé sloupky Zn 60 - 350</t>
  </si>
  <si>
    <t>79</t>
  </si>
  <si>
    <t>404452400</t>
  </si>
  <si>
    <t>patka hliníková HP 60</t>
  </si>
  <si>
    <t>-876837971</t>
  </si>
  <si>
    <t>Výrobky a zabezpečovací prvky pro zařízení silniční značky dopravní svislé patky hliníkové HP 60</t>
  </si>
  <si>
    <t>80</t>
  </si>
  <si>
    <t>404452530</t>
  </si>
  <si>
    <t>víčko plastové na sloupek 60</t>
  </si>
  <si>
    <t>-432935715</t>
  </si>
  <si>
    <t>Výrobky a zabezpečovací prvky pro zařízení silniční značky dopravní svislé víčka plastová na sloupek 60</t>
  </si>
  <si>
    <t>81</t>
  </si>
  <si>
    <t>404452560</t>
  </si>
  <si>
    <t>upínací svorka na sloupek US 60</t>
  </si>
  <si>
    <t>-233430225</t>
  </si>
  <si>
    <t>1*2 'Přepočtené koeficientem množství</t>
  </si>
  <si>
    <t>82</t>
  </si>
  <si>
    <t>915221112</t>
  </si>
  <si>
    <t>Vodorovné dopravní značení bílým plastem vodící čáry šířky 250 mm retroreflexní</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</si>
  <si>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</si>
  <si>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Export VZ</t>
  </si>
  <si>
    <t>List obsahuje:</t>
  </si>
  <si>
    <t>3.0</t>
  </si>
  <si>
    <t>ZAMOK</t>
  </si>
  <si>
    <t>False</t>
  </si>
  <si>
    <t>{69430ffd-9ccb-43c8-97b4-7c43c1bc0245}</t>
  </si>
  <si>
    <t>0,01</t>
  </si>
  <si>
    <t>21</t>
  </si>
  <si>
    <t>15</t>
  </si>
  <si>
    <t>REKAPITULACE STAVBY</t>
  </si>
  <si>
    <t>v ---  níže se nacházejí doplnkové a pomocné údaje k sestavám  --- v</t>
  </si>
  <si>
    <t>Návod na vyplnění</t>
  </si>
  <si>
    <t>0,001</t>
  </si>
  <si>
    <t>Kód:</t>
  </si>
  <si>
    <t>2018_03</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</si>
  <si>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</si>
  <si>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</si>
  <si>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REKONSTRUKCE TYRŠOVY ULICE, SILNICE II/183 KOLOVEČ</t>
  </si>
  <si>
    <t>0,1</t>
  </si>
  <si>
    <t>KSO:</t>
  </si>
  <si>
    <t>822 26 76</t>
  </si>
  <si>
    <t>CC-CZ:</t>
  </si>
  <si>
    <t/>
  </si>
  <si>
    <t>1</t>
  </si>
  <si>
    <t>Místo:</t>
  </si>
  <si>
    <t>Koloveč</t>
  </si>
  <si>
    <t>Datum:</t>
  </si>
  <si>
    <t>15.1.2018</t>
  </si>
  <si>
    <t>10</t>
  </si>
  <si>
    <t>100</t>
  </si>
  <si>
    <t>Zadavatel:</t>
  </si>
  <si>
    <t>IČ:</t>
  </si>
  <si>
    <t>SÚS Plzeňského kraje, p.o. a Městys Koloveč</t>
  </si>
  <si>
    <t>DIČ:</t>
  </si>
  <si>
    <t>Uchazeč:</t>
  </si>
  <si>
    <t>Vyplň údaj</t>
  </si>
  <si>
    <t>Projektant:</t>
  </si>
  <si>
    <t>12285447</t>
  </si>
  <si>
    <t>Ing. Jaroslav Rojt</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</si>
  <si>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</si>
  <si>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</si>
  <si>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</si>
  <si>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</si>
  <si>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</si>
  <si>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</si>
  <si>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</si>
  <si>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</si>
  <si>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</si>
  <si>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</si>
  <si>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</si>
  <si>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</si>
  <si>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</si>
  <si>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</si>
  <si>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</si>
  <si>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</si>
  <si>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</si>
  <si>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</si>
  <si>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</si>
  <si>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</si>
  <si>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</si>
  <si>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</si>
  <si>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</si>
  <si>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</si>
  <si>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</si>
  <si>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</si>
  <si>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</si>
  <si>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</si>
  <si>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</si>
  <si>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</si>
  <si>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</si>
  <si>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</si>
  <si>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</si>
  <si>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</si>
  <si>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</si>
  <si>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</si>
  <si>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</si>
  <si>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</si>
  <si>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</si>
  <si>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</si>
  <si>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101</t>
  </si>
  <si>
    <t>Komunikace</t>
  </si>
  <si>
    <t>STA</t>
  </si>
  <si>
    <t>{c80df8f3-e77a-4013-a34a-915c7ac7c73e}</t>
  </si>
  <si>
    <t>2</t>
  </si>
  <si>
    <t>102</t>
  </si>
  <si>
    <t>Chodníky</t>
  </si>
  <si>
    <t>{b40e1f89-fdc0-482e-b8be-c06864251c09}</t>
  </si>
  <si>
    <t>822 59 31</t>
  </si>
  <si>
    <t>901</t>
  </si>
  <si>
    <t>VRN</t>
  </si>
  <si>
    <t>VON</t>
  </si>
  <si>
    <t>{a6c2879e-028d-458b-8805-a8f1904f1f75}</t>
  </si>
  <si>
    <t>Zpět na list:</t>
  </si>
  <si>
    <t>KRYCÍ LIST SOUPISU</t>
  </si>
  <si>
    <t>Objekt:</t>
  </si>
  <si>
    <t>101 - Komunikace</t>
  </si>
  <si>
    <t>SÚS Plzeňského kraje, p.o.</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</si>
  <si>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</si>
  <si>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</si>
  <si>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</si>
  <si>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</si>
  <si>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</si>
  <si>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</si>
  <si>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</si>
  <si>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</si>
  <si>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</si>
  <si>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</si>
  <si>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</si>
  <si>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</si>
  <si>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</si>
  <si>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</si>
  <si>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</si>
  <si>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</si>
  <si>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</si>
  <si>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</si>
  <si>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</si>
  <si>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</si>
  <si>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</si>
  <si>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</si>
  <si>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</si>
  <si>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</si>
  <si>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</si>
  <si>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</si>
  <si>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</si>
  <si>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</si>
  <si>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</si>
  <si>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</si>
  <si>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</si>
  <si>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</si>
  <si>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</si>
  <si>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113107226</t>
  </si>
  <si>
    <t>Odstranění podkladu pl přes 200 m2 z kameniva drceného tl 450 mm</t>
  </si>
  <si>
    <t>m2</t>
  </si>
  <si>
    <t>CS ÚRS 2016 01</t>
  </si>
  <si>
    <t>4</t>
  </si>
  <si>
    <t>-1305719099</t>
  </si>
  <si>
    <t>PP</t>
  </si>
  <si>
    <t>Odstranění podkladů nebo krytů s přemístěním hmot na skládku na vzdálenost do 20 m nebo s naložením na dopravní prostředek v ploše jednotlivě přes 200 m2 z kameniva hrubého drceného se štětem, o tl. vrstvy přes 250 do 450 mm</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</si>
  <si>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</si>
  <si>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</si>
  <si>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VV</t>
  </si>
  <si>
    <t>"pod stáv. krytem komunikace" 1570</t>
  </si>
  <si>
    <t>113107242</t>
  </si>
  <si>
    <t>Odstranění podkladu pl přes 200 m2 živičných tl 100 mm</t>
  </si>
  <si>
    <t>-358253400</t>
  </si>
  <si>
    <t>Odstranění podkladů nebo krytů s přemístěním hmot na skládku na vzdálenost do 20 m nebo s naložením na dopravní prostředek v ploše jednotlivě přes 200 m2 živičných, o tl. vrstvy přes 50 do 100 mm</t>
  </si>
  <si>
    <t>"stáv. kryt komunikace" 1570</t>
  </si>
  <si>
    <t>3</t>
  </si>
  <si>
    <t>122301102</t>
  </si>
  <si>
    <t>Odkopávky a prokopávky nezapažené v hornině tř. 4 objem do 1000 m3</t>
  </si>
  <si>
    <t>m3</t>
  </si>
  <si>
    <t>302636621</t>
  </si>
  <si>
    <t>Odkopávky a prokopávky nezapažené s přehozením výkopku na vzdálenost do 3 m nebo s naložením na dopravní prostředek v hornině tř. 4 přes 100 do 1 000 m3</t>
  </si>
  <si>
    <t xml:space="preserve">Poznámka k souboru cen:
1. Odkopávky a prokopávky v roubených prostorech se oceňují podle čl. 3116 Všeobec- 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</si>
  <si>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"pro novou konstrukci komunikace"</t>
  </si>
  <si>
    <t>"určeno z příčných řezů" 220</t>
  </si>
  <si>
    <t>"v místě sanace podkladních zemin v aktivní zóně"</t>
  </si>
  <si>
    <t>"KOMUNIKACE"</t>
  </si>
  <si>
    <t>"km 0,000 00 - 0,260 03" (1620/2)*0,4</t>
  </si>
  <si>
    <t>Součet</t>
  </si>
  <si>
    <t>122301109</t>
  </si>
  <si>
    <t>Příplatek za lepivost u odkopávek nezapažených v hornině tř. 4</t>
  </si>
  <si>
    <t>1262985924</t>
  </si>
  <si>
    <t>Odkopávky a prokopávky nezapažené s přehozením výkopku na vzdálenost do 3 m nebo s naložením na dopravní prostředek v hornině tř. 4 Příplatek k cenám za lepivost horniny tř. 4</t>
  </si>
  <si>
    <t>5</t>
  </si>
  <si>
    <t>131301101</t>
  </si>
  <si>
    <t>Hloubení jam nezapažených v hornině tř. 4 objemu do 100 m3</t>
  </si>
  <si>
    <t>1070768994</t>
  </si>
  <si>
    <t>Hloubení nezapažených jam a zářezů s urovnáním dna do předepsaného profilu a spádu v hornině tř. 4 do 100 m3</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</si>
  <si>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</si>
  <si>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"pro uliční vpusti"</t>
  </si>
  <si>
    <t>1,5*1,5*1,5*14</t>
  </si>
  <si>
    <t>"(UV1, UV4, UV5, UV6, UV8 - UV17)"</t>
  </si>
  <si>
    <t>"pro kanal. šachty"</t>
  </si>
  <si>
    <t>2*2*2*2</t>
  </si>
  <si>
    <t>"(Š1, Š2)"</t>
  </si>
  <si>
    <t>"pro vtokové jímky"</t>
  </si>
  <si>
    <t>1,2*1,4*0,8*2</t>
  </si>
  <si>
    <t>"(VO2, VO3)"</t>
  </si>
  <si>
    <t>6</t>
  </si>
  <si>
    <t>131301109</t>
  </si>
  <si>
    <t>Příplatek za lepivost u hloubení jam nezapažených v hornině tř. 4</t>
  </si>
  <si>
    <t>-948950027</t>
  </si>
  <si>
    <t>Hloubení nezapažených jam a zářezů s urovnáním dna do předepsaného profilu a spádu Příplatek k cenám za lepivost horniny tř. 4</t>
  </si>
  <si>
    <t>7</t>
  </si>
  <si>
    <t>132301101</t>
  </si>
  <si>
    <t>Hloubení rýh š do 600 mm v hornině tř. 4 objemu do 100 m3</t>
  </si>
  <si>
    <t>-1965870034</t>
  </si>
  <si>
    <t>Hloubení zapažených i nezapažených rýh šířky do 600 mm s urovnáním dna do předepsaného profilu a spádu v hornině tř. 4 do 100 m3</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</si>
  <si>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</si>
  <si>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"pro podélnou drenáž"</t>
  </si>
  <si>
    <t>0,5*0,4*410</t>
  </si>
  <si>
    <t>8</t>
  </si>
  <si>
    <t>132301109</t>
  </si>
  <si>
    <t>Příplatek za lepivost k hloubení rýh š do 600 mm v hornině tř. 4</t>
  </si>
  <si>
    <t>405099332</t>
  </si>
  <si>
    <t>Hloubení zapažených i nezapažených rýh šířky do 600 mm s urovnáním dna do předepsaného profilu a spádu v hornině tř. 4 Příplatek k cenám za lepivost horniny tř. 4</t>
  </si>
  <si>
    <t>9</t>
  </si>
  <si>
    <t>132301201</t>
  </si>
  <si>
    <t>Hloubení rýh š do 2000 mm v hornině tř. 4 objemu do 100 m3</t>
  </si>
  <si>
    <t>1200949784</t>
  </si>
  <si>
    <t>Hloubení zapažených i nezapažených rýh šířky přes 600 do 2 000 mm s urovnáním dna do předepsaného profilu a spádu v hornině tř. 4 do 100 m3</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</si>
  <si>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</si>
  <si>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"pro přípojky nových UV"</t>
  </si>
  <si>
    <t>0,9*1,5*46,5</t>
  </si>
  <si>
    <t>"pro přípojky vtokových objektů"</t>
  </si>
  <si>
    <t>1,1*1,5*14</t>
  </si>
  <si>
    <t>132301209</t>
  </si>
  <si>
    <t>Příplatek za lepivost k hloubení rýh š do 2000 mm v hornině tř. 4</t>
  </si>
  <si>
    <t>1600047462</t>
  </si>
  <si>
    <t>Hloubení zapažených i nezapažených rýh šířky přes 600 do 2 000 mm s urovnáním dna do předepsaného profilu a spádu v hornině tř. 4 Příplatek k cenám za lepivost horniny tř. 4</t>
  </si>
  <si>
    <t>11</t>
  </si>
  <si>
    <t>161101101</t>
  </si>
  <si>
    <t>Svislé přemístění výkopku z horniny tř. 1 až 4 hl výkopu do 2,5 m</t>
  </si>
  <si>
    <t>538906156</t>
  </si>
  <si>
    <t>Svislé přemístění výkopku bez naložení do dopravní nádoby avšak s vyprázdněním dopravní nádoby na hromadu nebo do dopravního prostředku z horniny tř. 1 až 4, při hloubce výkopu přes 1 do 2,5 m</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</si>
  <si>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</si>
  <si>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"viz položky hloubení jam a rýh"</t>
  </si>
  <si>
    <t>66+82+86</t>
  </si>
  <si>
    <t>12</t>
  </si>
  <si>
    <t>162301101</t>
  </si>
  <si>
    <t>Vodorovné přemístění do 500 m výkopku/sypaniny z horniny tř. 1 až 4</t>
  </si>
  <si>
    <t>-902454534</t>
  </si>
  <si>
    <t>Vodorovné přemístění výkopku nebo sypaniny po suchu na obvyklém dopravním prostředku, bez naložení výkopku, avšak se složením bez rozhrnutí z horniny tř. 1 až 4 na vzdálenost přes 50 do 500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</si>
  <si>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</si>
  <si>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"zemina na dočasnou skládku a zpět"</t>
  </si>
  <si>
    <t>"pro obsyp UV a Š" 45*2</t>
  </si>
  <si>
    <t>"pro zásyp rýh" 49*2</t>
  </si>
  <si>
    <t>"pro zřízení zemních krajnic" 2*2</t>
  </si>
  <si>
    <t>"pro terénní úpravy" 50*2</t>
  </si>
  <si>
    <t>13</t>
  </si>
  <si>
    <t>162701105</t>
  </si>
  <si>
    <t>Vodorovné přemístění do 10000 m výkopku/sypaniny z horniny tř. 1 až 4</t>
  </si>
  <si>
    <t>-1784929738</t>
  </si>
  <si>
    <t>Vodorovné přemístění výkopku nebo sypaniny po suchu na obvyklém dopravním prostředku, bez naložení výkopku, avšak se složením bez rozhrnutí z horniny tř. 1 až 4 na vzdálenost přes 9 000 do 10 000 m</t>
  </si>
  <si>
    <t>"odvoz výkopku zeminy - přebytečná a nevhodná zemina"</t>
  </si>
  <si>
    <t>"celkem natěženo zeminy" 544+66+82+86</t>
  </si>
  <si>
    <t>"pro obsyp UV a Š" -45</t>
  </si>
  <si>
    <t>"pro zásyp rýh" -49</t>
  </si>
  <si>
    <t>"pro zřízení zemních krajnic" -2</t>
  </si>
  <si>
    <t>"pro terénní úpravy" -50</t>
  </si>
  <si>
    <t>14</t>
  </si>
  <si>
    <t>162701109</t>
  </si>
  <si>
    <t>Příplatek k vodorovnému přemístění výkopku/sypaniny z horniny tř. 1 až 4 ZKD 1000 m přes 10000 m</t>
  </si>
  <si>
    <t>725369825</t>
  </si>
  <si>
    <t>Vodorovné přemístění výkopku nebo sypaniny po suchu na obvyklém dopravním prostředku, bez naložení výkopku, avšak se složením bez rozhrnutí z horniny tř. 1 až 4 na vzdálenost Příplatek k ceně za každých dalších i započatých 1 000 m</t>
  </si>
  <si>
    <t>"do 26-ti km" 16*632</t>
  </si>
  <si>
    <t>"(recyklační centrum AZS 98 Újezd u Domažlic)"</t>
  </si>
  <si>
    <t>167101101</t>
  </si>
  <si>
    <t>Nakládání výkopku z hornin tř. 1 až 4 do 100 m3</t>
  </si>
  <si>
    <t>-909125221</t>
  </si>
  <si>
    <t>Nakládání, skládání a překládání neulehlého výkopku nebo sypaniny nakládání, množství do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</si>
  <si>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</si>
  <si>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"zemina z dočasné skládky zpět"</t>
  </si>
  <si>
    <t>"pro obsyp UV a Š" 45</t>
  </si>
  <si>
    <t>"pro zásyp rýh" 49</t>
  </si>
  <si>
    <t>"pro zřízení zemních krajnic" 2</t>
  </si>
  <si>
    <t>"pro terénní úpravy" 50</t>
  </si>
  <si>
    <t>16</t>
  </si>
  <si>
    <t>171201201</t>
  </si>
  <si>
    <t>Uložení sypaniny na skládky</t>
  </si>
  <si>
    <t>-936916047</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</si>
  <si>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</si>
  <si>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"zemina dočasná" 146</t>
  </si>
  <si>
    <t>"zemina trvalá" 632</t>
  </si>
  <si>
    <t>17</t>
  </si>
  <si>
    <t>171201211</t>
  </si>
  <si>
    <t>Poplatek za uložení odpadu ze sypaniny na skládce (skládkovné)</t>
  </si>
  <si>
    <t>t</t>
  </si>
  <si>
    <t>-687757484</t>
  </si>
  <si>
    <t>Uložení sypaniny poplatek za uložení sypaniny na skládce (skládkovné)</t>
  </si>
  <si>
    <t>"zemina trvalá" 632*2</t>
  </si>
  <si>
    <t>"(objemová hmotnost zeminy cca 2000 kg/m3)"</t>
  </si>
  <si>
    <t>18</t>
  </si>
  <si>
    <t>174101101</t>
  </si>
  <si>
    <t>Zásyp jam, šachet rýh nebo kolem objektů sypaninou se zhutněním</t>
  </si>
  <si>
    <t>971833844</t>
  </si>
  <si>
    <t>Zásyp sypaninou z jakékoliv horniny s uložením výkopku ve vrstvách se zhutněním jam, šachet, rýh nebo kolem objektů v těchto vykopávkách</t>
  </si>
</sst>
</file>

<file path=xl/styles.xml><?xml version="1.0" encoding="utf-8"?>
<styleSheet xmlns="http://schemas.openxmlformats.org/spreadsheetml/2006/main">
  <numFmts count="4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0_);\(\$#,##0\)"/>
    <numFmt numFmtId="165" formatCode="_(\$#,##0_);[Red]\(\$#,##0\)"/>
    <numFmt numFmtId="166" formatCode="_(\$#,##0.00_);\(\$#,##0.00\)"/>
    <numFmt numFmtId="167" formatCode="_(\$#,##0.00_);[Red]\(\$#,##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0%"/>
    <numFmt numFmtId="173" formatCode="dd\.mm\.yyyy"/>
    <numFmt numFmtId="174" formatCode="#,##0.00000"/>
    <numFmt numFmtId="175" formatCode="#,##0.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0\ &quot;EUR&quot;;\-#,##0\ &quot;EUR&quot;"/>
    <numFmt numFmtId="185" formatCode="#,##0\ &quot;EUR&quot;;[Red]\-#,##0\ &quot;EUR&quot;"/>
    <numFmt numFmtId="186" formatCode="#,##0.00\ &quot;EUR&quot;;\-#,##0.00\ &quot;EUR&quot;"/>
    <numFmt numFmtId="187" formatCode="#,##0.00\ &quot;EUR&quot;;[Red]\-#,##0.00\ &quot;EUR&quot;"/>
    <numFmt numFmtId="188" formatCode="_-* #,##0\ &quot;EUR&quot;_-;\-* #,##0\ &quot;EUR&quot;_-;_-* &quot;-&quot;\ &quot;EUR&quot;_-;_-@_-"/>
    <numFmt numFmtId="189" formatCode="_-* #,##0\ _E_U_R_-;\-* #,##0\ _E_U_R_-;_-* &quot;-&quot;\ _E_U_R_-;_-@_-"/>
    <numFmt numFmtId="190" formatCode="_-* #,##0.00\ &quot;EUR&quot;_-;\-* #,##0.00\ &quot;EUR&quot;_-;_-* &quot;-&quot;??\ &quot;EUR&quot;_-;_-@_-"/>
    <numFmt numFmtId="191" formatCode="_-* #,##0.00\ _E_U_R_-;\-* #,##0.00\ _E_U_R_-;_-* &quot;-&quot;??\ _E_U_R_-;_-@_-"/>
    <numFmt numFmtId="192" formatCode="#,##0.00;\-#,##0.00"/>
    <numFmt numFmtId="193" formatCode="0.00%;\-0.00%"/>
    <numFmt numFmtId="194" formatCode="#,##0.00000;\-#,##0.00000"/>
    <numFmt numFmtId="195" formatCode="#,##0.000;\-#,##0.000"/>
    <numFmt numFmtId="196" formatCode="&quot;Áno&quot;;&quot;Áno&quot;;&quot;Nie&quot;"/>
    <numFmt numFmtId="197" formatCode="&quot;Pravda&quot;;&quot;Pravda&quot;;&quot;Nepravda&quot;"/>
    <numFmt numFmtId="198" formatCode="&quot;Zapnuté&quot;;&quot;Zapnuté&quot;;&quot;Vypnuté&quot;"/>
    <numFmt numFmtId="199" formatCode="[$€-2]\ #\ ##,000_);[Red]\([$€-2]\ #\ ##,000\)"/>
  </numFmts>
  <fonts count="71">
    <font>
      <sz val="8"/>
      <name val="Trebuchet MS"/>
      <family val="2"/>
    </font>
    <font>
      <b/>
      <sz val="11"/>
      <name val="Calibri"/>
      <family val="2"/>
    </font>
    <font>
      <i/>
      <sz val="11"/>
      <name val="Calibri"/>
      <family val="2"/>
    </font>
    <font>
      <b/>
      <i/>
      <sz val="11"/>
      <name val="Calibri"/>
      <family val="2"/>
    </font>
    <font>
      <sz val="8"/>
      <color indexed="55"/>
      <name val="Trebuchet MS"/>
      <family val="2"/>
    </font>
    <font>
      <sz val="9"/>
      <name val="Trebuchet MS"/>
      <family val="2"/>
    </font>
    <font>
      <b/>
      <sz val="12"/>
      <name val="Trebuchet MS"/>
      <family val="2"/>
    </font>
    <font>
      <sz val="11"/>
      <name val="Trebuchet MS"/>
      <family val="2"/>
    </font>
    <font>
      <sz val="12"/>
      <color indexed="56"/>
      <name val="Trebuchet MS"/>
      <family val="2"/>
    </font>
    <font>
      <sz val="10"/>
      <color indexed="56"/>
      <name val="Trebuchet MS"/>
      <family val="2"/>
    </font>
    <font>
      <sz val="8"/>
      <color indexed="56"/>
      <name val="Trebuchet MS"/>
      <family val="2"/>
    </font>
    <font>
      <sz val="8"/>
      <color indexed="63"/>
      <name val="Trebuchet MS"/>
      <family val="2"/>
    </font>
    <font>
      <sz val="8"/>
      <color indexed="36"/>
      <name val="Trebuchet MS"/>
      <family val="2"/>
    </font>
    <font>
      <sz val="8"/>
      <color indexed="10"/>
      <name val="Trebuchet MS"/>
      <family val="2"/>
    </font>
    <font>
      <sz val="8"/>
      <color indexed="32"/>
      <name val="Trebuchet MS"/>
      <family val="2"/>
    </font>
    <font>
      <sz val="8"/>
      <color indexed="43"/>
      <name val="Trebuchet MS"/>
      <family val="2"/>
    </font>
    <font>
      <b/>
      <sz val="16"/>
      <name val="Trebuchet MS"/>
      <family val="2"/>
    </font>
    <font>
      <sz val="8"/>
      <color indexed="48"/>
      <name val="Trebuchet MS"/>
      <family val="2"/>
    </font>
    <font>
      <b/>
      <sz val="12"/>
      <color indexed="55"/>
      <name val="Trebuchet MS"/>
      <family val="2"/>
    </font>
    <font>
      <sz val="9"/>
      <color indexed="55"/>
      <name val="Trebuchet MS"/>
      <family val="2"/>
    </font>
    <font>
      <b/>
      <sz val="8"/>
      <color indexed="55"/>
      <name val="Trebuchet MS"/>
      <family val="2"/>
    </font>
    <font>
      <b/>
      <sz val="10"/>
      <name val="Trebuchet MS"/>
      <family val="2"/>
    </font>
    <font>
      <b/>
      <sz val="9"/>
      <name val="Trebuchet MS"/>
      <family val="2"/>
    </font>
    <font>
      <sz val="12"/>
      <color indexed="55"/>
      <name val="Trebuchet MS"/>
      <family val="2"/>
    </font>
    <font>
      <b/>
      <sz val="12"/>
      <color indexed="37"/>
      <name val="Trebuchet MS"/>
      <family val="2"/>
    </font>
    <font>
      <sz val="12"/>
      <name val="Trebuchet MS"/>
      <family val="2"/>
    </font>
    <font>
      <b/>
      <sz val="11"/>
      <color indexed="56"/>
      <name val="Trebuchet MS"/>
      <family val="2"/>
    </font>
    <font>
      <sz val="11"/>
      <color indexed="56"/>
      <name val="Trebuchet MS"/>
      <family val="2"/>
    </font>
    <font>
      <b/>
      <sz val="11"/>
      <name val="Trebuchet MS"/>
      <family val="2"/>
    </font>
    <font>
      <sz val="11"/>
      <color indexed="55"/>
      <name val="Trebuchet MS"/>
      <family val="2"/>
    </font>
    <font>
      <b/>
      <sz val="12"/>
      <color indexed="16"/>
      <name val="Trebuchet MS"/>
      <family val="2"/>
    </font>
    <font>
      <sz val="9"/>
      <color indexed="8"/>
      <name val="Trebuchet MS"/>
      <family val="2"/>
    </font>
    <font>
      <sz val="8"/>
      <color indexed="37"/>
      <name val="Trebuchet MS"/>
      <family val="2"/>
    </font>
    <font>
      <b/>
      <sz val="8"/>
      <name val="Trebuchet MS"/>
      <family val="2"/>
    </font>
    <font>
      <sz val="7"/>
      <color indexed="55"/>
      <name val="Trebuchet MS"/>
      <family val="2"/>
    </font>
    <font>
      <sz val="7"/>
      <name val="Trebuchet MS"/>
      <family val="2"/>
    </font>
    <font>
      <i/>
      <sz val="7"/>
      <color indexed="55"/>
      <name val="Trebuchet MS"/>
      <family val="2"/>
    </font>
    <font>
      <i/>
      <sz val="8"/>
      <color indexed="12"/>
      <name val="Trebuchet MS"/>
      <family val="2"/>
    </font>
    <font>
      <u val="single"/>
      <sz val="11"/>
      <color indexed="12"/>
      <name val="Calibri"/>
      <family val="2"/>
    </font>
    <font>
      <u val="single"/>
      <sz val="11"/>
      <color indexed="36"/>
      <name val="Calibri"/>
      <family val="2"/>
    </font>
    <font>
      <sz val="11"/>
      <color indexed="1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11"/>
      <color indexed="63"/>
      <name val="Calibri"/>
      <family val="2"/>
    </font>
    <font>
      <b/>
      <sz val="11"/>
      <color indexed="53"/>
      <name val="Calibri"/>
      <family val="2"/>
    </font>
    <font>
      <b/>
      <sz val="11"/>
      <color indexed="9"/>
      <name val="Calibri"/>
      <family val="2"/>
    </font>
    <font>
      <sz val="11"/>
      <color indexed="53"/>
      <name val="Calibri"/>
      <family val="2"/>
    </font>
    <font>
      <b/>
      <sz val="11"/>
      <color indexed="8"/>
      <name val="Calibri"/>
      <family val="2"/>
    </font>
    <font>
      <sz val="11"/>
      <color indexed="17"/>
      <name val="Calibri"/>
      <family val="2"/>
    </font>
    <font>
      <sz val="11"/>
      <color indexed="16"/>
      <name val="Calibri"/>
      <family val="2"/>
    </font>
    <font>
      <sz val="11"/>
      <color indexed="60"/>
      <name val="Calibri"/>
      <family val="2"/>
    </font>
    <font>
      <sz val="11"/>
      <color indexed="9"/>
      <name val="Calibri"/>
      <family val="2"/>
    </font>
    <font>
      <sz val="11"/>
      <color indexed="8"/>
      <name val="Calibri"/>
      <family val="2"/>
    </font>
    <font>
      <i/>
      <sz val="11"/>
      <color indexed="23"/>
      <name val="Calibri"/>
      <family val="2"/>
    </font>
    <font>
      <sz val="18"/>
      <color indexed="12"/>
      <name val="Wingdings 2"/>
      <family val="1"/>
    </font>
    <font>
      <sz val="10"/>
      <color indexed="37"/>
      <name val="Trebuchet MS"/>
      <family val="2"/>
    </font>
    <font>
      <sz val="10"/>
      <name val="Trebuchet MS"/>
      <family val="2"/>
    </font>
    <font>
      <u val="single"/>
      <sz val="10"/>
      <color indexed="12"/>
      <name val="Trebuchet MS"/>
      <family val="2"/>
    </font>
    <font>
      <sz val="8"/>
      <name val="Tahoma"/>
      <family val="2"/>
    </font>
    <font>
      <u val="single"/>
      <sz val="8"/>
      <color indexed="12"/>
      <name val="Trebuchet MS"/>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52"/>
      <name val="Calibri"/>
      <family val="2"/>
    </font>
    <font>
      <sz val="11"/>
      <color indexed="20"/>
      <name val="Calibri"/>
      <family val="2"/>
    </font>
    <font>
      <i/>
      <sz val="9"/>
      <name val="Trebuchet MS"/>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s>
  <borders count="50">
    <border>
      <left/>
      <right/>
      <top/>
      <bottom/>
      <diagonal/>
    </border>
    <border>
      <left style="thin">
        <color indexed="23"/>
      </left>
      <right style="thin">
        <color indexed="23"/>
      </right>
      <top style="thin">
        <color indexed="23"/>
      </top>
      <bottom style="thin">
        <color indexed="23"/>
      </bottom>
    </border>
    <border>
      <left/>
      <right/>
      <top/>
      <bottom style="thick">
        <color indexed="54"/>
      </bottom>
    </border>
    <border>
      <left/>
      <right/>
      <top/>
      <bottom style="thick">
        <color indexed="44"/>
      </bottom>
    </border>
    <border>
      <left/>
      <right/>
      <top/>
      <bottom style="medium">
        <color indexed="44"/>
      </bottom>
    </border>
    <border>
      <left style="double">
        <color indexed="63"/>
      </left>
      <right style="double">
        <color indexed="63"/>
      </right>
      <top style="double">
        <color indexed="63"/>
      </top>
      <bottom style="double">
        <color indexed="63"/>
      </bottom>
    </border>
    <border>
      <left/>
      <right/>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style="thin">
        <color indexed="54"/>
      </top>
      <bottom style="double">
        <color indexed="54"/>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dotted">
        <color indexed="8"/>
      </top>
      <bottom/>
    </border>
    <border>
      <left/>
      <right/>
      <top/>
      <bottom style="dotted">
        <color indexed="8"/>
      </bottom>
    </border>
    <border>
      <left style="dotted">
        <color indexed="8"/>
      </left>
      <right/>
      <top style="dotted">
        <color indexed="8"/>
      </top>
      <bottom style="dotted">
        <color indexed="8"/>
      </bottom>
    </border>
    <border>
      <left/>
      <right/>
      <top style="dotted">
        <color indexed="8"/>
      </top>
      <bottom style="dotted">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style="dotted">
        <color indexed="55"/>
      </top>
      <bottom/>
    </border>
    <border>
      <left/>
      <right style="dotted">
        <color indexed="55"/>
      </right>
      <top style="dotted">
        <color indexed="55"/>
      </top>
      <bottom/>
    </border>
    <border>
      <left style="dotted">
        <color indexed="55"/>
      </left>
      <right/>
      <top/>
      <bottom/>
    </border>
    <border>
      <left/>
      <right style="dotted">
        <color indexed="55"/>
      </right>
      <top/>
      <bottom/>
    </border>
    <border>
      <left/>
      <right style="dotted">
        <color indexed="8"/>
      </right>
      <top style="dotted">
        <color indexed="8"/>
      </top>
      <bottom style="dotted">
        <color indexed="8"/>
      </bottom>
    </border>
    <border>
      <left style="dotted">
        <color indexed="55"/>
      </left>
      <right/>
      <top style="dotted">
        <color indexed="55"/>
      </top>
      <bottom style="dotted">
        <color indexed="55"/>
      </bottom>
    </border>
    <border>
      <left/>
      <right/>
      <top style="dotted">
        <color indexed="55"/>
      </top>
      <bottom style="dotted">
        <color indexed="55"/>
      </bottom>
    </border>
    <border>
      <left/>
      <right style="dotted">
        <color indexed="55"/>
      </right>
      <top style="dotted">
        <color indexed="55"/>
      </top>
      <bottom style="dotted">
        <color indexed="55"/>
      </bottom>
    </border>
    <border>
      <left style="dotted">
        <color indexed="55"/>
      </left>
      <right/>
      <top style="dotted">
        <color indexed="55"/>
      </top>
      <bottom/>
    </border>
    <border>
      <left style="dotted">
        <color indexed="55"/>
      </left>
      <right/>
      <top/>
      <bottom style="dotted">
        <color indexed="55"/>
      </bottom>
    </border>
    <border>
      <left/>
      <right/>
      <top/>
      <bottom style="dotted">
        <color indexed="55"/>
      </bottom>
    </border>
    <border>
      <left/>
      <right style="dotted">
        <color indexed="55"/>
      </right>
      <top/>
      <bottom style="dotted">
        <color indexed="55"/>
      </bottom>
    </border>
    <border>
      <left/>
      <right style="thin">
        <color indexed="8"/>
      </right>
      <top style="dotted">
        <color indexed="55"/>
      </top>
      <bottom/>
    </border>
    <border>
      <left/>
      <right style="thin">
        <color indexed="8"/>
      </right>
      <top style="dotted">
        <color indexed="8"/>
      </top>
      <bottom style="dotted">
        <color indexed="8"/>
      </bottom>
    </border>
    <border>
      <left style="dotted">
        <color indexed="55"/>
      </left>
      <right style="dotted">
        <color indexed="55"/>
      </right>
      <top style="dotted">
        <color indexed="55"/>
      </top>
      <bottom style="dotted">
        <color indexed="55"/>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2"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2" borderId="0" applyNumberFormat="0" applyBorder="0" applyAlignment="0" applyProtection="0"/>
    <xf numFmtId="0" fontId="55" fillId="6"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5" borderId="0" applyNumberFormat="0" applyBorder="0" applyAlignment="0" applyProtection="0"/>
    <xf numFmtId="0" fontId="55" fillId="9" borderId="0" applyNumberFormat="0" applyBorder="0" applyAlignment="0" applyProtection="0"/>
    <xf numFmtId="0" fontId="55" fillId="12"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3" borderId="0" applyNumberFormat="0" applyBorder="0" applyAlignment="0" applyProtection="0"/>
    <xf numFmtId="0" fontId="55" fillId="5" borderId="0" applyNumberFormat="0" applyBorder="0" applyAlignment="0" applyProtection="0"/>
    <xf numFmtId="0" fontId="55" fillId="9" borderId="0" applyNumberFormat="0" applyBorder="0" applyAlignment="0" applyProtection="0"/>
    <xf numFmtId="0" fontId="55" fillId="7" borderId="0" applyNumberFormat="0" applyBorder="0" applyAlignment="0" applyProtection="0"/>
    <xf numFmtId="0" fontId="54" fillId="14"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54" fillId="5" borderId="0" applyNumberFormat="0" applyBorder="0" applyAlignment="0" applyProtection="0"/>
    <xf numFmtId="0" fontId="54" fillId="9" borderId="0" applyNumberFormat="0" applyBorder="0" applyAlignment="0" applyProtection="0"/>
    <xf numFmtId="0" fontId="54" fillId="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18" borderId="0" applyNumberFormat="0" applyBorder="0" applyAlignment="0" applyProtection="0"/>
    <xf numFmtId="0" fontId="54" fillId="16" borderId="0" applyNumberFormat="0" applyBorder="0" applyAlignment="0" applyProtection="0"/>
    <xf numFmtId="0" fontId="54" fillId="21" borderId="0" applyNumberFormat="0" applyBorder="0" applyAlignment="0" applyProtection="0"/>
    <xf numFmtId="0" fontId="52" fillId="3" borderId="0" applyNumberFormat="0" applyBorder="0" applyAlignment="0" applyProtection="0"/>
    <xf numFmtId="0" fontId="47" fillId="22"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4" borderId="0" applyNumberFormat="0" applyBorder="0" applyAlignment="0" applyProtection="0"/>
    <xf numFmtId="0" fontId="56" fillId="0" borderId="0" applyNumberFormat="0" applyFill="0" applyBorder="0" applyAlignment="0" applyProtection="0"/>
    <xf numFmtId="0" fontId="51" fillId="4" borderId="0" applyNumberFormat="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38" fillId="0" borderId="0" applyNumberFormat="0" applyFill="0" applyBorder="0" applyAlignment="0" applyProtection="0"/>
    <xf numFmtId="0" fontId="48" fillId="23" borderId="5" applyNumberFormat="0" applyAlignment="0" applyProtection="0"/>
    <xf numFmtId="0" fontId="45" fillId="7" borderId="1" applyNumberFormat="0" applyAlignment="0" applyProtection="0"/>
    <xf numFmtId="0" fontId="48" fillId="23" borderId="5" applyNumberFormat="0" applyAlignment="0" applyProtection="0"/>
    <xf numFmtId="0" fontId="49" fillId="0" borderId="6"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63" fillId="0" borderId="7" applyNumberFormat="0" applyFill="0" applyAlignment="0" applyProtection="0"/>
    <xf numFmtId="0" fontId="64" fillId="0" borderId="8" applyNumberFormat="0" applyFill="0" applyAlignment="0" applyProtection="0"/>
    <xf numFmtId="0" fontId="65" fillId="0" borderId="9" applyNumberFormat="0" applyFill="0" applyAlignment="0" applyProtection="0"/>
    <xf numFmtId="0" fontId="65" fillId="0" borderId="0" applyNumberFormat="0" applyFill="0" applyBorder="0" applyAlignment="0" applyProtection="0"/>
    <xf numFmtId="0" fontId="53" fillId="13" borderId="0" applyNumberFormat="0" applyBorder="0" applyAlignment="0" applyProtection="0"/>
    <xf numFmtId="0" fontId="53" fillId="13" borderId="0" applyNumberFormat="0" applyBorder="0" applyAlignment="0" applyProtection="0"/>
    <xf numFmtId="0" fontId="0" fillId="0" borderId="0" applyAlignment="0">
      <protection locked="0"/>
    </xf>
    <xf numFmtId="0" fontId="0" fillId="8" borderId="10" applyNumberFormat="0" applyFont="0" applyAlignment="0" applyProtection="0"/>
    <xf numFmtId="0" fontId="46" fillId="22" borderId="11" applyNumberFormat="0" applyAlignment="0" applyProtection="0"/>
    <xf numFmtId="0" fontId="0" fillId="8" borderId="10" applyNumberFormat="0" applyFont="0" applyAlignment="0" applyProtection="0"/>
    <xf numFmtId="0" fontId="66" fillId="0" borderId="12" applyNumberFormat="0" applyFill="0" applyAlignment="0" applyProtection="0"/>
    <xf numFmtId="9" fontId="0" fillId="0" borderId="0" applyFont="0" applyFill="0" applyBorder="0" applyAlignment="0" applyProtection="0"/>
    <xf numFmtId="0" fontId="39" fillId="0" borderId="0" applyNumberFormat="0" applyFill="0" applyBorder="0" applyAlignment="0" applyProtection="0"/>
    <xf numFmtId="0" fontId="50" fillId="0" borderId="13"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67" fillId="0" borderId="0" applyNumberFormat="0" applyFill="0" applyBorder="0" applyAlignment="0" applyProtection="0"/>
    <xf numFmtId="0" fontId="50" fillId="0" borderId="14" applyNumberFormat="0" applyFill="0" applyAlignment="0" applyProtection="0"/>
    <xf numFmtId="0" fontId="45" fillId="7" borderId="1" applyNumberFormat="0" applyAlignment="0" applyProtection="0"/>
    <xf numFmtId="0" fontId="68" fillId="24" borderId="1" applyNumberFormat="0" applyAlignment="0" applyProtection="0"/>
    <xf numFmtId="0" fontId="46" fillId="24" borderId="11" applyNumberFormat="0" applyAlignment="0" applyProtection="0"/>
    <xf numFmtId="0" fontId="56" fillId="0" borderId="0" applyNumberFormat="0" applyFill="0" applyBorder="0" applyAlignment="0" applyProtection="0"/>
    <xf numFmtId="0" fontId="40" fillId="0" borderId="0" applyNumberFormat="0" applyFill="0" applyBorder="0" applyAlignment="0" applyProtection="0"/>
    <xf numFmtId="0" fontId="69" fillId="3"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21" borderId="0" applyNumberFormat="0" applyBorder="0" applyAlignment="0" applyProtection="0"/>
  </cellStyleXfs>
  <cellXfs count="378">
    <xf numFmtId="0" fontId="0" fillId="0" borderId="0" xfId="0" applyAlignment="1">
      <alignment/>
    </xf>
    <xf numFmtId="0" fontId="0"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vertical="center" wrapText="1"/>
    </xf>
    <xf numFmtId="0" fontId="8" fillId="0" borderId="0" xfId="0" applyFont="1" applyAlignment="1">
      <alignment vertical="center"/>
    </xf>
    <xf numFmtId="0" fontId="9" fillId="0" borderId="0" xfId="0" applyFont="1" applyAlignment="1">
      <alignment vertical="center"/>
    </xf>
    <xf numFmtId="0" fontId="0" fillId="0" borderId="0" xfId="0" applyFont="1" applyAlignment="1">
      <alignment horizontal="center" vertical="center" wrapText="1"/>
    </xf>
    <xf numFmtId="0" fontId="10" fillId="0" borderId="0" xfId="0" applyFont="1" applyAlignment="1">
      <alignment/>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5" fillId="13" borderId="0" xfId="0" applyFont="1" applyFill="1" applyAlignment="1">
      <alignment horizontal="left" vertical="center"/>
    </xf>
    <xf numFmtId="0" fontId="0" fillId="13" borderId="0" xfId="0" applyFill="1" applyAlignment="1">
      <alignment/>
    </xf>
    <xf numFmtId="0" fontId="15" fillId="0" borderId="0" xfId="0" applyFont="1" applyAlignment="1">
      <alignment horizontal="left" vertical="center"/>
    </xf>
    <xf numFmtId="0" fontId="0" fillId="0" borderId="0" xfId="0" applyFont="1" applyAlignment="1">
      <alignment horizontal="left" vertical="center"/>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Border="1" applyAlignment="1">
      <alignment/>
    </xf>
    <xf numFmtId="0" fontId="16" fillId="0" borderId="0" xfId="0" applyFont="1" applyBorder="1" applyAlignment="1">
      <alignment horizontal="left" vertical="center"/>
    </xf>
    <xf numFmtId="0" fontId="0" fillId="0" borderId="19" xfId="0" applyBorder="1" applyAlignment="1">
      <alignment/>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lignment horizontal="left" vertical="top"/>
    </xf>
    <xf numFmtId="0" fontId="5" fillId="0" borderId="0" xfId="0" applyFont="1" applyBorder="1" applyAlignment="1">
      <alignment horizontal="left" vertical="center"/>
    </xf>
    <xf numFmtId="0" fontId="6" fillId="0" borderId="0" xfId="0" applyFont="1" applyBorder="1" applyAlignment="1">
      <alignment horizontal="left" vertical="top"/>
    </xf>
    <xf numFmtId="0" fontId="19" fillId="0" borderId="0" xfId="0" applyFont="1" applyBorder="1" applyAlignment="1">
      <alignment horizontal="left" vertical="center"/>
    </xf>
    <xf numFmtId="0" fontId="5" fillId="8" borderId="0" xfId="0" applyFont="1" applyFill="1" applyBorder="1" applyAlignment="1" applyProtection="1">
      <alignment horizontal="left" vertical="center"/>
      <protection locked="0"/>
    </xf>
    <xf numFmtId="49" fontId="5" fillId="8" borderId="0" xfId="0" applyNumberFormat="1" applyFont="1" applyFill="1" applyBorder="1" applyAlignment="1" applyProtection="1">
      <alignment horizontal="left" vertical="center"/>
      <protection locked="0"/>
    </xf>
    <xf numFmtId="0" fontId="0" fillId="0" borderId="20" xfId="0" applyBorder="1" applyAlignment="1">
      <alignment/>
    </xf>
    <xf numFmtId="0" fontId="0" fillId="0" borderId="18" xfId="0" applyFont="1" applyBorder="1" applyAlignment="1">
      <alignment vertical="center"/>
    </xf>
    <xf numFmtId="0" fontId="0" fillId="0" borderId="0" xfId="0" applyFont="1" applyBorder="1" applyAlignment="1">
      <alignment vertical="center"/>
    </xf>
    <xf numFmtId="0" fontId="21" fillId="0" borderId="21" xfId="0" applyFont="1" applyBorder="1" applyAlignment="1">
      <alignment horizontal="left" vertical="center"/>
    </xf>
    <xf numFmtId="0" fontId="0" fillId="0" borderId="21" xfId="0" applyFont="1" applyBorder="1" applyAlignment="1">
      <alignment vertical="center"/>
    </xf>
    <xf numFmtId="0" fontId="0" fillId="0" borderId="19" xfId="0" applyFont="1" applyBorder="1" applyAlignment="1">
      <alignment vertical="center"/>
    </xf>
    <xf numFmtId="0" fontId="4" fillId="0" borderId="0" xfId="0" applyFont="1" applyBorder="1" applyAlignment="1">
      <alignment horizontal="right" vertical="center"/>
    </xf>
    <xf numFmtId="0" fontId="4" fillId="0" borderId="18"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19" xfId="0" applyFont="1" applyBorder="1" applyAlignment="1">
      <alignment vertical="center"/>
    </xf>
    <xf numFmtId="0" fontId="0" fillId="24" borderId="0" xfId="0" applyFont="1" applyFill="1" applyBorder="1" applyAlignment="1">
      <alignment vertical="center"/>
    </xf>
    <xf numFmtId="0" fontId="6" fillId="24" borderId="22" xfId="0" applyFont="1" applyFill="1" applyBorder="1" applyAlignment="1">
      <alignment horizontal="left" vertical="center"/>
    </xf>
    <xf numFmtId="0" fontId="0" fillId="24" borderId="23" xfId="0" applyFont="1" applyFill="1" applyBorder="1" applyAlignment="1">
      <alignment vertical="center"/>
    </xf>
    <xf numFmtId="0" fontId="6" fillId="24" borderId="23" xfId="0" applyFont="1" applyFill="1" applyBorder="1" applyAlignment="1">
      <alignment horizontal="center" vertical="center"/>
    </xf>
    <xf numFmtId="4" fontId="6" fillId="24" borderId="23" xfId="0" applyNumberFormat="1" applyFont="1" applyFill="1" applyBorder="1" applyAlignment="1">
      <alignment vertical="center"/>
    </xf>
    <xf numFmtId="0" fontId="0" fillId="24" borderId="19" xfId="0" applyFont="1" applyFill="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16" fillId="0" borderId="0" xfId="0" applyFont="1" applyAlignment="1">
      <alignment horizontal="left" vertical="center"/>
    </xf>
    <xf numFmtId="0" fontId="5" fillId="0" borderId="18" xfId="0" applyFont="1" applyBorder="1" applyAlignment="1">
      <alignment vertical="center"/>
    </xf>
    <xf numFmtId="0" fontId="19" fillId="0" borderId="0" xfId="0" applyFont="1" applyAlignment="1">
      <alignment horizontal="left" vertical="center"/>
    </xf>
    <xf numFmtId="0" fontId="6" fillId="0" borderId="18" xfId="0" applyFont="1" applyBorder="1" applyAlignment="1">
      <alignment vertical="center"/>
    </xf>
    <xf numFmtId="0" fontId="6" fillId="0" borderId="0" xfId="0" applyFont="1" applyAlignment="1">
      <alignment horizontal="left" vertical="center"/>
    </xf>
    <xf numFmtId="0" fontId="22" fillId="0" borderId="0" xfId="0" applyFont="1" applyAlignment="1">
      <alignment vertical="center"/>
    </xf>
    <xf numFmtId="173" fontId="5" fillId="0" borderId="0" xfId="0" applyNumberFormat="1" applyFont="1" applyAlignment="1">
      <alignment horizontal="lef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5" fillId="24" borderId="31" xfId="0" applyFont="1" applyFill="1" applyBorder="1" applyAlignment="1">
      <alignment horizontal="center" vertical="center"/>
    </xf>
    <xf numFmtId="0" fontId="19" fillId="0" borderId="32"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34" xfId="0" applyFont="1" applyBorder="1" applyAlignment="1">
      <alignment horizontal="center" vertical="center" wrapText="1"/>
    </xf>
    <xf numFmtId="0" fontId="0" fillId="0" borderId="35"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0" fontId="6" fillId="0" borderId="0" xfId="0" applyFont="1" applyAlignment="1">
      <alignment horizontal="center" vertical="center"/>
    </xf>
    <xf numFmtId="4" fontId="23" fillId="0" borderId="29" xfId="0" applyNumberFormat="1" applyFont="1" applyBorder="1" applyAlignment="1">
      <alignment vertical="center"/>
    </xf>
    <xf numFmtId="4" fontId="23" fillId="0" borderId="0" xfId="0" applyNumberFormat="1" applyFont="1" applyBorder="1" applyAlignment="1">
      <alignment vertical="center"/>
    </xf>
    <xf numFmtId="174" fontId="23" fillId="0" borderId="0" xfId="0" applyNumberFormat="1" applyFont="1" applyBorder="1" applyAlignment="1">
      <alignment vertical="center"/>
    </xf>
    <xf numFmtId="4" fontId="23" fillId="0" borderId="30" xfId="0" applyNumberFormat="1" applyFont="1" applyBorder="1" applyAlignment="1">
      <alignment vertical="center"/>
    </xf>
    <xf numFmtId="0" fontId="25" fillId="0" borderId="0" xfId="0" applyFont="1" applyAlignment="1">
      <alignment horizontal="left" vertical="center"/>
    </xf>
    <xf numFmtId="0" fontId="7" fillId="0" borderId="18" xfId="0" applyFont="1" applyBorder="1" applyAlignment="1">
      <alignment vertical="center"/>
    </xf>
    <xf numFmtId="0" fontId="26" fillId="0" borderId="0" xfId="0" applyFont="1" applyAlignment="1">
      <alignment vertical="center"/>
    </xf>
    <xf numFmtId="0" fontId="27" fillId="0" borderId="0" xfId="0" applyFont="1" applyAlignment="1">
      <alignment vertical="center"/>
    </xf>
    <xf numFmtId="0" fontId="28" fillId="0" borderId="0" xfId="0" applyFont="1" applyAlignment="1">
      <alignment horizontal="center" vertical="center"/>
    </xf>
    <xf numFmtId="4" fontId="29" fillId="0" borderId="29" xfId="0" applyNumberFormat="1" applyFont="1" applyBorder="1" applyAlignment="1">
      <alignment vertical="center"/>
    </xf>
    <xf numFmtId="4" fontId="29" fillId="0" borderId="0" xfId="0" applyNumberFormat="1" applyFont="1" applyBorder="1" applyAlignment="1">
      <alignment vertical="center"/>
    </xf>
    <xf numFmtId="174" fontId="29" fillId="0" borderId="0" xfId="0" applyNumberFormat="1" applyFont="1" applyBorder="1" applyAlignment="1">
      <alignment vertical="center"/>
    </xf>
    <xf numFmtId="4" fontId="29" fillId="0" borderId="30" xfId="0" applyNumberFormat="1" applyFont="1" applyBorder="1" applyAlignment="1">
      <alignment vertical="center"/>
    </xf>
    <xf numFmtId="0" fontId="7" fillId="0" borderId="0" xfId="0" applyFont="1" applyAlignment="1">
      <alignment horizontal="left" vertical="center"/>
    </xf>
    <xf numFmtId="4" fontId="29" fillId="0" borderId="36" xfId="0" applyNumberFormat="1" applyFont="1" applyBorder="1" applyAlignment="1">
      <alignment vertical="center"/>
    </xf>
    <xf numFmtId="4" fontId="29" fillId="0" borderId="37" xfId="0" applyNumberFormat="1" applyFont="1" applyBorder="1" applyAlignment="1">
      <alignment vertical="center"/>
    </xf>
    <xf numFmtId="174" fontId="29" fillId="0" borderId="37" xfId="0" applyNumberFormat="1" applyFont="1" applyBorder="1" applyAlignment="1">
      <alignment vertical="center"/>
    </xf>
    <xf numFmtId="4" fontId="29" fillId="0" borderId="38" xfId="0" applyNumberFormat="1" applyFont="1" applyBorder="1" applyAlignment="1">
      <alignment vertical="center"/>
    </xf>
    <xf numFmtId="0" fontId="0" fillId="0" borderId="0" xfId="0" applyAlignment="1" applyProtection="1">
      <alignment/>
      <protection locked="0"/>
    </xf>
    <xf numFmtId="0" fontId="0" fillId="0" borderId="16" xfId="0" applyBorder="1" applyAlignment="1" applyProtection="1">
      <alignment/>
      <protection locked="0"/>
    </xf>
    <xf numFmtId="0" fontId="0" fillId="0" borderId="0" xfId="0" applyBorder="1" applyAlignment="1" applyProtection="1">
      <alignment/>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73" fontId="5" fillId="0" borderId="0" xfId="0" applyNumberFormat="1" applyFont="1" applyBorder="1" applyAlignment="1">
      <alignment horizontal="left" vertical="center"/>
    </xf>
    <xf numFmtId="0" fontId="0" fillId="0" borderId="18"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pplyProtection="1">
      <alignment vertical="center" wrapText="1"/>
      <protection locked="0"/>
    </xf>
    <xf numFmtId="0" fontId="0" fillId="0" borderId="19" xfId="0" applyFont="1" applyBorder="1" applyAlignment="1">
      <alignment vertical="center" wrapText="1"/>
    </xf>
    <xf numFmtId="0" fontId="0" fillId="0" borderId="27" xfId="0" applyFont="1" applyBorder="1" applyAlignment="1" applyProtection="1">
      <alignment vertical="center"/>
      <protection locked="0"/>
    </xf>
    <xf numFmtId="0" fontId="0" fillId="0" borderId="39" xfId="0" applyFont="1" applyBorder="1" applyAlignment="1">
      <alignment vertical="center"/>
    </xf>
    <xf numFmtId="0" fontId="21" fillId="0" borderId="0" xfId="0" applyFont="1" applyBorder="1" applyAlignment="1">
      <alignment horizontal="left" vertical="center"/>
    </xf>
    <xf numFmtId="4" fontId="24" fillId="0" borderId="0" xfId="0" applyNumberFormat="1" applyFont="1" applyBorder="1" applyAlignment="1">
      <alignment vertical="center"/>
    </xf>
    <xf numFmtId="0" fontId="4" fillId="0" borderId="0" xfId="0" applyFont="1" applyBorder="1" applyAlignment="1" applyProtection="1">
      <alignment horizontal="right" vertical="center"/>
      <protection locked="0"/>
    </xf>
    <xf numFmtId="4" fontId="4" fillId="0" borderId="0" xfId="0" applyNumberFormat="1" applyFont="1" applyBorder="1" applyAlignment="1">
      <alignment vertical="center"/>
    </xf>
    <xf numFmtId="172" fontId="4" fillId="0" borderId="0" xfId="0" applyNumberFormat="1" applyFont="1" applyBorder="1" applyAlignment="1" applyProtection="1">
      <alignment horizontal="right" vertical="center"/>
      <protection locked="0"/>
    </xf>
    <xf numFmtId="0" fontId="6" fillId="24" borderId="23" xfId="0" applyFont="1" applyFill="1" applyBorder="1" applyAlignment="1">
      <alignment horizontal="right" vertical="center"/>
    </xf>
    <xf numFmtId="0" fontId="0" fillId="24" borderId="23" xfId="0" applyFont="1" applyFill="1" applyBorder="1" applyAlignment="1" applyProtection="1">
      <alignment vertical="center"/>
      <protection locked="0"/>
    </xf>
    <xf numFmtId="0" fontId="0" fillId="24" borderId="40" xfId="0" applyFont="1" applyFill="1" applyBorder="1" applyAlignment="1">
      <alignment vertical="center"/>
    </xf>
    <xf numFmtId="0" fontId="0" fillId="0" borderId="25" xfId="0" applyFont="1" applyBorder="1" applyAlignment="1" applyProtection="1">
      <alignment vertical="center"/>
      <protection locked="0"/>
    </xf>
    <xf numFmtId="0" fontId="0" fillId="0" borderId="16" xfId="0" applyFont="1" applyBorder="1" applyAlignment="1" applyProtection="1">
      <alignment vertical="center"/>
      <protection locked="0"/>
    </xf>
    <xf numFmtId="0" fontId="0" fillId="0" borderId="17" xfId="0" applyFont="1" applyBorder="1" applyAlignment="1">
      <alignment vertical="center"/>
    </xf>
    <xf numFmtId="0" fontId="5" fillId="24" borderId="0" xfId="0" applyFont="1" applyFill="1" applyBorder="1" applyAlignment="1">
      <alignment horizontal="left" vertical="center"/>
    </xf>
    <xf numFmtId="0" fontId="0" fillId="24" borderId="0" xfId="0" applyFont="1" applyFill="1" applyBorder="1" applyAlignment="1" applyProtection="1">
      <alignment vertical="center"/>
      <protection locked="0"/>
    </xf>
    <xf numFmtId="0" fontId="5" fillId="24" borderId="0" xfId="0" applyFont="1" applyFill="1" applyBorder="1" applyAlignment="1">
      <alignment horizontal="right" vertical="center"/>
    </xf>
    <xf numFmtId="0" fontId="30" fillId="0" borderId="0" xfId="0" applyFont="1" applyBorder="1" applyAlignment="1">
      <alignment horizontal="left" vertical="center"/>
    </xf>
    <xf numFmtId="0" fontId="8" fillId="0" borderId="18" xfId="0" applyFont="1" applyBorder="1" applyAlignment="1">
      <alignment vertical="center"/>
    </xf>
    <xf numFmtId="0" fontId="8" fillId="0" borderId="0" xfId="0" applyFont="1" applyBorder="1" applyAlignment="1">
      <alignment vertical="center"/>
    </xf>
    <xf numFmtId="0" fontId="8" fillId="0" borderId="37" xfId="0" applyFont="1" applyBorder="1" applyAlignment="1">
      <alignment horizontal="left" vertical="center"/>
    </xf>
    <xf numFmtId="0" fontId="8" fillId="0" borderId="37" xfId="0" applyFont="1" applyBorder="1" applyAlignment="1">
      <alignment vertical="center"/>
    </xf>
    <xf numFmtId="0" fontId="8" fillId="0" borderId="37" xfId="0" applyFont="1" applyBorder="1" applyAlignment="1" applyProtection="1">
      <alignment vertical="center"/>
      <protection locked="0"/>
    </xf>
    <xf numFmtId="4" fontId="8" fillId="0" borderId="37" xfId="0" applyNumberFormat="1" applyFont="1" applyBorder="1" applyAlignment="1">
      <alignment vertical="center"/>
    </xf>
    <xf numFmtId="0" fontId="8" fillId="0" borderId="19" xfId="0" applyFont="1" applyBorder="1" applyAlignment="1">
      <alignment vertical="center"/>
    </xf>
    <xf numFmtId="0" fontId="9" fillId="0" borderId="18" xfId="0" applyFont="1" applyBorder="1" applyAlignment="1">
      <alignment vertical="center"/>
    </xf>
    <xf numFmtId="0" fontId="9" fillId="0" borderId="0" xfId="0" applyFont="1" applyBorder="1" applyAlignment="1">
      <alignment vertical="center"/>
    </xf>
    <xf numFmtId="0" fontId="9" fillId="0" borderId="37" xfId="0" applyFont="1" applyBorder="1" applyAlignment="1">
      <alignment horizontal="left" vertical="center"/>
    </xf>
    <xf numFmtId="0" fontId="9" fillId="0" borderId="37" xfId="0" applyFont="1" applyBorder="1" applyAlignment="1">
      <alignment vertical="center"/>
    </xf>
    <xf numFmtId="0" fontId="9" fillId="0" borderId="37" xfId="0" applyFont="1" applyBorder="1" applyAlignment="1" applyProtection="1">
      <alignment vertical="center"/>
      <protection locked="0"/>
    </xf>
    <xf numFmtId="4" fontId="9" fillId="0" borderId="37" xfId="0" applyNumberFormat="1" applyFont="1" applyBorder="1" applyAlignment="1">
      <alignment vertical="center"/>
    </xf>
    <xf numFmtId="0" fontId="9" fillId="0" borderId="19" xfId="0" applyFont="1" applyBorder="1" applyAlignment="1">
      <alignment vertical="center"/>
    </xf>
    <xf numFmtId="0" fontId="0" fillId="0" borderId="0" xfId="0" applyFont="1" applyAlignment="1" applyProtection="1">
      <alignment vertical="center"/>
      <protection locked="0"/>
    </xf>
    <xf numFmtId="0" fontId="23" fillId="0" borderId="35" xfId="0" applyFont="1" applyBorder="1" applyAlignment="1">
      <alignment horizontal="center" vertical="center"/>
    </xf>
    <xf numFmtId="0" fontId="0" fillId="0" borderId="27" xfId="0" applyFont="1" applyBorder="1" applyAlignment="1">
      <alignment vertical="center"/>
    </xf>
    <xf numFmtId="0" fontId="0" fillId="0" borderId="29" xfId="0" applyFont="1" applyBorder="1" applyAlignment="1">
      <alignment vertical="center"/>
    </xf>
    <xf numFmtId="0" fontId="5" fillId="24" borderId="22" xfId="0" applyFont="1" applyFill="1" applyBorder="1" applyAlignment="1">
      <alignment horizontal="center" vertical="center"/>
    </xf>
    <xf numFmtId="0" fontId="5" fillId="24" borderId="23" xfId="0" applyFont="1" applyFill="1" applyBorder="1" applyAlignment="1">
      <alignment horizontal="center" vertical="center"/>
    </xf>
    <xf numFmtId="0" fontId="5" fillId="0" borderId="0" xfId="0" applyFont="1" applyAlignment="1">
      <alignment horizontal="left" vertical="center"/>
    </xf>
    <xf numFmtId="0" fontId="19" fillId="0" borderId="0" xfId="0" applyFont="1" applyAlignment="1" applyProtection="1">
      <alignment horizontal="left" vertical="center"/>
      <protection locked="0"/>
    </xf>
    <xf numFmtId="0" fontId="0" fillId="0" borderId="18" xfId="0" applyFont="1" applyBorder="1" applyAlignment="1">
      <alignment horizontal="center" vertical="center" wrapText="1"/>
    </xf>
    <xf numFmtId="0" fontId="5" fillId="24" borderId="32" xfId="0" applyFont="1" applyFill="1" applyBorder="1" applyAlignment="1">
      <alignment horizontal="center" vertical="center" wrapText="1"/>
    </xf>
    <xf numFmtId="0" fontId="5" fillId="24" borderId="33" xfId="0" applyFont="1" applyFill="1" applyBorder="1" applyAlignment="1">
      <alignment horizontal="center" vertical="center" wrapText="1"/>
    </xf>
    <xf numFmtId="0" fontId="31" fillId="24" borderId="33" xfId="0" applyFont="1" applyFill="1" applyBorder="1" applyAlignment="1" applyProtection="1">
      <alignment horizontal="center" vertical="center" wrapText="1"/>
      <protection locked="0"/>
    </xf>
    <xf numFmtId="0" fontId="5" fillId="24" borderId="34" xfId="0" applyFont="1" applyFill="1" applyBorder="1" applyAlignment="1">
      <alignment horizontal="center" vertical="center" wrapText="1"/>
    </xf>
    <xf numFmtId="4" fontId="24" fillId="0" borderId="0" xfId="0" applyNumberFormat="1" applyFont="1" applyAlignment="1">
      <alignment/>
    </xf>
    <xf numFmtId="174" fontId="32" fillId="0" borderId="27" xfId="0" applyNumberFormat="1" applyFont="1" applyBorder="1" applyAlignment="1">
      <alignment/>
    </xf>
    <xf numFmtId="174" fontId="32" fillId="0" borderId="28" xfId="0" applyNumberFormat="1" applyFont="1" applyBorder="1" applyAlignment="1">
      <alignment/>
    </xf>
    <xf numFmtId="4" fontId="33" fillId="0" borderId="0" xfId="0" applyNumberFormat="1" applyFont="1" applyAlignment="1">
      <alignment vertical="center"/>
    </xf>
    <xf numFmtId="0" fontId="10" fillId="0" borderId="18" xfId="0" applyFont="1" applyBorder="1" applyAlignment="1">
      <alignment/>
    </xf>
    <xf numFmtId="0" fontId="10" fillId="0" borderId="0" xfId="0" applyFont="1" applyAlignment="1">
      <alignment horizontal="left"/>
    </xf>
    <xf numFmtId="0" fontId="8" fillId="0" borderId="0" xfId="0" applyFont="1" applyAlignment="1">
      <alignment horizontal="left"/>
    </xf>
    <xf numFmtId="0" fontId="10" fillId="0" borderId="0" xfId="0" applyFont="1" applyAlignment="1" applyProtection="1">
      <alignment/>
      <protection locked="0"/>
    </xf>
    <xf numFmtId="4" fontId="8" fillId="0" borderId="0" xfId="0" applyNumberFormat="1" applyFont="1" applyAlignment="1">
      <alignment/>
    </xf>
    <xf numFmtId="0" fontId="10" fillId="0" borderId="29" xfId="0" applyFont="1" applyBorder="1" applyAlignment="1">
      <alignment/>
    </xf>
    <xf numFmtId="0" fontId="10" fillId="0" borderId="0" xfId="0" applyFont="1" applyBorder="1" applyAlignment="1">
      <alignment/>
    </xf>
    <xf numFmtId="174" fontId="10" fillId="0" borderId="0" xfId="0" applyNumberFormat="1" applyFont="1" applyBorder="1" applyAlignment="1">
      <alignment/>
    </xf>
    <xf numFmtId="174" fontId="10" fillId="0" borderId="30" xfId="0" applyNumberFormat="1" applyFont="1" applyBorder="1" applyAlignment="1">
      <alignment/>
    </xf>
    <xf numFmtId="0" fontId="10" fillId="0" borderId="0" xfId="0" applyFont="1" applyAlignment="1">
      <alignment horizontal="center"/>
    </xf>
    <xf numFmtId="4" fontId="10" fillId="0" borderId="0" xfId="0" applyNumberFormat="1" applyFont="1" applyAlignment="1">
      <alignment vertical="center"/>
    </xf>
    <xf numFmtId="0" fontId="10" fillId="0" borderId="0" xfId="0" applyFont="1" applyBorder="1" applyAlignment="1">
      <alignment horizontal="left"/>
    </xf>
    <xf numFmtId="0" fontId="9" fillId="0" borderId="0" xfId="0" applyFont="1" applyBorder="1" applyAlignment="1">
      <alignment horizontal="left"/>
    </xf>
    <xf numFmtId="4" fontId="9" fillId="0" borderId="0" xfId="0" applyNumberFormat="1" applyFont="1" applyBorder="1" applyAlignment="1">
      <alignment/>
    </xf>
    <xf numFmtId="0" fontId="0" fillId="0" borderId="18" xfId="0" applyFont="1" applyBorder="1" applyAlignment="1" applyProtection="1">
      <alignment vertical="center"/>
      <protection/>
    </xf>
    <xf numFmtId="0" fontId="0" fillId="0" borderId="41" xfId="0" applyFont="1" applyBorder="1" applyAlignment="1" applyProtection="1">
      <alignment horizontal="center" vertical="center"/>
      <protection/>
    </xf>
    <xf numFmtId="49" fontId="0" fillId="0" borderId="41" xfId="0" applyNumberFormat="1" applyFont="1" applyBorder="1" applyAlignment="1" applyProtection="1">
      <alignment horizontal="left" vertical="center" wrapText="1"/>
      <protection/>
    </xf>
    <xf numFmtId="0" fontId="0" fillId="0" borderId="41" xfId="0" applyFont="1" applyBorder="1" applyAlignment="1" applyProtection="1">
      <alignment horizontal="left" vertical="center" wrapText="1"/>
      <protection/>
    </xf>
    <xf numFmtId="0" fontId="0" fillId="0" borderId="41" xfId="0" applyFont="1" applyBorder="1" applyAlignment="1" applyProtection="1">
      <alignment horizontal="center" vertical="center" wrapText="1"/>
      <protection/>
    </xf>
    <xf numFmtId="175" fontId="0" fillId="0" borderId="41" xfId="0" applyNumberFormat="1" applyFont="1" applyBorder="1" applyAlignment="1" applyProtection="1">
      <alignment vertical="center"/>
      <protection/>
    </xf>
    <xf numFmtId="4" fontId="0" fillId="8" borderId="41" xfId="0" applyNumberFormat="1" applyFont="1" applyFill="1" applyBorder="1" applyAlignment="1" applyProtection="1">
      <alignment vertical="center"/>
      <protection locked="0"/>
    </xf>
    <xf numFmtId="4" fontId="0" fillId="0" borderId="41" xfId="0" applyNumberFormat="1" applyFont="1" applyBorder="1" applyAlignment="1" applyProtection="1">
      <alignment vertical="center"/>
      <protection/>
    </xf>
    <xf numFmtId="0" fontId="4" fillId="8" borderId="41" xfId="0" applyFont="1" applyFill="1" applyBorder="1" applyAlignment="1" applyProtection="1">
      <alignment horizontal="left" vertical="center"/>
      <protection locked="0"/>
    </xf>
    <xf numFmtId="0" fontId="4" fillId="0" borderId="0" xfId="0" applyFont="1" applyBorder="1" applyAlignment="1">
      <alignment horizontal="center" vertical="center"/>
    </xf>
    <xf numFmtId="174" fontId="4" fillId="0" borderId="0" xfId="0" applyNumberFormat="1" applyFont="1" applyBorder="1" applyAlignment="1">
      <alignment vertical="center"/>
    </xf>
    <xf numFmtId="174" fontId="4" fillId="0" borderId="30" xfId="0" applyNumberFormat="1" applyFont="1" applyBorder="1" applyAlignment="1">
      <alignment vertical="center"/>
    </xf>
    <xf numFmtId="4" fontId="0" fillId="0" borderId="0" xfId="0" applyNumberFormat="1" applyFont="1" applyAlignment="1">
      <alignment vertical="center"/>
    </xf>
    <xf numFmtId="0" fontId="34" fillId="0" borderId="0" xfId="0" applyFont="1" applyAlignment="1">
      <alignment horizontal="left" vertical="center"/>
    </xf>
    <xf numFmtId="0" fontId="35" fillId="0" borderId="0" xfId="0" applyFont="1" applyAlignment="1">
      <alignment horizontal="left" vertical="center" wrapText="1"/>
    </xf>
    <xf numFmtId="0" fontId="36" fillId="0" borderId="0" xfId="0" applyFont="1" applyAlignment="1">
      <alignment vertical="center" wrapText="1"/>
    </xf>
    <xf numFmtId="0" fontId="11" fillId="0" borderId="18" xfId="0" applyFont="1" applyBorder="1" applyAlignment="1">
      <alignment vertical="center"/>
    </xf>
    <xf numFmtId="0" fontId="34" fillId="0" borderId="0"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Border="1" applyAlignment="1">
      <alignment horizontal="left" vertical="center" wrapText="1"/>
    </xf>
    <xf numFmtId="175" fontId="11" fillId="0" borderId="0" xfId="0" applyNumberFormat="1" applyFont="1" applyBorder="1" applyAlignment="1">
      <alignment vertical="center"/>
    </xf>
    <xf numFmtId="0" fontId="11" fillId="0" borderId="0" xfId="0" applyFont="1" applyAlignment="1" applyProtection="1">
      <alignment vertical="center"/>
      <protection locked="0"/>
    </xf>
    <xf numFmtId="0" fontId="11" fillId="0" borderId="29" xfId="0" applyFont="1" applyBorder="1" applyAlignment="1">
      <alignment vertical="center"/>
    </xf>
    <xf numFmtId="0" fontId="11" fillId="0" borderId="0" xfId="0" applyFont="1" applyBorder="1" applyAlignment="1">
      <alignment vertical="center"/>
    </xf>
    <xf numFmtId="0" fontId="11" fillId="0" borderId="30" xfId="0" applyFont="1" applyBorder="1" applyAlignment="1">
      <alignment vertical="center"/>
    </xf>
    <xf numFmtId="0" fontId="11" fillId="0" borderId="0" xfId="0" applyFont="1" applyAlignment="1">
      <alignment horizontal="left" vertical="center"/>
    </xf>
    <xf numFmtId="0" fontId="12" fillId="0" borderId="18"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lignment horizontal="left" vertical="center"/>
    </xf>
    <xf numFmtId="0" fontId="12" fillId="0" borderId="0" xfId="0" applyFont="1" applyAlignment="1" applyProtection="1">
      <alignment vertical="center"/>
      <protection locked="0"/>
    </xf>
    <xf numFmtId="0" fontId="12" fillId="0" borderId="29" xfId="0" applyFont="1" applyBorder="1" applyAlignment="1">
      <alignment vertical="center"/>
    </xf>
    <xf numFmtId="0" fontId="12" fillId="0" borderId="0" xfId="0" applyFont="1" applyBorder="1" applyAlignment="1">
      <alignment vertical="center"/>
    </xf>
    <xf numFmtId="0" fontId="12" fillId="0" borderId="30" xfId="0" applyFont="1" applyBorder="1" applyAlignment="1">
      <alignment vertical="center"/>
    </xf>
    <xf numFmtId="0" fontId="11" fillId="0" borderId="0" xfId="0" applyFont="1" applyAlignment="1">
      <alignment horizontal="left" vertical="center" wrapText="1"/>
    </xf>
    <xf numFmtId="175" fontId="11" fillId="0" borderId="0" xfId="0" applyNumberFormat="1" applyFont="1" applyAlignment="1">
      <alignment vertical="center"/>
    </xf>
    <xf numFmtId="0" fontId="13" fillId="0" borderId="18" xfId="0" applyFont="1" applyBorder="1" applyAlignment="1">
      <alignment vertical="center"/>
    </xf>
    <xf numFmtId="0" fontId="13" fillId="0" borderId="0" xfId="0" applyFont="1" applyBorder="1" applyAlignment="1">
      <alignment horizontal="left" vertical="center"/>
    </xf>
    <xf numFmtId="0" fontId="13" fillId="0" borderId="0" xfId="0" applyFont="1" applyBorder="1" applyAlignment="1">
      <alignment horizontal="left" vertical="center" wrapText="1"/>
    </xf>
    <xf numFmtId="175" fontId="13" fillId="0" borderId="0" xfId="0" applyNumberFormat="1" applyFont="1" applyBorder="1" applyAlignment="1">
      <alignment vertical="center"/>
    </xf>
    <xf numFmtId="0" fontId="13" fillId="0" borderId="0" xfId="0" applyFont="1" applyAlignment="1" applyProtection="1">
      <alignment vertical="center"/>
      <protection locked="0"/>
    </xf>
    <xf numFmtId="0" fontId="13" fillId="0" borderId="29" xfId="0" applyFont="1" applyBorder="1" applyAlignment="1">
      <alignment vertical="center"/>
    </xf>
    <xf numFmtId="0" fontId="13" fillId="0" borderId="0" xfId="0" applyFont="1" applyBorder="1" applyAlignment="1">
      <alignment vertical="center"/>
    </xf>
    <xf numFmtId="0" fontId="13" fillId="0" borderId="30" xfId="0" applyFont="1" applyBorder="1" applyAlignment="1">
      <alignment vertical="center"/>
    </xf>
    <xf numFmtId="0" fontId="13" fillId="0" borderId="0" xfId="0" applyFont="1" applyAlignment="1">
      <alignment horizontal="left" vertical="center"/>
    </xf>
    <xf numFmtId="0" fontId="36" fillId="0" borderId="0" xfId="0" applyFont="1" applyBorder="1" applyAlignment="1">
      <alignment vertical="center" wrapText="1"/>
    </xf>
    <xf numFmtId="0" fontId="12" fillId="0" borderId="0" xfId="0" applyFont="1" applyBorder="1" applyAlignment="1">
      <alignment horizontal="left" vertical="center"/>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37" fillId="0" borderId="41" xfId="0" applyFont="1" applyBorder="1" applyAlignment="1" applyProtection="1">
      <alignment horizontal="center" vertical="center"/>
      <protection/>
    </xf>
    <xf numFmtId="49" fontId="37" fillId="0" borderId="41" xfId="0" applyNumberFormat="1" applyFont="1" applyBorder="1" applyAlignment="1" applyProtection="1">
      <alignment horizontal="left" vertical="center" wrapText="1"/>
      <protection/>
    </xf>
    <xf numFmtId="0" fontId="37" fillId="0" borderId="41" xfId="0" applyFont="1" applyBorder="1" applyAlignment="1" applyProtection="1">
      <alignment horizontal="left" vertical="center" wrapText="1"/>
      <protection/>
    </xf>
    <xf numFmtId="0" fontId="37" fillId="0" borderId="41" xfId="0" applyFont="1" applyBorder="1" applyAlignment="1" applyProtection="1">
      <alignment horizontal="center" vertical="center" wrapText="1"/>
      <protection/>
    </xf>
    <xf numFmtId="175" fontId="37" fillId="0" borderId="41" xfId="0" applyNumberFormat="1" applyFont="1" applyBorder="1" applyAlignment="1" applyProtection="1">
      <alignment vertical="center"/>
      <protection/>
    </xf>
    <xf numFmtId="4" fontId="37" fillId="8" borderId="41" xfId="0" applyNumberFormat="1" applyFont="1" applyFill="1" applyBorder="1" applyAlignment="1" applyProtection="1">
      <alignment vertical="center"/>
      <protection locked="0"/>
    </xf>
    <xf numFmtId="4" fontId="37" fillId="0" borderId="41" xfId="0" applyNumberFormat="1" applyFont="1" applyBorder="1" applyAlignment="1" applyProtection="1">
      <alignment vertical="center"/>
      <protection/>
    </xf>
    <xf numFmtId="0" fontId="37" fillId="0" borderId="18" xfId="0" applyFont="1" applyBorder="1" applyAlignment="1">
      <alignment vertical="center"/>
    </xf>
    <xf numFmtId="0" fontId="37" fillId="8" borderId="41" xfId="0" applyFont="1" applyFill="1" applyBorder="1" applyAlignment="1" applyProtection="1">
      <alignment horizontal="left" vertical="center"/>
      <protection locked="0"/>
    </xf>
    <xf numFmtId="0" fontId="37" fillId="0" borderId="0" xfId="0" applyFont="1" applyBorder="1" applyAlignment="1">
      <alignment horizontal="center" vertical="center"/>
    </xf>
    <xf numFmtId="0" fontId="13" fillId="0" borderId="0" xfId="0" applyFont="1" applyAlignment="1">
      <alignment horizontal="left" vertical="center"/>
    </xf>
    <xf numFmtId="0" fontId="13" fillId="0" borderId="0" xfId="0" applyFont="1" applyAlignment="1">
      <alignment horizontal="left" vertical="center" wrapText="1"/>
    </xf>
    <xf numFmtId="175" fontId="13" fillId="0" borderId="0" xfId="0" applyNumberFormat="1" applyFont="1" applyAlignment="1">
      <alignment vertical="center"/>
    </xf>
    <xf numFmtId="0" fontId="35" fillId="0" borderId="0" xfId="0" applyFont="1" applyBorder="1" applyAlignment="1">
      <alignment horizontal="left" vertical="center" wrapText="1"/>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0" xfId="0" applyAlignment="1">
      <alignment/>
    </xf>
    <xf numFmtId="0" fontId="14" fillId="0" borderId="18" xfId="0" applyFont="1" applyBorder="1" applyAlignment="1">
      <alignment vertical="center"/>
    </xf>
    <xf numFmtId="0" fontId="14" fillId="0" borderId="0" xfId="0" applyFont="1" applyAlignment="1">
      <alignment horizontal="left" vertical="center"/>
    </xf>
    <xf numFmtId="0" fontId="14" fillId="0" borderId="0" xfId="0" applyFont="1" applyAlignment="1">
      <alignment horizontal="left" vertical="center" wrapText="1"/>
    </xf>
    <xf numFmtId="175" fontId="14" fillId="0" borderId="0" xfId="0" applyNumberFormat="1" applyFont="1" applyAlignment="1">
      <alignment vertical="center"/>
    </xf>
    <xf numFmtId="0" fontId="14" fillId="0" borderId="0" xfId="0" applyFont="1" applyAlignment="1" applyProtection="1">
      <alignment vertical="center"/>
      <protection locked="0"/>
    </xf>
    <xf numFmtId="0" fontId="14" fillId="0" borderId="29" xfId="0" applyFont="1" applyBorder="1" applyAlignment="1">
      <alignment vertical="center"/>
    </xf>
    <xf numFmtId="0" fontId="14" fillId="0" borderId="0" xfId="0" applyFont="1" applyBorder="1" applyAlignment="1">
      <alignment vertical="center"/>
    </xf>
    <xf numFmtId="0" fontId="14" fillId="0" borderId="30" xfId="0" applyFont="1" applyBorder="1" applyAlignment="1">
      <alignment vertical="center"/>
    </xf>
    <xf numFmtId="0" fontId="12" fillId="0" borderId="36" xfId="0" applyFont="1" applyBorder="1" applyAlignment="1">
      <alignment vertical="center"/>
    </xf>
    <xf numFmtId="0" fontId="12" fillId="0" borderId="37" xfId="0" applyFont="1" applyBorder="1" applyAlignment="1">
      <alignment vertical="center"/>
    </xf>
    <xf numFmtId="0" fontId="12" fillId="0" borderId="38" xfId="0" applyFont="1" applyBorder="1" applyAlignment="1">
      <alignment vertical="center"/>
    </xf>
    <xf numFmtId="0" fontId="20" fillId="0" borderId="0" xfId="0" applyFont="1" applyAlignment="1">
      <alignment horizontal="left" vertical="top" wrapText="1"/>
    </xf>
    <xf numFmtId="0" fontId="0" fillId="0" borderId="0" xfId="0" applyAlignment="1">
      <alignment/>
    </xf>
    <xf numFmtId="0" fontId="0" fillId="0" borderId="0" xfId="0" applyFont="1" applyAlignment="1">
      <alignment vertical="center"/>
    </xf>
    <xf numFmtId="0" fontId="4" fillId="0" borderId="0" xfId="0" applyFont="1" applyAlignment="1">
      <alignment vertical="center"/>
    </xf>
    <xf numFmtId="0" fontId="5" fillId="0" borderId="0" xfId="0" applyFont="1" applyBorder="1" applyAlignment="1">
      <alignment horizontal="left" vertical="center"/>
    </xf>
    <xf numFmtId="0" fontId="0" fillId="0" borderId="0" xfId="0" applyBorder="1" applyAlignment="1">
      <alignment/>
    </xf>
    <xf numFmtId="0" fontId="6" fillId="0" borderId="0" xfId="0" applyFont="1" applyBorder="1" applyAlignment="1">
      <alignment horizontal="left" vertical="top" wrapText="1"/>
    </xf>
    <xf numFmtId="49" fontId="5" fillId="8" borderId="0" xfId="0" applyNumberFormat="1" applyFont="1" applyFill="1" applyBorder="1" applyAlignment="1" applyProtection="1">
      <alignment horizontal="left" vertical="center"/>
      <protection locked="0"/>
    </xf>
    <xf numFmtId="0" fontId="5" fillId="0" borderId="0" xfId="0" applyFont="1" applyBorder="1" applyAlignment="1">
      <alignment horizontal="left" vertical="center" wrapText="1"/>
    </xf>
    <xf numFmtId="4" fontId="21" fillId="0" borderId="21" xfId="0" applyNumberFormat="1" applyFont="1" applyBorder="1" applyAlignment="1">
      <alignment vertical="center"/>
    </xf>
    <xf numFmtId="0" fontId="0" fillId="0" borderId="21" xfId="0" applyFont="1" applyBorder="1" applyAlignment="1">
      <alignment vertical="center"/>
    </xf>
    <xf numFmtId="0" fontId="4" fillId="0" borderId="0" xfId="0" applyFont="1" applyBorder="1" applyAlignment="1">
      <alignment horizontal="right" vertical="center"/>
    </xf>
    <xf numFmtId="0" fontId="0" fillId="0" borderId="0" xfId="0" applyFont="1" applyBorder="1" applyAlignment="1">
      <alignment vertical="center"/>
    </xf>
    <xf numFmtId="172" fontId="4" fillId="0" borderId="0" xfId="0" applyNumberFormat="1" applyFont="1" applyBorder="1" applyAlignment="1">
      <alignment horizontal="center" vertical="center"/>
    </xf>
    <xf numFmtId="0" fontId="4" fillId="0" borderId="0" xfId="0" applyFont="1" applyBorder="1" applyAlignment="1">
      <alignment vertical="center"/>
    </xf>
    <xf numFmtId="4" fontId="20" fillId="0" borderId="0" xfId="0" applyNumberFormat="1" applyFont="1" applyBorder="1" applyAlignment="1">
      <alignment vertical="center"/>
    </xf>
    <xf numFmtId="0" fontId="6" fillId="24" borderId="23" xfId="0" applyFont="1" applyFill="1" applyBorder="1" applyAlignment="1">
      <alignment horizontal="left" vertical="center"/>
    </xf>
    <xf numFmtId="0" fontId="0" fillId="24" borderId="23" xfId="0" applyFont="1" applyFill="1" applyBorder="1" applyAlignment="1">
      <alignment vertical="center"/>
    </xf>
    <xf numFmtId="4" fontId="6" fillId="24" borderId="23" xfId="0" applyNumberFormat="1" applyFont="1" applyFill="1" applyBorder="1" applyAlignment="1">
      <alignment vertical="center"/>
    </xf>
    <xf numFmtId="0" fontId="0" fillId="24" borderId="31" xfId="0" applyFont="1" applyFill="1" applyBorder="1" applyAlignment="1">
      <alignment vertical="center"/>
    </xf>
    <xf numFmtId="0" fontId="6" fillId="0" borderId="0" xfId="0" applyFont="1" applyAlignment="1">
      <alignment horizontal="left" vertical="center" wrapText="1"/>
    </xf>
    <xf numFmtId="0" fontId="6" fillId="0" borderId="0" xfId="0" applyFont="1" applyAlignment="1">
      <alignment vertical="center"/>
    </xf>
    <xf numFmtId="173" fontId="5" fillId="0" borderId="0" xfId="0" applyNumberFormat="1" applyFont="1" applyAlignment="1">
      <alignment horizontal="left" vertical="center"/>
    </xf>
    <xf numFmtId="0" fontId="5" fillId="0" borderId="0" xfId="0" applyFont="1" applyAlignment="1">
      <alignment vertical="center"/>
    </xf>
    <xf numFmtId="0" fontId="5" fillId="24" borderId="23" xfId="0" applyFont="1" applyFill="1" applyBorder="1" applyAlignment="1">
      <alignment horizontal="right" vertical="center"/>
    </xf>
    <xf numFmtId="4" fontId="27" fillId="0" borderId="0" xfId="0" applyNumberFormat="1" applyFont="1" applyAlignment="1">
      <alignment vertical="center"/>
    </xf>
    <xf numFmtId="0" fontId="27" fillId="0" borderId="0" xfId="0" applyFont="1" applyAlignment="1">
      <alignment vertical="center"/>
    </xf>
    <xf numFmtId="0" fontId="26" fillId="0" borderId="0" xfId="0" applyFont="1" applyAlignment="1">
      <alignment horizontal="left" vertical="center" wrapText="1"/>
    </xf>
    <xf numFmtId="4" fontId="24" fillId="0" borderId="0" xfId="0" applyNumberFormat="1" applyFont="1" applyAlignment="1">
      <alignment horizontal="right" vertical="center"/>
    </xf>
    <xf numFmtId="4" fontId="24" fillId="0" borderId="0" xfId="0" applyNumberFormat="1" applyFont="1" applyAlignment="1">
      <alignment vertical="center"/>
    </xf>
    <xf numFmtId="0" fontId="19" fillId="0" borderId="0" xfId="0" applyFont="1" applyBorder="1" applyAlignment="1">
      <alignment horizontal="left" vertical="center" wrapText="1"/>
    </xf>
    <xf numFmtId="0" fontId="6" fillId="0" borderId="0" xfId="0" applyFont="1" applyBorder="1" applyAlignment="1">
      <alignment horizontal="left" vertical="center" wrapText="1"/>
    </xf>
    <xf numFmtId="0" fontId="0" fillId="0" borderId="0" xfId="0" applyFont="1" applyBorder="1" applyAlignment="1">
      <alignment vertical="center" wrapText="1"/>
    </xf>
    <xf numFmtId="0" fontId="19" fillId="0" borderId="0" xfId="0" applyFont="1" applyAlignment="1">
      <alignment horizontal="left" vertical="center" wrapText="1"/>
    </xf>
    <xf numFmtId="0" fontId="38" fillId="13" borderId="0" xfId="68" applyFill="1" applyAlignment="1">
      <alignment/>
    </xf>
    <xf numFmtId="0" fontId="57" fillId="0" borderId="0" xfId="68" applyFont="1" applyAlignment="1">
      <alignment horizontal="center" vertical="center"/>
    </xf>
    <xf numFmtId="0" fontId="58" fillId="13" borderId="0" xfId="0" applyFont="1" applyFill="1" applyAlignment="1">
      <alignment horizontal="left" vertical="center"/>
    </xf>
    <xf numFmtId="0" fontId="59" fillId="13" borderId="0" xfId="0" applyFont="1" applyFill="1" applyAlignment="1">
      <alignment vertical="center"/>
    </xf>
    <xf numFmtId="0" fontId="60" fillId="13" borderId="0" xfId="68" applyFont="1" applyFill="1" applyAlignment="1">
      <alignment vertical="center"/>
    </xf>
    <xf numFmtId="0" fontId="15" fillId="13" borderId="0" xfId="0" applyFont="1" applyFill="1" applyAlignment="1" applyProtection="1">
      <alignment horizontal="left" vertical="center"/>
      <protection/>
    </xf>
    <xf numFmtId="0" fontId="59" fillId="13" borderId="0" xfId="0" applyFont="1" applyFill="1" applyAlignment="1" applyProtection="1">
      <alignment vertical="center"/>
      <protection/>
    </xf>
    <xf numFmtId="0" fontId="58" fillId="13" borderId="0" xfId="0" applyFont="1" applyFill="1" applyAlignment="1" applyProtection="1">
      <alignment horizontal="left" vertical="center"/>
      <protection/>
    </xf>
    <xf numFmtId="0" fontId="60" fillId="13" borderId="0" xfId="68" applyFont="1" applyFill="1" applyAlignment="1" applyProtection="1">
      <alignment vertical="center"/>
      <protection/>
    </xf>
    <xf numFmtId="0" fontId="60" fillId="13" borderId="0" xfId="68" applyFont="1" applyFill="1" applyAlignment="1">
      <alignment vertical="center"/>
    </xf>
    <xf numFmtId="0" fontId="59" fillId="13" borderId="0" xfId="0" applyFont="1" applyFill="1" applyAlignment="1" applyProtection="1">
      <alignment vertical="center"/>
      <protection locked="0"/>
    </xf>
    <xf numFmtId="0" fontId="0" fillId="0" borderId="0" xfId="81" applyAlignment="1">
      <alignment vertical="top"/>
      <protection locked="0"/>
    </xf>
    <xf numFmtId="0" fontId="0" fillId="0" borderId="42" xfId="81" applyFont="1" applyBorder="1" applyAlignment="1">
      <alignment vertical="center" wrapText="1"/>
      <protection locked="0"/>
    </xf>
    <xf numFmtId="0" fontId="0" fillId="0" borderId="43" xfId="81" applyFont="1" applyBorder="1" applyAlignment="1">
      <alignment vertical="center" wrapText="1"/>
      <protection locked="0"/>
    </xf>
    <xf numFmtId="0" fontId="0" fillId="0" borderId="44" xfId="81" applyFont="1" applyBorder="1" applyAlignment="1">
      <alignment vertical="center" wrapText="1"/>
      <protection locked="0"/>
    </xf>
    <xf numFmtId="0" fontId="0" fillId="0" borderId="45" xfId="81" applyFont="1" applyBorder="1" applyAlignment="1">
      <alignment horizontal="center" vertical="center" wrapText="1"/>
      <protection locked="0"/>
    </xf>
    <xf numFmtId="0" fontId="16" fillId="0" borderId="0" xfId="81" applyFont="1" applyBorder="1" applyAlignment="1">
      <alignment horizontal="center" vertical="center" wrapText="1"/>
      <protection locked="0"/>
    </xf>
    <xf numFmtId="0" fontId="0" fillId="0" borderId="46" xfId="81" applyFont="1" applyBorder="1" applyAlignment="1">
      <alignment horizontal="center" vertical="center" wrapText="1"/>
      <protection locked="0"/>
    </xf>
    <xf numFmtId="0" fontId="0" fillId="0" borderId="0" xfId="81" applyAlignment="1">
      <alignment horizontal="center" vertical="center"/>
      <protection locked="0"/>
    </xf>
    <xf numFmtId="0" fontId="0" fillId="0" borderId="45" xfId="81" applyFont="1" applyBorder="1" applyAlignment="1">
      <alignment vertical="center" wrapText="1"/>
      <protection locked="0"/>
    </xf>
    <xf numFmtId="0" fontId="28" fillId="0" borderId="47" xfId="81" applyFont="1" applyBorder="1" applyAlignment="1">
      <alignment horizontal="left" wrapText="1"/>
      <protection locked="0"/>
    </xf>
    <xf numFmtId="0" fontId="0" fillId="0" borderId="46" xfId="81" applyFont="1" applyBorder="1" applyAlignment="1">
      <alignment vertical="center" wrapText="1"/>
      <protection locked="0"/>
    </xf>
    <xf numFmtId="0" fontId="28" fillId="0" borderId="0" xfId="81" applyFont="1" applyBorder="1" applyAlignment="1">
      <alignment horizontal="left" vertical="center" wrapText="1"/>
      <protection locked="0"/>
    </xf>
    <xf numFmtId="0" fontId="5" fillId="0" borderId="0" xfId="81" applyFont="1" applyBorder="1" applyAlignment="1">
      <alignment horizontal="left" vertical="center" wrapText="1"/>
      <protection locked="0"/>
    </xf>
    <xf numFmtId="0" fontId="5" fillId="0" borderId="45" xfId="81" applyFont="1" applyBorder="1" applyAlignment="1">
      <alignment vertical="center" wrapText="1"/>
      <protection locked="0"/>
    </xf>
    <xf numFmtId="0" fontId="5" fillId="0" borderId="0" xfId="81" applyFont="1" applyBorder="1" applyAlignment="1">
      <alignment horizontal="left" vertical="center" wrapText="1"/>
      <protection locked="0"/>
    </xf>
    <xf numFmtId="0" fontId="5" fillId="0" borderId="0" xfId="81" applyFont="1" applyBorder="1" applyAlignment="1">
      <alignment vertical="center" wrapText="1"/>
      <protection locked="0"/>
    </xf>
    <xf numFmtId="0" fontId="5" fillId="0" borderId="0" xfId="81" applyFont="1" applyBorder="1" applyAlignment="1">
      <alignment vertical="center"/>
      <protection locked="0"/>
    </xf>
    <xf numFmtId="0" fontId="5" fillId="0" borderId="0" xfId="81" applyFont="1" applyBorder="1" applyAlignment="1">
      <alignment horizontal="left" vertical="center"/>
      <protection locked="0"/>
    </xf>
    <xf numFmtId="49" fontId="5" fillId="0" borderId="0" xfId="81" applyNumberFormat="1" applyFont="1" applyBorder="1" applyAlignment="1">
      <alignment horizontal="left" vertical="center" wrapText="1"/>
      <protection locked="0"/>
    </xf>
    <xf numFmtId="49" fontId="5" fillId="0" borderId="0" xfId="81" applyNumberFormat="1" applyFont="1" applyBorder="1" applyAlignment="1">
      <alignment vertical="center" wrapText="1"/>
      <protection locked="0"/>
    </xf>
    <xf numFmtId="0" fontId="0" fillId="0" borderId="48" xfId="81" applyFont="1" applyBorder="1" applyAlignment="1">
      <alignment vertical="center" wrapText="1"/>
      <protection locked="0"/>
    </xf>
    <xf numFmtId="0" fontId="59" fillId="0" borderId="47" xfId="81" applyFont="1" applyBorder="1" applyAlignment="1">
      <alignment vertical="center" wrapText="1"/>
      <protection locked="0"/>
    </xf>
    <xf numFmtId="0" fontId="0" fillId="0" borderId="49" xfId="81" applyFont="1" applyBorder="1" applyAlignment="1">
      <alignment vertical="center" wrapText="1"/>
      <protection locked="0"/>
    </xf>
    <xf numFmtId="0" fontId="0" fillId="0" borderId="0" xfId="81" applyFont="1" applyBorder="1" applyAlignment="1">
      <alignment vertical="top"/>
      <protection locked="0"/>
    </xf>
    <xf numFmtId="0" fontId="0" fillId="0" borderId="0" xfId="81" applyFont="1" applyAlignment="1">
      <alignment vertical="top"/>
      <protection locked="0"/>
    </xf>
    <xf numFmtId="0" fontId="0" fillId="0" borderId="42" xfId="81" applyFont="1" applyBorder="1" applyAlignment="1">
      <alignment horizontal="left" vertical="center"/>
      <protection locked="0"/>
    </xf>
    <xf numFmtId="0" fontId="0" fillId="0" borderId="43" xfId="81" applyFont="1" applyBorder="1" applyAlignment="1">
      <alignment horizontal="left" vertical="center"/>
      <protection locked="0"/>
    </xf>
    <xf numFmtId="0" fontId="0" fillId="0" borderId="44" xfId="81" applyFont="1" applyBorder="1" applyAlignment="1">
      <alignment horizontal="left" vertical="center"/>
      <protection locked="0"/>
    </xf>
    <xf numFmtId="0" fontId="0" fillId="0" borderId="45" xfId="81" applyFont="1" applyBorder="1" applyAlignment="1">
      <alignment horizontal="left" vertical="center"/>
      <protection locked="0"/>
    </xf>
    <xf numFmtId="0" fontId="16" fillId="0" borderId="0" xfId="81" applyFont="1" applyBorder="1" applyAlignment="1">
      <alignment horizontal="center" vertical="center"/>
      <protection locked="0"/>
    </xf>
    <xf numFmtId="0" fontId="0" fillId="0" borderId="46" xfId="81" applyFont="1" applyBorder="1" applyAlignment="1">
      <alignment horizontal="left" vertical="center"/>
      <protection locked="0"/>
    </xf>
    <xf numFmtId="0" fontId="28" fillId="0" borderId="0" xfId="81" applyFont="1" applyBorder="1" applyAlignment="1">
      <alignment horizontal="left" vertical="center"/>
      <protection locked="0"/>
    </xf>
    <xf numFmtId="0" fontId="7" fillId="0" borderId="0" xfId="81" applyFont="1" applyAlignment="1">
      <alignment horizontal="left" vertical="center"/>
      <protection locked="0"/>
    </xf>
    <xf numFmtId="0" fontId="28" fillId="0" borderId="47" xfId="81" applyFont="1" applyBorder="1" applyAlignment="1">
      <alignment horizontal="left" vertical="center"/>
      <protection locked="0"/>
    </xf>
    <xf numFmtId="0" fontId="28" fillId="0" borderId="47" xfId="81" applyFont="1" applyBorder="1" applyAlignment="1">
      <alignment horizontal="center" vertical="center"/>
      <protection locked="0"/>
    </xf>
    <xf numFmtId="0" fontId="7" fillId="0" borderId="47" xfId="81" applyFont="1" applyBorder="1" applyAlignment="1">
      <alignment horizontal="left" vertical="center"/>
      <protection locked="0"/>
    </xf>
    <xf numFmtId="0" fontId="22" fillId="0" borderId="0" xfId="81" applyFont="1" applyBorder="1" applyAlignment="1">
      <alignment horizontal="left" vertical="center"/>
      <protection locked="0"/>
    </xf>
    <xf numFmtId="0" fontId="5" fillId="0" borderId="0" xfId="81" applyFont="1" applyAlignment="1">
      <alignment horizontal="left" vertical="center"/>
      <protection locked="0"/>
    </xf>
    <xf numFmtId="0" fontId="5" fillId="0" borderId="0" xfId="81" applyFont="1" applyBorder="1" applyAlignment="1">
      <alignment horizontal="center" vertical="center"/>
      <protection locked="0"/>
    </xf>
    <xf numFmtId="0" fontId="5" fillId="0" borderId="45" xfId="81" applyFont="1" applyBorder="1" applyAlignment="1">
      <alignment horizontal="left" vertical="center"/>
      <protection locked="0"/>
    </xf>
    <xf numFmtId="0" fontId="5" fillId="0" borderId="0" xfId="81" applyFont="1" applyFill="1" applyBorder="1" applyAlignment="1">
      <alignment horizontal="left" vertical="center"/>
      <protection locked="0"/>
    </xf>
    <xf numFmtId="0" fontId="5" fillId="0" borderId="0" xfId="81" applyFont="1" applyFill="1" applyBorder="1" applyAlignment="1">
      <alignment horizontal="center" vertical="center"/>
      <protection locked="0"/>
    </xf>
    <xf numFmtId="0" fontId="0" fillId="0" borderId="48" xfId="81" applyFont="1" applyBorder="1" applyAlignment="1">
      <alignment horizontal="left" vertical="center"/>
      <protection locked="0"/>
    </xf>
    <xf numFmtId="0" fontId="59" fillId="0" borderId="47" xfId="81" applyFont="1" applyBorder="1" applyAlignment="1">
      <alignment horizontal="left" vertical="center"/>
      <protection locked="0"/>
    </xf>
    <xf numFmtId="0" fontId="0" fillId="0" borderId="49" xfId="81" applyFont="1" applyBorder="1" applyAlignment="1">
      <alignment horizontal="left" vertical="center"/>
      <protection locked="0"/>
    </xf>
    <xf numFmtId="0" fontId="0" fillId="0" borderId="0" xfId="81" applyFont="1" applyBorder="1" applyAlignment="1">
      <alignment horizontal="left" vertical="center"/>
      <protection locked="0"/>
    </xf>
    <xf numFmtId="0" fontId="59" fillId="0" borderId="0" xfId="81" applyFont="1" applyBorder="1" applyAlignment="1">
      <alignment horizontal="left" vertical="center"/>
      <protection locked="0"/>
    </xf>
    <xf numFmtId="0" fontId="7" fillId="0" borderId="0" xfId="81" applyFont="1" applyBorder="1" applyAlignment="1">
      <alignment horizontal="left" vertical="center"/>
      <protection locked="0"/>
    </xf>
    <xf numFmtId="0" fontId="5" fillId="0" borderId="47" xfId="81" applyFont="1" applyBorder="1" applyAlignment="1">
      <alignment horizontal="left" vertical="center"/>
      <protection locked="0"/>
    </xf>
    <xf numFmtId="0" fontId="0" fillId="0" borderId="0" xfId="81" applyFont="1" applyBorder="1" applyAlignment="1">
      <alignment horizontal="left" vertical="center" wrapText="1"/>
      <protection locked="0"/>
    </xf>
    <xf numFmtId="0" fontId="5" fillId="0" borderId="0" xfId="81" applyFont="1" applyBorder="1" applyAlignment="1">
      <alignment horizontal="center" vertical="center" wrapText="1"/>
      <protection locked="0"/>
    </xf>
    <xf numFmtId="0" fontId="0" fillId="0" borderId="42" xfId="81" applyFont="1" applyBorder="1" applyAlignment="1">
      <alignment horizontal="left" vertical="center" wrapText="1"/>
      <protection locked="0"/>
    </xf>
    <xf numFmtId="0" fontId="0" fillId="0" borderId="43" xfId="81" applyFont="1" applyBorder="1" applyAlignment="1">
      <alignment horizontal="left" vertical="center" wrapText="1"/>
      <protection locked="0"/>
    </xf>
    <xf numFmtId="0" fontId="0" fillId="0" borderId="44" xfId="81" applyFont="1" applyBorder="1" applyAlignment="1">
      <alignment horizontal="left" vertical="center" wrapText="1"/>
      <protection locked="0"/>
    </xf>
    <xf numFmtId="0" fontId="0" fillId="0" borderId="45" xfId="81" applyFont="1" applyBorder="1" applyAlignment="1">
      <alignment horizontal="left" vertical="center" wrapText="1"/>
      <protection locked="0"/>
    </xf>
    <xf numFmtId="0" fontId="0" fillId="0" borderId="46" xfId="81" applyFont="1" applyBorder="1" applyAlignment="1">
      <alignment horizontal="left" vertical="center" wrapText="1"/>
      <protection locked="0"/>
    </xf>
    <xf numFmtId="0" fontId="7" fillId="0" borderId="45" xfId="81" applyFont="1" applyBorder="1" applyAlignment="1">
      <alignment horizontal="left" vertical="center" wrapText="1"/>
      <protection locked="0"/>
    </xf>
    <xf numFmtId="0" fontId="7" fillId="0" borderId="46" xfId="81" applyFont="1" applyBorder="1" applyAlignment="1">
      <alignment horizontal="left" vertical="center" wrapText="1"/>
      <protection locked="0"/>
    </xf>
    <xf numFmtId="0" fontId="5" fillId="0" borderId="45" xfId="81" applyFont="1" applyBorder="1" applyAlignment="1">
      <alignment horizontal="left" vertical="center" wrapText="1"/>
      <protection locked="0"/>
    </xf>
    <xf numFmtId="0" fontId="5" fillId="0" borderId="46" xfId="81" applyFont="1" applyBorder="1" applyAlignment="1">
      <alignment horizontal="left" vertical="center" wrapText="1"/>
      <protection locked="0"/>
    </xf>
    <xf numFmtId="0" fontId="5" fillId="0" borderId="46" xfId="81" applyFont="1" applyBorder="1" applyAlignment="1">
      <alignment horizontal="left" vertical="center"/>
      <protection locked="0"/>
    </xf>
    <xf numFmtId="0" fontId="5" fillId="0" borderId="48" xfId="81" applyFont="1" applyBorder="1" applyAlignment="1">
      <alignment horizontal="left" vertical="center" wrapText="1"/>
      <protection locked="0"/>
    </xf>
    <xf numFmtId="0" fontId="5" fillId="0" borderId="47" xfId="81" applyFont="1" applyBorder="1" applyAlignment="1">
      <alignment horizontal="left" vertical="center" wrapText="1"/>
      <protection locked="0"/>
    </xf>
    <xf numFmtId="0" fontId="5" fillId="0" borderId="49" xfId="81" applyFont="1" applyBorder="1" applyAlignment="1">
      <alignment horizontal="left" vertical="center" wrapText="1"/>
      <protection locked="0"/>
    </xf>
    <xf numFmtId="0" fontId="5" fillId="0" borderId="0" xfId="81" applyFont="1" applyBorder="1" applyAlignment="1">
      <alignment horizontal="left" vertical="top"/>
      <protection locked="0"/>
    </xf>
    <xf numFmtId="0" fontId="5" fillId="0" borderId="0" xfId="81" applyFont="1" applyBorder="1" applyAlignment="1">
      <alignment horizontal="center" vertical="top"/>
      <protection locked="0"/>
    </xf>
    <xf numFmtId="0" fontId="5" fillId="0" borderId="48" xfId="81" applyFont="1" applyBorder="1" applyAlignment="1">
      <alignment horizontal="left" vertical="center"/>
      <protection locked="0"/>
    </xf>
    <xf numFmtId="0" fontId="5" fillId="0" borderId="49" xfId="81" applyFont="1" applyBorder="1" applyAlignment="1">
      <alignment horizontal="left" vertical="center"/>
      <protection locked="0"/>
    </xf>
    <xf numFmtId="0" fontId="7" fillId="0" borderId="0" xfId="81" applyFont="1" applyAlignment="1">
      <alignment vertical="center"/>
      <protection locked="0"/>
    </xf>
    <xf numFmtId="0" fontId="28" fillId="0" borderId="0" xfId="81" applyFont="1" applyBorder="1" applyAlignment="1">
      <alignment vertical="center"/>
      <protection locked="0"/>
    </xf>
    <xf numFmtId="0" fontId="7" fillId="0" borderId="47" xfId="81" applyFont="1" applyBorder="1" applyAlignment="1">
      <alignment vertical="center"/>
      <protection locked="0"/>
    </xf>
    <xf numFmtId="0" fontId="28" fillId="0" borderId="47" xfId="81" applyFont="1" applyBorder="1" applyAlignment="1">
      <alignment vertical="center"/>
      <protection locked="0"/>
    </xf>
    <xf numFmtId="0" fontId="0" fillId="0" borderId="0" xfId="81" applyBorder="1" applyAlignment="1">
      <alignment vertical="top"/>
      <protection locked="0"/>
    </xf>
    <xf numFmtId="49" fontId="5" fillId="0" borderId="0" xfId="81" applyNumberFormat="1" applyFont="1" applyBorder="1" applyAlignment="1">
      <alignment horizontal="left" vertical="center"/>
      <protection locked="0"/>
    </xf>
    <xf numFmtId="0" fontId="0" fillId="0" borderId="47" xfId="81" applyBorder="1" applyAlignment="1">
      <alignment vertical="top"/>
      <protection locked="0"/>
    </xf>
    <xf numFmtId="0" fontId="5" fillId="0" borderId="43" xfId="81" applyFont="1" applyBorder="1" applyAlignment="1">
      <alignment horizontal="left" vertical="center" wrapText="1"/>
      <protection locked="0"/>
    </xf>
    <xf numFmtId="0" fontId="5" fillId="0" borderId="43" xfId="81" applyFont="1" applyBorder="1" applyAlignment="1">
      <alignment horizontal="left" vertical="center"/>
      <protection locked="0"/>
    </xf>
    <xf numFmtId="0" fontId="5" fillId="0" borderId="43" xfId="81" applyFont="1" applyBorder="1" applyAlignment="1">
      <alignment horizontal="center" vertical="center"/>
      <protection locked="0"/>
    </xf>
    <xf numFmtId="0" fontId="28" fillId="0" borderId="47" xfId="81" applyFont="1" applyBorder="1" applyAlignment="1">
      <alignment horizontal="left"/>
      <protection locked="0"/>
    </xf>
    <xf numFmtId="0" fontId="7" fillId="0" borderId="47" xfId="81" applyFont="1" applyBorder="1" applyAlignment="1">
      <alignment/>
      <protection locked="0"/>
    </xf>
    <xf numFmtId="0" fontId="28" fillId="0" borderId="47" xfId="81" applyFont="1" applyBorder="1" applyAlignment="1">
      <alignment horizontal="left"/>
      <protection locked="0"/>
    </xf>
    <xf numFmtId="0" fontId="5" fillId="0" borderId="0" xfId="81" applyFont="1" applyBorder="1" applyAlignment="1">
      <alignment horizontal="left" vertical="center"/>
      <protection locked="0"/>
    </xf>
    <xf numFmtId="0" fontId="0" fillId="0" borderId="45" xfId="81" applyFont="1" applyBorder="1" applyAlignment="1">
      <alignment vertical="top"/>
      <protection locked="0"/>
    </xf>
    <xf numFmtId="0" fontId="5" fillId="0" borderId="0" xfId="81" applyFont="1" applyBorder="1" applyAlignment="1">
      <alignment horizontal="left" vertical="top"/>
      <protection locked="0"/>
    </xf>
    <xf numFmtId="0" fontId="0" fillId="0" borderId="46" xfId="81" applyFont="1" applyBorder="1" applyAlignment="1">
      <alignment vertical="top"/>
      <protection locked="0"/>
    </xf>
    <xf numFmtId="0" fontId="0" fillId="0" borderId="0" xfId="81" applyFont="1" applyBorder="1" applyAlignment="1">
      <alignment horizontal="center" vertical="center"/>
      <protection locked="0"/>
    </xf>
    <xf numFmtId="0" fontId="0" fillId="0" borderId="0" xfId="81" applyFont="1" applyBorder="1" applyAlignment="1">
      <alignment horizontal="left" vertical="top"/>
      <protection locked="0"/>
    </xf>
    <xf numFmtId="0" fontId="0" fillId="0" borderId="48" xfId="81" applyFont="1" applyBorder="1" applyAlignment="1">
      <alignment vertical="top"/>
      <protection locked="0"/>
    </xf>
    <xf numFmtId="0" fontId="0" fillId="0" borderId="47" xfId="81" applyFont="1" applyBorder="1" applyAlignment="1">
      <alignment vertical="top"/>
      <protection locked="0"/>
    </xf>
    <xf numFmtId="0" fontId="0" fillId="0" borderId="49" xfId="81" applyFont="1" applyBorder="1" applyAlignment="1">
      <alignment vertical="top"/>
      <protection locked="0"/>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VVZ" xfId="81"/>
    <cellStyle name="Note" xfId="82"/>
    <cellStyle name="Output" xfId="83"/>
    <cellStyle name="Poznámka" xfId="84"/>
    <cellStyle name="Prepojená bunka" xfId="85"/>
    <cellStyle name="Percent" xfId="86"/>
    <cellStyle name="Followed Hyperlink"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KROSplusData\System\Temp\radAC847.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1" name="Picture 1">
          <a:hlinkClick r:id="rId3"/>
        </xdr:cNvPr>
        <xdr:cNvPicPr preferRelativeResize="1">
          <a:picLocks noChangeAspect="1"/>
        </xdr:cNvPicPr>
      </xdr:nvPicPr>
      <xdr:blipFill>
        <a:blip r:link="rId1"/>
        <a:stretch>
          <a:fillRect/>
        </a:stretch>
      </xdr:blipFill>
      <xdr:spPr>
        <a:xfrm>
          <a:off x="0" y="0"/>
          <a:ext cx="266700"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CM56"/>
  <sheetViews>
    <sheetView showGridLines="0" tabSelected="1" zoomScalePageLayoutView="0" workbookViewId="0" topLeftCell="A1">
      <pane ySplit="1" topLeftCell="BM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 customHeight="1">
      <c r="A1" s="282" t="s">
        <v>1277</v>
      </c>
      <c r="B1" s="283"/>
      <c r="C1" s="283"/>
      <c r="D1" s="284" t="s">
        <v>1278</v>
      </c>
      <c r="E1" s="283"/>
      <c r="F1" s="283"/>
      <c r="G1" s="283"/>
      <c r="H1" s="283"/>
      <c r="I1" s="283"/>
      <c r="J1" s="283"/>
      <c r="K1" s="285" t="s">
        <v>246</v>
      </c>
      <c r="L1" s="285"/>
      <c r="M1" s="285"/>
      <c r="N1" s="285"/>
      <c r="O1" s="285"/>
      <c r="P1" s="285"/>
      <c r="Q1" s="285"/>
      <c r="R1" s="285"/>
      <c r="S1" s="285"/>
      <c r="T1" s="283"/>
      <c r="U1" s="283"/>
      <c r="V1" s="283"/>
      <c r="W1" s="285" t="s">
        <v>247</v>
      </c>
      <c r="X1" s="285"/>
      <c r="Y1" s="285"/>
      <c r="Z1" s="285"/>
      <c r="AA1" s="285"/>
      <c r="AB1" s="285"/>
      <c r="AC1" s="285"/>
      <c r="AD1" s="285"/>
      <c r="AE1" s="285"/>
      <c r="AF1" s="285"/>
      <c r="AG1" s="285"/>
      <c r="AH1" s="285"/>
      <c r="AI1" s="277"/>
      <c r="AJ1" s="16"/>
      <c r="AK1" s="16"/>
      <c r="AL1" s="16"/>
      <c r="AM1" s="16"/>
      <c r="AN1" s="16"/>
      <c r="AO1" s="16"/>
      <c r="AP1" s="16"/>
      <c r="AQ1" s="16"/>
      <c r="AR1" s="16"/>
      <c r="AS1" s="16"/>
      <c r="AT1" s="16"/>
      <c r="AU1" s="16"/>
      <c r="AV1" s="16"/>
      <c r="AW1" s="16"/>
      <c r="AX1" s="16"/>
      <c r="AY1" s="16"/>
      <c r="AZ1" s="16"/>
      <c r="BA1" s="15" t="s">
        <v>1279</v>
      </c>
      <c r="BB1" s="15" t="s">
        <v>1280</v>
      </c>
      <c r="BC1" s="16"/>
      <c r="BD1" s="16"/>
      <c r="BE1" s="16"/>
      <c r="BF1" s="16"/>
      <c r="BG1" s="16"/>
      <c r="BH1" s="16"/>
      <c r="BI1" s="16"/>
      <c r="BJ1" s="16"/>
      <c r="BK1" s="16"/>
      <c r="BL1" s="16"/>
      <c r="BM1" s="16"/>
      <c r="BN1" s="16"/>
      <c r="BO1" s="16"/>
      <c r="BP1" s="16"/>
      <c r="BQ1" s="16"/>
      <c r="BR1" s="16"/>
      <c r="BT1" s="17" t="s">
        <v>1281</v>
      </c>
      <c r="BU1" s="17" t="s">
        <v>1281</v>
      </c>
      <c r="BV1" s="17" t="s">
        <v>1282</v>
      </c>
    </row>
    <row r="2" spans="3:72" ht="36.75" customHeight="1">
      <c r="AR2" s="244"/>
      <c r="AS2" s="244"/>
      <c r="AT2" s="244"/>
      <c r="AU2" s="244"/>
      <c r="AV2" s="244"/>
      <c r="AW2" s="244"/>
      <c r="AX2" s="244"/>
      <c r="AY2" s="244"/>
      <c r="AZ2" s="244"/>
      <c r="BA2" s="244"/>
      <c r="BB2" s="244"/>
      <c r="BC2" s="244"/>
      <c r="BD2" s="244"/>
      <c r="BE2" s="244"/>
      <c r="BS2" s="18" t="s">
        <v>1283</v>
      </c>
      <c r="BT2" s="18" t="s">
        <v>1284</v>
      </c>
    </row>
    <row r="3" spans="2:72" ht="6.7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1"/>
      <c r="BS3" s="18" t="s">
        <v>1283</v>
      </c>
      <c r="BT3" s="18" t="s">
        <v>1285</v>
      </c>
    </row>
    <row r="4" spans="2:71" ht="36.75" customHeight="1">
      <c r="B4" s="22"/>
      <c r="C4" s="23"/>
      <c r="D4" s="24" t="s">
        <v>1286</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5"/>
      <c r="AS4" s="26" t="s">
        <v>1287</v>
      </c>
      <c r="BE4" s="27" t="s">
        <v>1288</v>
      </c>
      <c r="BS4" s="18" t="s">
        <v>1289</v>
      </c>
    </row>
    <row r="5" spans="2:71" ht="14.25" customHeight="1">
      <c r="B5" s="22"/>
      <c r="C5" s="23"/>
      <c r="D5" s="28" t="s">
        <v>1290</v>
      </c>
      <c r="E5" s="23"/>
      <c r="F5" s="23"/>
      <c r="G5" s="23"/>
      <c r="H5" s="23"/>
      <c r="I5" s="23"/>
      <c r="J5" s="23"/>
      <c r="K5" s="247" t="s">
        <v>1291</v>
      </c>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3"/>
      <c r="AQ5" s="25"/>
      <c r="BE5" s="243" t="s">
        <v>1292</v>
      </c>
      <c r="BS5" s="18" t="s">
        <v>1283</v>
      </c>
    </row>
    <row r="6" spans="2:71" ht="36.75" customHeight="1">
      <c r="B6" s="22"/>
      <c r="C6" s="23"/>
      <c r="D6" s="30" t="s">
        <v>1293</v>
      </c>
      <c r="E6" s="23"/>
      <c r="F6" s="23"/>
      <c r="G6" s="23"/>
      <c r="H6" s="23"/>
      <c r="I6" s="23"/>
      <c r="J6" s="23"/>
      <c r="K6" s="249" t="s">
        <v>1294</v>
      </c>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248"/>
      <c r="AL6" s="248"/>
      <c r="AM6" s="248"/>
      <c r="AN6" s="248"/>
      <c r="AO6" s="248"/>
      <c r="AP6" s="23"/>
      <c r="AQ6" s="25"/>
      <c r="BE6" s="244"/>
      <c r="BS6" s="18" t="s">
        <v>1295</v>
      </c>
    </row>
    <row r="7" spans="2:71" ht="14.25" customHeight="1">
      <c r="B7" s="22"/>
      <c r="C7" s="23"/>
      <c r="D7" s="31" t="s">
        <v>1296</v>
      </c>
      <c r="E7" s="23"/>
      <c r="F7" s="23"/>
      <c r="G7" s="23"/>
      <c r="H7" s="23"/>
      <c r="I7" s="23"/>
      <c r="J7" s="23"/>
      <c r="K7" s="29" t="s">
        <v>1297</v>
      </c>
      <c r="L7" s="23"/>
      <c r="M7" s="23"/>
      <c r="N7" s="23"/>
      <c r="O7" s="23"/>
      <c r="P7" s="23"/>
      <c r="Q7" s="23"/>
      <c r="R7" s="23"/>
      <c r="S7" s="23"/>
      <c r="T7" s="23"/>
      <c r="U7" s="23"/>
      <c r="V7" s="23"/>
      <c r="W7" s="23"/>
      <c r="X7" s="23"/>
      <c r="Y7" s="23"/>
      <c r="Z7" s="23"/>
      <c r="AA7" s="23"/>
      <c r="AB7" s="23"/>
      <c r="AC7" s="23"/>
      <c r="AD7" s="23"/>
      <c r="AE7" s="23"/>
      <c r="AF7" s="23"/>
      <c r="AG7" s="23"/>
      <c r="AH7" s="23"/>
      <c r="AI7" s="23"/>
      <c r="AJ7" s="23"/>
      <c r="AK7" s="31" t="s">
        <v>1298</v>
      </c>
      <c r="AL7" s="23"/>
      <c r="AM7" s="23"/>
      <c r="AN7" s="29" t="s">
        <v>1299</v>
      </c>
      <c r="AO7" s="23"/>
      <c r="AP7" s="23"/>
      <c r="AQ7" s="25"/>
      <c r="BE7" s="244"/>
      <c r="BS7" s="18" t="s">
        <v>1300</v>
      </c>
    </row>
    <row r="8" spans="2:71" ht="14.25" customHeight="1">
      <c r="B8" s="22"/>
      <c r="C8" s="23"/>
      <c r="D8" s="31" t="s">
        <v>1301</v>
      </c>
      <c r="E8" s="23"/>
      <c r="F8" s="23"/>
      <c r="G8" s="23"/>
      <c r="H8" s="23"/>
      <c r="I8" s="23"/>
      <c r="J8" s="23"/>
      <c r="K8" s="29" t="s">
        <v>1302</v>
      </c>
      <c r="L8" s="23"/>
      <c r="M8" s="23"/>
      <c r="N8" s="23"/>
      <c r="O8" s="23"/>
      <c r="P8" s="23"/>
      <c r="Q8" s="23"/>
      <c r="R8" s="23"/>
      <c r="S8" s="23"/>
      <c r="T8" s="23"/>
      <c r="U8" s="23"/>
      <c r="V8" s="23"/>
      <c r="W8" s="23"/>
      <c r="X8" s="23"/>
      <c r="Y8" s="23"/>
      <c r="Z8" s="23"/>
      <c r="AA8" s="23"/>
      <c r="AB8" s="23"/>
      <c r="AC8" s="23"/>
      <c r="AD8" s="23"/>
      <c r="AE8" s="23"/>
      <c r="AF8" s="23"/>
      <c r="AG8" s="23"/>
      <c r="AH8" s="23"/>
      <c r="AI8" s="23"/>
      <c r="AJ8" s="23"/>
      <c r="AK8" s="31" t="s">
        <v>1303</v>
      </c>
      <c r="AL8" s="23"/>
      <c r="AM8" s="23"/>
      <c r="AN8" s="32" t="s">
        <v>1304</v>
      </c>
      <c r="AO8" s="23"/>
      <c r="AP8" s="23"/>
      <c r="AQ8" s="25"/>
      <c r="BE8" s="244"/>
      <c r="BS8" s="18" t="s">
        <v>1305</v>
      </c>
    </row>
    <row r="9" spans="2:71" ht="14.25"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5"/>
      <c r="BE9" s="244"/>
      <c r="BS9" s="18" t="s">
        <v>1306</v>
      </c>
    </row>
    <row r="10" spans="2:71" ht="14.25" customHeight="1">
      <c r="B10" s="22"/>
      <c r="C10" s="23"/>
      <c r="D10" s="31" t="s">
        <v>1307</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1" t="s">
        <v>1308</v>
      </c>
      <c r="AL10" s="23"/>
      <c r="AM10" s="23"/>
      <c r="AN10" s="29" t="s">
        <v>1299</v>
      </c>
      <c r="AO10" s="23"/>
      <c r="AP10" s="23"/>
      <c r="AQ10" s="25"/>
      <c r="BE10" s="244"/>
      <c r="BS10" s="18" t="s">
        <v>1295</v>
      </c>
    </row>
    <row r="11" spans="2:71" ht="18" customHeight="1">
      <c r="B11" s="22"/>
      <c r="C11" s="23"/>
      <c r="D11" s="23"/>
      <c r="E11" s="29" t="s">
        <v>1309</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1" t="s">
        <v>1310</v>
      </c>
      <c r="AL11" s="23"/>
      <c r="AM11" s="23"/>
      <c r="AN11" s="29" t="s">
        <v>1299</v>
      </c>
      <c r="AO11" s="23"/>
      <c r="AP11" s="23"/>
      <c r="AQ11" s="25"/>
      <c r="BE11" s="244"/>
      <c r="BS11" s="18" t="s">
        <v>1295</v>
      </c>
    </row>
    <row r="12" spans="2:71" ht="6.7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5"/>
      <c r="BE12" s="244"/>
      <c r="BS12" s="18" t="s">
        <v>1295</v>
      </c>
    </row>
    <row r="13" spans="2:71" ht="14.25" customHeight="1">
      <c r="B13" s="22"/>
      <c r="C13" s="23"/>
      <c r="D13" s="31" t="s">
        <v>1311</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1" t="s">
        <v>1308</v>
      </c>
      <c r="AL13" s="23"/>
      <c r="AM13" s="23"/>
      <c r="AN13" s="33" t="s">
        <v>1312</v>
      </c>
      <c r="AO13" s="23"/>
      <c r="AP13" s="23"/>
      <c r="AQ13" s="25"/>
      <c r="BE13" s="244"/>
      <c r="BS13" s="18" t="s">
        <v>1295</v>
      </c>
    </row>
    <row r="14" spans="2:71" ht="15">
      <c r="B14" s="22"/>
      <c r="C14" s="23"/>
      <c r="D14" s="23"/>
      <c r="E14" s="250" t="s">
        <v>1312</v>
      </c>
      <c r="F14" s="248"/>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31" t="s">
        <v>1310</v>
      </c>
      <c r="AL14" s="23"/>
      <c r="AM14" s="23"/>
      <c r="AN14" s="33" t="s">
        <v>1312</v>
      </c>
      <c r="AO14" s="23"/>
      <c r="AP14" s="23"/>
      <c r="AQ14" s="25"/>
      <c r="BE14" s="244"/>
      <c r="BS14" s="18" t="s">
        <v>1295</v>
      </c>
    </row>
    <row r="15" spans="2:71" ht="6.7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5"/>
      <c r="BE15" s="244"/>
      <c r="BS15" s="18" t="s">
        <v>1281</v>
      </c>
    </row>
    <row r="16" spans="2:71" ht="14.25" customHeight="1">
      <c r="B16" s="22"/>
      <c r="C16" s="23"/>
      <c r="D16" s="31" t="s">
        <v>1313</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1" t="s">
        <v>1308</v>
      </c>
      <c r="AL16" s="23"/>
      <c r="AM16" s="23"/>
      <c r="AN16" s="29" t="s">
        <v>1314</v>
      </c>
      <c r="AO16" s="23"/>
      <c r="AP16" s="23"/>
      <c r="AQ16" s="25"/>
      <c r="BE16" s="244"/>
      <c r="BS16" s="18" t="s">
        <v>1281</v>
      </c>
    </row>
    <row r="17" spans="2:71" ht="18" customHeight="1">
      <c r="B17" s="22"/>
      <c r="C17" s="23"/>
      <c r="D17" s="23"/>
      <c r="E17" s="29" t="s">
        <v>1315</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1" t="s">
        <v>1310</v>
      </c>
      <c r="AL17" s="23"/>
      <c r="AM17" s="23"/>
      <c r="AN17" s="29" t="s">
        <v>1299</v>
      </c>
      <c r="AO17" s="23"/>
      <c r="AP17" s="23"/>
      <c r="AQ17" s="25"/>
      <c r="BE17" s="244"/>
      <c r="BS17" s="18" t="s">
        <v>1316</v>
      </c>
    </row>
    <row r="18" spans="2:71" ht="6.7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5"/>
      <c r="BE18" s="244"/>
      <c r="BS18" s="18" t="s">
        <v>1283</v>
      </c>
    </row>
    <row r="19" spans="2:71" ht="14.25" customHeight="1">
      <c r="B19" s="22"/>
      <c r="C19" s="23"/>
      <c r="D19" s="31" t="s">
        <v>1317</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5"/>
      <c r="BE19" s="244"/>
      <c r="BS19" s="18" t="s">
        <v>1283</v>
      </c>
    </row>
    <row r="20" spans="2:71" ht="22.5" customHeight="1">
      <c r="B20" s="22"/>
      <c r="C20" s="23"/>
      <c r="D20" s="23"/>
      <c r="E20" s="251" t="s">
        <v>1299</v>
      </c>
      <c r="F20" s="248"/>
      <c r="G20" s="248"/>
      <c r="H20" s="248"/>
      <c r="I20" s="248"/>
      <c r="J20" s="248"/>
      <c r="K20" s="248"/>
      <c r="L20" s="248"/>
      <c r="M20" s="248"/>
      <c r="N20" s="248"/>
      <c r="O20" s="248"/>
      <c r="P20" s="248"/>
      <c r="Q20" s="248"/>
      <c r="R20" s="248"/>
      <c r="S20" s="248"/>
      <c r="T20" s="248"/>
      <c r="U20" s="248"/>
      <c r="V20" s="248"/>
      <c r="W20" s="248"/>
      <c r="X20" s="248"/>
      <c r="Y20" s="248"/>
      <c r="Z20" s="248"/>
      <c r="AA20" s="248"/>
      <c r="AB20" s="248"/>
      <c r="AC20" s="248"/>
      <c r="AD20" s="248"/>
      <c r="AE20" s="248"/>
      <c r="AF20" s="248"/>
      <c r="AG20" s="248"/>
      <c r="AH20" s="248"/>
      <c r="AI20" s="248"/>
      <c r="AJ20" s="248"/>
      <c r="AK20" s="248"/>
      <c r="AL20" s="248"/>
      <c r="AM20" s="248"/>
      <c r="AN20" s="248"/>
      <c r="AO20" s="23"/>
      <c r="AP20" s="23"/>
      <c r="AQ20" s="25"/>
      <c r="BE20" s="244"/>
      <c r="BS20" s="18" t="s">
        <v>1281</v>
      </c>
    </row>
    <row r="21" spans="2:57" ht="6.7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5"/>
      <c r="BE21" s="244"/>
    </row>
    <row r="22" spans="2:57" ht="6.75" customHeight="1">
      <c r="B22" s="22"/>
      <c r="C22" s="23"/>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23"/>
      <c r="AQ22" s="25"/>
      <c r="BE22" s="244"/>
    </row>
    <row r="23" spans="2:57" s="1" customFormat="1" ht="25.5" customHeight="1">
      <c r="B23" s="35"/>
      <c r="C23" s="36"/>
      <c r="D23" s="37" t="s">
        <v>1318</v>
      </c>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252">
        <f>ROUND(AG51,2)</f>
        <v>0</v>
      </c>
      <c r="AL23" s="253"/>
      <c r="AM23" s="253"/>
      <c r="AN23" s="253"/>
      <c r="AO23" s="253"/>
      <c r="AP23" s="36"/>
      <c r="AQ23" s="39"/>
      <c r="BE23" s="245"/>
    </row>
    <row r="24" spans="2:57" s="1" customFormat="1" ht="6.75" customHeight="1">
      <c r="B24" s="35"/>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9"/>
      <c r="BE24" s="245"/>
    </row>
    <row r="25" spans="2:57" s="1" customFormat="1" ht="13.5">
      <c r="B25" s="35"/>
      <c r="C25" s="36"/>
      <c r="D25" s="36"/>
      <c r="E25" s="36"/>
      <c r="F25" s="36"/>
      <c r="G25" s="36"/>
      <c r="H25" s="36"/>
      <c r="I25" s="36"/>
      <c r="J25" s="36"/>
      <c r="K25" s="36"/>
      <c r="L25" s="254" t="s">
        <v>1319</v>
      </c>
      <c r="M25" s="255"/>
      <c r="N25" s="255"/>
      <c r="O25" s="255"/>
      <c r="P25" s="36"/>
      <c r="Q25" s="36"/>
      <c r="R25" s="36"/>
      <c r="S25" s="36"/>
      <c r="T25" s="36"/>
      <c r="U25" s="36"/>
      <c r="V25" s="36"/>
      <c r="W25" s="254" t="s">
        <v>1320</v>
      </c>
      <c r="X25" s="255"/>
      <c r="Y25" s="255"/>
      <c r="Z25" s="255"/>
      <c r="AA25" s="255"/>
      <c r="AB25" s="255"/>
      <c r="AC25" s="255"/>
      <c r="AD25" s="255"/>
      <c r="AE25" s="255"/>
      <c r="AF25" s="36"/>
      <c r="AG25" s="36"/>
      <c r="AH25" s="36"/>
      <c r="AI25" s="36"/>
      <c r="AJ25" s="36"/>
      <c r="AK25" s="254" t="s">
        <v>1321</v>
      </c>
      <c r="AL25" s="255"/>
      <c r="AM25" s="255"/>
      <c r="AN25" s="255"/>
      <c r="AO25" s="255"/>
      <c r="AP25" s="36"/>
      <c r="AQ25" s="39"/>
      <c r="BE25" s="245"/>
    </row>
    <row r="26" spans="2:57" s="2" customFormat="1" ht="14.25" customHeight="1">
      <c r="B26" s="41"/>
      <c r="C26" s="42"/>
      <c r="D26" s="43" t="s">
        <v>1322</v>
      </c>
      <c r="E26" s="42"/>
      <c r="F26" s="43" t="s">
        <v>1323</v>
      </c>
      <c r="G26" s="42"/>
      <c r="H26" s="42"/>
      <c r="I26" s="42"/>
      <c r="J26" s="42"/>
      <c r="K26" s="42"/>
      <c r="L26" s="256">
        <v>0.21</v>
      </c>
      <c r="M26" s="257"/>
      <c r="N26" s="257"/>
      <c r="O26" s="257"/>
      <c r="P26" s="42"/>
      <c r="Q26" s="42"/>
      <c r="R26" s="42"/>
      <c r="S26" s="42"/>
      <c r="T26" s="42"/>
      <c r="U26" s="42"/>
      <c r="V26" s="42"/>
      <c r="W26" s="258">
        <f>ROUND(AZ51,2)</f>
        <v>0</v>
      </c>
      <c r="X26" s="257"/>
      <c r="Y26" s="257"/>
      <c r="Z26" s="257"/>
      <c r="AA26" s="257"/>
      <c r="AB26" s="257"/>
      <c r="AC26" s="257"/>
      <c r="AD26" s="257"/>
      <c r="AE26" s="257"/>
      <c r="AF26" s="42"/>
      <c r="AG26" s="42"/>
      <c r="AH26" s="42"/>
      <c r="AI26" s="42"/>
      <c r="AJ26" s="42"/>
      <c r="AK26" s="258">
        <f>ROUND(AV51,2)</f>
        <v>0</v>
      </c>
      <c r="AL26" s="257"/>
      <c r="AM26" s="257"/>
      <c r="AN26" s="257"/>
      <c r="AO26" s="257"/>
      <c r="AP26" s="42"/>
      <c r="AQ26" s="44"/>
      <c r="BE26" s="246"/>
    </row>
    <row r="27" spans="2:57" s="2" customFormat="1" ht="14.25" customHeight="1">
      <c r="B27" s="41"/>
      <c r="C27" s="42"/>
      <c r="D27" s="42"/>
      <c r="E27" s="42"/>
      <c r="F27" s="43" t="s">
        <v>1324</v>
      </c>
      <c r="G27" s="42"/>
      <c r="H27" s="42"/>
      <c r="I27" s="42"/>
      <c r="J27" s="42"/>
      <c r="K27" s="42"/>
      <c r="L27" s="256">
        <v>0.15</v>
      </c>
      <c r="M27" s="257"/>
      <c r="N27" s="257"/>
      <c r="O27" s="257"/>
      <c r="P27" s="42"/>
      <c r="Q27" s="42"/>
      <c r="R27" s="42"/>
      <c r="S27" s="42"/>
      <c r="T27" s="42"/>
      <c r="U27" s="42"/>
      <c r="V27" s="42"/>
      <c r="W27" s="258">
        <f>ROUND(BA51,2)</f>
        <v>0</v>
      </c>
      <c r="X27" s="257"/>
      <c r="Y27" s="257"/>
      <c r="Z27" s="257"/>
      <c r="AA27" s="257"/>
      <c r="AB27" s="257"/>
      <c r="AC27" s="257"/>
      <c r="AD27" s="257"/>
      <c r="AE27" s="257"/>
      <c r="AF27" s="42"/>
      <c r="AG27" s="42"/>
      <c r="AH27" s="42"/>
      <c r="AI27" s="42"/>
      <c r="AJ27" s="42"/>
      <c r="AK27" s="258">
        <f>ROUND(AW51,2)</f>
        <v>0</v>
      </c>
      <c r="AL27" s="257"/>
      <c r="AM27" s="257"/>
      <c r="AN27" s="257"/>
      <c r="AO27" s="257"/>
      <c r="AP27" s="42"/>
      <c r="AQ27" s="44"/>
      <c r="BE27" s="246"/>
    </row>
    <row r="28" spans="2:57" s="2" customFormat="1" ht="14.25" customHeight="1" hidden="1">
      <c r="B28" s="41"/>
      <c r="C28" s="42"/>
      <c r="D28" s="42"/>
      <c r="E28" s="42"/>
      <c r="F28" s="43" t="s">
        <v>1325</v>
      </c>
      <c r="G28" s="42"/>
      <c r="H28" s="42"/>
      <c r="I28" s="42"/>
      <c r="J28" s="42"/>
      <c r="K28" s="42"/>
      <c r="L28" s="256">
        <v>0.21</v>
      </c>
      <c r="M28" s="257"/>
      <c r="N28" s="257"/>
      <c r="O28" s="257"/>
      <c r="P28" s="42"/>
      <c r="Q28" s="42"/>
      <c r="R28" s="42"/>
      <c r="S28" s="42"/>
      <c r="T28" s="42"/>
      <c r="U28" s="42"/>
      <c r="V28" s="42"/>
      <c r="W28" s="258">
        <f>ROUND(BB51,2)</f>
        <v>0</v>
      </c>
      <c r="X28" s="257"/>
      <c r="Y28" s="257"/>
      <c r="Z28" s="257"/>
      <c r="AA28" s="257"/>
      <c r="AB28" s="257"/>
      <c r="AC28" s="257"/>
      <c r="AD28" s="257"/>
      <c r="AE28" s="257"/>
      <c r="AF28" s="42"/>
      <c r="AG28" s="42"/>
      <c r="AH28" s="42"/>
      <c r="AI28" s="42"/>
      <c r="AJ28" s="42"/>
      <c r="AK28" s="258">
        <v>0</v>
      </c>
      <c r="AL28" s="257"/>
      <c r="AM28" s="257"/>
      <c r="AN28" s="257"/>
      <c r="AO28" s="257"/>
      <c r="AP28" s="42"/>
      <c r="AQ28" s="44"/>
      <c r="BE28" s="246"/>
    </row>
    <row r="29" spans="2:57" s="2" customFormat="1" ht="14.25" customHeight="1" hidden="1">
      <c r="B29" s="41"/>
      <c r="C29" s="42"/>
      <c r="D29" s="42"/>
      <c r="E29" s="42"/>
      <c r="F29" s="43" t="s">
        <v>1326</v>
      </c>
      <c r="G29" s="42"/>
      <c r="H29" s="42"/>
      <c r="I29" s="42"/>
      <c r="J29" s="42"/>
      <c r="K29" s="42"/>
      <c r="L29" s="256">
        <v>0.15</v>
      </c>
      <c r="M29" s="257"/>
      <c r="N29" s="257"/>
      <c r="O29" s="257"/>
      <c r="P29" s="42"/>
      <c r="Q29" s="42"/>
      <c r="R29" s="42"/>
      <c r="S29" s="42"/>
      <c r="T29" s="42"/>
      <c r="U29" s="42"/>
      <c r="V29" s="42"/>
      <c r="W29" s="258">
        <f>ROUND(BC51,2)</f>
        <v>0</v>
      </c>
      <c r="X29" s="257"/>
      <c r="Y29" s="257"/>
      <c r="Z29" s="257"/>
      <c r="AA29" s="257"/>
      <c r="AB29" s="257"/>
      <c r="AC29" s="257"/>
      <c r="AD29" s="257"/>
      <c r="AE29" s="257"/>
      <c r="AF29" s="42"/>
      <c r="AG29" s="42"/>
      <c r="AH29" s="42"/>
      <c r="AI29" s="42"/>
      <c r="AJ29" s="42"/>
      <c r="AK29" s="258">
        <v>0</v>
      </c>
      <c r="AL29" s="257"/>
      <c r="AM29" s="257"/>
      <c r="AN29" s="257"/>
      <c r="AO29" s="257"/>
      <c r="AP29" s="42"/>
      <c r="AQ29" s="44"/>
      <c r="BE29" s="246"/>
    </row>
    <row r="30" spans="2:57" s="2" customFormat="1" ht="14.25" customHeight="1" hidden="1">
      <c r="B30" s="41"/>
      <c r="C30" s="42"/>
      <c r="D30" s="42"/>
      <c r="E30" s="42"/>
      <c r="F30" s="43" t="s">
        <v>1327</v>
      </c>
      <c r="G30" s="42"/>
      <c r="H30" s="42"/>
      <c r="I30" s="42"/>
      <c r="J30" s="42"/>
      <c r="K30" s="42"/>
      <c r="L30" s="256">
        <v>0</v>
      </c>
      <c r="M30" s="257"/>
      <c r="N30" s="257"/>
      <c r="O30" s="257"/>
      <c r="P30" s="42"/>
      <c r="Q30" s="42"/>
      <c r="R30" s="42"/>
      <c r="S30" s="42"/>
      <c r="T30" s="42"/>
      <c r="U30" s="42"/>
      <c r="V30" s="42"/>
      <c r="W30" s="258">
        <f>ROUND(BD51,2)</f>
        <v>0</v>
      </c>
      <c r="X30" s="257"/>
      <c r="Y30" s="257"/>
      <c r="Z30" s="257"/>
      <c r="AA30" s="257"/>
      <c r="AB30" s="257"/>
      <c r="AC30" s="257"/>
      <c r="AD30" s="257"/>
      <c r="AE30" s="257"/>
      <c r="AF30" s="42"/>
      <c r="AG30" s="42"/>
      <c r="AH30" s="42"/>
      <c r="AI30" s="42"/>
      <c r="AJ30" s="42"/>
      <c r="AK30" s="258">
        <v>0</v>
      </c>
      <c r="AL30" s="257"/>
      <c r="AM30" s="257"/>
      <c r="AN30" s="257"/>
      <c r="AO30" s="257"/>
      <c r="AP30" s="42"/>
      <c r="AQ30" s="44"/>
      <c r="BE30" s="246"/>
    </row>
    <row r="31" spans="2:57" s="1" customFormat="1" ht="6.75" customHeight="1">
      <c r="B31" s="35"/>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9"/>
      <c r="BE31" s="245"/>
    </row>
    <row r="32" spans="2:57" s="1" customFormat="1" ht="25.5" customHeight="1">
      <c r="B32" s="35"/>
      <c r="C32" s="45"/>
      <c r="D32" s="46" t="s">
        <v>1328</v>
      </c>
      <c r="E32" s="47"/>
      <c r="F32" s="47"/>
      <c r="G32" s="47"/>
      <c r="H32" s="47"/>
      <c r="I32" s="47"/>
      <c r="J32" s="47"/>
      <c r="K32" s="47"/>
      <c r="L32" s="47"/>
      <c r="M32" s="47"/>
      <c r="N32" s="47"/>
      <c r="O32" s="47"/>
      <c r="P32" s="47"/>
      <c r="Q32" s="47"/>
      <c r="R32" s="47"/>
      <c r="S32" s="47"/>
      <c r="T32" s="48" t="s">
        <v>1329</v>
      </c>
      <c r="U32" s="47"/>
      <c r="V32" s="47"/>
      <c r="W32" s="47"/>
      <c r="X32" s="259" t="s">
        <v>1330</v>
      </c>
      <c r="Y32" s="260"/>
      <c r="Z32" s="260"/>
      <c r="AA32" s="260"/>
      <c r="AB32" s="260"/>
      <c r="AC32" s="47"/>
      <c r="AD32" s="47"/>
      <c r="AE32" s="47"/>
      <c r="AF32" s="47"/>
      <c r="AG32" s="47"/>
      <c r="AH32" s="47"/>
      <c r="AI32" s="47"/>
      <c r="AJ32" s="47"/>
      <c r="AK32" s="261">
        <f>SUM(AK23:AK30)</f>
        <v>0</v>
      </c>
      <c r="AL32" s="260"/>
      <c r="AM32" s="260"/>
      <c r="AN32" s="260"/>
      <c r="AO32" s="262"/>
      <c r="AP32" s="45"/>
      <c r="AQ32" s="50"/>
      <c r="BE32" s="245"/>
    </row>
    <row r="33" spans="2:43" s="1" customFormat="1" ht="6.75" customHeight="1">
      <c r="B33" s="35"/>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9"/>
    </row>
    <row r="34" spans="2:43" s="1" customFormat="1" ht="6.75" customHeight="1">
      <c r="B34" s="51"/>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3"/>
    </row>
    <row r="38" spans="2:44" s="1" customFormat="1" ht="6.75" customHeight="1">
      <c r="B38" s="54"/>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35"/>
    </row>
    <row r="39" spans="2:44" s="1" customFormat="1" ht="36.75" customHeight="1">
      <c r="B39" s="35"/>
      <c r="C39" s="56" t="s">
        <v>1331</v>
      </c>
      <c r="AR39" s="35"/>
    </row>
    <row r="40" spans="2:44" s="1" customFormat="1" ht="6.75" customHeight="1">
      <c r="B40" s="35"/>
      <c r="AR40" s="35"/>
    </row>
    <row r="41" spans="2:44" s="3" customFormat="1" ht="14.25" customHeight="1">
      <c r="B41" s="57"/>
      <c r="C41" s="58" t="s">
        <v>1290</v>
      </c>
      <c r="L41" s="3" t="str">
        <f>K5</f>
        <v>2018_03</v>
      </c>
      <c r="AR41" s="57"/>
    </row>
    <row r="42" spans="2:44" s="4" customFormat="1" ht="36.75" customHeight="1">
      <c r="B42" s="59"/>
      <c r="C42" s="60" t="s">
        <v>1293</v>
      </c>
      <c r="L42" s="263" t="str">
        <f>K6</f>
        <v>REKONSTRUKCE TYRŠOVY ULICE, SILNICE II/183 KOLOVEČ</v>
      </c>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R42" s="59"/>
    </row>
    <row r="43" spans="2:44" s="1" customFormat="1" ht="6.75" customHeight="1">
      <c r="B43" s="35"/>
      <c r="AR43" s="35"/>
    </row>
    <row r="44" spans="2:44" s="1" customFormat="1" ht="15">
      <c r="B44" s="35"/>
      <c r="C44" s="58" t="s">
        <v>1301</v>
      </c>
      <c r="L44" s="61" t="str">
        <f>IF(K8="","",K8)</f>
        <v>Koloveč</v>
      </c>
      <c r="AI44" s="58" t="s">
        <v>1303</v>
      </c>
      <c r="AM44" s="265" t="str">
        <f>IF(AN8="","",AN8)</f>
        <v>15.1.2018</v>
      </c>
      <c r="AN44" s="245"/>
      <c r="AR44" s="35"/>
    </row>
    <row r="45" spans="2:44" s="1" customFormat="1" ht="6.75" customHeight="1">
      <c r="B45" s="35"/>
      <c r="AR45" s="35"/>
    </row>
    <row r="46" spans="2:56" s="1" customFormat="1" ht="15">
      <c r="B46" s="35"/>
      <c r="C46" s="58" t="s">
        <v>1307</v>
      </c>
      <c r="L46" s="3" t="str">
        <f>IF(E11="","",E11)</f>
        <v>SÚS Plzeňského kraje, p.o. a Městys Koloveč</v>
      </c>
      <c r="AI46" s="58" t="s">
        <v>1313</v>
      </c>
      <c r="AM46" s="266" t="str">
        <f>IF(E17="","",E17)</f>
        <v>Ing. Jaroslav Rojt</v>
      </c>
      <c r="AN46" s="245"/>
      <c r="AO46" s="245"/>
      <c r="AP46" s="245"/>
      <c r="AR46" s="35"/>
      <c r="AS46" s="135" t="s">
        <v>1332</v>
      </c>
      <c r="AT46" s="136"/>
      <c r="AU46" s="63"/>
      <c r="AV46" s="63"/>
      <c r="AW46" s="63"/>
      <c r="AX46" s="63"/>
      <c r="AY46" s="63"/>
      <c r="AZ46" s="63"/>
      <c r="BA46" s="63"/>
      <c r="BB46" s="63"/>
      <c r="BC46" s="63"/>
      <c r="BD46" s="64"/>
    </row>
    <row r="47" spans="2:56" s="1" customFormat="1" ht="15">
      <c r="B47" s="35"/>
      <c r="C47" s="58" t="s">
        <v>1311</v>
      </c>
      <c r="L47" s="3">
        <f>IF(E14="Vyplň údaj","",E14)</f>
      </c>
      <c r="AR47" s="35"/>
      <c r="AS47" s="137"/>
      <c r="AT47" s="255"/>
      <c r="AU47" s="36"/>
      <c r="AV47" s="36"/>
      <c r="AW47" s="36"/>
      <c r="AX47" s="36"/>
      <c r="AY47" s="36"/>
      <c r="AZ47" s="36"/>
      <c r="BA47" s="36"/>
      <c r="BB47" s="36"/>
      <c r="BC47" s="36"/>
      <c r="BD47" s="66"/>
    </row>
    <row r="48" spans="2:56" s="1" customFormat="1" ht="10.5" customHeight="1">
      <c r="B48" s="35"/>
      <c r="AR48" s="35"/>
      <c r="AS48" s="137"/>
      <c r="AT48" s="255"/>
      <c r="AU48" s="36"/>
      <c r="AV48" s="36"/>
      <c r="AW48" s="36"/>
      <c r="AX48" s="36"/>
      <c r="AY48" s="36"/>
      <c r="AZ48" s="36"/>
      <c r="BA48" s="36"/>
      <c r="BB48" s="36"/>
      <c r="BC48" s="36"/>
      <c r="BD48" s="66"/>
    </row>
    <row r="49" spans="2:56" s="1" customFormat="1" ht="29.25" customHeight="1">
      <c r="B49" s="35"/>
      <c r="C49" s="138" t="s">
        <v>1333</v>
      </c>
      <c r="D49" s="260"/>
      <c r="E49" s="260"/>
      <c r="F49" s="260"/>
      <c r="G49" s="260"/>
      <c r="H49" s="47"/>
      <c r="I49" s="139" t="s">
        <v>1334</v>
      </c>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7" t="s">
        <v>1335</v>
      </c>
      <c r="AH49" s="260"/>
      <c r="AI49" s="260"/>
      <c r="AJ49" s="260"/>
      <c r="AK49" s="260"/>
      <c r="AL49" s="260"/>
      <c r="AM49" s="260"/>
      <c r="AN49" s="139" t="s">
        <v>1336</v>
      </c>
      <c r="AO49" s="260"/>
      <c r="AP49" s="260"/>
      <c r="AQ49" s="67" t="s">
        <v>1337</v>
      </c>
      <c r="AR49" s="35"/>
      <c r="AS49" s="68" t="s">
        <v>1338</v>
      </c>
      <c r="AT49" s="69" t="s">
        <v>1339</v>
      </c>
      <c r="AU49" s="69" t="s">
        <v>1340</v>
      </c>
      <c r="AV49" s="69" t="s">
        <v>1341</v>
      </c>
      <c r="AW49" s="69" t="s">
        <v>1342</v>
      </c>
      <c r="AX49" s="69" t="s">
        <v>1343</v>
      </c>
      <c r="AY49" s="69" t="s">
        <v>1344</v>
      </c>
      <c r="AZ49" s="69" t="s">
        <v>1345</v>
      </c>
      <c r="BA49" s="69" t="s">
        <v>1346</v>
      </c>
      <c r="BB49" s="69" t="s">
        <v>1347</v>
      </c>
      <c r="BC49" s="69" t="s">
        <v>1348</v>
      </c>
      <c r="BD49" s="70" t="s">
        <v>1349</v>
      </c>
    </row>
    <row r="50" spans="2:56" s="1" customFormat="1" ht="10.5" customHeight="1">
      <c r="B50" s="35"/>
      <c r="AR50" s="35"/>
      <c r="AS50" s="71"/>
      <c r="AT50" s="63"/>
      <c r="AU50" s="63"/>
      <c r="AV50" s="63"/>
      <c r="AW50" s="63"/>
      <c r="AX50" s="63"/>
      <c r="AY50" s="63"/>
      <c r="AZ50" s="63"/>
      <c r="BA50" s="63"/>
      <c r="BB50" s="63"/>
      <c r="BC50" s="63"/>
      <c r="BD50" s="64"/>
    </row>
    <row r="51" spans="2:90" s="4" customFormat="1" ht="32.25" customHeight="1">
      <c r="B51" s="59"/>
      <c r="C51" s="72" t="s">
        <v>1350</v>
      </c>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271">
        <f>ROUND(SUM(AG52:AG54),2)</f>
        <v>0</v>
      </c>
      <c r="AH51" s="271"/>
      <c r="AI51" s="271"/>
      <c r="AJ51" s="271"/>
      <c r="AK51" s="271"/>
      <c r="AL51" s="271"/>
      <c r="AM51" s="271"/>
      <c r="AN51" s="272">
        <f>SUM(AG51,AT51)</f>
        <v>0</v>
      </c>
      <c r="AO51" s="272"/>
      <c r="AP51" s="272"/>
      <c r="AQ51" s="74" t="s">
        <v>1299</v>
      </c>
      <c r="AR51" s="59"/>
      <c r="AS51" s="75">
        <f>ROUND(SUM(AS52:AS54),2)</f>
        <v>0</v>
      </c>
      <c r="AT51" s="76">
        <f>ROUND(SUM(AV51:AW51),2)</f>
        <v>0</v>
      </c>
      <c r="AU51" s="77">
        <f>ROUND(SUM(AU52:AU54),5)</f>
        <v>0</v>
      </c>
      <c r="AV51" s="76">
        <f>ROUND(AZ51*L26,2)</f>
        <v>0</v>
      </c>
      <c r="AW51" s="76">
        <f>ROUND(BA51*L27,2)</f>
        <v>0</v>
      </c>
      <c r="AX51" s="76">
        <f>ROUND(BB51*L26,2)</f>
        <v>0</v>
      </c>
      <c r="AY51" s="76">
        <f>ROUND(BC51*L27,2)</f>
        <v>0</v>
      </c>
      <c r="AZ51" s="76">
        <f>ROUND(SUM(AZ52:AZ54),2)</f>
        <v>0</v>
      </c>
      <c r="BA51" s="76">
        <f>ROUND(SUM(BA52:BA54),2)</f>
        <v>0</v>
      </c>
      <c r="BB51" s="76">
        <f>ROUND(SUM(BB52:BB54),2)</f>
        <v>0</v>
      </c>
      <c r="BC51" s="76">
        <f>ROUND(SUM(BC52:BC54),2)</f>
        <v>0</v>
      </c>
      <c r="BD51" s="78">
        <f>ROUND(SUM(BD52:BD54),2)</f>
        <v>0</v>
      </c>
      <c r="BS51" s="60" t="s">
        <v>1351</v>
      </c>
      <c r="BT51" s="60" t="s">
        <v>1352</v>
      </c>
      <c r="BU51" s="79" t="s">
        <v>1353</v>
      </c>
      <c r="BV51" s="60" t="s">
        <v>1354</v>
      </c>
      <c r="BW51" s="60" t="s">
        <v>1282</v>
      </c>
      <c r="BX51" s="60" t="s">
        <v>1355</v>
      </c>
      <c r="CL51" s="60" t="s">
        <v>1297</v>
      </c>
    </row>
    <row r="52" spans="1:91" s="5" customFormat="1" ht="27" customHeight="1">
      <c r="A52" s="278" t="s">
        <v>248</v>
      </c>
      <c r="B52" s="80"/>
      <c r="C52" s="81"/>
      <c r="D52" s="270" t="s">
        <v>1356</v>
      </c>
      <c r="E52" s="269"/>
      <c r="F52" s="269"/>
      <c r="G52" s="269"/>
      <c r="H52" s="269"/>
      <c r="I52" s="82"/>
      <c r="J52" s="270" t="s">
        <v>1357</v>
      </c>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8">
        <f>'101 - Komunikace'!J27</f>
        <v>0</v>
      </c>
      <c r="AH52" s="269"/>
      <c r="AI52" s="269"/>
      <c r="AJ52" s="269"/>
      <c r="AK52" s="269"/>
      <c r="AL52" s="269"/>
      <c r="AM52" s="269"/>
      <c r="AN52" s="268">
        <f>SUM(AG52,AT52)</f>
        <v>0</v>
      </c>
      <c r="AO52" s="269"/>
      <c r="AP52" s="269"/>
      <c r="AQ52" s="83" t="s">
        <v>1358</v>
      </c>
      <c r="AR52" s="80"/>
      <c r="AS52" s="84">
        <v>0</v>
      </c>
      <c r="AT52" s="85">
        <f>ROUND(SUM(AV52:AW52),2)</f>
        <v>0</v>
      </c>
      <c r="AU52" s="86">
        <f>'101 - Komunikace'!P85</f>
        <v>0</v>
      </c>
      <c r="AV52" s="85">
        <f>'101 - Komunikace'!J30</f>
        <v>0</v>
      </c>
      <c r="AW52" s="85">
        <f>'101 - Komunikace'!J31</f>
        <v>0</v>
      </c>
      <c r="AX52" s="85">
        <f>'101 - Komunikace'!J32</f>
        <v>0</v>
      </c>
      <c r="AY52" s="85">
        <f>'101 - Komunikace'!J33</f>
        <v>0</v>
      </c>
      <c r="AZ52" s="85">
        <f>'101 - Komunikace'!F30</f>
        <v>0</v>
      </c>
      <c r="BA52" s="85">
        <f>'101 - Komunikace'!F31</f>
        <v>0</v>
      </c>
      <c r="BB52" s="85">
        <f>'101 - Komunikace'!F32</f>
        <v>0</v>
      </c>
      <c r="BC52" s="85">
        <f>'101 - Komunikace'!F33</f>
        <v>0</v>
      </c>
      <c r="BD52" s="87">
        <f>'101 - Komunikace'!F34</f>
        <v>0</v>
      </c>
      <c r="BT52" s="88" t="s">
        <v>1300</v>
      </c>
      <c r="BV52" s="88" t="s">
        <v>1354</v>
      </c>
      <c r="BW52" s="88" t="s">
        <v>1359</v>
      </c>
      <c r="BX52" s="88" t="s">
        <v>1282</v>
      </c>
      <c r="CL52" s="88" t="s">
        <v>1297</v>
      </c>
      <c r="CM52" s="88" t="s">
        <v>1360</v>
      </c>
    </row>
    <row r="53" spans="1:91" s="5" customFormat="1" ht="27" customHeight="1">
      <c r="A53" s="278" t="s">
        <v>248</v>
      </c>
      <c r="B53" s="80"/>
      <c r="C53" s="81"/>
      <c r="D53" s="270" t="s">
        <v>1361</v>
      </c>
      <c r="E53" s="269"/>
      <c r="F53" s="269"/>
      <c r="G53" s="269"/>
      <c r="H53" s="269"/>
      <c r="I53" s="82"/>
      <c r="J53" s="270" t="s">
        <v>1362</v>
      </c>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8">
        <f>'102 - Chodníky'!J27</f>
        <v>0</v>
      </c>
      <c r="AH53" s="269"/>
      <c r="AI53" s="269"/>
      <c r="AJ53" s="269"/>
      <c r="AK53" s="269"/>
      <c r="AL53" s="269"/>
      <c r="AM53" s="269"/>
      <c r="AN53" s="268">
        <f>SUM(AG53,AT53)</f>
        <v>0</v>
      </c>
      <c r="AO53" s="269"/>
      <c r="AP53" s="269"/>
      <c r="AQ53" s="83" t="s">
        <v>1358</v>
      </c>
      <c r="AR53" s="80"/>
      <c r="AS53" s="84">
        <v>0</v>
      </c>
      <c r="AT53" s="85">
        <f>ROUND(SUM(AV53:AW53),2)</f>
        <v>0</v>
      </c>
      <c r="AU53" s="86">
        <f>'102 - Chodníky'!P85</f>
        <v>0</v>
      </c>
      <c r="AV53" s="85">
        <f>'102 - Chodníky'!J30</f>
        <v>0</v>
      </c>
      <c r="AW53" s="85">
        <f>'102 - Chodníky'!J31</f>
        <v>0</v>
      </c>
      <c r="AX53" s="85">
        <f>'102 - Chodníky'!J32</f>
        <v>0</v>
      </c>
      <c r="AY53" s="85">
        <f>'102 - Chodníky'!J33</f>
        <v>0</v>
      </c>
      <c r="AZ53" s="85">
        <f>'102 - Chodníky'!F30</f>
        <v>0</v>
      </c>
      <c r="BA53" s="85">
        <f>'102 - Chodníky'!F31</f>
        <v>0</v>
      </c>
      <c r="BB53" s="85">
        <f>'102 - Chodníky'!F32</f>
        <v>0</v>
      </c>
      <c r="BC53" s="85">
        <f>'102 - Chodníky'!F33</f>
        <v>0</v>
      </c>
      <c r="BD53" s="87">
        <f>'102 - Chodníky'!F34</f>
        <v>0</v>
      </c>
      <c r="BT53" s="88" t="s">
        <v>1300</v>
      </c>
      <c r="BV53" s="88" t="s">
        <v>1354</v>
      </c>
      <c r="BW53" s="88" t="s">
        <v>1363</v>
      </c>
      <c r="BX53" s="88" t="s">
        <v>1282</v>
      </c>
      <c r="CL53" s="88" t="s">
        <v>1364</v>
      </c>
      <c r="CM53" s="88" t="s">
        <v>1360</v>
      </c>
    </row>
    <row r="54" spans="1:91" s="5" customFormat="1" ht="27" customHeight="1">
      <c r="A54" s="278" t="s">
        <v>248</v>
      </c>
      <c r="B54" s="80"/>
      <c r="C54" s="81"/>
      <c r="D54" s="270" t="s">
        <v>1365</v>
      </c>
      <c r="E54" s="269"/>
      <c r="F54" s="269"/>
      <c r="G54" s="269"/>
      <c r="H54" s="269"/>
      <c r="I54" s="82"/>
      <c r="J54" s="270" t="s">
        <v>1366</v>
      </c>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8">
        <f>'901 - VRN'!J27</f>
        <v>0</v>
      </c>
      <c r="AH54" s="269"/>
      <c r="AI54" s="269"/>
      <c r="AJ54" s="269"/>
      <c r="AK54" s="269"/>
      <c r="AL54" s="269"/>
      <c r="AM54" s="269"/>
      <c r="AN54" s="268">
        <f>SUM(AG54,AT54)</f>
        <v>0</v>
      </c>
      <c r="AO54" s="269"/>
      <c r="AP54" s="269"/>
      <c r="AQ54" s="83" t="s">
        <v>1367</v>
      </c>
      <c r="AR54" s="80"/>
      <c r="AS54" s="89">
        <v>0</v>
      </c>
      <c r="AT54" s="90">
        <f>ROUND(SUM(AV54:AW54),2)</f>
        <v>0</v>
      </c>
      <c r="AU54" s="91">
        <f>'901 - VRN'!P81</f>
        <v>0</v>
      </c>
      <c r="AV54" s="90">
        <f>'901 - VRN'!J30</f>
        <v>0</v>
      </c>
      <c r="AW54" s="90">
        <f>'901 - VRN'!J31</f>
        <v>0</v>
      </c>
      <c r="AX54" s="90">
        <f>'901 - VRN'!J32</f>
        <v>0</v>
      </c>
      <c r="AY54" s="90">
        <f>'901 - VRN'!J33</f>
        <v>0</v>
      </c>
      <c r="AZ54" s="90">
        <f>'901 - VRN'!F30</f>
        <v>0</v>
      </c>
      <c r="BA54" s="90">
        <f>'901 - VRN'!F31</f>
        <v>0</v>
      </c>
      <c r="BB54" s="90">
        <f>'901 - VRN'!F32</f>
        <v>0</v>
      </c>
      <c r="BC54" s="90">
        <f>'901 - VRN'!F33</f>
        <v>0</v>
      </c>
      <c r="BD54" s="92">
        <f>'901 - VRN'!F34</f>
        <v>0</v>
      </c>
      <c r="BT54" s="88" t="s">
        <v>1300</v>
      </c>
      <c r="BV54" s="88" t="s">
        <v>1354</v>
      </c>
      <c r="BW54" s="88" t="s">
        <v>1368</v>
      </c>
      <c r="BX54" s="88" t="s">
        <v>1282</v>
      </c>
      <c r="CL54" s="88" t="s">
        <v>1299</v>
      </c>
      <c r="CM54" s="88" t="s">
        <v>1360</v>
      </c>
    </row>
    <row r="55" spans="2:44" s="1" customFormat="1" ht="30" customHeight="1">
      <c r="B55" s="35"/>
      <c r="AR55" s="35"/>
    </row>
    <row r="56" spans="2:44" s="1" customFormat="1" ht="6.75" customHeight="1">
      <c r="B56" s="51"/>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35"/>
    </row>
  </sheetData>
  <sheetProtection password="CC35" sheet="1" objects="1" scenarios="1" formatColumns="0" formatRows="0" sort="0" autoFilter="0"/>
  <mergeCells count="49">
    <mergeCell ref="AG51:AM51"/>
    <mergeCell ref="AN51:AP51"/>
    <mergeCell ref="AR2:BE2"/>
    <mergeCell ref="AN54:AP54"/>
    <mergeCell ref="AG54:AM54"/>
    <mergeCell ref="D54:H54"/>
    <mergeCell ref="J54:AF54"/>
    <mergeCell ref="AN53:AP53"/>
    <mergeCell ref="AG53:AM53"/>
    <mergeCell ref="D53:H53"/>
    <mergeCell ref="J53:AF53"/>
    <mergeCell ref="AN52:AP52"/>
    <mergeCell ref="AG52:AM52"/>
    <mergeCell ref="D52:H52"/>
    <mergeCell ref="J52:AF52"/>
    <mergeCell ref="C49:G49"/>
    <mergeCell ref="I49:AF49"/>
    <mergeCell ref="AG49:AM49"/>
    <mergeCell ref="AN49:AP49"/>
    <mergeCell ref="L42:AO42"/>
    <mergeCell ref="AM44:AN44"/>
    <mergeCell ref="AM46:AP46"/>
    <mergeCell ref="AS46:AT48"/>
    <mergeCell ref="L30:O30"/>
    <mergeCell ref="W30:AE30"/>
    <mergeCell ref="AK30:AO30"/>
    <mergeCell ref="X32:AB32"/>
    <mergeCell ref="AK32:AO32"/>
    <mergeCell ref="L28:O28"/>
    <mergeCell ref="W28:AE28"/>
    <mergeCell ref="AK28:AO28"/>
    <mergeCell ref="L29:O29"/>
    <mergeCell ref="W29:AE29"/>
    <mergeCell ref="AK29:AO29"/>
    <mergeCell ref="W26:AE26"/>
    <mergeCell ref="AK26:AO26"/>
    <mergeCell ref="L27:O27"/>
    <mergeCell ref="W27:AE27"/>
    <mergeCell ref="AK27:AO27"/>
    <mergeCell ref="BE5:BE32"/>
    <mergeCell ref="K5:AO5"/>
    <mergeCell ref="K6:AO6"/>
    <mergeCell ref="E14:AJ14"/>
    <mergeCell ref="E20:AN20"/>
    <mergeCell ref="AK23:AO23"/>
    <mergeCell ref="L25:O25"/>
    <mergeCell ref="W25:AE25"/>
    <mergeCell ref="AK25:AO25"/>
    <mergeCell ref="L26:O26"/>
  </mergeCells>
  <hyperlinks>
    <hyperlink ref="K1:S1" location="C2" tooltip="Rekapitulace stavby" display="1) Rekapitulace stavby"/>
    <hyperlink ref="W1:AI1" location="C51" tooltip="Rekapitulace objektů stavby a soupisů prací" display="2) Rekapitulace objektů stavby a soupisů prací"/>
    <hyperlink ref="A52" location="'101 - Komunikace'!C2" tooltip="101 - Komunikace" display="/"/>
    <hyperlink ref="A53" location="'102 - Chodníky'!C2" tooltip="102 - Chodníky" display="/"/>
    <hyperlink ref="A54" location="'901 - VRN'!C2" tooltip="901 - VRN" displa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alignWithMargins="0">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659"/>
  <sheetViews>
    <sheetView showGridLines="0" zoomScalePageLayoutView="0" workbookViewId="0" topLeftCell="A1">
      <pane ySplit="1" topLeftCell="BM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6"/>
      <c r="B1" s="280"/>
      <c r="C1" s="280"/>
      <c r="D1" s="279" t="s">
        <v>1278</v>
      </c>
      <c r="E1" s="280"/>
      <c r="F1" s="281" t="s">
        <v>249</v>
      </c>
      <c r="G1" s="286" t="s">
        <v>250</v>
      </c>
      <c r="H1" s="286"/>
      <c r="I1" s="287"/>
      <c r="J1" s="281" t="s">
        <v>251</v>
      </c>
      <c r="K1" s="279" t="s">
        <v>1369</v>
      </c>
      <c r="L1" s="281" t="s">
        <v>252</v>
      </c>
      <c r="M1" s="281"/>
      <c r="N1" s="281"/>
      <c r="O1" s="281"/>
      <c r="P1" s="281"/>
      <c r="Q1" s="281"/>
      <c r="R1" s="281"/>
      <c r="S1" s="281"/>
      <c r="T1" s="281"/>
      <c r="U1" s="277"/>
      <c r="V1" s="277"/>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75" customHeight="1">
      <c r="L2" s="244"/>
      <c r="M2" s="244"/>
      <c r="N2" s="244"/>
      <c r="O2" s="244"/>
      <c r="P2" s="244"/>
      <c r="Q2" s="244"/>
      <c r="R2" s="244"/>
      <c r="S2" s="244"/>
      <c r="T2" s="244"/>
      <c r="U2" s="244"/>
      <c r="V2" s="244"/>
      <c r="AT2" s="18" t="s">
        <v>1359</v>
      </c>
    </row>
    <row r="3" spans="2:46" ht="6.75" customHeight="1">
      <c r="B3" s="19"/>
      <c r="C3" s="20"/>
      <c r="D3" s="20"/>
      <c r="E3" s="20"/>
      <c r="F3" s="20"/>
      <c r="G3" s="20"/>
      <c r="H3" s="20"/>
      <c r="I3" s="94"/>
      <c r="J3" s="20"/>
      <c r="K3" s="21"/>
      <c r="AT3" s="18" t="s">
        <v>1360</v>
      </c>
    </row>
    <row r="4" spans="2:46" ht="36.75" customHeight="1">
      <c r="B4" s="22"/>
      <c r="C4" s="23"/>
      <c r="D4" s="24" t="s">
        <v>1370</v>
      </c>
      <c r="E4" s="23"/>
      <c r="F4" s="23"/>
      <c r="G4" s="23"/>
      <c r="H4" s="23"/>
      <c r="I4" s="95"/>
      <c r="J4" s="23"/>
      <c r="K4" s="25"/>
      <c r="M4" s="26" t="s">
        <v>1287</v>
      </c>
      <c r="AT4" s="18" t="s">
        <v>1281</v>
      </c>
    </row>
    <row r="5" spans="2:11" ht="6.75" customHeight="1">
      <c r="B5" s="22"/>
      <c r="C5" s="23"/>
      <c r="D5" s="23"/>
      <c r="E5" s="23"/>
      <c r="F5" s="23"/>
      <c r="G5" s="23"/>
      <c r="H5" s="23"/>
      <c r="I5" s="95"/>
      <c r="J5" s="23"/>
      <c r="K5" s="25"/>
    </row>
    <row r="6" spans="2:11" ht="15">
      <c r="B6" s="22"/>
      <c r="C6" s="23"/>
      <c r="D6" s="31" t="s">
        <v>1293</v>
      </c>
      <c r="E6" s="23"/>
      <c r="F6" s="23"/>
      <c r="G6" s="23"/>
      <c r="H6" s="23"/>
      <c r="I6" s="95"/>
      <c r="J6" s="23"/>
      <c r="K6" s="25"/>
    </row>
    <row r="7" spans="2:11" ht="22.5" customHeight="1">
      <c r="B7" s="22"/>
      <c r="C7" s="23"/>
      <c r="D7" s="23"/>
      <c r="E7" s="273" t="str">
        <f>'Rekapitulace stavby'!K6</f>
        <v>REKONSTRUKCE TYRŠOVY ULICE, SILNICE II/183 KOLOVEČ</v>
      </c>
      <c r="F7" s="248"/>
      <c r="G7" s="248"/>
      <c r="H7" s="248"/>
      <c r="I7" s="95"/>
      <c r="J7" s="23"/>
      <c r="K7" s="25"/>
    </row>
    <row r="8" spans="2:11" s="1" customFormat="1" ht="15">
      <c r="B8" s="35"/>
      <c r="C8" s="36"/>
      <c r="D8" s="31" t="s">
        <v>1371</v>
      </c>
      <c r="E8" s="36"/>
      <c r="F8" s="36"/>
      <c r="G8" s="36"/>
      <c r="H8" s="36"/>
      <c r="I8" s="96"/>
      <c r="J8" s="36"/>
      <c r="K8" s="39"/>
    </row>
    <row r="9" spans="2:11" s="1" customFormat="1" ht="36.75" customHeight="1">
      <c r="B9" s="35"/>
      <c r="C9" s="36"/>
      <c r="D9" s="36"/>
      <c r="E9" s="274" t="s">
        <v>1372</v>
      </c>
      <c r="F9" s="255"/>
      <c r="G9" s="255"/>
      <c r="H9" s="255"/>
      <c r="I9" s="96"/>
      <c r="J9" s="36"/>
      <c r="K9" s="39"/>
    </row>
    <row r="10" spans="2:11" s="1" customFormat="1" ht="13.5">
      <c r="B10" s="35"/>
      <c r="C10" s="36"/>
      <c r="D10" s="36"/>
      <c r="E10" s="36"/>
      <c r="F10" s="36"/>
      <c r="G10" s="36"/>
      <c r="H10" s="36"/>
      <c r="I10" s="96"/>
      <c r="J10" s="36"/>
      <c r="K10" s="39"/>
    </row>
    <row r="11" spans="2:11" s="1" customFormat="1" ht="14.25" customHeight="1">
      <c r="B11" s="35"/>
      <c r="C11" s="36"/>
      <c r="D11" s="31" t="s">
        <v>1296</v>
      </c>
      <c r="E11" s="36"/>
      <c r="F11" s="29" t="s">
        <v>1297</v>
      </c>
      <c r="G11" s="36"/>
      <c r="H11" s="36"/>
      <c r="I11" s="97" t="s">
        <v>1298</v>
      </c>
      <c r="J11" s="29" t="s">
        <v>1299</v>
      </c>
      <c r="K11" s="39"/>
    </row>
    <row r="12" spans="2:11" s="1" customFormat="1" ht="14.25" customHeight="1">
      <c r="B12" s="35"/>
      <c r="C12" s="36"/>
      <c r="D12" s="31" t="s">
        <v>1301</v>
      </c>
      <c r="E12" s="36"/>
      <c r="F12" s="29" t="s">
        <v>1302</v>
      </c>
      <c r="G12" s="36"/>
      <c r="H12" s="36"/>
      <c r="I12" s="97" t="s">
        <v>1303</v>
      </c>
      <c r="J12" s="98" t="str">
        <f>'Rekapitulace stavby'!AN8</f>
        <v>15.1.2018</v>
      </c>
      <c r="K12" s="39"/>
    </row>
    <row r="13" spans="2:11" s="1" customFormat="1" ht="10.5" customHeight="1">
      <c r="B13" s="35"/>
      <c r="C13" s="36"/>
      <c r="D13" s="36"/>
      <c r="E13" s="36"/>
      <c r="F13" s="36"/>
      <c r="G13" s="36"/>
      <c r="H13" s="36"/>
      <c r="I13" s="96"/>
      <c r="J13" s="36"/>
      <c r="K13" s="39"/>
    </row>
    <row r="14" spans="2:11" s="1" customFormat="1" ht="14.25" customHeight="1">
      <c r="B14" s="35"/>
      <c r="C14" s="36"/>
      <c r="D14" s="31" t="s">
        <v>1307</v>
      </c>
      <c r="E14" s="36"/>
      <c r="F14" s="36"/>
      <c r="G14" s="36"/>
      <c r="H14" s="36"/>
      <c r="I14" s="97" t="s">
        <v>1308</v>
      </c>
      <c r="J14" s="29" t="s">
        <v>1299</v>
      </c>
      <c r="K14" s="39"/>
    </row>
    <row r="15" spans="2:11" s="1" customFormat="1" ht="18" customHeight="1">
      <c r="B15" s="35"/>
      <c r="C15" s="36"/>
      <c r="D15" s="36"/>
      <c r="E15" s="29" t="s">
        <v>1373</v>
      </c>
      <c r="F15" s="36"/>
      <c r="G15" s="36"/>
      <c r="H15" s="36"/>
      <c r="I15" s="97" t="s">
        <v>1310</v>
      </c>
      <c r="J15" s="29" t="s">
        <v>1299</v>
      </c>
      <c r="K15" s="39"/>
    </row>
    <row r="16" spans="2:11" s="1" customFormat="1" ht="6.75" customHeight="1">
      <c r="B16" s="35"/>
      <c r="C16" s="36"/>
      <c r="D16" s="36"/>
      <c r="E16" s="36"/>
      <c r="F16" s="36"/>
      <c r="G16" s="36"/>
      <c r="H16" s="36"/>
      <c r="I16" s="96"/>
      <c r="J16" s="36"/>
      <c r="K16" s="39"/>
    </row>
    <row r="17" spans="2:11" s="1" customFormat="1" ht="14.25" customHeight="1">
      <c r="B17" s="35"/>
      <c r="C17" s="36"/>
      <c r="D17" s="31" t="s">
        <v>1311</v>
      </c>
      <c r="E17" s="36"/>
      <c r="F17" s="36"/>
      <c r="G17" s="36"/>
      <c r="H17" s="36"/>
      <c r="I17" s="97" t="s">
        <v>1308</v>
      </c>
      <c r="J17" s="29">
        <f>IF('Rekapitulace stavby'!AN13="Vyplň údaj","",IF('Rekapitulace stavby'!AN13="","",'Rekapitulace stavby'!AN13))</f>
      </c>
      <c r="K17" s="39"/>
    </row>
    <row r="18" spans="2:11" s="1" customFormat="1" ht="18" customHeight="1">
      <c r="B18" s="35"/>
      <c r="C18" s="36"/>
      <c r="D18" s="36"/>
      <c r="E18" s="29">
        <f>IF('Rekapitulace stavby'!E14="Vyplň údaj","",IF('Rekapitulace stavby'!E14="","",'Rekapitulace stavby'!E14))</f>
      </c>
      <c r="F18" s="36"/>
      <c r="G18" s="36"/>
      <c r="H18" s="36"/>
      <c r="I18" s="97" t="s">
        <v>1310</v>
      </c>
      <c r="J18" s="29">
        <f>IF('Rekapitulace stavby'!AN14="Vyplň údaj","",IF('Rekapitulace stavby'!AN14="","",'Rekapitulace stavby'!AN14))</f>
      </c>
      <c r="K18" s="39"/>
    </row>
    <row r="19" spans="2:11" s="1" customFormat="1" ht="6.75" customHeight="1">
      <c r="B19" s="35"/>
      <c r="C19" s="36"/>
      <c r="D19" s="36"/>
      <c r="E19" s="36"/>
      <c r="F19" s="36"/>
      <c r="G19" s="36"/>
      <c r="H19" s="36"/>
      <c r="I19" s="96"/>
      <c r="J19" s="36"/>
      <c r="K19" s="39"/>
    </row>
    <row r="20" spans="2:11" s="1" customFormat="1" ht="14.25" customHeight="1">
      <c r="B20" s="35"/>
      <c r="C20" s="36"/>
      <c r="D20" s="31" t="s">
        <v>1313</v>
      </c>
      <c r="E20" s="36"/>
      <c r="F20" s="36"/>
      <c r="G20" s="36"/>
      <c r="H20" s="36"/>
      <c r="I20" s="97" t="s">
        <v>1308</v>
      </c>
      <c r="J20" s="29" t="s">
        <v>1314</v>
      </c>
      <c r="K20" s="39"/>
    </row>
    <row r="21" spans="2:11" s="1" customFormat="1" ht="18" customHeight="1">
      <c r="B21" s="35"/>
      <c r="C21" s="36"/>
      <c r="D21" s="36"/>
      <c r="E21" s="29" t="s">
        <v>1315</v>
      </c>
      <c r="F21" s="36"/>
      <c r="G21" s="36"/>
      <c r="H21" s="36"/>
      <c r="I21" s="97" t="s">
        <v>1310</v>
      </c>
      <c r="J21" s="29" t="s">
        <v>1299</v>
      </c>
      <c r="K21" s="39"/>
    </row>
    <row r="22" spans="2:11" s="1" customFormat="1" ht="6.75" customHeight="1">
      <c r="B22" s="35"/>
      <c r="C22" s="36"/>
      <c r="D22" s="36"/>
      <c r="E22" s="36"/>
      <c r="F22" s="36"/>
      <c r="G22" s="36"/>
      <c r="H22" s="36"/>
      <c r="I22" s="96"/>
      <c r="J22" s="36"/>
      <c r="K22" s="39"/>
    </row>
    <row r="23" spans="2:11" s="1" customFormat="1" ht="14.25" customHeight="1">
      <c r="B23" s="35"/>
      <c r="C23" s="36"/>
      <c r="D23" s="31" t="s">
        <v>1317</v>
      </c>
      <c r="E23" s="36"/>
      <c r="F23" s="36"/>
      <c r="G23" s="36"/>
      <c r="H23" s="36"/>
      <c r="I23" s="96"/>
      <c r="J23" s="36"/>
      <c r="K23" s="39"/>
    </row>
    <row r="24" spans="2:11" s="6" customFormat="1" ht="22.5" customHeight="1">
      <c r="B24" s="99"/>
      <c r="C24" s="100"/>
      <c r="D24" s="100"/>
      <c r="E24" s="251" t="s">
        <v>1299</v>
      </c>
      <c r="F24" s="275"/>
      <c r="G24" s="275"/>
      <c r="H24" s="275"/>
      <c r="I24" s="101"/>
      <c r="J24" s="100"/>
      <c r="K24" s="102"/>
    </row>
    <row r="25" spans="2:11" s="1" customFormat="1" ht="6.75" customHeight="1">
      <c r="B25" s="35"/>
      <c r="C25" s="36"/>
      <c r="D25" s="36"/>
      <c r="E25" s="36"/>
      <c r="F25" s="36"/>
      <c r="G25" s="36"/>
      <c r="H25" s="36"/>
      <c r="I25" s="96"/>
      <c r="J25" s="36"/>
      <c r="K25" s="39"/>
    </row>
    <row r="26" spans="2:11" s="1" customFormat="1" ht="6.75" customHeight="1">
      <c r="B26" s="35"/>
      <c r="C26" s="36"/>
      <c r="D26" s="63"/>
      <c r="E26" s="63"/>
      <c r="F26" s="63"/>
      <c r="G26" s="63"/>
      <c r="H26" s="63"/>
      <c r="I26" s="103"/>
      <c r="J26" s="63"/>
      <c r="K26" s="104"/>
    </row>
    <row r="27" spans="2:11" s="1" customFormat="1" ht="24.75" customHeight="1">
      <c r="B27" s="35"/>
      <c r="C27" s="36"/>
      <c r="D27" s="105" t="s">
        <v>1318</v>
      </c>
      <c r="E27" s="36"/>
      <c r="F27" s="36"/>
      <c r="G27" s="36"/>
      <c r="H27" s="36"/>
      <c r="I27" s="96"/>
      <c r="J27" s="106">
        <f>ROUND(J85,2)</f>
        <v>0</v>
      </c>
      <c r="K27" s="39"/>
    </row>
    <row r="28" spans="2:11" s="1" customFormat="1" ht="6.75" customHeight="1">
      <c r="B28" s="35"/>
      <c r="C28" s="36"/>
      <c r="D28" s="63"/>
      <c r="E28" s="63"/>
      <c r="F28" s="63"/>
      <c r="G28" s="63"/>
      <c r="H28" s="63"/>
      <c r="I28" s="103"/>
      <c r="J28" s="63"/>
      <c r="K28" s="104"/>
    </row>
    <row r="29" spans="2:11" s="1" customFormat="1" ht="14.25" customHeight="1">
      <c r="B29" s="35"/>
      <c r="C29" s="36"/>
      <c r="D29" s="36"/>
      <c r="E29" s="36"/>
      <c r="F29" s="40" t="s">
        <v>1320</v>
      </c>
      <c r="G29" s="36"/>
      <c r="H29" s="36"/>
      <c r="I29" s="107" t="s">
        <v>1319</v>
      </c>
      <c r="J29" s="40" t="s">
        <v>1321</v>
      </c>
      <c r="K29" s="39"/>
    </row>
    <row r="30" spans="2:11" s="1" customFormat="1" ht="14.25" customHeight="1">
      <c r="B30" s="35"/>
      <c r="C30" s="36"/>
      <c r="D30" s="43" t="s">
        <v>1322</v>
      </c>
      <c r="E30" s="43" t="s">
        <v>1323</v>
      </c>
      <c r="F30" s="108">
        <f>ROUND(SUM(BE85:BE657),2)</f>
        <v>0</v>
      </c>
      <c r="G30" s="36"/>
      <c r="H30" s="36"/>
      <c r="I30" s="109">
        <v>0.21</v>
      </c>
      <c r="J30" s="108">
        <f>ROUND(ROUND((SUM(BE85:BE657)),2)*I30,2)</f>
        <v>0</v>
      </c>
      <c r="K30" s="39"/>
    </row>
    <row r="31" spans="2:11" s="1" customFormat="1" ht="14.25" customHeight="1">
      <c r="B31" s="35"/>
      <c r="C31" s="36"/>
      <c r="D31" s="36"/>
      <c r="E31" s="43" t="s">
        <v>1324</v>
      </c>
      <c r="F31" s="108">
        <f>ROUND(SUM(BF85:BF657),2)</f>
        <v>0</v>
      </c>
      <c r="G31" s="36"/>
      <c r="H31" s="36"/>
      <c r="I31" s="109">
        <v>0.15</v>
      </c>
      <c r="J31" s="108">
        <f>ROUND(ROUND((SUM(BF85:BF657)),2)*I31,2)</f>
        <v>0</v>
      </c>
      <c r="K31" s="39"/>
    </row>
    <row r="32" spans="2:11" s="1" customFormat="1" ht="14.25" customHeight="1" hidden="1">
      <c r="B32" s="35"/>
      <c r="C32" s="36"/>
      <c r="D32" s="36"/>
      <c r="E32" s="43" t="s">
        <v>1325</v>
      </c>
      <c r="F32" s="108">
        <f>ROUND(SUM(BG85:BG657),2)</f>
        <v>0</v>
      </c>
      <c r="G32" s="36"/>
      <c r="H32" s="36"/>
      <c r="I32" s="109">
        <v>0.21</v>
      </c>
      <c r="J32" s="108">
        <v>0</v>
      </c>
      <c r="K32" s="39"/>
    </row>
    <row r="33" spans="2:11" s="1" customFormat="1" ht="14.25" customHeight="1" hidden="1">
      <c r="B33" s="35"/>
      <c r="C33" s="36"/>
      <c r="D33" s="36"/>
      <c r="E33" s="43" t="s">
        <v>1326</v>
      </c>
      <c r="F33" s="108">
        <f>ROUND(SUM(BH85:BH657),2)</f>
        <v>0</v>
      </c>
      <c r="G33" s="36"/>
      <c r="H33" s="36"/>
      <c r="I33" s="109">
        <v>0.15</v>
      </c>
      <c r="J33" s="108">
        <v>0</v>
      </c>
      <c r="K33" s="39"/>
    </row>
    <row r="34" spans="2:11" s="1" customFormat="1" ht="14.25" customHeight="1" hidden="1">
      <c r="B34" s="35"/>
      <c r="C34" s="36"/>
      <c r="D34" s="36"/>
      <c r="E34" s="43" t="s">
        <v>1327</v>
      </c>
      <c r="F34" s="108">
        <f>ROUND(SUM(BI85:BI657),2)</f>
        <v>0</v>
      </c>
      <c r="G34" s="36"/>
      <c r="H34" s="36"/>
      <c r="I34" s="109">
        <v>0</v>
      </c>
      <c r="J34" s="108">
        <v>0</v>
      </c>
      <c r="K34" s="39"/>
    </row>
    <row r="35" spans="2:11" s="1" customFormat="1" ht="6.75" customHeight="1">
      <c r="B35" s="35"/>
      <c r="C35" s="36"/>
      <c r="D35" s="36"/>
      <c r="E35" s="36"/>
      <c r="F35" s="36"/>
      <c r="G35" s="36"/>
      <c r="H35" s="36"/>
      <c r="I35" s="96"/>
      <c r="J35" s="36"/>
      <c r="K35" s="39"/>
    </row>
    <row r="36" spans="2:11" s="1" customFormat="1" ht="24.75" customHeight="1">
      <c r="B36" s="35"/>
      <c r="C36" s="45"/>
      <c r="D36" s="46" t="s">
        <v>1328</v>
      </c>
      <c r="E36" s="47"/>
      <c r="F36" s="47"/>
      <c r="G36" s="110" t="s">
        <v>1329</v>
      </c>
      <c r="H36" s="48" t="s">
        <v>1330</v>
      </c>
      <c r="I36" s="111"/>
      <c r="J36" s="49">
        <f>SUM(J27:J34)</f>
        <v>0</v>
      </c>
      <c r="K36" s="112"/>
    </row>
    <row r="37" spans="2:11" s="1" customFormat="1" ht="14.25" customHeight="1">
      <c r="B37" s="51"/>
      <c r="C37" s="52"/>
      <c r="D37" s="52"/>
      <c r="E37" s="52"/>
      <c r="F37" s="52"/>
      <c r="G37" s="52"/>
      <c r="H37" s="52"/>
      <c r="I37" s="113"/>
      <c r="J37" s="52"/>
      <c r="K37" s="53"/>
    </row>
    <row r="41" spans="2:11" s="1" customFormat="1" ht="6.75" customHeight="1">
      <c r="B41" s="54"/>
      <c r="C41" s="55"/>
      <c r="D41" s="55"/>
      <c r="E41" s="55"/>
      <c r="F41" s="55"/>
      <c r="G41" s="55"/>
      <c r="H41" s="55"/>
      <c r="I41" s="114"/>
      <c r="J41" s="55"/>
      <c r="K41" s="115"/>
    </row>
    <row r="42" spans="2:11" s="1" customFormat="1" ht="36.75" customHeight="1">
      <c r="B42" s="35"/>
      <c r="C42" s="24" t="s">
        <v>1374</v>
      </c>
      <c r="D42" s="36"/>
      <c r="E42" s="36"/>
      <c r="F42" s="36"/>
      <c r="G42" s="36"/>
      <c r="H42" s="36"/>
      <c r="I42" s="96"/>
      <c r="J42" s="36"/>
      <c r="K42" s="39"/>
    </row>
    <row r="43" spans="2:11" s="1" customFormat="1" ht="6.75" customHeight="1">
      <c r="B43" s="35"/>
      <c r="C43" s="36"/>
      <c r="D43" s="36"/>
      <c r="E43" s="36"/>
      <c r="F43" s="36"/>
      <c r="G43" s="36"/>
      <c r="H43" s="36"/>
      <c r="I43" s="96"/>
      <c r="J43" s="36"/>
      <c r="K43" s="39"/>
    </row>
    <row r="44" spans="2:11" s="1" customFormat="1" ht="14.25" customHeight="1">
      <c r="B44" s="35"/>
      <c r="C44" s="31" t="s">
        <v>1293</v>
      </c>
      <c r="D44" s="36"/>
      <c r="E44" s="36"/>
      <c r="F44" s="36"/>
      <c r="G44" s="36"/>
      <c r="H44" s="36"/>
      <c r="I44" s="96"/>
      <c r="J44" s="36"/>
      <c r="K44" s="39"/>
    </row>
    <row r="45" spans="2:11" s="1" customFormat="1" ht="22.5" customHeight="1">
      <c r="B45" s="35"/>
      <c r="C45" s="36"/>
      <c r="D45" s="36"/>
      <c r="E45" s="273" t="str">
        <f>E7</f>
        <v>REKONSTRUKCE TYRŠOVY ULICE, SILNICE II/183 KOLOVEČ</v>
      </c>
      <c r="F45" s="255"/>
      <c r="G45" s="255"/>
      <c r="H45" s="255"/>
      <c r="I45" s="96"/>
      <c r="J45" s="36"/>
      <c r="K45" s="39"/>
    </row>
    <row r="46" spans="2:11" s="1" customFormat="1" ht="14.25" customHeight="1">
      <c r="B46" s="35"/>
      <c r="C46" s="31" t="s">
        <v>1371</v>
      </c>
      <c r="D46" s="36"/>
      <c r="E46" s="36"/>
      <c r="F46" s="36"/>
      <c r="G46" s="36"/>
      <c r="H46" s="36"/>
      <c r="I46" s="96"/>
      <c r="J46" s="36"/>
      <c r="K46" s="39"/>
    </row>
    <row r="47" spans="2:11" s="1" customFormat="1" ht="23.25" customHeight="1">
      <c r="B47" s="35"/>
      <c r="C47" s="36"/>
      <c r="D47" s="36"/>
      <c r="E47" s="274" t="str">
        <f>E9</f>
        <v>101 - Komunikace</v>
      </c>
      <c r="F47" s="255"/>
      <c r="G47" s="255"/>
      <c r="H47" s="255"/>
      <c r="I47" s="96"/>
      <c r="J47" s="36"/>
      <c r="K47" s="39"/>
    </row>
    <row r="48" spans="2:11" s="1" customFormat="1" ht="6.75" customHeight="1">
      <c r="B48" s="35"/>
      <c r="C48" s="36"/>
      <c r="D48" s="36"/>
      <c r="E48" s="36"/>
      <c r="F48" s="36"/>
      <c r="G48" s="36"/>
      <c r="H48" s="36"/>
      <c r="I48" s="96"/>
      <c r="J48" s="36"/>
      <c r="K48" s="39"/>
    </row>
    <row r="49" spans="2:11" s="1" customFormat="1" ht="18" customHeight="1">
      <c r="B49" s="35"/>
      <c r="C49" s="31" t="s">
        <v>1301</v>
      </c>
      <c r="D49" s="36"/>
      <c r="E49" s="36"/>
      <c r="F49" s="29" t="str">
        <f>F12</f>
        <v>Koloveč</v>
      </c>
      <c r="G49" s="36"/>
      <c r="H49" s="36"/>
      <c r="I49" s="97" t="s">
        <v>1303</v>
      </c>
      <c r="J49" s="98" t="str">
        <f>IF(J12="","",J12)</f>
        <v>15.1.2018</v>
      </c>
      <c r="K49" s="39"/>
    </row>
    <row r="50" spans="2:11" s="1" customFormat="1" ht="6.75" customHeight="1">
      <c r="B50" s="35"/>
      <c r="C50" s="36"/>
      <c r="D50" s="36"/>
      <c r="E50" s="36"/>
      <c r="F50" s="36"/>
      <c r="G50" s="36"/>
      <c r="H50" s="36"/>
      <c r="I50" s="96"/>
      <c r="J50" s="36"/>
      <c r="K50" s="39"/>
    </row>
    <row r="51" spans="2:11" s="1" customFormat="1" ht="15">
      <c r="B51" s="35"/>
      <c r="C51" s="31" t="s">
        <v>1307</v>
      </c>
      <c r="D51" s="36"/>
      <c r="E51" s="36"/>
      <c r="F51" s="29" t="str">
        <f>E15</f>
        <v>SÚS Plzeňského kraje, p.o.</v>
      </c>
      <c r="G51" s="36"/>
      <c r="H51" s="36"/>
      <c r="I51" s="97" t="s">
        <v>1313</v>
      </c>
      <c r="J51" s="29" t="str">
        <f>E21</f>
        <v>Ing. Jaroslav Rojt</v>
      </c>
      <c r="K51" s="39"/>
    </row>
    <row r="52" spans="2:11" s="1" customFormat="1" ht="14.25" customHeight="1">
      <c r="B52" s="35"/>
      <c r="C52" s="31" t="s">
        <v>1311</v>
      </c>
      <c r="D52" s="36"/>
      <c r="E52" s="36"/>
      <c r="F52" s="29">
        <f>IF(E18="","",E18)</f>
      </c>
      <c r="G52" s="36"/>
      <c r="H52" s="36"/>
      <c r="I52" s="96"/>
      <c r="J52" s="36"/>
      <c r="K52" s="39"/>
    </row>
    <row r="53" spans="2:11" s="1" customFormat="1" ht="9.75" customHeight="1">
      <c r="B53" s="35"/>
      <c r="C53" s="36"/>
      <c r="D53" s="36"/>
      <c r="E53" s="36"/>
      <c r="F53" s="36"/>
      <c r="G53" s="36"/>
      <c r="H53" s="36"/>
      <c r="I53" s="96"/>
      <c r="J53" s="36"/>
      <c r="K53" s="39"/>
    </row>
    <row r="54" spans="2:11" s="1" customFormat="1" ht="29.25" customHeight="1">
      <c r="B54" s="35"/>
      <c r="C54" s="116" t="s">
        <v>1375</v>
      </c>
      <c r="D54" s="45"/>
      <c r="E54" s="45"/>
      <c r="F54" s="45"/>
      <c r="G54" s="45"/>
      <c r="H54" s="45"/>
      <c r="I54" s="117"/>
      <c r="J54" s="118" t="s">
        <v>1376</v>
      </c>
      <c r="K54" s="50"/>
    </row>
    <row r="55" spans="2:11" s="1" customFormat="1" ht="9.75" customHeight="1">
      <c r="B55" s="35"/>
      <c r="C55" s="36"/>
      <c r="D55" s="36"/>
      <c r="E55" s="36"/>
      <c r="F55" s="36"/>
      <c r="G55" s="36"/>
      <c r="H55" s="36"/>
      <c r="I55" s="96"/>
      <c r="J55" s="36"/>
      <c r="K55" s="39"/>
    </row>
    <row r="56" spans="2:47" s="1" customFormat="1" ht="29.25" customHeight="1">
      <c r="B56" s="35"/>
      <c r="C56" s="119" t="s">
        <v>1377</v>
      </c>
      <c r="D56" s="36"/>
      <c r="E56" s="36"/>
      <c r="F56" s="36"/>
      <c r="G56" s="36"/>
      <c r="H56" s="36"/>
      <c r="I56" s="96"/>
      <c r="J56" s="106">
        <f>J85</f>
        <v>0</v>
      </c>
      <c r="K56" s="39"/>
      <c r="AU56" s="18" t="s">
        <v>1378</v>
      </c>
    </row>
    <row r="57" spans="2:11" s="7" customFormat="1" ht="24.75" customHeight="1">
      <c r="B57" s="120"/>
      <c r="C57" s="121"/>
      <c r="D57" s="122" t="s">
        <v>1379</v>
      </c>
      <c r="E57" s="123"/>
      <c r="F57" s="123"/>
      <c r="G57" s="123"/>
      <c r="H57" s="123"/>
      <c r="I57" s="124"/>
      <c r="J57" s="125">
        <f>J86</f>
        <v>0</v>
      </c>
      <c r="K57" s="126"/>
    </row>
    <row r="58" spans="2:11" s="8" customFormat="1" ht="19.5" customHeight="1">
      <c r="B58" s="127"/>
      <c r="C58" s="128"/>
      <c r="D58" s="129" t="s">
        <v>1380</v>
      </c>
      <c r="E58" s="130"/>
      <c r="F58" s="130"/>
      <c r="G58" s="130"/>
      <c r="H58" s="130"/>
      <c r="I58" s="131"/>
      <c r="J58" s="132">
        <f>J87</f>
        <v>0</v>
      </c>
      <c r="K58" s="133"/>
    </row>
    <row r="59" spans="2:11" s="8" customFormat="1" ht="19.5" customHeight="1">
      <c r="B59" s="127"/>
      <c r="C59" s="128"/>
      <c r="D59" s="129" t="s">
        <v>1381</v>
      </c>
      <c r="E59" s="130"/>
      <c r="F59" s="130"/>
      <c r="G59" s="130"/>
      <c r="H59" s="130"/>
      <c r="I59" s="131"/>
      <c r="J59" s="132">
        <f>J238</f>
        <v>0</v>
      </c>
      <c r="K59" s="133"/>
    </row>
    <row r="60" spans="2:11" s="8" customFormat="1" ht="19.5" customHeight="1">
      <c r="B60" s="127"/>
      <c r="C60" s="128"/>
      <c r="D60" s="129" t="s">
        <v>1382</v>
      </c>
      <c r="E60" s="130"/>
      <c r="F60" s="130"/>
      <c r="G60" s="130"/>
      <c r="H60" s="130"/>
      <c r="I60" s="131"/>
      <c r="J60" s="132">
        <f>J257</f>
        <v>0</v>
      </c>
      <c r="K60" s="133"/>
    </row>
    <row r="61" spans="2:11" s="8" customFormat="1" ht="19.5" customHeight="1">
      <c r="B61" s="127"/>
      <c r="C61" s="128"/>
      <c r="D61" s="129" t="s">
        <v>1383</v>
      </c>
      <c r="E61" s="130"/>
      <c r="F61" s="130"/>
      <c r="G61" s="130"/>
      <c r="H61" s="130"/>
      <c r="I61" s="131"/>
      <c r="J61" s="132">
        <f>J289</f>
        <v>0</v>
      </c>
      <c r="K61" s="133"/>
    </row>
    <row r="62" spans="2:11" s="8" customFormat="1" ht="19.5" customHeight="1">
      <c r="B62" s="127"/>
      <c r="C62" s="128"/>
      <c r="D62" s="129" t="s">
        <v>1384</v>
      </c>
      <c r="E62" s="130"/>
      <c r="F62" s="130"/>
      <c r="G62" s="130"/>
      <c r="H62" s="130"/>
      <c r="I62" s="131"/>
      <c r="J62" s="132">
        <f>J323</f>
        <v>0</v>
      </c>
      <c r="K62" s="133"/>
    </row>
    <row r="63" spans="2:11" s="8" customFormat="1" ht="19.5" customHeight="1">
      <c r="B63" s="127"/>
      <c r="C63" s="128"/>
      <c r="D63" s="129" t="s">
        <v>1385</v>
      </c>
      <c r="E63" s="130"/>
      <c r="F63" s="130"/>
      <c r="G63" s="130"/>
      <c r="H63" s="130"/>
      <c r="I63" s="131"/>
      <c r="J63" s="132">
        <f>J454</f>
        <v>0</v>
      </c>
      <c r="K63" s="133"/>
    </row>
    <row r="64" spans="2:11" s="8" customFormat="1" ht="19.5" customHeight="1">
      <c r="B64" s="127"/>
      <c r="C64" s="128"/>
      <c r="D64" s="129" t="s">
        <v>1386</v>
      </c>
      <c r="E64" s="130"/>
      <c r="F64" s="130"/>
      <c r="G64" s="130"/>
      <c r="H64" s="130"/>
      <c r="I64" s="131"/>
      <c r="J64" s="132">
        <f>J626</f>
        <v>0</v>
      </c>
      <c r="K64" s="133"/>
    </row>
    <row r="65" spans="2:11" s="8" customFormat="1" ht="19.5" customHeight="1">
      <c r="B65" s="127"/>
      <c r="C65" s="128"/>
      <c r="D65" s="129" t="s">
        <v>1387</v>
      </c>
      <c r="E65" s="130"/>
      <c r="F65" s="130"/>
      <c r="G65" s="130"/>
      <c r="H65" s="130"/>
      <c r="I65" s="131"/>
      <c r="J65" s="132">
        <f>J654</f>
        <v>0</v>
      </c>
      <c r="K65" s="133"/>
    </row>
    <row r="66" spans="2:11" s="1" customFormat="1" ht="21.75" customHeight="1">
      <c r="B66" s="35"/>
      <c r="C66" s="36"/>
      <c r="D66" s="36"/>
      <c r="E66" s="36"/>
      <c r="F66" s="36"/>
      <c r="G66" s="36"/>
      <c r="H66" s="36"/>
      <c r="I66" s="96"/>
      <c r="J66" s="36"/>
      <c r="K66" s="39"/>
    </row>
    <row r="67" spans="2:11" s="1" customFormat="1" ht="6.75" customHeight="1">
      <c r="B67" s="51"/>
      <c r="C67" s="52"/>
      <c r="D67" s="52"/>
      <c r="E67" s="52"/>
      <c r="F67" s="52"/>
      <c r="G67" s="52"/>
      <c r="H67" s="52"/>
      <c r="I67" s="113"/>
      <c r="J67" s="52"/>
      <c r="K67" s="53"/>
    </row>
    <row r="71" spans="2:12" s="1" customFormat="1" ht="6.75" customHeight="1">
      <c r="B71" s="54"/>
      <c r="C71" s="55"/>
      <c r="D71" s="55"/>
      <c r="E71" s="55"/>
      <c r="F71" s="55"/>
      <c r="G71" s="55"/>
      <c r="H71" s="55"/>
      <c r="I71" s="114"/>
      <c r="J71" s="55"/>
      <c r="K71" s="55"/>
      <c r="L71" s="35"/>
    </row>
    <row r="72" spans="2:12" s="1" customFormat="1" ht="36.75" customHeight="1">
      <c r="B72" s="35"/>
      <c r="C72" s="56" t="s">
        <v>1388</v>
      </c>
      <c r="I72" s="134"/>
      <c r="L72" s="35"/>
    </row>
    <row r="73" spans="2:12" s="1" customFormat="1" ht="6.75" customHeight="1">
      <c r="B73" s="35"/>
      <c r="I73" s="134"/>
      <c r="L73" s="35"/>
    </row>
    <row r="74" spans="2:12" s="1" customFormat="1" ht="14.25" customHeight="1">
      <c r="B74" s="35"/>
      <c r="C74" s="58" t="s">
        <v>1293</v>
      </c>
      <c r="I74" s="134"/>
      <c r="L74" s="35"/>
    </row>
    <row r="75" spans="2:12" s="1" customFormat="1" ht="22.5" customHeight="1">
      <c r="B75" s="35"/>
      <c r="E75" s="276" t="str">
        <f>E7</f>
        <v>REKONSTRUKCE TYRŠOVY ULICE, SILNICE II/183 KOLOVEČ</v>
      </c>
      <c r="F75" s="245"/>
      <c r="G75" s="245"/>
      <c r="H75" s="245"/>
      <c r="I75" s="134"/>
      <c r="L75" s="35"/>
    </row>
    <row r="76" spans="2:12" s="1" customFormat="1" ht="14.25" customHeight="1">
      <c r="B76" s="35"/>
      <c r="C76" s="58" t="s">
        <v>1371</v>
      </c>
      <c r="I76" s="134"/>
      <c r="L76" s="35"/>
    </row>
    <row r="77" spans="2:12" s="1" customFormat="1" ht="23.25" customHeight="1">
      <c r="B77" s="35"/>
      <c r="E77" s="263" t="str">
        <f>E9</f>
        <v>101 - Komunikace</v>
      </c>
      <c r="F77" s="245"/>
      <c r="G77" s="245"/>
      <c r="H77" s="245"/>
      <c r="I77" s="134"/>
      <c r="L77" s="35"/>
    </row>
    <row r="78" spans="2:12" s="1" customFormat="1" ht="6.75" customHeight="1">
      <c r="B78" s="35"/>
      <c r="I78" s="134"/>
      <c r="L78" s="35"/>
    </row>
    <row r="79" spans="2:12" s="1" customFormat="1" ht="18" customHeight="1">
      <c r="B79" s="35"/>
      <c r="C79" s="58" t="s">
        <v>1301</v>
      </c>
      <c r="F79" s="140" t="str">
        <f>F12</f>
        <v>Koloveč</v>
      </c>
      <c r="I79" s="141" t="s">
        <v>1303</v>
      </c>
      <c r="J79" s="62" t="str">
        <f>IF(J12="","",J12)</f>
        <v>15.1.2018</v>
      </c>
      <c r="L79" s="35"/>
    </row>
    <row r="80" spans="2:12" s="1" customFormat="1" ht="6.75" customHeight="1">
      <c r="B80" s="35"/>
      <c r="I80" s="134"/>
      <c r="L80" s="35"/>
    </row>
    <row r="81" spans="2:12" s="1" customFormat="1" ht="15">
      <c r="B81" s="35"/>
      <c r="C81" s="58" t="s">
        <v>1307</v>
      </c>
      <c r="F81" s="140" t="str">
        <f>E15</f>
        <v>SÚS Plzeňského kraje, p.o.</v>
      </c>
      <c r="I81" s="141" t="s">
        <v>1313</v>
      </c>
      <c r="J81" s="140" t="str">
        <f>E21</f>
        <v>Ing. Jaroslav Rojt</v>
      </c>
      <c r="L81" s="35"/>
    </row>
    <row r="82" spans="2:12" s="1" customFormat="1" ht="14.25" customHeight="1">
      <c r="B82" s="35"/>
      <c r="C82" s="58" t="s">
        <v>1311</v>
      </c>
      <c r="F82" s="140">
        <f>IF(E18="","",E18)</f>
      </c>
      <c r="I82" s="134"/>
      <c r="L82" s="35"/>
    </row>
    <row r="83" spans="2:12" s="1" customFormat="1" ht="9.75" customHeight="1">
      <c r="B83" s="35"/>
      <c r="I83" s="134"/>
      <c r="L83" s="35"/>
    </row>
    <row r="84" spans="2:20" s="9" customFormat="1" ht="29.25" customHeight="1">
      <c r="B84" s="142"/>
      <c r="C84" s="143" t="s">
        <v>1389</v>
      </c>
      <c r="D84" s="144" t="s">
        <v>1337</v>
      </c>
      <c r="E84" s="144" t="s">
        <v>1333</v>
      </c>
      <c r="F84" s="144" t="s">
        <v>1390</v>
      </c>
      <c r="G84" s="144" t="s">
        <v>1391</v>
      </c>
      <c r="H84" s="144" t="s">
        <v>1392</v>
      </c>
      <c r="I84" s="145" t="s">
        <v>1393</v>
      </c>
      <c r="J84" s="144" t="s">
        <v>1376</v>
      </c>
      <c r="K84" s="146" t="s">
        <v>1394</v>
      </c>
      <c r="L84" s="142"/>
      <c r="M84" s="68" t="s">
        <v>1395</v>
      </c>
      <c r="N84" s="69" t="s">
        <v>1322</v>
      </c>
      <c r="O84" s="69" t="s">
        <v>1396</v>
      </c>
      <c r="P84" s="69" t="s">
        <v>1397</v>
      </c>
      <c r="Q84" s="69" t="s">
        <v>1398</v>
      </c>
      <c r="R84" s="69" t="s">
        <v>1399</v>
      </c>
      <c r="S84" s="69" t="s">
        <v>1400</v>
      </c>
      <c r="T84" s="70" t="s">
        <v>1401</v>
      </c>
    </row>
    <row r="85" spans="2:63" s="1" customFormat="1" ht="29.25" customHeight="1">
      <c r="B85" s="35"/>
      <c r="C85" s="72" t="s">
        <v>1377</v>
      </c>
      <c r="I85" s="134"/>
      <c r="J85" s="147">
        <f>BK85</f>
        <v>0</v>
      </c>
      <c r="L85" s="35"/>
      <c r="M85" s="71"/>
      <c r="N85" s="63"/>
      <c r="O85" s="63"/>
      <c r="P85" s="148">
        <f>P86</f>
        <v>0</v>
      </c>
      <c r="Q85" s="63"/>
      <c r="R85" s="148">
        <f>R86</f>
        <v>1026.87467552</v>
      </c>
      <c r="S85" s="63"/>
      <c r="T85" s="149">
        <f>T86</f>
        <v>1164.6927</v>
      </c>
      <c r="AT85" s="18" t="s">
        <v>1351</v>
      </c>
      <c r="AU85" s="18" t="s">
        <v>1378</v>
      </c>
      <c r="BK85" s="150">
        <f>BK86</f>
        <v>0</v>
      </c>
    </row>
    <row r="86" spans="2:63" s="10" customFormat="1" ht="36.75" customHeight="1">
      <c r="B86" s="151"/>
      <c r="D86" s="152" t="s">
        <v>1351</v>
      </c>
      <c r="E86" s="153" t="s">
        <v>1402</v>
      </c>
      <c r="F86" s="153" t="s">
        <v>1403</v>
      </c>
      <c r="I86" s="154"/>
      <c r="J86" s="155">
        <f>BK86</f>
        <v>0</v>
      </c>
      <c r="L86" s="151"/>
      <c r="M86" s="156"/>
      <c r="N86" s="157"/>
      <c r="O86" s="157"/>
      <c r="P86" s="158">
        <f>P87+P238+P257+P289+P323+P454+P626+P654</f>
        <v>0</v>
      </c>
      <c r="Q86" s="157"/>
      <c r="R86" s="158">
        <f>R87+R238+R257+R289+R323+R454+R626+R654</f>
        <v>1026.87467552</v>
      </c>
      <c r="S86" s="157"/>
      <c r="T86" s="159">
        <f>T87+T238+T257+T289+T323+T454+T626+T654</f>
        <v>1164.6927</v>
      </c>
      <c r="AR86" s="152" t="s">
        <v>1300</v>
      </c>
      <c r="AT86" s="160" t="s">
        <v>1351</v>
      </c>
      <c r="AU86" s="160" t="s">
        <v>1352</v>
      </c>
      <c r="AY86" s="152" t="s">
        <v>1404</v>
      </c>
      <c r="BK86" s="161">
        <f>BK87+BK238+BK257+BK289+BK323+BK454+BK626+BK654</f>
        <v>0</v>
      </c>
    </row>
    <row r="87" spans="2:63" s="10" customFormat="1" ht="19.5" customHeight="1">
      <c r="B87" s="151"/>
      <c r="D87" s="162" t="s">
        <v>1351</v>
      </c>
      <c r="E87" s="163" t="s">
        <v>1300</v>
      </c>
      <c r="F87" s="163" t="s">
        <v>1405</v>
      </c>
      <c r="I87" s="154"/>
      <c r="J87" s="164">
        <f>BK87</f>
        <v>0</v>
      </c>
      <c r="L87" s="151"/>
      <c r="M87" s="156"/>
      <c r="N87" s="157"/>
      <c r="O87" s="157"/>
      <c r="P87" s="158">
        <f>SUM(P88:P237)</f>
        <v>0</v>
      </c>
      <c r="Q87" s="157"/>
      <c r="R87" s="158">
        <f>SUM(R88:R237)</f>
        <v>55.683</v>
      </c>
      <c r="S87" s="157"/>
      <c r="T87" s="159">
        <f>SUM(T88:T237)</f>
        <v>1163.3700000000001</v>
      </c>
      <c r="AR87" s="152" t="s">
        <v>1300</v>
      </c>
      <c r="AT87" s="160" t="s">
        <v>1351</v>
      </c>
      <c r="AU87" s="160" t="s">
        <v>1300</v>
      </c>
      <c r="AY87" s="152" t="s">
        <v>1404</v>
      </c>
      <c r="BK87" s="161">
        <f>SUM(BK88:BK237)</f>
        <v>0</v>
      </c>
    </row>
    <row r="88" spans="2:65" s="1" customFormat="1" ht="22.5" customHeight="1">
      <c r="B88" s="165"/>
      <c r="C88" s="166" t="s">
        <v>1300</v>
      </c>
      <c r="D88" s="166" t="s">
        <v>1406</v>
      </c>
      <c r="E88" s="167" t="s">
        <v>1407</v>
      </c>
      <c r="F88" s="168" t="s">
        <v>1408</v>
      </c>
      <c r="G88" s="169" t="s">
        <v>1409</v>
      </c>
      <c r="H88" s="170">
        <v>1570</v>
      </c>
      <c r="I88" s="171"/>
      <c r="J88" s="172">
        <f>ROUND(I88*H88,2)</f>
        <v>0</v>
      </c>
      <c r="K88" s="168" t="s">
        <v>1410</v>
      </c>
      <c r="L88" s="35"/>
      <c r="M88" s="173" t="s">
        <v>1299</v>
      </c>
      <c r="N88" s="174" t="s">
        <v>1323</v>
      </c>
      <c r="O88" s="36"/>
      <c r="P88" s="175">
        <f>O88*H88</f>
        <v>0</v>
      </c>
      <c r="Q88" s="175">
        <v>0</v>
      </c>
      <c r="R88" s="175">
        <f>Q88*H88</f>
        <v>0</v>
      </c>
      <c r="S88" s="175">
        <v>0.56</v>
      </c>
      <c r="T88" s="176">
        <f>S88*H88</f>
        <v>879.2</v>
      </c>
      <c r="AR88" s="18" t="s">
        <v>1411</v>
      </c>
      <c r="AT88" s="18" t="s">
        <v>1406</v>
      </c>
      <c r="AU88" s="18" t="s">
        <v>1360</v>
      </c>
      <c r="AY88" s="18" t="s">
        <v>1404</v>
      </c>
      <c r="BE88" s="177">
        <f>IF(N88="základní",J88,0)</f>
        <v>0</v>
      </c>
      <c r="BF88" s="177">
        <f>IF(N88="snížená",J88,0)</f>
        <v>0</v>
      </c>
      <c r="BG88" s="177">
        <f>IF(N88="zákl. přenesená",J88,0)</f>
        <v>0</v>
      </c>
      <c r="BH88" s="177">
        <f>IF(N88="sníž. přenesená",J88,0)</f>
        <v>0</v>
      </c>
      <c r="BI88" s="177">
        <f>IF(N88="nulová",J88,0)</f>
        <v>0</v>
      </c>
      <c r="BJ88" s="18" t="s">
        <v>1300</v>
      </c>
      <c r="BK88" s="177">
        <f>ROUND(I88*H88,2)</f>
        <v>0</v>
      </c>
      <c r="BL88" s="18" t="s">
        <v>1411</v>
      </c>
      <c r="BM88" s="18" t="s">
        <v>1412</v>
      </c>
    </row>
    <row r="89" spans="2:47" s="1" customFormat="1" ht="40.5">
      <c r="B89" s="35"/>
      <c r="D89" s="178" t="s">
        <v>1413</v>
      </c>
      <c r="F89" s="179" t="s">
        <v>1414</v>
      </c>
      <c r="I89" s="134"/>
      <c r="L89" s="35"/>
      <c r="M89" s="65"/>
      <c r="N89" s="36"/>
      <c r="O89" s="36"/>
      <c r="P89" s="36"/>
      <c r="Q89" s="36"/>
      <c r="R89" s="36"/>
      <c r="S89" s="36"/>
      <c r="T89" s="66"/>
      <c r="AT89" s="18" t="s">
        <v>1413</v>
      </c>
      <c r="AU89" s="18" t="s">
        <v>1360</v>
      </c>
    </row>
    <row r="90" spans="2:47" s="1" customFormat="1" ht="162">
      <c r="B90" s="35"/>
      <c r="D90" s="178" t="s">
        <v>1415</v>
      </c>
      <c r="F90" s="180" t="s">
        <v>1416</v>
      </c>
      <c r="I90" s="134"/>
      <c r="L90" s="35"/>
      <c r="M90" s="65"/>
      <c r="N90" s="36"/>
      <c r="O90" s="36"/>
      <c r="P90" s="36"/>
      <c r="Q90" s="36"/>
      <c r="R90" s="36"/>
      <c r="S90" s="36"/>
      <c r="T90" s="66"/>
      <c r="AT90" s="18" t="s">
        <v>1415</v>
      </c>
      <c r="AU90" s="18" t="s">
        <v>1360</v>
      </c>
    </row>
    <row r="91" spans="2:51" s="11" customFormat="1" ht="13.5">
      <c r="B91" s="181"/>
      <c r="D91" s="182" t="s">
        <v>1417</v>
      </c>
      <c r="E91" s="183" t="s">
        <v>1299</v>
      </c>
      <c r="F91" s="184" t="s">
        <v>1418</v>
      </c>
      <c r="H91" s="185">
        <v>1570</v>
      </c>
      <c r="I91" s="186"/>
      <c r="L91" s="181"/>
      <c r="M91" s="187"/>
      <c r="N91" s="188"/>
      <c r="O91" s="188"/>
      <c r="P91" s="188"/>
      <c r="Q91" s="188"/>
      <c r="R91" s="188"/>
      <c r="S91" s="188"/>
      <c r="T91" s="189"/>
      <c r="AT91" s="190" t="s">
        <v>1417</v>
      </c>
      <c r="AU91" s="190" t="s">
        <v>1360</v>
      </c>
      <c r="AV91" s="11" t="s">
        <v>1360</v>
      </c>
      <c r="AW91" s="11" t="s">
        <v>1316</v>
      </c>
      <c r="AX91" s="11" t="s">
        <v>1300</v>
      </c>
      <c r="AY91" s="190" t="s">
        <v>1404</v>
      </c>
    </row>
    <row r="92" spans="2:65" s="1" customFormat="1" ht="22.5" customHeight="1">
      <c r="B92" s="165"/>
      <c r="C92" s="166" t="s">
        <v>1360</v>
      </c>
      <c r="D92" s="166" t="s">
        <v>1406</v>
      </c>
      <c r="E92" s="167" t="s">
        <v>1419</v>
      </c>
      <c r="F92" s="168" t="s">
        <v>1420</v>
      </c>
      <c r="G92" s="169" t="s">
        <v>1409</v>
      </c>
      <c r="H92" s="170">
        <v>1570</v>
      </c>
      <c r="I92" s="171"/>
      <c r="J92" s="172">
        <f>ROUND(I92*H92,2)</f>
        <v>0</v>
      </c>
      <c r="K92" s="168" t="s">
        <v>1410</v>
      </c>
      <c r="L92" s="35"/>
      <c r="M92" s="173" t="s">
        <v>1299</v>
      </c>
      <c r="N92" s="174" t="s">
        <v>1323</v>
      </c>
      <c r="O92" s="36"/>
      <c r="P92" s="175">
        <f>O92*H92</f>
        <v>0</v>
      </c>
      <c r="Q92" s="175">
        <v>0</v>
      </c>
      <c r="R92" s="175">
        <f>Q92*H92</f>
        <v>0</v>
      </c>
      <c r="S92" s="175">
        <v>0.181</v>
      </c>
      <c r="T92" s="176">
        <f>S92*H92</f>
        <v>284.17</v>
      </c>
      <c r="AR92" s="18" t="s">
        <v>1411</v>
      </c>
      <c r="AT92" s="18" t="s">
        <v>1406</v>
      </c>
      <c r="AU92" s="18" t="s">
        <v>1360</v>
      </c>
      <c r="AY92" s="18" t="s">
        <v>1404</v>
      </c>
      <c r="BE92" s="177">
        <f>IF(N92="základní",J92,0)</f>
        <v>0</v>
      </c>
      <c r="BF92" s="177">
        <f>IF(N92="snížená",J92,0)</f>
        <v>0</v>
      </c>
      <c r="BG92" s="177">
        <f>IF(N92="zákl. přenesená",J92,0)</f>
        <v>0</v>
      </c>
      <c r="BH92" s="177">
        <f>IF(N92="sníž. přenesená",J92,0)</f>
        <v>0</v>
      </c>
      <c r="BI92" s="177">
        <f>IF(N92="nulová",J92,0)</f>
        <v>0</v>
      </c>
      <c r="BJ92" s="18" t="s">
        <v>1300</v>
      </c>
      <c r="BK92" s="177">
        <f>ROUND(I92*H92,2)</f>
        <v>0</v>
      </c>
      <c r="BL92" s="18" t="s">
        <v>1411</v>
      </c>
      <c r="BM92" s="18" t="s">
        <v>1421</v>
      </c>
    </row>
    <row r="93" spans="2:47" s="1" customFormat="1" ht="40.5">
      <c r="B93" s="35"/>
      <c r="D93" s="178" t="s">
        <v>1413</v>
      </c>
      <c r="F93" s="179" t="s">
        <v>1422</v>
      </c>
      <c r="I93" s="134"/>
      <c r="L93" s="35"/>
      <c r="M93" s="65"/>
      <c r="N93" s="36"/>
      <c r="O93" s="36"/>
      <c r="P93" s="36"/>
      <c r="Q93" s="36"/>
      <c r="R93" s="36"/>
      <c r="S93" s="36"/>
      <c r="T93" s="66"/>
      <c r="AT93" s="18" t="s">
        <v>1413</v>
      </c>
      <c r="AU93" s="18" t="s">
        <v>1360</v>
      </c>
    </row>
    <row r="94" spans="2:47" s="1" customFormat="1" ht="162">
      <c r="B94" s="35"/>
      <c r="D94" s="178" t="s">
        <v>1415</v>
      </c>
      <c r="F94" s="180" t="s">
        <v>1416</v>
      </c>
      <c r="I94" s="134"/>
      <c r="L94" s="35"/>
      <c r="M94" s="65"/>
      <c r="N94" s="36"/>
      <c r="O94" s="36"/>
      <c r="P94" s="36"/>
      <c r="Q94" s="36"/>
      <c r="R94" s="36"/>
      <c r="S94" s="36"/>
      <c r="T94" s="66"/>
      <c r="AT94" s="18" t="s">
        <v>1415</v>
      </c>
      <c r="AU94" s="18" t="s">
        <v>1360</v>
      </c>
    </row>
    <row r="95" spans="2:51" s="11" customFormat="1" ht="13.5">
      <c r="B95" s="181"/>
      <c r="D95" s="182" t="s">
        <v>1417</v>
      </c>
      <c r="E95" s="183" t="s">
        <v>1299</v>
      </c>
      <c r="F95" s="184" t="s">
        <v>1423</v>
      </c>
      <c r="H95" s="185">
        <v>1570</v>
      </c>
      <c r="I95" s="186"/>
      <c r="L95" s="181"/>
      <c r="M95" s="187"/>
      <c r="N95" s="188"/>
      <c r="O95" s="188"/>
      <c r="P95" s="188"/>
      <c r="Q95" s="188"/>
      <c r="R95" s="188"/>
      <c r="S95" s="188"/>
      <c r="T95" s="189"/>
      <c r="AT95" s="190" t="s">
        <v>1417</v>
      </c>
      <c r="AU95" s="190" t="s">
        <v>1360</v>
      </c>
      <c r="AV95" s="11" t="s">
        <v>1360</v>
      </c>
      <c r="AW95" s="11" t="s">
        <v>1316</v>
      </c>
      <c r="AX95" s="11" t="s">
        <v>1300</v>
      </c>
      <c r="AY95" s="190" t="s">
        <v>1404</v>
      </c>
    </row>
    <row r="96" spans="2:65" s="1" customFormat="1" ht="22.5" customHeight="1">
      <c r="B96" s="165"/>
      <c r="C96" s="166" t="s">
        <v>1424</v>
      </c>
      <c r="D96" s="166" t="s">
        <v>1406</v>
      </c>
      <c r="E96" s="167" t="s">
        <v>1425</v>
      </c>
      <c r="F96" s="168" t="s">
        <v>1426</v>
      </c>
      <c r="G96" s="169" t="s">
        <v>1427</v>
      </c>
      <c r="H96" s="170">
        <v>544</v>
      </c>
      <c r="I96" s="171"/>
      <c r="J96" s="172">
        <f>ROUND(I96*H96,2)</f>
        <v>0</v>
      </c>
      <c r="K96" s="168" t="s">
        <v>1410</v>
      </c>
      <c r="L96" s="35"/>
      <c r="M96" s="173" t="s">
        <v>1299</v>
      </c>
      <c r="N96" s="174" t="s">
        <v>1323</v>
      </c>
      <c r="O96" s="36"/>
      <c r="P96" s="175">
        <f>O96*H96</f>
        <v>0</v>
      </c>
      <c r="Q96" s="175">
        <v>0</v>
      </c>
      <c r="R96" s="175">
        <f>Q96*H96</f>
        <v>0</v>
      </c>
      <c r="S96" s="175">
        <v>0</v>
      </c>
      <c r="T96" s="176">
        <f>S96*H96</f>
        <v>0</v>
      </c>
      <c r="AR96" s="18" t="s">
        <v>1411</v>
      </c>
      <c r="AT96" s="18" t="s">
        <v>1406</v>
      </c>
      <c r="AU96" s="18" t="s">
        <v>1360</v>
      </c>
      <c r="AY96" s="18" t="s">
        <v>1404</v>
      </c>
      <c r="BE96" s="177">
        <f>IF(N96="základní",J96,0)</f>
        <v>0</v>
      </c>
      <c r="BF96" s="177">
        <f>IF(N96="snížená",J96,0)</f>
        <v>0</v>
      </c>
      <c r="BG96" s="177">
        <f>IF(N96="zákl. přenesená",J96,0)</f>
        <v>0</v>
      </c>
      <c r="BH96" s="177">
        <f>IF(N96="sníž. přenesená",J96,0)</f>
        <v>0</v>
      </c>
      <c r="BI96" s="177">
        <f>IF(N96="nulová",J96,0)</f>
        <v>0</v>
      </c>
      <c r="BJ96" s="18" t="s">
        <v>1300</v>
      </c>
      <c r="BK96" s="177">
        <f>ROUND(I96*H96,2)</f>
        <v>0</v>
      </c>
      <c r="BL96" s="18" t="s">
        <v>1411</v>
      </c>
      <c r="BM96" s="18" t="s">
        <v>1428</v>
      </c>
    </row>
    <row r="97" spans="2:47" s="1" customFormat="1" ht="27">
      <c r="B97" s="35"/>
      <c r="D97" s="178" t="s">
        <v>1413</v>
      </c>
      <c r="F97" s="179" t="s">
        <v>1429</v>
      </c>
      <c r="I97" s="134"/>
      <c r="L97" s="35"/>
      <c r="M97" s="65"/>
      <c r="N97" s="36"/>
      <c r="O97" s="36"/>
      <c r="P97" s="36"/>
      <c r="Q97" s="36"/>
      <c r="R97" s="36"/>
      <c r="S97" s="36"/>
      <c r="T97" s="66"/>
      <c r="AT97" s="18" t="s">
        <v>1413</v>
      </c>
      <c r="AU97" s="18" t="s">
        <v>1360</v>
      </c>
    </row>
    <row r="98" spans="2:47" s="1" customFormat="1" ht="108">
      <c r="B98" s="35"/>
      <c r="D98" s="178" t="s">
        <v>1415</v>
      </c>
      <c r="F98" s="180" t="s">
        <v>1430</v>
      </c>
      <c r="I98" s="134"/>
      <c r="L98" s="35"/>
      <c r="M98" s="65"/>
      <c r="N98" s="36"/>
      <c r="O98" s="36"/>
      <c r="P98" s="36"/>
      <c r="Q98" s="36"/>
      <c r="R98" s="36"/>
      <c r="S98" s="36"/>
      <c r="T98" s="66"/>
      <c r="AT98" s="18" t="s">
        <v>1415</v>
      </c>
      <c r="AU98" s="18" t="s">
        <v>1360</v>
      </c>
    </row>
    <row r="99" spans="2:51" s="12" customFormat="1" ht="13.5">
      <c r="B99" s="191"/>
      <c r="D99" s="178" t="s">
        <v>1417</v>
      </c>
      <c r="E99" s="192" t="s">
        <v>1299</v>
      </c>
      <c r="F99" s="193" t="s">
        <v>1431</v>
      </c>
      <c r="H99" s="194" t="s">
        <v>1299</v>
      </c>
      <c r="I99" s="195"/>
      <c r="L99" s="191"/>
      <c r="M99" s="196"/>
      <c r="N99" s="197"/>
      <c r="O99" s="197"/>
      <c r="P99" s="197"/>
      <c r="Q99" s="197"/>
      <c r="R99" s="197"/>
      <c r="S99" s="197"/>
      <c r="T99" s="198"/>
      <c r="AT99" s="194" t="s">
        <v>1417</v>
      </c>
      <c r="AU99" s="194" t="s">
        <v>1360</v>
      </c>
      <c r="AV99" s="12" t="s">
        <v>1300</v>
      </c>
      <c r="AW99" s="12" t="s">
        <v>1316</v>
      </c>
      <c r="AX99" s="12" t="s">
        <v>1352</v>
      </c>
      <c r="AY99" s="194" t="s">
        <v>1404</v>
      </c>
    </row>
    <row r="100" spans="2:51" s="11" customFormat="1" ht="13.5">
      <c r="B100" s="181"/>
      <c r="D100" s="178" t="s">
        <v>1417</v>
      </c>
      <c r="E100" s="190" t="s">
        <v>1299</v>
      </c>
      <c r="F100" s="199" t="s">
        <v>1432</v>
      </c>
      <c r="H100" s="200">
        <v>220</v>
      </c>
      <c r="I100" s="186"/>
      <c r="L100" s="181"/>
      <c r="M100" s="187"/>
      <c r="N100" s="188"/>
      <c r="O100" s="188"/>
      <c r="P100" s="188"/>
      <c r="Q100" s="188"/>
      <c r="R100" s="188"/>
      <c r="S100" s="188"/>
      <c r="T100" s="189"/>
      <c r="AT100" s="190" t="s">
        <v>1417</v>
      </c>
      <c r="AU100" s="190" t="s">
        <v>1360</v>
      </c>
      <c r="AV100" s="11" t="s">
        <v>1360</v>
      </c>
      <c r="AW100" s="11" t="s">
        <v>1316</v>
      </c>
      <c r="AX100" s="11" t="s">
        <v>1352</v>
      </c>
      <c r="AY100" s="190" t="s">
        <v>1404</v>
      </c>
    </row>
    <row r="101" spans="2:51" s="11" customFormat="1" ht="13.5">
      <c r="B101" s="181"/>
      <c r="D101" s="178" t="s">
        <v>1417</v>
      </c>
      <c r="E101" s="190" t="s">
        <v>1299</v>
      </c>
      <c r="F101" s="199" t="s">
        <v>1299</v>
      </c>
      <c r="H101" s="200">
        <v>0</v>
      </c>
      <c r="I101" s="186"/>
      <c r="L101" s="181"/>
      <c r="M101" s="187"/>
      <c r="N101" s="188"/>
      <c r="O101" s="188"/>
      <c r="P101" s="188"/>
      <c r="Q101" s="188"/>
      <c r="R101" s="188"/>
      <c r="S101" s="188"/>
      <c r="T101" s="189"/>
      <c r="AT101" s="190" t="s">
        <v>1417</v>
      </c>
      <c r="AU101" s="190" t="s">
        <v>1360</v>
      </c>
      <c r="AV101" s="11" t="s">
        <v>1360</v>
      </c>
      <c r="AW101" s="11" t="s">
        <v>1316</v>
      </c>
      <c r="AX101" s="11" t="s">
        <v>1352</v>
      </c>
      <c r="AY101" s="190" t="s">
        <v>1404</v>
      </c>
    </row>
    <row r="102" spans="2:51" s="12" customFormat="1" ht="13.5">
      <c r="B102" s="191"/>
      <c r="D102" s="178" t="s">
        <v>1417</v>
      </c>
      <c r="E102" s="192" t="s">
        <v>1299</v>
      </c>
      <c r="F102" s="193" t="s">
        <v>1433</v>
      </c>
      <c r="H102" s="194" t="s">
        <v>1299</v>
      </c>
      <c r="I102" s="195"/>
      <c r="L102" s="191"/>
      <c r="M102" s="196"/>
      <c r="N102" s="197"/>
      <c r="O102" s="197"/>
      <c r="P102" s="197"/>
      <c r="Q102" s="197"/>
      <c r="R102" s="197"/>
      <c r="S102" s="197"/>
      <c r="T102" s="198"/>
      <c r="AT102" s="194" t="s">
        <v>1417</v>
      </c>
      <c r="AU102" s="194" t="s">
        <v>1360</v>
      </c>
      <c r="AV102" s="12" t="s">
        <v>1300</v>
      </c>
      <c r="AW102" s="12" t="s">
        <v>1316</v>
      </c>
      <c r="AX102" s="12" t="s">
        <v>1352</v>
      </c>
      <c r="AY102" s="194" t="s">
        <v>1404</v>
      </c>
    </row>
    <row r="103" spans="2:51" s="12" customFormat="1" ht="13.5">
      <c r="B103" s="191"/>
      <c r="D103" s="178" t="s">
        <v>1417</v>
      </c>
      <c r="E103" s="192" t="s">
        <v>1299</v>
      </c>
      <c r="F103" s="193" t="s">
        <v>1434</v>
      </c>
      <c r="H103" s="194" t="s">
        <v>1299</v>
      </c>
      <c r="I103" s="195"/>
      <c r="L103" s="191"/>
      <c r="M103" s="196"/>
      <c r="N103" s="197"/>
      <c r="O103" s="197"/>
      <c r="P103" s="197"/>
      <c r="Q103" s="197"/>
      <c r="R103" s="197"/>
      <c r="S103" s="197"/>
      <c r="T103" s="198"/>
      <c r="AT103" s="194" t="s">
        <v>1417</v>
      </c>
      <c r="AU103" s="194" t="s">
        <v>1360</v>
      </c>
      <c r="AV103" s="12" t="s">
        <v>1300</v>
      </c>
      <c r="AW103" s="12" t="s">
        <v>1316</v>
      </c>
      <c r="AX103" s="12" t="s">
        <v>1352</v>
      </c>
      <c r="AY103" s="194" t="s">
        <v>1404</v>
      </c>
    </row>
    <row r="104" spans="2:51" s="11" customFormat="1" ht="13.5">
      <c r="B104" s="181"/>
      <c r="D104" s="178" t="s">
        <v>1417</v>
      </c>
      <c r="E104" s="190" t="s">
        <v>1299</v>
      </c>
      <c r="F104" s="199" t="s">
        <v>1435</v>
      </c>
      <c r="H104" s="200">
        <v>324</v>
      </c>
      <c r="I104" s="186"/>
      <c r="L104" s="181"/>
      <c r="M104" s="187"/>
      <c r="N104" s="188"/>
      <c r="O104" s="188"/>
      <c r="P104" s="188"/>
      <c r="Q104" s="188"/>
      <c r="R104" s="188"/>
      <c r="S104" s="188"/>
      <c r="T104" s="189"/>
      <c r="AT104" s="190" t="s">
        <v>1417</v>
      </c>
      <c r="AU104" s="190" t="s">
        <v>1360</v>
      </c>
      <c r="AV104" s="11" t="s">
        <v>1360</v>
      </c>
      <c r="AW104" s="11" t="s">
        <v>1316</v>
      </c>
      <c r="AX104" s="11" t="s">
        <v>1352</v>
      </c>
      <c r="AY104" s="190" t="s">
        <v>1404</v>
      </c>
    </row>
    <row r="105" spans="2:51" s="13" customFormat="1" ht="13.5">
      <c r="B105" s="201"/>
      <c r="D105" s="182" t="s">
        <v>1417</v>
      </c>
      <c r="E105" s="202" t="s">
        <v>1299</v>
      </c>
      <c r="F105" s="203" t="s">
        <v>1436</v>
      </c>
      <c r="H105" s="204">
        <v>544</v>
      </c>
      <c r="I105" s="205"/>
      <c r="L105" s="201"/>
      <c r="M105" s="206"/>
      <c r="N105" s="207"/>
      <c r="O105" s="207"/>
      <c r="P105" s="207"/>
      <c r="Q105" s="207"/>
      <c r="R105" s="207"/>
      <c r="S105" s="207"/>
      <c r="T105" s="208"/>
      <c r="AT105" s="209" t="s">
        <v>1417</v>
      </c>
      <c r="AU105" s="209" t="s">
        <v>1360</v>
      </c>
      <c r="AV105" s="13" t="s">
        <v>1411</v>
      </c>
      <c r="AW105" s="13" t="s">
        <v>1316</v>
      </c>
      <c r="AX105" s="13" t="s">
        <v>1300</v>
      </c>
      <c r="AY105" s="209" t="s">
        <v>1404</v>
      </c>
    </row>
    <row r="106" spans="2:65" s="1" customFormat="1" ht="22.5" customHeight="1">
      <c r="B106" s="165"/>
      <c r="C106" s="166" t="s">
        <v>1411</v>
      </c>
      <c r="D106" s="166" t="s">
        <v>1406</v>
      </c>
      <c r="E106" s="167" t="s">
        <v>1437</v>
      </c>
      <c r="F106" s="168" t="s">
        <v>1438</v>
      </c>
      <c r="G106" s="169" t="s">
        <v>1427</v>
      </c>
      <c r="H106" s="170">
        <v>544</v>
      </c>
      <c r="I106" s="171"/>
      <c r="J106" s="172">
        <f>ROUND(I106*H106,2)</f>
        <v>0</v>
      </c>
      <c r="K106" s="168" t="s">
        <v>1410</v>
      </c>
      <c r="L106" s="35"/>
      <c r="M106" s="173" t="s">
        <v>1299</v>
      </c>
      <c r="N106" s="174" t="s">
        <v>1323</v>
      </c>
      <c r="O106" s="36"/>
      <c r="P106" s="175">
        <f>O106*H106</f>
        <v>0</v>
      </c>
      <c r="Q106" s="175">
        <v>0</v>
      </c>
      <c r="R106" s="175">
        <f>Q106*H106</f>
        <v>0</v>
      </c>
      <c r="S106" s="175">
        <v>0</v>
      </c>
      <c r="T106" s="176">
        <f>S106*H106</f>
        <v>0</v>
      </c>
      <c r="AR106" s="18" t="s">
        <v>1411</v>
      </c>
      <c r="AT106" s="18" t="s">
        <v>1406</v>
      </c>
      <c r="AU106" s="18" t="s">
        <v>1360</v>
      </c>
      <c r="AY106" s="18" t="s">
        <v>1404</v>
      </c>
      <c r="BE106" s="177">
        <f>IF(N106="základní",J106,0)</f>
        <v>0</v>
      </c>
      <c r="BF106" s="177">
        <f>IF(N106="snížená",J106,0)</f>
        <v>0</v>
      </c>
      <c r="BG106" s="177">
        <f>IF(N106="zákl. přenesená",J106,0)</f>
        <v>0</v>
      </c>
      <c r="BH106" s="177">
        <f>IF(N106="sníž. přenesená",J106,0)</f>
        <v>0</v>
      </c>
      <c r="BI106" s="177">
        <f>IF(N106="nulová",J106,0)</f>
        <v>0</v>
      </c>
      <c r="BJ106" s="18" t="s">
        <v>1300</v>
      </c>
      <c r="BK106" s="177">
        <f>ROUND(I106*H106,2)</f>
        <v>0</v>
      </c>
      <c r="BL106" s="18" t="s">
        <v>1411</v>
      </c>
      <c r="BM106" s="18" t="s">
        <v>1439</v>
      </c>
    </row>
    <row r="107" spans="2:47" s="1" customFormat="1" ht="27">
      <c r="B107" s="35"/>
      <c r="D107" s="178" t="s">
        <v>1413</v>
      </c>
      <c r="F107" s="179" t="s">
        <v>1440</v>
      </c>
      <c r="I107" s="134"/>
      <c r="L107" s="35"/>
      <c r="M107" s="65"/>
      <c r="N107" s="36"/>
      <c r="O107" s="36"/>
      <c r="P107" s="36"/>
      <c r="Q107" s="36"/>
      <c r="R107" s="36"/>
      <c r="S107" s="36"/>
      <c r="T107" s="66"/>
      <c r="AT107" s="18" t="s">
        <v>1413</v>
      </c>
      <c r="AU107" s="18" t="s">
        <v>1360</v>
      </c>
    </row>
    <row r="108" spans="2:47" s="1" customFormat="1" ht="108">
      <c r="B108" s="35"/>
      <c r="D108" s="182" t="s">
        <v>1415</v>
      </c>
      <c r="F108" s="210" t="s">
        <v>1430</v>
      </c>
      <c r="I108" s="134"/>
      <c r="L108" s="35"/>
      <c r="M108" s="65"/>
      <c r="N108" s="36"/>
      <c r="O108" s="36"/>
      <c r="P108" s="36"/>
      <c r="Q108" s="36"/>
      <c r="R108" s="36"/>
      <c r="S108" s="36"/>
      <c r="T108" s="66"/>
      <c r="AT108" s="18" t="s">
        <v>1415</v>
      </c>
      <c r="AU108" s="18" t="s">
        <v>1360</v>
      </c>
    </row>
    <row r="109" spans="2:65" s="1" customFormat="1" ht="22.5" customHeight="1">
      <c r="B109" s="165"/>
      <c r="C109" s="166" t="s">
        <v>1441</v>
      </c>
      <c r="D109" s="166" t="s">
        <v>1406</v>
      </c>
      <c r="E109" s="167" t="s">
        <v>1442</v>
      </c>
      <c r="F109" s="168" t="s">
        <v>1443</v>
      </c>
      <c r="G109" s="169" t="s">
        <v>1427</v>
      </c>
      <c r="H109" s="170">
        <v>65.938</v>
      </c>
      <c r="I109" s="171"/>
      <c r="J109" s="172">
        <f>ROUND(I109*H109,2)</f>
        <v>0</v>
      </c>
      <c r="K109" s="168" t="s">
        <v>1410</v>
      </c>
      <c r="L109" s="35"/>
      <c r="M109" s="173" t="s">
        <v>1299</v>
      </c>
      <c r="N109" s="174" t="s">
        <v>1323</v>
      </c>
      <c r="O109" s="36"/>
      <c r="P109" s="175">
        <f>O109*H109</f>
        <v>0</v>
      </c>
      <c r="Q109" s="175">
        <v>0</v>
      </c>
      <c r="R109" s="175">
        <f>Q109*H109</f>
        <v>0</v>
      </c>
      <c r="S109" s="175">
        <v>0</v>
      </c>
      <c r="T109" s="176">
        <f>S109*H109</f>
        <v>0</v>
      </c>
      <c r="AR109" s="18" t="s">
        <v>1411</v>
      </c>
      <c r="AT109" s="18" t="s">
        <v>1406</v>
      </c>
      <c r="AU109" s="18" t="s">
        <v>1360</v>
      </c>
      <c r="AY109" s="18" t="s">
        <v>1404</v>
      </c>
      <c r="BE109" s="177">
        <f>IF(N109="základní",J109,0)</f>
        <v>0</v>
      </c>
      <c r="BF109" s="177">
        <f>IF(N109="snížená",J109,0)</f>
        <v>0</v>
      </c>
      <c r="BG109" s="177">
        <f>IF(N109="zákl. přenesená",J109,0)</f>
        <v>0</v>
      </c>
      <c r="BH109" s="177">
        <f>IF(N109="sníž. přenesená",J109,0)</f>
        <v>0</v>
      </c>
      <c r="BI109" s="177">
        <f>IF(N109="nulová",J109,0)</f>
        <v>0</v>
      </c>
      <c r="BJ109" s="18" t="s">
        <v>1300</v>
      </c>
      <c r="BK109" s="177">
        <f>ROUND(I109*H109,2)</f>
        <v>0</v>
      </c>
      <c r="BL109" s="18" t="s">
        <v>1411</v>
      </c>
      <c r="BM109" s="18" t="s">
        <v>1444</v>
      </c>
    </row>
    <row r="110" spans="2:47" s="1" customFormat="1" ht="27">
      <c r="B110" s="35"/>
      <c r="D110" s="178" t="s">
        <v>1413</v>
      </c>
      <c r="F110" s="179" t="s">
        <v>1445</v>
      </c>
      <c r="I110" s="134"/>
      <c r="L110" s="35"/>
      <c r="M110" s="65"/>
      <c r="N110" s="36"/>
      <c r="O110" s="36"/>
      <c r="P110" s="36"/>
      <c r="Q110" s="36"/>
      <c r="R110" s="36"/>
      <c r="S110" s="36"/>
      <c r="T110" s="66"/>
      <c r="AT110" s="18" t="s">
        <v>1413</v>
      </c>
      <c r="AU110" s="18" t="s">
        <v>1360</v>
      </c>
    </row>
    <row r="111" spans="2:47" s="1" customFormat="1" ht="162">
      <c r="B111" s="35"/>
      <c r="D111" s="178" t="s">
        <v>1415</v>
      </c>
      <c r="F111" s="180" t="s">
        <v>1446</v>
      </c>
      <c r="I111" s="134"/>
      <c r="L111" s="35"/>
      <c r="M111" s="65"/>
      <c r="N111" s="36"/>
      <c r="O111" s="36"/>
      <c r="P111" s="36"/>
      <c r="Q111" s="36"/>
      <c r="R111" s="36"/>
      <c r="S111" s="36"/>
      <c r="T111" s="66"/>
      <c r="AT111" s="18" t="s">
        <v>1415</v>
      </c>
      <c r="AU111" s="18" t="s">
        <v>1360</v>
      </c>
    </row>
    <row r="112" spans="2:51" s="12" customFormat="1" ht="13.5">
      <c r="B112" s="191"/>
      <c r="D112" s="178" t="s">
        <v>1417</v>
      </c>
      <c r="E112" s="192" t="s">
        <v>1299</v>
      </c>
      <c r="F112" s="193" t="s">
        <v>1447</v>
      </c>
      <c r="H112" s="194" t="s">
        <v>1299</v>
      </c>
      <c r="I112" s="195"/>
      <c r="L112" s="191"/>
      <c r="M112" s="196"/>
      <c r="N112" s="197"/>
      <c r="O112" s="197"/>
      <c r="P112" s="197"/>
      <c r="Q112" s="197"/>
      <c r="R112" s="197"/>
      <c r="S112" s="197"/>
      <c r="T112" s="198"/>
      <c r="AT112" s="194" t="s">
        <v>1417</v>
      </c>
      <c r="AU112" s="194" t="s">
        <v>1360</v>
      </c>
      <c r="AV112" s="12" t="s">
        <v>1300</v>
      </c>
      <c r="AW112" s="12" t="s">
        <v>1316</v>
      </c>
      <c r="AX112" s="12" t="s">
        <v>1352</v>
      </c>
      <c r="AY112" s="194" t="s">
        <v>1404</v>
      </c>
    </row>
    <row r="113" spans="2:51" s="11" customFormat="1" ht="13.5">
      <c r="B113" s="181"/>
      <c r="D113" s="178" t="s">
        <v>1417</v>
      </c>
      <c r="E113" s="190" t="s">
        <v>1299</v>
      </c>
      <c r="F113" s="199" t="s">
        <v>1448</v>
      </c>
      <c r="H113" s="200">
        <v>47.25</v>
      </c>
      <c r="I113" s="186"/>
      <c r="L113" s="181"/>
      <c r="M113" s="187"/>
      <c r="N113" s="188"/>
      <c r="O113" s="188"/>
      <c r="P113" s="188"/>
      <c r="Q113" s="188"/>
      <c r="R113" s="188"/>
      <c r="S113" s="188"/>
      <c r="T113" s="189"/>
      <c r="AT113" s="190" t="s">
        <v>1417</v>
      </c>
      <c r="AU113" s="190" t="s">
        <v>1360</v>
      </c>
      <c r="AV113" s="11" t="s">
        <v>1360</v>
      </c>
      <c r="AW113" s="11" t="s">
        <v>1316</v>
      </c>
      <c r="AX113" s="11" t="s">
        <v>1352</v>
      </c>
      <c r="AY113" s="190" t="s">
        <v>1404</v>
      </c>
    </row>
    <row r="114" spans="2:51" s="12" customFormat="1" ht="13.5">
      <c r="B114" s="191"/>
      <c r="D114" s="178" t="s">
        <v>1417</v>
      </c>
      <c r="E114" s="192" t="s">
        <v>1299</v>
      </c>
      <c r="F114" s="193" t="s">
        <v>1449</v>
      </c>
      <c r="H114" s="194" t="s">
        <v>1299</v>
      </c>
      <c r="I114" s="195"/>
      <c r="L114" s="191"/>
      <c r="M114" s="196"/>
      <c r="N114" s="197"/>
      <c r="O114" s="197"/>
      <c r="P114" s="197"/>
      <c r="Q114" s="197"/>
      <c r="R114" s="197"/>
      <c r="S114" s="197"/>
      <c r="T114" s="198"/>
      <c r="AT114" s="194" t="s">
        <v>1417</v>
      </c>
      <c r="AU114" s="194" t="s">
        <v>1360</v>
      </c>
      <c r="AV114" s="12" t="s">
        <v>1300</v>
      </c>
      <c r="AW114" s="12" t="s">
        <v>1316</v>
      </c>
      <c r="AX114" s="12" t="s">
        <v>1352</v>
      </c>
      <c r="AY114" s="194" t="s">
        <v>1404</v>
      </c>
    </row>
    <row r="115" spans="2:51" s="11" customFormat="1" ht="13.5">
      <c r="B115" s="181"/>
      <c r="D115" s="178" t="s">
        <v>1417</v>
      </c>
      <c r="E115" s="190" t="s">
        <v>1299</v>
      </c>
      <c r="F115" s="199" t="s">
        <v>1299</v>
      </c>
      <c r="H115" s="200">
        <v>0</v>
      </c>
      <c r="I115" s="186"/>
      <c r="L115" s="181"/>
      <c r="M115" s="187"/>
      <c r="N115" s="188"/>
      <c r="O115" s="188"/>
      <c r="P115" s="188"/>
      <c r="Q115" s="188"/>
      <c r="R115" s="188"/>
      <c r="S115" s="188"/>
      <c r="T115" s="189"/>
      <c r="AT115" s="190" t="s">
        <v>1417</v>
      </c>
      <c r="AU115" s="190" t="s">
        <v>1360</v>
      </c>
      <c r="AV115" s="11" t="s">
        <v>1360</v>
      </c>
      <c r="AW115" s="11" t="s">
        <v>1316</v>
      </c>
      <c r="AX115" s="11" t="s">
        <v>1352</v>
      </c>
      <c r="AY115" s="190" t="s">
        <v>1404</v>
      </c>
    </row>
    <row r="116" spans="2:51" s="12" customFormat="1" ht="13.5">
      <c r="B116" s="191"/>
      <c r="D116" s="178" t="s">
        <v>1417</v>
      </c>
      <c r="E116" s="192" t="s">
        <v>1299</v>
      </c>
      <c r="F116" s="193" t="s">
        <v>1450</v>
      </c>
      <c r="H116" s="194" t="s">
        <v>1299</v>
      </c>
      <c r="I116" s="195"/>
      <c r="L116" s="191"/>
      <c r="M116" s="196"/>
      <c r="N116" s="197"/>
      <c r="O116" s="197"/>
      <c r="P116" s="197"/>
      <c r="Q116" s="197"/>
      <c r="R116" s="197"/>
      <c r="S116" s="197"/>
      <c r="T116" s="198"/>
      <c r="AT116" s="194" t="s">
        <v>1417</v>
      </c>
      <c r="AU116" s="194" t="s">
        <v>1360</v>
      </c>
      <c r="AV116" s="12" t="s">
        <v>1300</v>
      </c>
      <c r="AW116" s="12" t="s">
        <v>1316</v>
      </c>
      <c r="AX116" s="12" t="s">
        <v>1352</v>
      </c>
      <c r="AY116" s="194" t="s">
        <v>1404</v>
      </c>
    </row>
    <row r="117" spans="2:51" s="11" customFormat="1" ht="13.5">
      <c r="B117" s="181"/>
      <c r="D117" s="178" t="s">
        <v>1417</v>
      </c>
      <c r="E117" s="190" t="s">
        <v>1299</v>
      </c>
      <c r="F117" s="199" t="s">
        <v>1451</v>
      </c>
      <c r="H117" s="200">
        <v>16</v>
      </c>
      <c r="I117" s="186"/>
      <c r="L117" s="181"/>
      <c r="M117" s="187"/>
      <c r="N117" s="188"/>
      <c r="O117" s="188"/>
      <c r="P117" s="188"/>
      <c r="Q117" s="188"/>
      <c r="R117" s="188"/>
      <c r="S117" s="188"/>
      <c r="T117" s="189"/>
      <c r="AT117" s="190" t="s">
        <v>1417</v>
      </c>
      <c r="AU117" s="190" t="s">
        <v>1360</v>
      </c>
      <c r="AV117" s="11" t="s">
        <v>1360</v>
      </c>
      <c r="AW117" s="11" t="s">
        <v>1316</v>
      </c>
      <c r="AX117" s="11" t="s">
        <v>1352</v>
      </c>
      <c r="AY117" s="190" t="s">
        <v>1404</v>
      </c>
    </row>
    <row r="118" spans="2:51" s="12" customFormat="1" ht="13.5">
      <c r="B118" s="191"/>
      <c r="D118" s="178" t="s">
        <v>1417</v>
      </c>
      <c r="E118" s="192" t="s">
        <v>1299</v>
      </c>
      <c r="F118" s="193" t="s">
        <v>1452</v>
      </c>
      <c r="H118" s="194" t="s">
        <v>1299</v>
      </c>
      <c r="I118" s="195"/>
      <c r="L118" s="191"/>
      <c r="M118" s="196"/>
      <c r="N118" s="197"/>
      <c r="O118" s="197"/>
      <c r="P118" s="197"/>
      <c r="Q118" s="197"/>
      <c r="R118" s="197"/>
      <c r="S118" s="197"/>
      <c r="T118" s="198"/>
      <c r="AT118" s="194" t="s">
        <v>1417</v>
      </c>
      <c r="AU118" s="194" t="s">
        <v>1360</v>
      </c>
      <c r="AV118" s="12" t="s">
        <v>1300</v>
      </c>
      <c r="AW118" s="12" t="s">
        <v>1316</v>
      </c>
      <c r="AX118" s="12" t="s">
        <v>1352</v>
      </c>
      <c r="AY118" s="194" t="s">
        <v>1404</v>
      </c>
    </row>
    <row r="119" spans="2:51" s="11" customFormat="1" ht="13.5">
      <c r="B119" s="181"/>
      <c r="D119" s="178" t="s">
        <v>1417</v>
      </c>
      <c r="E119" s="190" t="s">
        <v>1299</v>
      </c>
      <c r="F119" s="199" t="s">
        <v>1299</v>
      </c>
      <c r="H119" s="200">
        <v>0</v>
      </c>
      <c r="I119" s="186"/>
      <c r="L119" s="181"/>
      <c r="M119" s="187"/>
      <c r="N119" s="188"/>
      <c r="O119" s="188"/>
      <c r="P119" s="188"/>
      <c r="Q119" s="188"/>
      <c r="R119" s="188"/>
      <c r="S119" s="188"/>
      <c r="T119" s="189"/>
      <c r="AT119" s="190" t="s">
        <v>1417</v>
      </c>
      <c r="AU119" s="190" t="s">
        <v>1360</v>
      </c>
      <c r="AV119" s="11" t="s">
        <v>1360</v>
      </c>
      <c r="AW119" s="11" t="s">
        <v>1316</v>
      </c>
      <c r="AX119" s="11" t="s">
        <v>1352</v>
      </c>
      <c r="AY119" s="190" t="s">
        <v>1404</v>
      </c>
    </row>
    <row r="120" spans="2:51" s="12" customFormat="1" ht="13.5">
      <c r="B120" s="191"/>
      <c r="D120" s="178" t="s">
        <v>1417</v>
      </c>
      <c r="E120" s="192" t="s">
        <v>1299</v>
      </c>
      <c r="F120" s="193" t="s">
        <v>1453</v>
      </c>
      <c r="H120" s="194" t="s">
        <v>1299</v>
      </c>
      <c r="I120" s="195"/>
      <c r="L120" s="191"/>
      <c r="M120" s="196"/>
      <c r="N120" s="197"/>
      <c r="O120" s="197"/>
      <c r="P120" s="197"/>
      <c r="Q120" s="197"/>
      <c r="R120" s="197"/>
      <c r="S120" s="197"/>
      <c r="T120" s="198"/>
      <c r="AT120" s="194" t="s">
        <v>1417</v>
      </c>
      <c r="AU120" s="194" t="s">
        <v>1360</v>
      </c>
      <c r="AV120" s="12" t="s">
        <v>1300</v>
      </c>
      <c r="AW120" s="12" t="s">
        <v>1316</v>
      </c>
      <c r="AX120" s="12" t="s">
        <v>1352</v>
      </c>
      <c r="AY120" s="194" t="s">
        <v>1404</v>
      </c>
    </row>
    <row r="121" spans="2:51" s="11" customFormat="1" ht="13.5">
      <c r="B121" s="181"/>
      <c r="D121" s="178" t="s">
        <v>1417</v>
      </c>
      <c r="E121" s="190" t="s">
        <v>1299</v>
      </c>
      <c r="F121" s="199" t="s">
        <v>1454</v>
      </c>
      <c r="H121" s="200">
        <v>2.688</v>
      </c>
      <c r="I121" s="186"/>
      <c r="L121" s="181"/>
      <c r="M121" s="187"/>
      <c r="N121" s="188"/>
      <c r="O121" s="188"/>
      <c r="P121" s="188"/>
      <c r="Q121" s="188"/>
      <c r="R121" s="188"/>
      <c r="S121" s="188"/>
      <c r="T121" s="189"/>
      <c r="AT121" s="190" t="s">
        <v>1417</v>
      </c>
      <c r="AU121" s="190" t="s">
        <v>1360</v>
      </c>
      <c r="AV121" s="11" t="s">
        <v>1360</v>
      </c>
      <c r="AW121" s="11" t="s">
        <v>1316</v>
      </c>
      <c r="AX121" s="11" t="s">
        <v>1352</v>
      </c>
      <c r="AY121" s="190" t="s">
        <v>1404</v>
      </c>
    </row>
    <row r="122" spans="2:51" s="12" customFormat="1" ht="13.5">
      <c r="B122" s="191"/>
      <c r="D122" s="178" t="s">
        <v>1417</v>
      </c>
      <c r="E122" s="192" t="s">
        <v>1299</v>
      </c>
      <c r="F122" s="193" t="s">
        <v>1455</v>
      </c>
      <c r="H122" s="194" t="s">
        <v>1299</v>
      </c>
      <c r="I122" s="195"/>
      <c r="L122" s="191"/>
      <c r="M122" s="196"/>
      <c r="N122" s="197"/>
      <c r="O122" s="197"/>
      <c r="P122" s="197"/>
      <c r="Q122" s="197"/>
      <c r="R122" s="197"/>
      <c r="S122" s="197"/>
      <c r="T122" s="198"/>
      <c r="AT122" s="194" t="s">
        <v>1417</v>
      </c>
      <c r="AU122" s="194" t="s">
        <v>1360</v>
      </c>
      <c r="AV122" s="12" t="s">
        <v>1300</v>
      </c>
      <c r="AW122" s="12" t="s">
        <v>1316</v>
      </c>
      <c r="AX122" s="12" t="s">
        <v>1352</v>
      </c>
      <c r="AY122" s="194" t="s">
        <v>1404</v>
      </c>
    </row>
    <row r="123" spans="2:51" s="13" customFormat="1" ht="13.5">
      <c r="B123" s="201"/>
      <c r="D123" s="182" t="s">
        <v>1417</v>
      </c>
      <c r="E123" s="202" t="s">
        <v>1299</v>
      </c>
      <c r="F123" s="203" t="s">
        <v>1436</v>
      </c>
      <c r="H123" s="204">
        <v>65.938</v>
      </c>
      <c r="I123" s="205"/>
      <c r="L123" s="201"/>
      <c r="M123" s="206"/>
      <c r="N123" s="207"/>
      <c r="O123" s="207"/>
      <c r="P123" s="207"/>
      <c r="Q123" s="207"/>
      <c r="R123" s="207"/>
      <c r="S123" s="207"/>
      <c r="T123" s="208"/>
      <c r="AT123" s="209" t="s">
        <v>1417</v>
      </c>
      <c r="AU123" s="209" t="s">
        <v>1360</v>
      </c>
      <c r="AV123" s="13" t="s">
        <v>1411</v>
      </c>
      <c r="AW123" s="13" t="s">
        <v>1316</v>
      </c>
      <c r="AX123" s="13" t="s">
        <v>1300</v>
      </c>
      <c r="AY123" s="209" t="s">
        <v>1404</v>
      </c>
    </row>
    <row r="124" spans="2:65" s="1" customFormat="1" ht="22.5" customHeight="1">
      <c r="B124" s="165"/>
      <c r="C124" s="166" t="s">
        <v>1456</v>
      </c>
      <c r="D124" s="166" t="s">
        <v>1406</v>
      </c>
      <c r="E124" s="167" t="s">
        <v>1457</v>
      </c>
      <c r="F124" s="168" t="s">
        <v>1458</v>
      </c>
      <c r="G124" s="169" t="s">
        <v>1427</v>
      </c>
      <c r="H124" s="170">
        <v>65.938</v>
      </c>
      <c r="I124" s="171"/>
      <c r="J124" s="172">
        <f>ROUND(I124*H124,2)</f>
        <v>0</v>
      </c>
      <c r="K124" s="168" t="s">
        <v>1410</v>
      </c>
      <c r="L124" s="35"/>
      <c r="M124" s="173" t="s">
        <v>1299</v>
      </c>
      <c r="N124" s="174" t="s">
        <v>1323</v>
      </c>
      <c r="O124" s="36"/>
      <c r="P124" s="175">
        <f>O124*H124</f>
        <v>0</v>
      </c>
      <c r="Q124" s="175">
        <v>0</v>
      </c>
      <c r="R124" s="175">
        <f>Q124*H124</f>
        <v>0</v>
      </c>
      <c r="S124" s="175">
        <v>0</v>
      </c>
      <c r="T124" s="176">
        <f>S124*H124</f>
        <v>0</v>
      </c>
      <c r="AR124" s="18" t="s">
        <v>1411</v>
      </c>
      <c r="AT124" s="18" t="s">
        <v>1406</v>
      </c>
      <c r="AU124" s="18" t="s">
        <v>1360</v>
      </c>
      <c r="AY124" s="18" t="s">
        <v>1404</v>
      </c>
      <c r="BE124" s="177">
        <f>IF(N124="základní",J124,0)</f>
        <v>0</v>
      </c>
      <c r="BF124" s="177">
        <f>IF(N124="snížená",J124,0)</f>
        <v>0</v>
      </c>
      <c r="BG124" s="177">
        <f>IF(N124="zákl. přenesená",J124,0)</f>
        <v>0</v>
      </c>
      <c r="BH124" s="177">
        <f>IF(N124="sníž. přenesená",J124,0)</f>
        <v>0</v>
      </c>
      <c r="BI124" s="177">
        <f>IF(N124="nulová",J124,0)</f>
        <v>0</v>
      </c>
      <c r="BJ124" s="18" t="s">
        <v>1300</v>
      </c>
      <c r="BK124" s="177">
        <f>ROUND(I124*H124,2)</f>
        <v>0</v>
      </c>
      <c r="BL124" s="18" t="s">
        <v>1411</v>
      </c>
      <c r="BM124" s="18" t="s">
        <v>1459</v>
      </c>
    </row>
    <row r="125" spans="2:47" s="1" customFormat="1" ht="27">
      <c r="B125" s="35"/>
      <c r="D125" s="178" t="s">
        <v>1413</v>
      </c>
      <c r="F125" s="179" t="s">
        <v>1460</v>
      </c>
      <c r="I125" s="134"/>
      <c r="L125" s="35"/>
      <c r="M125" s="65"/>
      <c r="N125" s="36"/>
      <c r="O125" s="36"/>
      <c r="P125" s="36"/>
      <c r="Q125" s="36"/>
      <c r="R125" s="36"/>
      <c r="S125" s="36"/>
      <c r="T125" s="66"/>
      <c r="AT125" s="18" t="s">
        <v>1413</v>
      </c>
      <c r="AU125" s="18" t="s">
        <v>1360</v>
      </c>
    </row>
    <row r="126" spans="2:47" s="1" customFormat="1" ht="162">
      <c r="B126" s="35"/>
      <c r="D126" s="182" t="s">
        <v>1415</v>
      </c>
      <c r="F126" s="210" t="s">
        <v>1446</v>
      </c>
      <c r="I126" s="134"/>
      <c r="L126" s="35"/>
      <c r="M126" s="65"/>
      <c r="N126" s="36"/>
      <c r="O126" s="36"/>
      <c r="P126" s="36"/>
      <c r="Q126" s="36"/>
      <c r="R126" s="36"/>
      <c r="S126" s="36"/>
      <c r="T126" s="66"/>
      <c r="AT126" s="18" t="s">
        <v>1415</v>
      </c>
      <c r="AU126" s="18" t="s">
        <v>1360</v>
      </c>
    </row>
    <row r="127" spans="2:65" s="1" customFormat="1" ht="22.5" customHeight="1">
      <c r="B127" s="165"/>
      <c r="C127" s="166" t="s">
        <v>1461</v>
      </c>
      <c r="D127" s="166" t="s">
        <v>1406</v>
      </c>
      <c r="E127" s="167" t="s">
        <v>1462</v>
      </c>
      <c r="F127" s="168" t="s">
        <v>1463</v>
      </c>
      <c r="G127" s="169" t="s">
        <v>1427</v>
      </c>
      <c r="H127" s="170">
        <v>82</v>
      </c>
      <c r="I127" s="171"/>
      <c r="J127" s="172">
        <f>ROUND(I127*H127,2)</f>
        <v>0</v>
      </c>
      <c r="K127" s="168" t="s">
        <v>1410</v>
      </c>
      <c r="L127" s="35"/>
      <c r="M127" s="173" t="s">
        <v>1299</v>
      </c>
      <c r="N127" s="174" t="s">
        <v>1323</v>
      </c>
      <c r="O127" s="36"/>
      <c r="P127" s="175">
        <f>O127*H127</f>
        <v>0</v>
      </c>
      <c r="Q127" s="175">
        <v>0</v>
      </c>
      <c r="R127" s="175">
        <f>Q127*H127</f>
        <v>0</v>
      </c>
      <c r="S127" s="175">
        <v>0</v>
      </c>
      <c r="T127" s="176">
        <f>S127*H127</f>
        <v>0</v>
      </c>
      <c r="AR127" s="18" t="s">
        <v>1411</v>
      </c>
      <c r="AT127" s="18" t="s">
        <v>1406</v>
      </c>
      <c r="AU127" s="18" t="s">
        <v>1360</v>
      </c>
      <c r="AY127" s="18" t="s">
        <v>1404</v>
      </c>
      <c r="BE127" s="177">
        <f>IF(N127="základní",J127,0)</f>
        <v>0</v>
      </c>
      <c r="BF127" s="177">
        <f>IF(N127="snížená",J127,0)</f>
        <v>0</v>
      </c>
      <c r="BG127" s="177">
        <f>IF(N127="zákl. přenesená",J127,0)</f>
        <v>0</v>
      </c>
      <c r="BH127" s="177">
        <f>IF(N127="sníž. přenesená",J127,0)</f>
        <v>0</v>
      </c>
      <c r="BI127" s="177">
        <f>IF(N127="nulová",J127,0)</f>
        <v>0</v>
      </c>
      <c r="BJ127" s="18" t="s">
        <v>1300</v>
      </c>
      <c r="BK127" s="177">
        <f>ROUND(I127*H127,2)</f>
        <v>0</v>
      </c>
      <c r="BL127" s="18" t="s">
        <v>1411</v>
      </c>
      <c r="BM127" s="18" t="s">
        <v>1464</v>
      </c>
    </row>
    <row r="128" spans="2:47" s="1" customFormat="1" ht="27">
      <c r="B128" s="35"/>
      <c r="D128" s="178" t="s">
        <v>1413</v>
      </c>
      <c r="F128" s="179" t="s">
        <v>1465</v>
      </c>
      <c r="I128" s="134"/>
      <c r="L128" s="35"/>
      <c r="M128" s="65"/>
      <c r="N128" s="36"/>
      <c r="O128" s="36"/>
      <c r="P128" s="36"/>
      <c r="Q128" s="36"/>
      <c r="R128" s="36"/>
      <c r="S128" s="36"/>
      <c r="T128" s="66"/>
      <c r="AT128" s="18" t="s">
        <v>1413</v>
      </c>
      <c r="AU128" s="18" t="s">
        <v>1360</v>
      </c>
    </row>
    <row r="129" spans="2:47" s="1" customFormat="1" ht="94.5">
      <c r="B129" s="35"/>
      <c r="D129" s="178" t="s">
        <v>1415</v>
      </c>
      <c r="F129" s="180" t="s">
        <v>1466</v>
      </c>
      <c r="I129" s="134"/>
      <c r="L129" s="35"/>
      <c r="M129" s="65"/>
      <c r="N129" s="36"/>
      <c r="O129" s="36"/>
      <c r="P129" s="36"/>
      <c r="Q129" s="36"/>
      <c r="R129" s="36"/>
      <c r="S129" s="36"/>
      <c r="T129" s="66"/>
      <c r="AT129" s="18" t="s">
        <v>1415</v>
      </c>
      <c r="AU129" s="18" t="s">
        <v>1360</v>
      </c>
    </row>
    <row r="130" spans="2:51" s="12" customFormat="1" ht="13.5">
      <c r="B130" s="191"/>
      <c r="D130" s="178" t="s">
        <v>1417</v>
      </c>
      <c r="E130" s="192" t="s">
        <v>1299</v>
      </c>
      <c r="F130" s="193" t="s">
        <v>1467</v>
      </c>
      <c r="H130" s="194" t="s">
        <v>1299</v>
      </c>
      <c r="I130" s="195"/>
      <c r="L130" s="191"/>
      <c r="M130" s="196"/>
      <c r="N130" s="197"/>
      <c r="O130" s="197"/>
      <c r="P130" s="197"/>
      <c r="Q130" s="197"/>
      <c r="R130" s="197"/>
      <c r="S130" s="197"/>
      <c r="T130" s="198"/>
      <c r="AT130" s="194" t="s">
        <v>1417</v>
      </c>
      <c r="AU130" s="194" t="s">
        <v>1360</v>
      </c>
      <c r="AV130" s="12" t="s">
        <v>1300</v>
      </c>
      <c r="AW130" s="12" t="s">
        <v>1316</v>
      </c>
      <c r="AX130" s="12" t="s">
        <v>1352</v>
      </c>
      <c r="AY130" s="194" t="s">
        <v>1404</v>
      </c>
    </row>
    <row r="131" spans="2:51" s="11" customFormat="1" ht="13.5">
      <c r="B131" s="181"/>
      <c r="D131" s="182" t="s">
        <v>1417</v>
      </c>
      <c r="E131" s="183" t="s">
        <v>1299</v>
      </c>
      <c r="F131" s="184" t="s">
        <v>1468</v>
      </c>
      <c r="H131" s="185">
        <v>82</v>
      </c>
      <c r="I131" s="186"/>
      <c r="L131" s="181"/>
      <c r="M131" s="187"/>
      <c r="N131" s="188"/>
      <c r="O131" s="188"/>
      <c r="P131" s="188"/>
      <c r="Q131" s="188"/>
      <c r="R131" s="188"/>
      <c r="S131" s="188"/>
      <c r="T131" s="189"/>
      <c r="AT131" s="190" t="s">
        <v>1417</v>
      </c>
      <c r="AU131" s="190" t="s">
        <v>1360</v>
      </c>
      <c r="AV131" s="11" t="s">
        <v>1360</v>
      </c>
      <c r="AW131" s="11" t="s">
        <v>1316</v>
      </c>
      <c r="AX131" s="11" t="s">
        <v>1300</v>
      </c>
      <c r="AY131" s="190" t="s">
        <v>1404</v>
      </c>
    </row>
    <row r="132" spans="2:65" s="1" customFormat="1" ht="22.5" customHeight="1">
      <c r="B132" s="165"/>
      <c r="C132" s="166" t="s">
        <v>1469</v>
      </c>
      <c r="D132" s="166" t="s">
        <v>1406</v>
      </c>
      <c r="E132" s="167" t="s">
        <v>1470</v>
      </c>
      <c r="F132" s="168" t="s">
        <v>1471</v>
      </c>
      <c r="G132" s="169" t="s">
        <v>1427</v>
      </c>
      <c r="H132" s="170">
        <v>82</v>
      </c>
      <c r="I132" s="171"/>
      <c r="J132" s="172">
        <f>ROUND(I132*H132,2)</f>
        <v>0</v>
      </c>
      <c r="K132" s="168" t="s">
        <v>1410</v>
      </c>
      <c r="L132" s="35"/>
      <c r="M132" s="173" t="s">
        <v>1299</v>
      </c>
      <c r="N132" s="174" t="s">
        <v>1323</v>
      </c>
      <c r="O132" s="36"/>
      <c r="P132" s="175">
        <f>O132*H132</f>
        <v>0</v>
      </c>
      <c r="Q132" s="175">
        <v>0</v>
      </c>
      <c r="R132" s="175">
        <f>Q132*H132</f>
        <v>0</v>
      </c>
      <c r="S132" s="175">
        <v>0</v>
      </c>
      <c r="T132" s="176">
        <f>S132*H132</f>
        <v>0</v>
      </c>
      <c r="AR132" s="18" t="s">
        <v>1411</v>
      </c>
      <c r="AT132" s="18" t="s">
        <v>1406</v>
      </c>
      <c r="AU132" s="18" t="s">
        <v>1360</v>
      </c>
      <c r="AY132" s="18" t="s">
        <v>1404</v>
      </c>
      <c r="BE132" s="177">
        <f>IF(N132="základní",J132,0)</f>
        <v>0</v>
      </c>
      <c r="BF132" s="177">
        <f>IF(N132="snížená",J132,0)</f>
        <v>0</v>
      </c>
      <c r="BG132" s="177">
        <f>IF(N132="zákl. přenesená",J132,0)</f>
        <v>0</v>
      </c>
      <c r="BH132" s="177">
        <f>IF(N132="sníž. přenesená",J132,0)</f>
        <v>0</v>
      </c>
      <c r="BI132" s="177">
        <f>IF(N132="nulová",J132,0)</f>
        <v>0</v>
      </c>
      <c r="BJ132" s="18" t="s">
        <v>1300</v>
      </c>
      <c r="BK132" s="177">
        <f>ROUND(I132*H132,2)</f>
        <v>0</v>
      </c>
      <c r="BL132" s="18" t="s">
        <v>1411</v>
      </c>
      <c r="BM132" s="18" t="s">
        <v>1472</v>
      </c>
    </row>
    <row r="133" spans="2:47" s="1" customFormat="1" ht="27">
      <c r="B133" s="35"/>
      <c r="D133" s="178" t="s">
        <v>1413</v>
      </c>
      <c r="F133" s="179" t="s">
        <v>1473</v>
      </c>
      <c r="I133" s="134"/>
      <c r="L133" s="35"/>
      <c r="M133" s="65"/>
      <c r="N133" s="36"/>
      <c r="O133" s="36"/>
      <c r="P133" s="36"/>
      <c r="Q133" s="36"/>
      <c r="R133" s="36"/>
      <c r="S133" s="36"/>
      <c r="T133" s="66"/>
      <c r="AT133" s="18" t="s">
        <v>1413</v>
      </c>
      <c r="AU133" s="18" t="s">
        <v>1360</v>
      </c>
    </row>
    <row r="134" spans="2:47" s="1" customFormat="1" ht="94.5">
      <c r="B134" s="35"/>
      <c r="D134" s="182" t="s">
        <v>1415</v>
      </c>
      <c r="F134" s="210" t="s">
        <v>1466</v>
      </c>
      <c r="I134" s="134"/>
      <c r="L134" s="35"/>
      <c r="M134" s="65"/>
      <c r="N134" s="36"/>
      <c r="O134" s="36"/>
      <c r="P134" s="36"/>
      <c r="Q134" s="36"/>
      <c r="R134" s="36"/>
      <c r="S134" s="36"/>
      <c r="T134" s="66"/>
      <c r="AT134" s="18" t="s">
        <v>1415</v>
      </c>
      <c r="AU134" s="18" t="s">
        <v>1360</v>
      </c>
    </row>
    <row r="135" spans="2:65" s="1" customFormat="1" ht="22.5" customHeight="1">
      <c r="B135" s="165"/>
      <c r="C135" s="166" t="s">
        <v>1474</v>
      </c>
      <c r="D135" s="166" t="s">
        <v>1406</v>
      </c>
      <c r="E135" s="167" t="s">
        <v>1475</v>
      </c>
      <c r="F135" s="168" t="s">
        <v>1476</v>
      </c>
      <c r="G135" s="169" t="s">
        <v>1427</v>
      </c>
      <c r="H135" s="170">
        <v>85.875</v>
      </c>
      <c r="I135" s="171"/>
      <c r="J135" s="172">
        <f>ROUND(I135*H135,2)</f>
        <v>0</v>
      </c>
      <c r="K135" s="168" t="s">
        <v>1410</v>
      </c>
      <c r="L135" s="35"/>
      <c r="M135" s="173" t="s">
        <v>1299</v>
      </c>
      <c r="N135" s="174" t="s">
        <v>1323</v>
      </c>
      <c r="O135" s="36"/>
      <c r="P135" s="175">
        <f>O135*H135</f>
        <v>0</v>
      </c>
      <c r="Q135" s="175">
        <v>0</v>
      </c>
      <c r="R135" s="175">
        <f>Q135*H135</f>
        <v>0</v>
      </c>
      <c r="S135" s="175">
        <v>0</v>
      </c>
      <c r="T135" s="176">
        <f>S135*H135</f>
        <v>0</v>
      </c>
      <c r="AR135" s="18" t="s">
        <v>1411</v>
      </c>
      <c r="AT135" s="18" t="s">
        <v>1406</v>
      </c>
      <c r="AU135" s="18" t="s">
        <v>1360</v>
      </c>
      <c r="AY135" s="18" t="s">
        <v>1404</v>
      </c>
      <c r="BE135" s="177">
        <f>IF(N135="základní",J135,0)</f>
        <v>0</v>
      </c>
      <c r="BF135" s="177">
        <f>IF(N135="snížená",J135,0)</f>
        <v>0</v>
      </c>
      <c r="BG135" s="177">
        <f>IF(N135="zákl. přenesená",J135,0)</f>
        <v>0</v>
      </c>
      <c r="BH135" s="177">
        <f>IF(N135="sníž. přenesená",J135,0)</f>
        <v>0</v>
      </c>
      <c r="BI135" s="177">
        <f>IF(N135="nulová",J135,0)</f>
        <v>0</v>
      </c>
      <c r="BJ135" s="18" t="s">
        <v>1300</v>
      </c>
      <c r="BK135" s="177">
        <f>ROUND(I135*H135,2)</f>
        <v>0</v>
      </c>
      <c r="BL135" s="18" t="s">
        <v>1411</v>
      </c>
      <c r="BM135" s="18" t="s">
        <v>1477</v>
      </c>
    </row>
    <row r="136" spans="2:47" s="1" customFormat="1" ht="27">
      <c r="B136" s="35"/>
      <c r="D136" s="178" t="s">
        <v>1413</v>
      </c>
      <c r="F136" s="179" t="s">
        <v>1478</v>
      </c>
      <c r="I136" s="134"/>
      <c r="L136" s="35"/>
      <c r="M136" s="65"/>
      <c r="N136" s="36"/>
      <c r="O136" s="36"/>
      <c r="P136" s="36"/>
      <c r="Q136" s="36"/>
      <c r="R136" s="36"/>
      <c r="S136" s="36"/>
      <c r="T136" s="66"/>
      <c r="AT136" s="18" t="s">
        <v>1413</v>
      </c>
      <c r="AU136" s="18" t="s">
        <v>1360</v>
      </c>
    </row>
    <row r="137" spans="2:47" s="1" customFormat="1" ht="162">
      <c r="B137" s="35"/>
      <c r="D137" s="178" t="s">
        <v>1415</v>
      </c>
      <c r="F137" s="180" t="s">
        <v>1479</v>
      </c>
      <c r="I137" s="134"/>
      <c r="L137" s="35"/>
      <c r="M137" s="65"/>
      <c r="N137" s="36"/>
      <c r="O137" s="36"/>
      <c r="P137" s="36"/>
      <c r="Q137" s="36"/>
      <c r="R137" s="36"/>
      <c r="S137" s="36"/>
      <c r="T137" s="66"/>
      <c r="AT137" s="18" t="s">
        <v>1415</v>
      </c>
      <c r="AU137" s="18" t="s">
        <v>1360</v>
      </c>
    </row>
    <row r="138" spans="2:51" s="12" customFormat="1" ht="13.5">
      <c r="B138" s="191"/>
      <c r="D138" s="178" t="s">
        <v>1417</v>
      </c>
      <c r="E138" s="192" t="s">
        <v>1299</v>
      </c>
      <c r="F138" s="193" t="s">
        <v>1480</v>
      </c>
      <c r="H138" s="194" t="s">
        <v>1299</v>
      </c>
      <c r="I138" s="195"/>
      <c r="L138" s="191"/>
      <c r="M138" s="196"/>
      <c r="N138" s="197"/>
      <c r="O138" s="197"/>
      <c r="P138" s="197"/>
      <c r="Q138" s="197"/>
      <c r="R138" s="197"/>
      <c r="S138" s="197"/>
      <c r="T138" s="198"/>
      <c r="AT138" s="194" t="s">
        <v>1417</v>
      </c>
      <c r="AU138" s="194" t="s">
        <v>1360</v>
      </c>
      <c r="AV138" s="12" t="s">
        <v>1300</v>
      </c>
      <c r="AW138" s="12" t="s">
        <v>1316</v>
      </c>
      <c r="AX138" s="12" t="s">
        <v>1352</v>
      </c>
      <c r="AY138" s="194" t="s">
        <v>1404</v>
      </c>
    </row>
    <row r="139" spans="2:51" s="11" customFormat="1" ht="13.5">
      <c r="B139" s="181"/>
      <c r="D139" s="178" t="s">
        <v>1417</v>
      </c>
      <c r="E139" s="190" t="s">
        <v>1299</v>
      </c>
      <c r="F139" s="199" t="s">
        <v>1481</v>
      </c>
      <c r="H139" s="200">
        <v>62.775</v>
      </c>
      <c r="I139" s="186"/>
      <c r="L139" s="181"/>
      <c r="M139" s="187"/>
      <c r="N139" s="188"/>
      <c r="O139" s="188"/>
      <c r="P139" s="188"/>
      <c r="Q139" s="188"/>
      <c r="R139" s="188"/>
      <c r="S139" s="188"/>
      <c r="T139" s="189"/>
      <c r="AT139" s="190" t="s">
        <v>1417</v>
      </c>
      <c r="AU139" s="190" t="s">
        <v>1360</v>
      </c>
      <c r="AV139" s="11" t="s">
        <v>1360</v>
      </c>
      <c r="AW139" s="11" t="s">
        <v>1316</v>
      </c>
      <c r="AX139" s="11" t="s">
        <v>1352</v>
      </c>
      <c r="AY139" s="190" t="s">
        <v>1404</v>
      </c>
    </row>
    <row r="140" spans="2:51" s="11" customFormat="1" ht="13.5">
      <c r="B140" s="181"/>
      <c r="D140" s="178" t="s">
        <v>1417</v>
      </c>
      <c r="E140" s="190" t="s">
        <v>1299</v>
      </c>
      <c r="F140" s="199" t="s">
        <v>1299</v>
      </c>
      <c r="H140" s="200">
        <v>0</v>
      </c>
      <c r="I140" s="186"/>
      <c r="L140" s="181"/>
      <c r="M140" s="187"/>
      <c r="N140" s="188"/>
      <c r="O140" s="188"/>
      <c r="P140" s="188"/>
      <c r="Q140" s="188"/>
      <c r="R140" s="188"/>
      <c r="S140" s="188"/>
      <c r="T140" s="189"/>
      <c r="AT140" s="190" t="s">
        <v>1417</v>
      </c>
      <c r="AU140" s="190" t="s">
        <v>1360</v>
      </c>
      <c r="AV140" s="11" t="s">
        <v>1360</v>
      </c>
      <c r="AW140" s="11" t="s">
        <v>1316</v>
      </c>
      <c r="AX140" s="11" t="s">
        <v>1352</v>
      </c>
      <c r="AY140" s="190" t="s">
        <v>1404</v>
      </c>
    </row>
    <row r="141" spans="2:51" s="12" customFormat="1" ht="13.5">
      <c r="B141" s="191"/>
      <c r="D141" s="178" t="s">
        <v>1417</v>
      </c>
      <c r="E141" s="192" t="s">
        <v>1299</v>
      </c>
      <c r="F141" s="193" t="s">
        <v>1482</v>
      </c>
      <c r="H141" s="194" t="s">
        <v>1299</v>
      </c>
      <c r="I141" s="195"/>
      <c r="L141" s="191"/>
      <c r="M141" s="196"/>
      <c r="N141" s="197"/>
      <c r="O141" s="197"/>
      <c r="P141" s="197"/>
      <c r="Q141" s="197"/>
      <c r="R141" s="197"/>
      <c r="S141" s="197"/>
      <c r="T141" s="198"/>
      <c r="AT141" s="194" t="s">
        <v>1417</v>
      </c>
      <c r="AU141" s="194" t="s">
        <v>1360</v>
      </c>
      <c r="AV141" s="12" t="s">
        <v>1300</v>
      </c>
      <c r="AW141" s="12" t="s">
        <v>1316</v>
      </c>
      <c r="AX141" s="12" t="s">
        <v>1352</v>
      </c>
      <c r="AY141" s="194" t="s">
        <v>1404</v>
      </c>
    </row>
    <row r="142" spans="2:51" s="11" customFormat="1" ht="13.5">
      <c r="B142" s="181"/>
      <c r="D142" s="178" t="s">
        <v>1417</v>
      </c>
      <c r="E142" s="190" t="s">
        <v>1299</v>
      </c>
      <c r="F142" s="199" t="s">
        <v>1483</v>
      </c>
      <c r="H142" s="200">
        <v>23.1</v>
      </c>
      <c r="I142" s="186"/>
      <c r="L142" s="181"/>
      <c r="M142" s="187"/>
      <c r="N142" s="188"/>
      <c r="O142" s="188"/>
      <c r="P142" s="188"/>
      <c r="Q142" s="188"/>
      <c r="R142" s="188"/>
      <c r="S142" s="188"/>
      <c r="T142" s="189"/>
      <c r="AT142" s="190" t="s">
        <v>1417</v>
      </c>
      <c r="AU142" s="190" t="s">
        <v>1360</v>
      </c>
      <c r="AV142" s="11" t="s">
        <v>1360</v>
      </c>
      <c r="AW142" s="11" t="s">
        <v>1316</v>
      </c>
      <c r="AX142" s="11" t="s">
        <v>1352</v>
      </c>
      <c r="AY142" s="190" t="s">
        <v>1404</v>
      </c>
    </row>
    <row r="143" spans="2:51" s="13" customFormat="1" ht="13.5">
      <c r="B143" s="201"/>
      <c r="D143" s="182" t="s">
        <v>1417</v>
      </c>
      <c r="E143" s="202" t="s">
        <v>1299</v>
      </c>
      <c r="F143" s="203" t="s">
        <v>1436</v>
      </c>
      <c r="H143" s="204">
        <v>85.875</v>
      </c>
      <c r="I143" s="205"/>
      <c r="L143" s="201"/>
      <c r="M143" s="206"/>
      <c r="N143" s="207"/>
      <c r="O143" s="207"/>
      <c r="P143" s="207"/>
      <c r="Q143" s="207"/>
      <c r="R143" s="207"/>
      <c r="S143" s="207"/>
      <c r="T143" s="208"/>
      <c r="AT143" s="209" t="s">
        <v>1417</v>
      </c>
      <c r="AU143" s="209" t="s">
        <v>1360</v>
      </c>
      <c r="AV143" s="13" t="s">
        <v>1411</v>
      </c>
      <c r="AW143" s="13" t="s">
        <v>1316</v>
      </c>
      <c r="AX143" s="13" t="s">
        <v>1300</v>
      </c>
      <c r="AY143" s="209" t="s">
        <v>1404</v>
      </c>
    </row>
    <row r="144" spans="2:65" s="1" customFormat="1" ht="22.5" customHeight="1">
      <c r="B144" s="165"/>
      <c r="C144" s="166" t="s">
        <v>1305</v>
      </c>
      <c r="D144" s="166" t="s">
        <v>1406</v>
      </c>
      <c r="E144" s="167" t="s">
        <v>1484</v>
      </c>
      <c r="F144" s="168" t="s">
        <v>1485</v>
      </c>
      <c r="G144" s="169" t="s">
        <v>1427</v>
      </c>
      <c r="H144" s="170">
        <v>85.875</v>
      </c>
      <c r="I144" s="171"/>
      <c r="J144" s="172">
        <f>ROUND(I144*H144,2)</f>
        <v>0</v>
      </c>
      <c r="K144" s="168" t="s">
        <v>1410</v>
      </c>
      <c r="L144" s="35"/>
      <c r="M144" s="173" t="s">
        <v>1299</v>
      </c>
      <c r="N144" s="174" t="s">
        <v>1323</v>
      </c>
      <c r="O144" s="36"/>
      <c r="P144" s="175">
        <f>O144*H144</f>
        <v>0</v>
      </c>
      <c r="Q144" s="175">
        <v>0</v>
      </c>
      <c r="R144" s="175">
        <f>Q144*H144</f>
        <v>0</v>
      </c>
      <c r="S144" s="175">
        <v>0</v>
      </c>
      <c r="T144" s="176">
        <f>S144*H144</f>
        <v>0</v>
      </c>
      <c r="AR144" s="18" t="s">
        <v>1411</v>
      </c>
      <c r="AT144" s="18" t="s">
        <v>1406</v>
      </c>
      <c r="AU144" s="18" t="s">
        <v>1360</v>
      </c>
      <c r="AY144" s="18" t="s">
        <v>1404</v>
      </c>
      <c r="BE144" s="177">
        <f>IF(N144="základní",J144,0)</f>
        <v>0</v>
      </c>
      <c r="BF144" s="177">
        <f>IF(N144="snížená",J144,0)</f>
        <v>0</v>
      </c>
      <c r="BG144" s="177">
        <f>IF(N144="zákl. přenesená",J144,0)</f>
        <v>0</v>
      </c>
      <c r="BH144" s="177">
        <f>IF(N144="sníž. přenesená",J144,0)</f>
        <v>0</v>
      </c>
      <c r="BI144" s="177">
        <f>IF(N144="nulová",J144,0)</f>
        <v>0</v>
      </c>
      <c r="BJ144" s="18" t="s">
        <v>1300</v>
      </c>
      <c r="BK144" s="177">
        <f>ROUND(I144*H144,2)</f>
        <v>0</v>
      </c>
      <c r="BL144" s="18" t="s">
        <v>1411</v>
      </c>
      <c r="BM144" s="18" t="s">
        <v>1486</v>
      </c>
    </row>
    <row r="145" spans="2:47" s="1" customFormat="1" ht="27">
      <c r="B145" s="35"/>
      <c r="D145" s="178" t="s">
        <v>1413</v>
      </c>
      <c r="F145" s="179" t="s">
        <v>1487</v>
      </c>
      <c r="I145" s="134"/>
      <c r="L145" s="35"/>
      <c r="M145" s="65"/>
      <c r="N145" s="36"/>
      <c r="O145" s="36"/>
      <c r="P145" s="36"/>
      <c r="Q145" s="36"/>
      <c r="R145" s="36"/>
      <c r="S145" s="36"/>
      <c r="T145" s="66"/>
      <c r="AT145" s="18" t="s">
        <v>1413</v>
      </c>
      <c r="AU145" s="18" t="s">
        <v>1360</v>
      </c>
    </row>
    <row r="146" spans="2:47" s="1" customFormat="1" ht="162">
      <c r="B146" s="35"/>
      <c r="D146" s="182" t="s">
        <v>1415</v>
      </c>
      <c r="F146" s="210" t="s">
        <v>1479</v>
      </c>
      <c r="I146" s="134"/>
      <c r="L146" s="35"/>
      <c r="M146" s="65"/>
      <c r="N146" s="36"/>
      <c r="O146" s="36"/>
      <c r="P146" s="36"/>
      <c r="Q146" s="36"/>
      <c r="R146" s="36"/>
      <c r="S146" s="36"/>
      <c r="T146" s="66"/>
      <c r="AT146" s="18" t="s">
        <v>1415</v>
      </c>
      <c r="AU146" s="18" t="s">
        <v>1360</v>
      </c>
    </row>
    <row r="147" spans="2:65" s="1" customFormat="1" ht="22.5" customHeight="1">
      <c r="B147" s="165"/>
      <c r="C147" s="166" t="s">
        <v>1488</v>
      </c>
      <c r="D147" s="166" t="s">
        <v>1406</v>
      </c>
      <c r="E147" s="167" t="s">
        <v>1489</v>
      </c>
      <c r="F147" s="168" t="s">
        <v>1490</v>
      </c>
      <c r="G147" s="169" t="s">
        <v>1427</v>
      </c>
      <c r="H147" s="170">
        <v>234</v>
      </c>
      <c r="I147" s="171"/>
      <c r="J147" s="172">
        <f>ROUND(I147*H147,2)</f>
        <v>0</v>
      </c>
      <c r="K147" s="168" t="s">
        <v>1410</v>
      </c>
      <c r="L147" s="35"/>
      <c r="M147" s="173" t="s">
        <v>1299</v>
      </c>
      <c r="N147" s="174" t="s">
        <v>1323</v>
      </c>
      <c r="O147" s="36"/>
      <c r="P147" s="175">
        <f>O147*H147</f>
        <v>0</v>
      </c>
      <c r="Q147" s="175">
        <v>0</v>
      </c>
      <c r="R147" s="175">
        <f>Q147*H147</f>
        <v>0</v>
      </c>
      <c r="S147" s="175">
        <v>0</v>
      </c>
      <c r="T147" s="176">
        <f>S147*H147</f>
        <v>0</v>
      </c>
      <c r="AR147" s="18" t="s">
        <v>1411</v>
      </c>
      <c r="AT147" s="18" t="s">
        <v>1406</v>
      </c>
      <c r="AU147" s="18" t="s">
        <v>1360</v>
      </c>
      <c r="AY147" s="18" t="s">
        <v>1404</v>
      </c>
      <c r="BE147" s="177">
        <f>IF(N147="základní",J147,0)</f>
        <v>0</v>
      </c>
      <c r="BF147" s="177">
        <f>IF(N147="snížená",J147,0)</f>
        <v>0</v>
      </c>
      <c r="BG147" s="177">
        <f>IF(N147="zákl. přenesená",J147,0)</f>
        <v>0</v>
      </c>
      <c r="BH147" s="177">
        <f>IF(N147="sníž. přenesená",J147,0)</f>
        <v>0</v>
      </c>
      <c r="BI147" s="177">
        <f>IF(N147="nulová",J147,0)</f>
        <v>0</v>
      </c>
      <c r="BJ147" s="18" t="s">
        <v>1300</v>
      </c>
      <c r="BK147" s="177">
        <f>ROUND(I147*H147,2)</f>
        <v>0</v>
      </c>
      <c r="BL147" s="18" t="s">
        <v>1411</v>
      </c>
      <c r="BM147" s="18" t="s">
        <v>1491</v>
      </c>
    </row>
    <row r="148" spans="2:47" s="1" customFormat="1" ht="40.5">
      <c r="B148" s="35"/>
      <c r="D148" s="178" t="s">
        <v>1413</v>
      </c>
      <c r="F148" s="179" t="s">
        <v>1492</v>
      </c>
      <c r="I148" s="134"/>
      <c r="L148" s="35"/>
      <c r="M148" s="65"/>
      <c r="N148" s="36"/>
      <c r="O148" s="36"/>
      <c r="P148" s="36"/>
      <c r="Q148" s="36"/>
      <c r="R148" s="36"/>
      <c r="S148" s="36"/>
      <c r="T148" s="66"/>
      <c r="AT148" s="18" t="s">
        <v>1413</v>
      </c>
      <c r="AU148" s="18" t="s">
        <v>1360</v>
      </c>
    </row>
    <row r="149" spans="2:47" s="1" customFormat="1" ht="94.5">
      <c r="B149" s="35"/>
      <c r="D149" s="178" t="s">
        <v>1415</v>
      </c>
      <c r="F149" s="180" t="s">
        <v>1493</v>
      </c>
      <c r="I149" s="134"/>
      <c r="L149" s="35"/>
      <c r="M149" s="65"/>
      <c r="N149" s="36"/>
      <c r="O149" s="36"/>
      <c r="P149" s="36"/>
      <c r="Q149" s="36"/>
      <c r="R149" s="36"/>
      <c r="S149" s="36"/>
      <c r="T149" s="66"/>
      <c r="AT149" s="18" t="s">
        <v>1415</v>
      </c>
      <c r="AU149" s="18" t="s">
        <v>1360</v>
      </c>
    </row>
    <row r="150" spans="2:51" s="12" customFormat="1" ht="13.5">
      <c r="B150" s="191"/>
      <c r="D150" s="178" t="s">
        <v>1417</v>
      </c>
      <c r="E150" s="192" t="s">
        <v>1299</v>
      </c>
      <c r="F150" s="193" t="s">
        <v>1494</v>
      </c>
      <c r="H150" s="194" t="s">
        <v>1299</v>
      </c>
      <c r="I150" s="195"/>
      <c r="L150" s="191"/>
      <c r="M150" s="196"/>
      <c r="N150" s="197"/>
      <c r="O150" s="197"/>
      <c r="P150" s="197"/>
      <c r="Q150" s="197"/>
      <c r="R150" s="197"/>
      <c r="S150" s="197"/>
      <c r="T150" s="198"/>
      <c r="AT150" s="194" t="s">
        <v>1417</v>
      </c>
      <c r="AU150" s="194" t="s">
        <v>1360</v>
      </c>
      <c r="AV150" s="12" t="s">
        <v>1300</v>
      </c>
      <c r="AW150" s="12" t="s">
        <v>1316</v>
      </c>
      <c r="AX150" s="12" t="s">
        <v>1352</v>
      </c>
      <c r="AY150" s="194" t="s">
        <v>1404</v>
      </c>
    </row>
    <row r="151" spans="2:51" s="11" customFormat="1" ht="13.5">
      <c r="B151" s="181"/>
      <c r="D151" s="182" t="s">
        <v>1417</v>
      </c>
      <c r="E151" s="183" t="s">
        <v>1299</v>
      </c>
      <c r="F151" s="184" t="s">
        <v>1495</v>
      </c>
      <c r="H151" s="185">
        <v>234</v>
      </c>
      <c r="I151" s="186"/>
      <c r="L151" s="181"/>
      <c r="M151" s="187"/>
      <c r="N151" s="188"/>
      <c r="O151" s="188"/>
      <c r="P151" s="188"/>
      <c r="Q151" s="188"/>
      <c r="R151" s="188"/>
      <c r="S151" s="188"/>
      <c r="T151" s="189"/>
      <c r="AT151" s="190" t="s">
        <v>1417</v>
      </c>
      <c r="AU151" s="190" t="s">
        <v>1360</v>
      </c>
      <c r="AV151" s="11" t="s">
        <v>1360</v>
      </c>
      <c r="AW151" s="11" t="s">
        <v>1316</v>
      </c>
      <c r="AX151" s="11" t="s">
        <v>1300</v>
      </c>
      <c r="AY151" s="190" t="s">
        <v>1404</v>
      </c>
    </row>
    <row r="152" spans="2:65" s="1" customFormat="1" ht="22.5" customHeight="1">
      <c r="B152" s="165"/>
      <c r="C152" s="166" t="s">
        <v>1496</v>
      </c>
      <c r="D152" s="166" t="s">
        <v>1406</v>
      </c>
      <c r="E152" s="167" t="s">
        <v>1497</v>
      </c>
      <c r="F152" s="168" t="s">
        <v>1498</v>
      </c>
      <c r="G152" s="169" t="s">
        <v>1427</v>
      </c>
      <c r="H152" s="170">
        <v>292</v>
      </c>
      <c r="I152" s="171"/>
      <c r="J152" s="172">
        <f>ROUND(I152*H152,2)</f>
        <v>0</v>
      </c>
      <c r="K152" s="168" t="s">
        <v>1410</v>
      </c>
      <c r="L152" s="35"/>
      <c r="M152" s="173" t="s">
        <v>1299</v>
      </c>
      <c r="N152" s="174" t="s">
        <v>1323</v>
      </c>
      <c r="O152" s="36"/>
      <c r="P152" s="175">
        <f>O152*H152</f>
        <v>0</v>
      </c>
      <c r="Q152" s="175">
        <v>0</v>
      </c>
      <c r="R152" s="175">
        <f>Q152*H152</f>
        <v>0</v>
      </c>
      <c r="S152" s="175">
        <v>0</v>
      </c>
      <c r="T152" s="176">
        <f>S152*H152</f>
        <v>0</v>
      </c>
      <c r="AR152" s="18" t="s">
        <v>1411</v>
      </c>
      <c r="AT152" s="18" t="s">
        <v>1406</v>
      </c>
      <c r="AU152" s="18" t="s">
        <v>1360</v>
      </c>
      <c r="AY152" s="18" t="s">
        <v>1404</v>
      </c>
      <c r="BE152" s="177">
        <f>IF(N152="základní",J152,0)</f>
        <v>0</v>
      </c>
      <c r="BF152" s="177">
        <f>IF(N152="snížená",J152,0)</f>
        <v>0</v>
      </c>
      <c r="BG152" s="177">
        <f>IF(N152="zákl. přenesená",J152,0)</f>
        <v>0</v>
      </c>
      <c r="BH152" s="177">
        <f>IF(N152="sníž. přenesená",J152,0)</f>
        <v>0</v>
      </c>
      <c r="BI152" s="177">
        <f>IF(N152="nulová",J152,0)</f>
        <v>0</v>
      </c>
      <c r="BJ152" s="18" t="s">
        <v>1300</v>
      </c>
      <c r="BK152" s="177">
        <f>ROUND(I152*H152,2)</f>
        <v>0</v>
      </c>
      <c r="BL152" s="18" t="s">
        <v>1411</v>
      </c>
      <c r="BM152" s="18" t="s">
        <v>1499</v>
      </c>
    </row>
    <row r="153" spans="2:47" s="1" customFormat="1" ht="40.5">
      <c r="B153" s="35"/>
      <c r="D153" s="178" t="s">
        <v>1413</v>
      </c>
      <c r="F153" s="179" t="s">
        <v>1500</v>
      </c>
      <c r="I153" s="134"/>
      <c r="L153" s="35"/>
      <c r="M153" s="65"/>
      <c r="N153" s="36"/>
      <c r="O153" s="36"/>
      <c r="P153" s="36"/>
      <c r="Q153" s="36"/>
      <c r="R153" s="36"/>
      <c r="S153" s="36"/>
      <c r="T153" s="66"/>
      <c r="AT153" s="18" t="s">
        <v>1413</v>
      </c>
      <c r="AU153" s="18" t="s">
        <v>1360</v>
      </c>
    </row>
    <row r="154" spans="2:47" s="1" customFormat="1" ht="162">
      <c r="B154" s="35"/>
      <c r="D154" s="178" t="s">
        <v>1415</v>
      </c>
      <c r="F154" s="180" t="s">
        <v>1501</v>
      </c>
      <c r="I154" s="134"/>
      <c r="L154" s="35"/>
      <c r="M154" s="65"/>
      <c r="N154" s="36"/>
      <c r="O154" s="36"/>
      <c r="P154" s="36"/>
      <c r="Q154" s="36"/>
      <c r="R154" s="36"/>
      <c r="S154" s="36"/>
      <c r="T154" s="66"/>
      <c r="AT154" s="18" t="s">
        <v>1415</v>
      </c>
      <c r="AU154" s="18" t="s">
        <v>1360</v>
      </c>
    </row>
    <row r="155" spans="2:51" s="12" customFormat="1" ht="13.5">
      <c r="B155" s="191"/>
      <c r="D155" s="178" t="s">
        <v>1417</v>
      </c>
      <c r="E155" s="192" t="s">
        <v>1299</v>
      </c>
      <c r="F155" s="193" t="s">
        <v>1502</v>
      </c>
      <c r="H155" s="194" t="s">
        <v>1299</v>
      </c>
      <c r="I155" s="195"/>
      <c r="L155" s="191"/>
      <c r="M155" s="196"/>
      <c r="N155" s="197"/>
      <c r="O155" s="197"/>
      <c r="P155" s="197"/>
      <c r="Q155" s="197"/>
      <c r="R155" s="197"/>
      <c r="S155" s="197"/>
      <c r="T155" s="198"/>
      <c r="AT155" s="194" t="s">
        <v>1417</v>
      </c>
      <c r="AU155" s="194" t="s">
        <v>1360</v>
      </c>
      <c r="AV155" s="12" t="s">
        <v>1300</v>
      </c>
      <c r="AW155" s="12" t="s">
        <v>1316</v>
      </c>
      <c r="AX155" s="12" t="s">
        <v>1352</v>
      </c>
      <c r="AY155" s="194" t="s">
        <v>1404</v>
      </c>
    </row>
    <row r="156" spans="2:51" s="11" customFormat="1" ht="13.5">
      <c r="B156" s="181"/>
      <c r="D156" s="178" t="s">
        <v>1417</v>
      </c>
      <c r="E156" s="190" t="s">
        <v>1299</v>
      </c>
      <c r="F156" s="199" t="s">
        <v>1503</v>
      </c>
      <c r="H156" s="200">
        <v>90</v>
      </c>
      <c r="I156" s="186"/>
      <c r="L156" s="181"/>
      <c r="M156" s="187"/>
      <c r="N156" s="188"/>
      <c r="O156" s="188"/>
      <c r="P156" s="188"/>
      <c r="Q156" s="188"/>
      <c r="R156" s="188"/>
      <c r="S156" s="188"/>
      <c r="T156" s="189"/>
      <c r="AT156" s="190" t="s">
        <v>1417</v>
      </c>
      <c r="AU156" s="190" t="s">
        <v>1360</v>
      </c>
      <c r="AV156" s="11" t="s">
        <v>1360</v>
      </c>
      <c r="AW156" s="11" t="s">
        <v>1316</v>
      </c>
      <c r="AX156" s="11" t="s">
        <v>1352</v>
      </c>
      <c r="AY156" s="190" t="s">
        <v>1404</v>
      </c>
    </row>
    <row r="157" spans="2:51" s="11" customFormat="1" ht="13.5">
      <c r="B157" s="181"/>
      <c r="D157" s="178" t="s">
        <v>1417</v>
      </c>
      <c r="E157" s="190" t="s">
        <v>1299</v>
      </c>
      <c r="F157" s="199" t="s">
        <v>1504</v>
      </c>
      <c r="H157" s="200">
        <v>98</v>
      </c>
      <c r="I157" s="186"/>
      <c r="L157" s="181"/>
      <c r="M157" s="187"/>
      <c r="N157" s="188"/>
      <c r="O157" s="188"/>
      <c r="P157" s="188"/>
      <c r="Q157" s="188"/>
      <c r="R157" s="188"/>
      <c r="S157" s="188"/>
      <c r="T157" s="189"/>
      <c r="AT157" s="190" t="s">
        <v>1417</v>
      </c>
      <c r="AU157" s="190" t="s">
        <v>1360</v>
      </c>
      <c r="AV157" s="11" t="s">
        <v>1360</v>
      </c>
      <c r="AW157" s="11" t="s">
        <v>1316</v>
      </c>
      <c r="AX157" s="11" t="s">
        <v>1352</v>
      </c>
      <c r="AY157" s="190" t="s">
        <v>1404</v>
      </c>
    </row>
    <row r="158" spans="2:51" s="11" customFormat="1" ht="13.5">
      <c r="B158" s="181"/>
      <c r="D158" s="178" t="s">
        <v>1417</v>
      </c>
      <c r="E158" s="190" t="s">
        <v>1299</v>
      </c>
      <c r="F158" s="199" t="s">
        <v>1505</v>
      </c>
      <c r="H158" s="200">
        <v>4</v>
      </c>
      <c r="I158" s="186"/>
      <c r="L158" s="181"/>
      <c r="M158" s="187"/>
      <c r="N158" s="188"/>
      <c r="O158" s="188"/>
      <c r="P158" s="188"/>
      <c r="Q158" s="188"/>
      <c r="R158" s="188"/>
      <c r="S158" s="188"/>
      <c r="T158" s="189"/>
      <c r="AT158" s="190" t="s">
        <v>1417</v>
      </c>
      <c r="AU158" s="190" t="s">
        <v>1360</v>
      </c>
      <c r="AV158" s="11" t="s">
        <v>1360</v>
      </c>
      <c r="AW158" s="11" t="s">
        <v>1316</v>
      </c>
      <c r="AX158" s="11" t="s">
        <v>1352</v>
      </c>
      <c r="AY158" s="190" t="s">
        <v>1404</v>
      </c>
    </row>
    <row r="159" spans="2:51" s="11" customFormat="1" ht="13.5">
      <c r="B159" s="181"/>
      <c r="D159" s="178" t="s">
        <v>1417</v>
      </c>
      <c r="E159" s="190" t="s">
        <v>1299</v>
      </c>
      <c r="F159" s="199" t="s">
        <v>1506</v>
      </c>
      <c r="H159" s="200">
        <v>100</v>
      </c>
      <c r="I159" s="186"/>
      <c r="L159" s="181"/>
      <c r="M159" s="187"/>
      <c r="N159" s="188"/>
      <c r="O159" s="188"/>
      <c r="P159" s="188"/>
      <c r="Q159" s="188"/>
      <c r="R159" s="188"/>
      <c r="S159" s="188"/>
      <c r="T159" s="189"/>
      <c r="AT159" s="190" t="s">
        <v>1417</v>
      </c>
      <c r="AU159" s="190" t="s">
        <v>1360</v>
      </c>
      <c r="AV159" s="11" t="s">
        <v>1360</v>
      </c>
      <c r="AW159" s="11" t="s">
        <v>1316</v>
      </c>
      <c r="AX159" s="11" t="s">
        <v>1352</v>
      </c>
      <c r="AY159" s="190" t="s">
        <v>1404</v>
      </c>
    </row>
    <row r="160" spans="2:51" s="13" customFormat="1" ht="13.5">
      <c r="B160" s="201"/>
      <c r="D160" s="182" t="s">
        <v>1417</v>
      </c>
      <c r="E160" s="202" t="s">
        <v>1299</v>
      </c>
      <c r="F160" s="203" t="s">
        <v>1436</v>
      </c>
      <c r="H160" s="204">
        <v>292</v>
      </c>
      <c r="I160" s="205"/>
      <c r="L160" s="201"/>
      <c r="M160" s="206"/>
      <c r="N160" s="207"/>
      <c r="O160" s="207"/>
      <c r="P160" s="207"/>
      <c r="Q160" s="207"/>
      <c r="R160" s="207"/>
      <c r="S160" s="207"/>
      <c r="T160" s="208"/>
      <c r="AT160" s="209" t="s">
        <v>1417</v>
      </c>
      <c r="AU160" s="209" t="s">
        <v>1360</v>
      </c>
      <c r="AV160" s="13" t="s">
        <v>1411</v>
      </c>
      <c r="AW160" s="13" t="s">
        <v>1316</v>
      </c>
      <c r="AX160" s="13" t="s">
        <v>1300</v>
      </c>
      <c r="AY160" s="209" t="s">
        <v>1404</v>
      </c>
    </row>
    <row r="161" spans="2:65" s="1" customFormat="1" ht="22.5" customHeight="1">
      <c r="B161" s="165"/>
      <c r="C161" s="166" t="s">
        <v>1507</v>
      </c>
      <c r="D161" s="166" t="s">
        <v>1406</v>
      </c>
      <c r="E161" s="167" t="s">
        <v>1508</v>
      </c>
      <c r="F161" s="168" t="s">
        <v>1509</v>
      </c>
      <c r="G161" s="169" t="s">
        <v>1427</v>
      </c>
      <c r="H161" s="170">
        <v>632</v>
      </c>
      <c r="I161" s="171"/>
      <c r="J161" s="172">
        <f>ROUND(I161*H161,2)</f>
        <v>0</v>
      </c>
      <c r="K161" s="168" t="s">
        <v>1410</v>
      </c>
      <c r="L161" s="35"/>
      <c r="M161" s="173" t="s">
        <v>1299</v>
      </c>
      <c r="N161" s="174" t="s">
        <v>1323</v>
      </c>
      <c r="O161" s="36"/>
      <c r="P161" s="175">
        <f>O161*H161</f>
        <v>0</v>
      </c>
      <c r="Q161" s="175">
        <v>0</v>
      </c>
      <c r="R161" s="175">
        <f>Q161*H161</f>
        <v>0</v>
      </c>
      <c r="S161" s="175">
        <v>0</v>
      </c>
      <c r="T161" s="176">
        <f>S161*H161</f>
        <v>0</v>
      </c>
      <c r="AR161" s="18" t="s">
        <v>1411</v>
      </c>
      <c r="AT161" s="18" t="s">
        <v>1406</v>
      </c>
      <c r="AU161" s="18" t="s">
        <v>1360</v>
      </c>
      <c r="AY161" s="18" t="s">
        <v>1404</v>
      </c>
      <c r="BE161" s="177">
        <f>IF(N161="základní",J161,0)</f>
        <v>0</v>
      </c>
      <c r="BF161" s="177">
        <f>IF(N161="snížená",J161,0)</f>
        <v>0</v>
      </c>
      <c r="BG161" s="177">
        <f>IF(N161="zákl. přenesená",J161,0)</f>
        <v>0</v>
      </c>
      <c r="BH161" s="177">
        <f>IF(N161="sníž. přenesená",J161,0)</f>
        <v>0</v>
      </c>
      <c r="BI161" s="177">
        <f>IF(N161="nulová",J161,0)</f>
        <v>0</v>
      </c>
      <c r="BJ161" s="18" t="s">
        <v>1300</v>
      </c>
      <c r="BK161" s="177">
        <f>ROUND(I161*H161,2)</f>
        <v>0</v>
      </c>
      <c r="BL161" s="18" t="s">
        <v>1411</v>
      </c>
      <c r="BM161" s="18" t="s">
        <v>1510</v>
      </c>
    </row>
    <row r="162" spans="2:47" s="1" customFormat="1" ht="40.5">
      <c r="B162" s="35"/>
      <c r="D162" s="178" t="s">
        <v>1413</v>
      </c>
      <c r="F162" s="179" t="s">
        <v>1511</v>
      </c>
      <c r="I162" s="134"/>
      <c r="L162" s="35"/>
      <c r="M162" s="65"/>
      <c r="N162" s="36"/>
      <c r="O162" s="36"/>
      <c r="P162" s="36"/>
      <c r="Q162" s="36"/>
      <c r="R162" s="36"/>
      <c r="S162" s="36"/>
      <c r="T162" s="66"/>
      <c r="AT162" s="18" t="s">
        <v>1413</v>
      </c>
      <c r="AU162" s="18" t="s">
        <v>1360</v>
      </c>
    </row>
    <row r="163" spans="2:47" s="1" customFormat="1" ht="162">
      <c r="B163" s="35"/>
      <c r="D163" s="178" t="s">
        <v>1415</v>
      </c>
      <c r="F163" s="180" t="s">
        <v>1501</v>
      </c>
      <c r="I163" s="134"/>
      <c r="L163" s="35"/>
      <c r="M163" s="65"/>
      <c r="N163" s="36"/>
      <c r="O163" s="36"/>
      <c r="P163" s="36"/>
      <c r="Q163" s="36"/>
      <c r="R163" s="36"/>
      <c r="S163" s="36"/>
      <c r="T163" s="66"/>
      <c r="AT163" s="18" t="s">
        <v>1415</v>
      </c>
      <c r="AU163" s="18" t="s">
        <v>1360</v>
      </c>
    </row>
    <row r="164" spans="2:51" s="12" customFormat="1" ht="13.5">
      <c r="B164" s="191"/>
      <c r="D164" s="178" t="s">
        <v>1417</v>
      </c>
      <c r="E164" s="192" t="s">
        <v>1299</v>
      </c>
      <c r="F164" s="193" t="s">
        <v>1512</v>
      </c>
      <c r="H164" s="194" t="s">
        <v>1299</v>
      </c>
      <c r="I164" s="195"/>
      <c r="L164" s="191"/>
      <c r="M164" s="196"/>
      <c r="N164" s="197"/>
      <c r="O164" s="197"/>
      <c r="P164" s="197"/>
      <c r="Q164" s="197"/>
      <c r="R164" s="197"/>
      <c r="S164" s="197"/>
      <c r="T164" s="198"/>
      <c r="AT164" s="194" t="s">
        <v>1417</v>
      </c>
      <c r="AU164" s="194" t="s">
        <v>1360</v>
      </c>
      <c r="AV164" s="12" t="s">
        <v>1300</v>
      </c>
      <c r="AW164" s="12" t="s">
        <v>1316</v>
      </c>
      <c r="AX164" s="12" t="s">
        <v>1352</v>
      </c>
      <c r="AY164" s="194" t="s">
        <v>1404</v>
      </c>
    </row>
    <row r="165" spans="2:51" s="11" customFormat="1" ht="13.5">
      <c r="B165" s="181"/>
      <c r="D165" s="178" t="s">
        <v>1417</v>
      </c>
      <c r="E165" s="190" t="s">
        <v>1299</v>
      </c>
      <c r="F165" s="199" t="s">
        <v>1513</v>
      </c>
      <c r="H165" s="200">
        <v>778</v>
      </c>
      <c r="I165" s="186"/>
      <c r="L165" s="181"/>
      <c r="M165" s="187"/>
      <c r="N165" s="188"/>
      <c r="O165" s="188"/>
      <c r="P165" s="188"/>
      <c r="Q165" s="188"/>
      <c r="R165" s="188"/>
      <c r="S165" s="188"/>
      <c r="T165" s="189"/>
      <c r="AT165" s="190" t="s">
        <v>1417</v>
      </c>
      <c r="AU165" s="190" t="s">
        <v>1360</v>
      </c>
      <c r="AV165" s="11" t="s">
        <v>1360</v>
      </c>
      <c r="AW165" s="11" t="s">
        <v>1316</v>
      </c>
      <c r="AX165" s="11" t="s">
        <v>1352</v>
      </c>
      <c r="AY165" s="190" t="s">
        <v>1404</v>
      </c>
    </row>
    <row r="166" spans="2:51" s="11" customFormat="1" ht="13.5">
      <c r="B166" s="181"/>
      <c r="D166" s="178" t="s">
        <v>1417</v>
      </c>
      <c r="E166" s="190" t="s">
        <v>1299</v>
      </c>
      <c r="F166" s="199" t="s">
        <v>1514</v>
      </c>
      <c r="H166" s="200">
        <v>-45</v>
      </c>
      <c r="I166" s="186"/>
      <c r="L166" s="181"/>
      <c r="M166" s="187"/>
      <c r="N166" s="188"/>
      <c r="O166" s="188"/>
      <c r="P166" s="188"/>
      <c r="Q166" s="188"/>
      <c r="R166" s="188"/>
      <c r="S166" s="188"/>
      <c r="T166" s="189"/>
      <c r="AT166" s="190" t="s">
        <v>1417</v>
      </c>
      <c r="AU166" s="190" t="s">
        <v>1360</v>
      </c>
      <c r="AV166" s="11" t="s">
        <v>1360</v>
      </c>
      <c r="AW166" s="11" t="s">
        <v>1316</v>
      </c>
      <c r="AX166" s="11" t="s">
        <v>1352</v>
      </c>
      <c r="AY166" s="190" t="s">
        <v>1404</v>
      </c>
    </row>
    <row r="167" spans="2:51" s="11" customFormat="1" ht="13.5">
      <c r="B167" s="181"/>
      <c r="D167" s="178" t="s">
        <v>1417</v>
      </c>
      <c r="E167" s="190" t="s">
        <v>1299</v>
      </c>
      <c r="F167" s="199" t="s">
        <v>1515</v>
      </c>
      <c r="H167" s="200">
        <v>-49</v>
      </c>
      <c r="I167" s="186"/>
      <c r="L167" s="181"/>
      <c r="M167" s="187"/>
      <c r="N167" s="188"/>
      <c r="O167" s="188"/>
      <c r="P167" s="188"/>
      <c r="Q167" s="188"/>
      <c r="R167" s="188"/>
      <c r="S167" s="188"/>
      <c r="T167" s="189"/>
      <c r="AT167" s="190" t="s">
        <v>1417</v>
      </c>
      <c r="AU167" s="190" t="s">
        <v>1360</v>
      </c>
      <c r="AV167" s="11" t="s">
        <v>1360</v>
      </c>
      <c r="AW167" s="11" t="s">
        <v>1316</v>
      </c>
      <c r="AX167" s="11" t="s">
        <v>1352</v>
      </c>
      <c r="AY167" s="190" t="s">
        <v>1404</v>
      </c>
    </row>
    <row r="168" spans="2:51" s="11" customFormat="1" ht="13.5">
      <c r="B168" s="181"/>
      <c r="D168" s="178" t="s">
        <v>1417</v>
      </c>
      <c r="E168" s="190" t="s">
        <v>1299</v>
      </c>
      <c r="F168" s="199" t="s">
        <v>1516</v>
      </c>
      <c r="H168" s="200">
        <v>-2</v>
      </c>
      <c r="I168" s="186"/>
      <c r="L168" s="181"/>
      <c r="M168" s="187"/>
      <c r="N168" s="188"/>
      <c r="O168" s="188"/>
      <c r="P168" s="188"/>
      <c r="Q168" s="188"/>
      <c r="R168" s="188"/>
      <c r="S168" s="188"/>
      <c r="T168" s="189"/>
      <c r="AT168" s="190" t="s">
        <v>1417</v>
      </c>
      <c r="AU168" s="190" t="s">
        <v>1360</v>
      </c>
      <c r="AV168" s="11" t="s">
        <v>1360</v>
      </c>
      <c r="AW168" s="11" t="s">
        <v>1316</v>
      </c>
      <c r="AX168" s="11" t="s">
        <v>1352</v>
      </c>
      <c r="AY168" s="190" t="s">
        <v>1404</v>
      </c>
    </row>
    <row r="169" spans="2:51" s="11" customFormat="1" ht="13.5">
      <c r="B169" s="181"/>
      <c r="D169" s="178" t="s">
        <v>1417</v>
      </c>
      <c r="E169" s="190" t="s">
        <v>1299</v>
      </c>
      <c r="F169" s="199" t="s">
        <v>1517</v>
      </c>
      <c r="H169" s="200">
        <v>-50</v>
      </c>
      <c r="I169" s="186"/>
      <c r="L169" s="181"/>
      <c r="M169" s="187"/>
      <c r="N169" s="188"/>
      <c r="O169" s="188"/>
      <c r="P169" s="188"/>
      <c r="Q169" s="188"/>
      <c r="R169" s="188"/>
      <c r="S169" s="188"/>
      <c r="T169" s="189"/>
      <c r="AT169" s="190" t="s">
        <v>1417</v>
      </c>
      <c r="AU169" s="190" t="s">
        <v>1360</v>
      </c>
      <c r="AV169" s="11" t="s">
        <v>1360</v>
      </c>
      <c r="AW169" s="11" t="s">
        <v>1316</v>
      </c>
      <c r="AX169" s="11" t="s">
        <v>1352</v>
      </c>
      <c r="AY169" s="190" t="s">
        <v>1404</v>
      </c>
    </row>
    <row r="170" spans="2:51" s="13" customFormat="1" ht="13.5">
      <c r="B170" s="201"/>
      <c r="D170" s="182" t="s">
        <v>1417</v>
      </c>
      <c r="E170" s="202" t="s">
        <v>1299</v>
      </c>
      <c r="F170" s="203" t="s">
        <v>1436</v>
      </c>
      <c r="H170" s="204">
        <v>632</v>
      </c>
      <c r="I170" s="205"/>
      <c r="L170" s="201"/>
      <c r="M170" s="206"/>
      <c r="N170" s="207"/>
      <c r="O170" s="207"/>
      <c r="P170" s="207"/>
      <c r="Q170" s="207"/>
      <c r="R170" s="207"/>
      <c r="S170" s="207"/>
      <c r="T170" s="208"/>
      <c r="AT170" s="209" t="s">
        <v>1417</v>
      </c>
      <c r="AU170" s="209" t="s">
        <v>1360</v>
      </c>
      <c r="AV170" s="13" t="s">
        <v>1411</v>
      </c>
      <c r="AW170" s="13" t="s">
        <v>1316</v>
      </c>
      <c r="AX170" s="13" t="s">
        <v>1300</v>
      </c>
      <c r="AY170" s="209" t="s">
        <v>1404</v>
      </c>
    </row>
    <row r="171" spans="2:65" s="1" customFormat="1" ht="31.5" customHeight="1">
      <c r="B171" s="165"/>
      <c r="C171" s="166" t="s">
        <v>1518</v>
      </c>
      <c r="D171" s="166" t="s">
        <v>1406</v>
      </c>
      <c r="E171" s="167" t="s">
        <v>1519</v>
      </c>
      <c r="F171" s="168" t="s">
        <v>1520</v>
      </c>
      <c r="G171" s="169" t="s">
        <v>1427</v>
      </c>
      <c r="H171" s="170">
        <v>10112</v>
      </c>
      <c r="I171" s="171"/>
      <c r="J171" s="172">
        <f>ROUND(I171*H171,2)</f>
        <v>0</v>
      </c>
      <c r="K171" s="168" t="s">
        <v>1410</v>
      </c>
      <c r="L171" s="35"/>
      <c r="M171" s="173" t="s">
        <v>1299</v>
      </c>
      <c r="N171" s="174" t="s">
        <v>1323</v>
      </c>
      <c r="O171" s="36"/>
      <c r="P171" s="175">
        <f>O171*H171</f>
        <v>0</v>
      </c>
      <c r="Q171" s="175">
        <v>0</v>
      </c>
      <c r="R171" s="175">
        <f>Q171*H171</f>
        <v>0</v>
      </c>
      <c r="S171" s="175">
        <v>0</v>
      </c>
      <c r="T171" s="176">
        <f>S171*H171</f>
        <v>0</v>
      </c>
      <c r="AR171" s="18" t="s">
        <v>1411</v>
      </c>
      <c r="AT171" s="18" t="s">
        <v>1406</v>
      </c>
      <c r="AU171" s="18" t="s">
        <v>1360</v>
      </c>
      <c r="AY171" s="18" t="s">
        <v>1404</v>
      </c>
      <c r="BE171" s="177">
        <f>IF(N171="základní",J171,0)</f>
        <v>0</v>
      </c>
      <c r="BF171" s="177">
        <f>IF(N171="snížená",J171,0)</f>
        <v>0</v>
      </c>
      <c r="BG171" s="177">
        <f>IF(N171="zákl. přenesená",J171,0)</f>
        <v>0</v>
      </c>
      <c r="BH171" s="177">
        <f>IF(N171="sníž. přenesená",J171,0)</f>
        <v>0</v>
      </c>
      <c r="BI171" s="177">
        <f>IF(N171="nulová",J171,0)</f>
        <v>0</v>
      </c>
      <c r="BJ171" s="18" t="s">
        <v>1300</v>
      </c>
      <c r="BK171" s="177">
        <f>ROUND(I171*H171,2)</f>
        <v>0</v>
      </c>
      <c r="BL171" s="18" t="s">
        <v>1411</v>
      </c>
      <c r="BM171" s="18" t="s">
        <v>1521</v>
      </c>
    </row>
    <row r="172" spans="2:47" s="1" customFormat="1" ht="40.5">
      <c r="B172" s="35"/>
      <c r="D172" s="178" t="s">
        <v>1413</v>
      </c>
      <c r="F172" s="179" t="s">
        <v>1522</v>
      </c>
      <c r="I172" s="134"/>
      <c r="L172" s="35"/>
      <c r="M172" s="65"/>
      <c r="N172" s="36"/>
      <c r="O172" s="36"/>
      <c r="P172" s="36"/>
      <c r="Q172" s="36"/>
      <c r="R172" s="36"/>
      <c r="S172" s="36"/>
      <c r="T172" s="66"/>
      <c r="AT172" s="18" t="s">
        <v>1413</v>
      </c>
      <c r="AU172" s="18" t="s">
        <v>1360</v>
      </c>
    </row>
    <row r="173" spans="2:47" s="1" customFormat="1" ht="162">
      <c r="B173" s="35"/>
      <c r="D173" s="178" t="s">
        <v>1415</v>
      </c>
      <c r="F173" s="180" t="s">
        <v>1501</v>
      </c>
      <c r="I173" s="134"/>
      <c r="L173" s="35"/>
      <c r="M173" s="65"/>
      <c r="N173" s="36"/>
      <c r="O173" s="36"/>
      <c r="P173" s="36"/>
      <c r="Q173" s="36"/>
      <c r="R173" s="36"/>
      <c r="S173" s="36"/>
      <c r="T173" s="66"/>
      <c r="AT173" s="18" t="s">
        <v>1415</v>
      </c>
      <c r="AU173" s="18" t="s">
        <v>1360</v>
      </c>
    </row>
    <row r="174" spans="2:51" s="11" customFormat="1" ht="13.5">
      <c r="B174" s="181"/>
      <c r="D174" s="178" t="s">
        <v>1417</v>
      </c>
      <c r="E174" s="190" t="s">
        <v>1299</v>
      </c>
      <c r="F174" s="199" t="s">
        <v>1523</v>
      </c>
      <c r="H174" s="200">
        <v>10112</v>
      </c>
      <c r="I174" s="186"/>
      <c r="L174" s="181"/>
      <c r="M174" s="187"/>
      <c r="N174" s="188"/>
      <c r="O174" s="188"/>
      <c r="P174" s="188"/>
      <c r="Q174" s="188"/>
      <c r="R174" s="188"/>
      <c r="S174" s="188"/>
      <c r="T174" s="189"/>
      <c r="AT174" s="190" t="s">
        <v>1417</v>
      </c>
      <c r="AU174" s="190" t="s">
        <v>1360</v>
      </c>
      <c r="AV174" s="11" t="s">
        <v>1360</v>
      </c>
      <c r="AW174" s="11" t="s">
        <v>1316</v>
      </c>
      <c r="AX174" s="11" t="s">
        <v>1300</v>
      </c>
      <c r="AY174" s="190" t="s">
        <v>1404</v>
      </c>
    </row>
    <row r="175" spans="2:51" s="12" customFormat="1" ht="13.5">
      <c r="B175" s="191"/>
      <c r="D175" s="182" t="s">
        <v>1417</v>
      </c>
      <c r="E175" s="211" t="s">
        <v>1299</v>
      </c>
      <c r="F175" s="212" t="s">
        <v>1524</v>
      </c>
      <c r="H175" s="213" t="s">
        <v>1299</v>
      </c>
      <c r="I175" s="195"/>
      <c r="L175" s="191"/>
      <c r="M175" s="196"/>
      <c r="N175" s="197"/>
      <c r="O175" s="197"/>
      <c r="P175" s="197"/>
      <c r="Q175" s="197"/>
      <c r="R175" s="197"/>
      <c r="S175" s="197"/>
      <c r="T175" s="198"/>
      <c r="AT175" s="194" t="s">
        <v>1417</v>
      </c>
      <c r="AU175" s="194" t="s">
        <v>1360</v>
      </c>
      <c r="AV175" s="12" t="s">
        <v>1300</v>
      </c>
      <c r="AW175" s="12" t="s">
        <v>1316</v>
      </c>
      <c r="AX175" s="12" t="s">
        <v>1352</v>
      </c>
      <c r="AY175" s="194" t="s">
        <v>1404</v>
      </c>
    </row>
    <row r="176" spans="2:65" s="1" customFormat="1" ht="22.5" customHeight="1">
      <c r="B176" s="165"/>
      <c r="C176" s="166" t="s">
        <v>1285</v>
      </c>
      <c r="D176" s="166" t="s">
        <v>1406</v>
      </c>
      <c r="E176" s="167" t="s">
        <v>1525</v>
      </c>
      <c r="F176" s="168" t="s">
        <v>1526</v>
      </c>
      <c r="G176" s="169" t="s">
        <v>1427</v>
      </c>
      <c r="H176" s="170">
        <v>146</v>
      </c>
      <c r="I176" s="171"/>
      <c r="J176" s="172">
        <f>ROUND(I176*H176,2)</f>
        <v>0</v>
      </c>
      <c r="K176" s="168" t="s">
        <v>1410</v>
      </c>
      <c r="L176" s="35"/>
      <c r="M176" s="173" t="s">
        <v>1299</v>
      </c>
      <c r="N176" s="174" t="s">
        <v>1323</v>
      </c>
      <c r="O176" s="36"/>
      <c r="P176" s="175">
        <f>O176*H176</f>
        <v>0</v>
      </c>
      <c r="Q176" s="175">
        <v>0</v>
      </c>
      <c r="R176" s="175">
        <f>Q176*H176</f>
        <v>0</v>
      </c>
      <c r="S176" s="175">
        <v>0</v>
      </c>
      <c r="T176" s="176">
        <f>S176*H176</f>
        <v>0</v>
      </c>
      <c r="AR176" s="18" t="s">
        <v>1411</v>
      </c>
      <c r="AT176" s="18" t="s">
        <v>1406</v>
      </c>
      <c r="AU176" s="18" t="s">
        <v>1360</v>
      </c>
      <c r="AY176" s="18" t="s">
        <v>1404</v>
      </c>
      <c r="BE176" s="177">
        <f>IF(N176="základní",J176,0)</f>
        <v>0</v>
      </c>
      <c r="BF176" s="177">
        <f>IF(N176="snížená",J176,0)</f>
        <v>0</v>
      </c>
      <c r="BG176" s="177">
        <f>IF(N176="zákl. přenesená",J176,0)</f>
        <v>0</v>
      </c>
      <c r="BH176" s="177">
        <f>IF(N176="sníž. přenesená",J176,0)</f>
        <v>0</v>
      </c>
      <c r="BI176" s="177">
        <f>IF(N176="nulová",J176,0)</f>
        <v>0</v>
      </c>
      <c r="BJ176" s="18" t="s">
        <v>1300</v>
      </c>
      <c r="BK176" s="177">
        <f>ROUND(I176*H176,2)</f>
        <v>0</v>
      </c>
      <c r="BL176" s="18" t="s">
        <v>1411</v>
      </c>
      <c r="BM176" s="18" t="s">
        <v>1527</v>
      </c>
    </row>
    <row r="177" spans="2:47" s="1" customFormat="1" ht="27">
      <c r="B177" s="35"/>
      <c r="D177" s="178" t="s">
        <v>1413</v>
      </c>
      <c r="F177" s="179" t="s">
        <v>1528</v>
      </c>
      <c r="I177" s="134"/>
      <c r="L177" s="35"/>
      <c r="M177" s="65"/>
      <c r="N177" s="36"/>
      <c r="O177" s="36"/>
      <c r="P177" s="36"/>
      <c r="Q177" s="36"/>
      <c r="R177" s="36"/>
      <c r="S177" s="36"/>
      <c r="T177" s="66"/>
      <c r="AT177" s="18" t="s">
        <v>1413</v>
      </c>
      <c r="AU177" s="18" t="s">
        <v>1360</v>
      </c>
    </row>
    <row r="178" spans="2:47" s="1" customFormat="1" ht="148.5">
      <c r="B178" s="35"/>
      <c r="D178" s="178" t="s">
        <v>1415</v>
      </c>
      <c r="F178" s="180" t="s">
        <v>1529</v>
      </c>
      <c r="I178" s="134"/>
      <c r="L178" s="35"/>
      <c r="M178" s="65"/>
      <c r="N178" s="36"/>
      <c r="O178" s="36"/>
      <c r="P178" s="36"/>
      <c r="Q178" s="36"/>
      <c r="R178" s="36"/>
      <c r="S178" s="36"/>
      <c r="T178" s="66"/>
      <c r="AT178" s="18" t="s">
        <v>1415</v>
      </c>
      <c r="AU178" s="18" t="s">
        <v>1360</v>
      </c>
    </row>
    <row r="179" spans="2:51" s="12" customFormat="1" ht="13.5">
      <c r="B179" s="191"/>
      <c r="D179" s="178" t="s">
        <v>1417</v>
      </c>
      <c r="E179" s="192" t="s">
        <v>1299</v>
      </c>
      <c r="F179" s="193" t="s">
        <v>1530</v>
      </c>
      <c r="H179" s="194" t="s">
        <v>1299</v>
      </c>
      <c r="I179" s="195"/>
      <c r="L179" s="191"/>
      <c r="M179" s="196"/>
      <c r="N179" s="197"/>
      <c r="O179" s="197"/>
      <c r="P179" s="197"/>
      <c r="Q179" s="197"/>
      <c r="R179" s="197"/>
      <c r="S179" s="197"/>
      <c r="T179" s="198"/>
      <c r="AT179" s="194" t="s">
        <v>1417</v>
      </c>
      <c r="AU179" s="194" t="s">
        <v>1360</v>
      </c>
      <c r="AV179" s="12" t="s">
        <v>1300</v>
      </c>
      <c r="AW179" s="12" t="s">
        <v>1316</v>
      </c>
      <c r="AX179" s="12" t="s">
        <v>1352</v>
      </c>
      <c r="AY179" s="194" t="s">
        <v>1404</v>
      </c>
    </row>
    <row r="180" spans="2:51" s="11" customFormat="1" ht="13.5">
      <c r="B180" s="181"/>
      <c r="D180" s="178" t="s">
        <v>1417</v>
      </c>
      <c r="E180" s="190" t="s">
        <v>1299</v>
      </c>
      <c r="F180" s="199" t="s">
        <v>1531</v>
      </c>
      <c r="H180" s="200">
        <v>45</v>
      </c>
      <c r="I180" s="186"/>
      <c r="L180" s="181"/>
      <c r="M180" s="187"/>
      <c r="N180" s="188"/>
      <c r="O180" s="188"/>
      <c r="P180" s="188"/>
      <c r="Q180" s="188"/>
      <c r="R180" s="188"/>
      <c r="S180" s="188"/>
      <c r="T180" s="189"/>
      <c r="AT180" s="190" t="s">
        <v>1417</v>
      </c>
      <c r="AU180" s="190" t="s">
        <v>1360</v>
      </c>
      <c r="AV180" s="11" t="s">
        <v>1360</v>
      </c>
      <c r="AW180" s="11" t="s">
        <v>1316</v>
      </c>
      <c r="AX180" s="11" t="s">
        <v>1352</v>
      </c>
      <c r="AY180" s="190" t="s">
        <v>1404</v>
      </c>
    </row>
    <row r="181" spans="2:51" s="11" customFormat="1" ht="13.5">
      <c r="B181" s="181"/>
      <c r="D181" s="178" t="s">
        <v>1417</v>
      </c>
      <c r="E181" s="190" t="s">
        <v>1299</v>
      </c>
      <c r="F181" s="199" t="s">
        <v>1532</v>
      </c>
      <c r="H181" s="200">
        <v>49</v>
      </c>
      <c r="I181" s="186"/>
      <c r="L181" s="181"/>
      <c r="M181" s="187"/>
      <c r="N181" s="188"/>
      <c r="O181" s="188"/>
      <c r="P181" s="188"/>
      <c r="Q181" s="188"/>
      <c r="R181" s="188"/>
      <c r="S181" s="188"/>
      <c r="T181" s="189"/>
      <c r="AT181" s="190" t="s">
        <v>1417</v>
      </c>
      <c r="AU181" s="190" t="s">
        <v>1360</v>
      </c>
      <c r="AV181" s="11" t="s">
        <v>1360</v>
      </c>
      <c r="AW181" s="11" t="s">
        <v>1316</v>
      </c>
      <c r="AX181" s="11" t="s">
        <v>1352</v>
      </c>
      <c r="AY181" s="190" t="s">
        <v>1404</v>
      </c>
    </row>
    <row r="182" spans="2:51" s="11" customFormat="1" ht="13.5">
      <c r="B182" s="181"/>
      <c r="D182" s="178" t="s">
        <v>1417</v>
      </c>
      <c r="E182" s="190" t="s">
        <v>1299</v>
      </c>
      <c r="F182" s="199" t="s">
        <v>1533</v>
      </c>
      <c r="H182" s="200">
        <v>2</v>
      </c>
      <c r="I182" s="186"/>
      <c r="L182" s="181"/>
      <c r="M182" s="187"/>
      <c r="N182" s="188"/>
      <c r="O182" s="188"/>
      <c r="P182" s="188"/>
      <c r="Q182" s="188"/>
      <c r="R182" s="188"/>
      <c r="S182" s="188"/>
      <c r="T182" s="189"/>
      <c r="AT182" s="190" t="s">
        <v>1417</v>
      </c>
      <c r="AU182" s="190" t="s">
        <v>1360</v>
      </c>
      <c r="AV182" s="11" t="s">
        <v>1360</v>
      </c>
      <c r="AW182" s="11" t="s">
        <v>1316</v>
      </c>
      <c r="AX182" s="11" t="s">
        <v>1352</v>
      </c>
      <c r="AY182" s="190" t="s">
        <v>1404</v>
      </c>
    </row>
    <row r="183" spans="2:51" s="11" customFormat="1" ht="13.5">
      <c r="B183" s="181"/>
      <c r="D183" s="178" t="s">
        <v>1417</v>
      </c>
      <c r="E183" s="190" t="s">
        <v>1299</v>
      </c>
      <c r="F183" s="199" t="s">
        <v>1534</v>
      </c>
      <c r="H183" s="200">
        <v>50</v>
      </c>
      <c r="I183" s="186"/>
      <c r="L183" s="181"/>
      <c r="M183" s="187"/>
      <c r="N183" s="188"/>
      <c r="O183" s="188"/>
      <c r="P183" s="188"/>
      <c r="Q183" s="188"/>
      <c r="R183" s="188"/>
      <c r="S183" s="188"/>
      <c r="T183" s="189"/>
      <c r="AT183" s="190" t="s">
        <v>1417</v>
      </c>
      <c r="AU183" s="190" t="s">
        <v>1360</v>
      </c>
      <c r="AV183" s="11" t="s">
        <v>1360</v>
      </c>
      <c r="AW183" s="11" t="s">
        <v>1316</v>
      </c>
      <c r="AX183" s="11" t="s">
        <v>1352</v>
      </c>
      <c r="AY183" s="190" t="s">
        <v>1404</v>
      </c>
    </row>
    <row r="184" spans="2:51" s="13" customFormat="1" ht="13.5">
      <c r="B184" s="201"/>
      <c r="D184" s="182" t="s">
        <v>1417</v>
      </c>
      <c r="E184" s="202" t="s">
        <v>1299</v>
      </c>
      <c r="F184" s="203" t="s">
        <v>1436</v>
      </c>
      <c r="H184" s="204">
        <v>146</v>
      </c>
      <c r="I184" s="205"/>
      <c r="L184" s="201"/>
      <c r="M184" s="206"/>
      <c r="N184" s="207"/>
      <c r="O184" s="207"/>
      <c r="P184" s="207"/>
      <c r="Q184" s="207"/>
      <c r="R184" s="207"/>
      <c r="S184" s="207"/>
      <c r="T184" s="208"/>
      <c r="AT184" s="209" t="s">
        <v>1417</v>
      </c>
      <c r="AU184" s="209" t="s">
        <v>1360</v>
      </c>
      <c r="AV184" s="13" t="s">
        <v>1411</v>
      </c>
      <c r="AW184" s="13" t="s">
        <v>1316</v>
      </c>
      <c r="AX184" s="13" t="s">
        <v>1300</v>
      </c>
      <c r="AY184" s="209" t="s">
        <v>1404</v>
      </c>
    </row>
    <row r="185" spans="2:65" s="1" customFormat="1" ht="22.5" customHeight="1">
      <c r="B185" s="165"/>
      <c r="C185" s="166" t="s">
        <v>1535</v>
      </c>
      <c r="D185" s="166" t="s">
        <v>1406</v>
      </c>
      <c r="E185" s="167" t="s">
        <v>1536</v>
      </c>
      <c r="F185" s="168" t="s">
        <v>1537</v>
      </c>
      <c r="G185" s="169" t="s">
        <v>1427</v>
      </c>
      <c r="H185" s="170">
        <v>778</v>
      </c>
      <c r="I185" s="171"/>
      <c r="J185" s="172">
        <f>ROUND(I185*H185,2)</f>
        <v>0</v>
      </c>
      <c r="K185" s="168" t="s">
        <v>1410</v>
      </c>
      <c r="L185" s="35"/>
      <c r="M185" s="173" t="s">
        <v>1299</v>
      </c>
      <c r="N185" s="174" t="s">
        <v>1323</v>
      </c>
      <c r="O185" s="36"/>
      <c r="P185" s="175">
        <f>O185*H185</f>
        <v>0</v>
      </c>
      <c r="Q185" s="175">
        <v>0</v>
      </c>
      <c r="R185" s="175">
        <f>Q185*H185</f>
        <v>0</v>
      </c>
      <c r="S185" s="175">
        <v>0</v>
      </c>
      <c r="T185" s="176">
        <f>S185*H185</f>
        <v>0</v>
      </c>
      <c r="AR185" s="18" t="s">
        <v>1411</v>
      </c>
      <c r="AT185" s="18" t="s">
        <v>1406</v>
      </c>
      <c r="AU185" s="18" t="s">
        <v>1360</v>
      </c>
      <c r="AY185" s="18" t="s">
        <v>1404</v>
      </c>
      <c r="BE185" s="177">
        <f>IF(N185="základní",J185,0)</f>
        <v>0</v>
      </c>
      <c r="BF185" s="177">
        <f>IF(N185="snížená",J185,0)</f>
        <v>0</v>
      </c>
      <c r="BG185" s="177">
        <f>IF(N185="zákl. přenesená",J185,0)</f>
        <v>0</v>
      </c>
      <c r="BH185" s="177">
        <f>IF(N185="sníž. přenesená",J185,0)</f>
        <v>0</v>
      </c>
      <c r="BI185" s="177">
        <f>IF(N185="nulová",J185,0)</f>
        <v>0</v>
      </c>
      <c r="BJ185" s="18" t="s">
        <v>1300</v>
      </c>
      <c r="BK185" s="177">
        <f>ROUND(I185*H185,2)</f>
        <v>0</v>
      </c>
      <c r="BL185" s="18" t="s">
        <v>1411</v>
      </c>
      <c r="BM185" s="18" t="s">
        <v>1538</v>
      </c>
    </row>
    <row r="186" spans="2:47" s="1" customFormat="1" ht="13.5">
      <c r="B186" s="35"/>
      <c r="D186" s="178" t="s">
        <v>1413</v>
      </c>
      <c r="F186" s="179" t="s">
        <v>1537</v>
      </c>
      <c r="I186" s="134"/>
      <c r="L186" s="35"/>
      <c r="M186" s="65"/>
      <c r="N186" s="36"/>
      <c r="O186" s="36"/>
      <c r="P186" s="36"/>
      <c r="Q186" s="36"/>
      <c r="R186" s="36"/>
      <c r="S186" s="36"/>
      <c r="T186" s="66"/>
      <c r="AT186" s="18" t="s">
        <v>1413</v>
      </c>
      <c r="AU186" s="18" t="s">
        <v>1360</v>
      </c>
    </row>
    <row r="187" spans="2:47" s="1" customFormat="1" ht="162">
      <c r="B187" s="35"/>
      <c r="D187" s="178" t="s">
        <v>1415</v>
      </c>
      <c r="F187" s="180" t="s">
        <v>1539</v>
      </c>
      <c r="I187" s="134"/>
      <c r="L187" s="35"/>
      <c r="M187" s="65"/>
      <c r="N187" s="36"/>
      <c r="O187" s="36"/>
      <c r="P187" s="36"/>
      <c r="Q187" s="36"/>
      <c r="R187" s="36"/>
      <c r="S187" s="36"/>
      <c r="T187" s="66"/>
      <c r="AT187" s="18" t="s">
        <v>1415</v>
      </c>
      <c r="AU187" s="18" t="s">
        <v>1360</v>
      </c>
    </row>
    <row r="188" spans="2:51" s="11" customFormat="1" ht="13.5">
      <c r="B188" s="181"/>
      <c r="D188" s="178" t="s">
        <v>1417</v>
      </c>
      <c r="E188" s="190" t="s">
        <v>1299</v>
      </c>
      <c r="F188" s="199" t="s">
        <v>1540</v>
      </c>
      <c r="H188" s="200">
        <v>146</v>
      </c>
      <c r="I188" s="186"/>
      <c r="L188" s="181"/>
      <c r="M188" s="187"/>
      <c r="N188" s="188"/>
      <c r="O188" s="188"/>
      <c r="P188" s="188"/>
      <c r="Q188" s="188"/>
      <c r="R188" s="188"/>
      <c r="S188" s="188"/>
      <c r="T188" s="189"/>
      <c r="AT188" s="190" t="s">
        <v>1417</v>
      </c>
      <c r="AU188" s="190" t="s">
        <v>1360</v>
      </c>
      <c r="AV188" s="11" t="s">
        <v>1360</v>
      </c>
      <c r="AW188" s="11" t="s">
        <v>1316</v>
      </c>
      <c r="AX188" s="11" t="s">
        <v>1352</v>
      </c>
      <c r="AY188" s="190" t="s">
        <v>1404</v>
      </c>
    </row>
    <row r="189" spans="2:51" s="11" customFormat="1" ht="13.5">
      <c r="B189" s="181"/>
      <c r="D189" s="178" t="s">
        <v>1417</v>
      </c>
      <c r="E189" s="190" t="s">
        <v>1299</v>
      </c>
      <c r="F189" s="199" t="s">
        <v>1541</v>
      </c>
      <c r="H189" s="200">
        <v>632</v>
      </c>
      <c r="I189" s="186"/>
      <c r="L189" s="181"/>
      <c r="M189" s="187"/>
      <c r="N189" s="188"/>
      <c r="O189" s="188"/>
      <c r="P189" s="188"/>
      <c r="Q189" s="188"/>
      <c r="R189" s="188"/>
      <c r="S189" s="188"/>
      <c r="T189" s="189"/>
      <c r="AT189" s="190" t="s">
        <v>1417</v>
      </c>
      <c r="AU189" s="190" t="s">
        <v>1360</v>
      </c>
      <c r="AV189" s="11" t="s">
        <v>1360</v>
      </c>
      <c r="AW189" s="11" t="s">
        <v>1316</v>
      </c>
      <c r="AX189" s="11" t="s">
        <v>1352</v>
      </c>
      <c r="AY189" s="190" t="s">
        <v>1404</v>
      </c>
    </row>
    <row r="190" spans="2:51" s="13" customFormat="1" ht="13.5">
      <c r="B190" s="201"/>
      <c r="D190" s="182" t="s">
        <v>1417</v>
      </c>
      <c r="E190" s="202" t="s">
        <v>1299</v>
      </c>
      <c r="F190" s="203" t="s">
        <v>1436</v>
      </c>
      <c r="H190" s="204">
        <v>778</v>
      </c>
      <c r="I190" s="205"/>
      <c r="L190" s="201"/>
      <c r="M190" s="206"/>
      <c r="N190" s="207"/>
      <c r="O190" s="207"/>
      <c r="P190" s="207"/>
      <c r="Q190" s="207"/>
      <c r="R190" s="207"/>
      <c r="S190" s="207"/>
      <c r="T190" s="208"/>
      <c r="AT190" s="209" t="s">
        <v>1417</v>
      </c>
      <c r="AU190" s="209" t="s">
        <v>1360</v>
      </c>
      <c r="AV190" s="13" t="s">
        <v>1411</v>
      </c>
      <c r="AW190" s="13" t="s">
        <v>1316</v>
      </c>
      <c r="AX190" s="13" t="s">
        <v>1300</v>
      </c>
      <c r="AY190" s="209" t="s">
        <v>1404</v>
      </c>
    </row>
    <row r="191" spans="2:65" s="1" customFormat="1" ht="22.5" customHeight="1">
      <c r="B191" s="165"/>
      <c r="C191" s="166" t="s">
        <v>1542</v>
      </c>
      <c r="D191" s="166" t="s">
        <v>1406</v>
      </c>
      <c r="E191" s="167" t="s">
        <v>1543</v>
      </c>
      <c r="F191" s="168" t="s">
        <v>1544</v>
      </c>
      <c r="G191" s="169" t="s">
        <v>1545</v>
      </c>
      <c r="H191" s="170">
        <v>1264</v>
      </c>
      <c r="I191" s="171"/>
      <c r="J191" s="172">
        <f>ROUND(I191*H191,2)</f>
        <v>0</v>
      </c>
      <c r="K191" s="168" t="s">
        <v>1410</v>
      </c>
      <c r="L191" s="35"/>
      <c r="M191" s="173" t="s">
        <v>1299</v>
      </c>
      <c r="N191" s="174" t="s">
        <v>1323</v>
      </c>
      <c r="O191" s="36"/>
      <c r="P191" s="175">
        <f>O191*H191</f>
        <v>0</v>
      </c>
      <c r="Q191" s="175">
        <v>0</v>
      </c>
      <c r="R191" s="175">
        <f>Q191*H191</f>
        <v>0</v>
      </c>
      <c r="S191" s="175">
        <v>0</v>
      </c>
      <c r="T191" s="176">
        <f>S191*H191</f>
        <v>0</v>
      </c>
      <c r="AR191" s="18" t="s">
        <v>1411</v>
      </c>
      <c r="AT191" s="18" t="s">
        <v>1406</v>
      </c>
      <c r="AU191" s="18" t="s">
        <v>1360</v>
      </c>
      <c r="AY191" s="18" t="s">
        <v>1404</v>
      </c>
      <c r="BE191" s="177">
        <f>IF(N191="základní",J191,0)</f>
        <v>0</v>
      </c>
      <c r="BF191" s="177">
        <f>IF(N191="snížená",J191,0)</f>
        <v>0</v>
      </c>
      <c r="BG191" s="177">
        <f>IF(N191="zákl. přenesená",J191,0)</f>
        <v>0</v>
      </c>
      <c r="BH191" s="177">
        <f>IF(N191="sníž. přenesená",J191,0)</f>
        <v>0</v>
      </c>
      <c r="BI191" s="177">
        <f>IF(N191="nulová",J191,0)</f>
        <v>0</v>
      </c>
      <c r="BJ191" s="18" t="s">
        <v>1300</v>
      </c>
      <c r="BK191" s="177">
        <f>ROUND(I191*H191,2)</f>
        <v>0</v>
      </c>
      <c r="BL191" s="18" t="s">
        <v>1411</v>
      </c>
      <c r="BM191" s="18" t="s">
        <v>1546</v>
      </c>
    </row>
    <row r="192" spans="2:47" s="1" customFormat="1" ht="13.5">
      <c r="B192" s="35"/>
      <c r="D192" s="178" t="s">
        <v>1413</v>
      </c>
      <c r="F192" s="179" t="s">
        <v>1547</v>
      </c>
      <c r="I192" s="134"/>
      <c r="L192" s="35"/>
      <c r="M192" s="65"/>
      <c r="N192" s="36"/>
      <c r="O192" s="36"/>
      <c r="P192" s="36"/>
      <c r="Q192" s="36"/>
      <c r="R192" s="36"/>
      <c r="S192" s="36"/>
      <c r="T192" s="66"/>
      <c r="AT192" s="18" t="s">
        <v>1413</v>
      </c>
      <c r="AU192" s="18" t="s">
        <v>1360</v>
      </c>
    </row>
    <row r="193" spans="2:47" s="1" customFormat="1" ht="162">
      <c r="B193" s="35"/>
      <c r="D193" s="178" t="s">
        <v>1415</v>
      </c>
      <c r="F193" s="180" t="s">
        <v>1539</v>
      </c>
      <c r="I193" s="134"/>
      <c r="L193" s="35"/>
      <c r="M193" s="65"/>
      <c r="N193" s="36"/>
      <c r="O193" s="36"/>
      <c r="P193" s="36"/>
      <c r="Q193" s="36"/>
      <c r="R193" s="36"/>
      <c r="S193" s="36"/>
      <c r="T193" s="66"/>
      <c r="AT193" s="18" t="s">
        <v>1415</v>
      </c>
      <c r="AU193" s="18" t="s">
        <v>1360</v>
      </c>
    </row>
    <row r="194" spans="2:51" s="11" customFormat="1" ht="13.5">
      <c r="B194" s="181"/>
      <c r="D194" s="178" t="s">
        <v>1417</v>
      </c>
      <c r="E194" s="190" t="s">
        <v>1299</v>
      </c>
      <c r="F194" s="199" t="s">
        <v>1548</v>
      </c>
      <c r="H194" s="200">
        <v>1264</v>
      </c>
      <c r="I194" s="186"/>
      <c r="L194" s="181"/>
      <c r="M194" s="187"/>
      <c r="N194" s="188"/>
      <c r="O194" s="188"/>
      <c r="P194" s="188"/>
      <c r="Q194" s="188"/>
      <c r="R194" s="188"/>
      <c r="S194" s="188"/>
      <c r="T194" s="189"/>
      <c r="AT194" s="190" t="s">
        <v>1417</v>
      </c>
      <c r="AU194" s="190" t="s">
        <v>1360</v>
      </c>
      <c r="AV194" s="11" t="s">
        <v>1360</v>
      </c>
      <c r="AW194" s="11" t="s">
        <v>1316</v>
      </c>
      <c r="AX194" s="11" t="s">
        <v>1300</v>
      </c>
      <c r="AY194" s="190" t="s">
        <v>1404</v>
      </c>
    </row>
    <row r="195" spans="2:51" s="12" customFormat="1" ht="13.5">
      <c r="B195" s="191"/>
      <c r="D195" s="182" t="s">
        <v>1417</v>
      </c>
      <c r="E195" s="211" t="s">
        <v>1299</v>
      </c>
      <c r="F195" s="212" t="s">
        <v>1549</v>
      </c>
      <c r="H195" s="213" t="s">
        <v>1299</v>
      </c>
      <c r="I195" s="195"/>
      <c r="L195" s="191"/>
      <c r="M195" s="196"/>
      <c r="N195" s="197"/>
      <c r="O195" s="197"/>
      <c r="P195" s="197"/>
      <c r="Q195" s="197"/>
      <c r="R195" s="197"/>
      <c r="S195" s="197"/>
      <c r="T195" s="198"/>
      <c r="AT195" s="194" t="s">
        <v>1417</v>
      </c>
      <c r="AU195" s="194" t="s">
        <v>1360</v>
      </c>
      <c r="AV195" s="12" t="s">
        <v>1300</v>
      </c>
      <c r="AW195" s="12" t="s">
        <v>1316</v>
      </c>
      <c r="AX195" s="12" t="s">
        <v>1352</v>
      </c>
      <c r="AY195" s="194" t="s">
        <v>1404</v>
      </c>
    </row>
    <row r="196" spans="2:65" s="1" customFormat="1" ht="22.5" customHeight="1">
      <c r="B196" s="165"/>
      <c r="C196" s="166" t="s">
        <v>1550</v>
      </c>
      <c r="D196" s="166" t="s">
        <v>1406</v>
      </c>
      <c r="E196" s="167" t="s">
        <v>1551</v>
      </c>
      <c r="F196" s="168" t="s">
        <v>1552</v>
      </c>
      <c r="G196" s="169" t="s">
        <v>1427</v>
      </c>
      <c r="H196" s="170">
        <v>94.215</v>
      </c>
      <c r="I196" s="171"/>
      <c r="J196" s="172">
        <f>ROUND(I196*H196,2)</f>
        <v>0</v>
      </c>
      <c r="K196" s="168" t="s">
        <v>1410</v>
      </c>
      <c r="L196" s="35"/>
      <c r="M196" s="173" t="s">
        <v>1299</v>
      </c>
      <c r="N196" s="174" t="s">
        <v>1323</v>
      </c>
      <c r="O196" s="36"/>
      <c r="P196" s="175">
        <f>O196*H196</f>
        <v>0</v>
      </c>
      <c r="Q196" s="175">
        <v>0</v>
      </c>
      <c r="R196" s="175">
        <f>Q196*H196</f>
        <v>0</v>
      </c>
      <c r="S196" s="175">
        <v>0</v>
      </c>
      <c r="T196" s="176">
        <f>S196*H196</f>
        <v>0</v>
      </c>
      <c r="AR196" s="18" t="s">
        <v>1411</v>
      </c>
      <c r="AT196" s="18" t="s">
        <v>1406</v>
      </c>
      <c r="AU196" s="18" t="s">
        <v>1360</v>
      </c>
      <c r="AY196" s="18" t="s">
        <v>1404</v>
      </c>
      <c r="BE196" s="177">
        <f>IF(N196="základní",J196,0)</f>
        <v>0</v>
      </c>
      <c r="BF196" s="177">
        <f>IF(N196="snížená",J196,0)</f>
        <v>0</v>
      </c>
      <c r="BG196" s="177">
        <f>IF(N196="zákl. přenesená",J196,0)</f>
        <v>0</v>
      </c>
      <c r="BH196" s="177">
        <f>IF(N196="sníž. přenesená",J196,0)</f>
        <v>0</v>
      </c>
      <c r="BI196" s="177">
        <f>IF(N196="nulová",J196,0)</f>
        <v>0</v>
      </c>
      <c r="BJ196" s="18" t="s">
        <v>1300</v>
      </c>
      <c r="BK196" s="177">
        <f>ROUND(I196*H196,2)</f>
        <v>0</v>
      </c>
      <c r="BL196" s="18" t="s">
        <v>1411</v>
      </c>
      <c r="BM196" s="18" t="s">
        <v>1553</v>
      </c>
    </row>
    <row r="197" spans="2:47" s="1" customFormat="1" ht="27">
      <c r="B197" s="35"/>
      <c r="D197" s="178" t="s">
        <v>1413</v>
      </c>
      <c r="F197" s="179" t="s">
        <v>1554</v>
      </c>
      <c r="I197" s="134"/>
      <c r="L197" s="35"/>
      <c r="M197" s="65"/>
      <c r="N197" s="36"/>
      <c r="O197" s="36"/>
      <c r="P197" s="36"/>
      <c r="Q197" s="36"/>
      <c r="R197" s="36"/>
      <c r="S197" s="36"/>
      <c r="T197" s="66"/>
      <c r="AT197" s="18" t="s">
        <v>1413</v>
      </c>
      <c r="AU197" s="18" t="s">
        <v>1360</v>
      </c>
    </row>
    <row r="198" spans="2:47" s="1" customFormat="1" ht="162">
      <c r="B198" s="35"/>
      <c r="D198" s="178" t="s">
        <v>1415</v>
      </c>
      <c r="F198" s="180" t="s">
        <v>1276</v>
      </c>
      <c r="I198" s="134"/>
      <c r="L198" s="35"/>
      <c r="M198" s="65"/>
      <c r="N198" s="36"/>
      <c r="O198" s="36"/>
      <c r="P198" s="36"/>
      <c r="Q198" s="36"/>
      <c r="R198" s="36"/>
      <c r="S198" s="36"/>
      <c r="T198" s="66"/>
      <c r="AT198" s="18" t="s">
        <v>1415</v>
      </c>
      <c r="AU198" s="18" t="s">
        <v>1360</v>
      </c>
    </row>
    <row r="199" spans="2:51" s="12" customFormat="1" ht="13.5">
      <c r="B199" s="191"/>
      <c r="D199" s="178" t="s">
        <v>1417</v>
      </c>
      <c r="E199" s="192" t="s">
        <v>1299</v>
      </c>
      <c r="F199" s="193" t="s">
        <v>817</v>
      </c>
      <c r="H199" s="194" t="s">
        <v>1299</v>
      </c>
      <c r="I199" s="195"/>
      <c r="L199" s="191"/>
      <c r="M199" s="196"/>
      <c r="N199" s="197"/>
      <c r="O199" s="197"/>
      <c r="P199" s="197"/>
      <c r="Q199" s="197"/>
      <c r="R199" s="197"/>
      <c r="S199" s="197"/>
      <c r="T199" s="198"/>
      <c r="AT199" s="194" t="s">
        <v>1417</v>
      </c>
      <c r="AU199" s="194" t="s">
        <v>1360</v>
      </c>
      <c r="AV199" s="12" t="s">
        <v>1300</v>
      </c>
      <c r="AW199" s="12" t="s">
        <v>1316</v>
      </c>
      <c r="AX199" s="12" t="s">
        <v>1352</v>
      </c>
      <c r="AY199" s="194" t="s">
        <v>1404</v>
      </c>
    </row>
    <row r="200" spans="2:51" s="11" customFormat="1" ht="13.5">
      <c r="B200" s="181"/>
      <c r="D200" s="178" t="s">
        <v>1417</v>
      </c>
      <c r="E200" s="190" t="s">
        <v>1299</v>
      </c>
      <c r="F200" s="199" t="s">
        <v>818</v>
      </c>
      <c r="H200" s="200">
        <v>33</v>
      </c>
      <c r="I200" s="186"/>
      <c r="L200" s="181"/>
      <c r="M200" s="187"/>
      <c r="N200" s="188"/>
      <c r="O200" s="188"/>
      <c r="P200" s="188"/>
      <c r="Q200" s="188"/>
      <c r="R200" s="188"/>
      <c r="S200" s="188"/>
      <c r="T200" s="189"/>
      <c r="AT200" s="190" t="s">
        <v>1417</v>
      </c>
      <c r="AU200" s="190" t="s">
        <v>1360</v>
      </c>
      <c r="AV200" s="11" t="s">
        <v>1360</v>
      </c>
      <c r="AW200" s="11" t="s">
        <v>1316</v>
      </c>
      <c r="AX200" s="11" t="s">
        <v>1352</v>
      </c>
      <c r="AY200" s="190" t="s">
        <v>1404</v>
      </c>
    </row>
    <row r="201" spans="2:51" s="12" customFormat="1" ht="13.5">
      <c r="B201" s="191"/>
      <c r="D201" s="178" t="s">
        <v>1417</v>
      </c>
      <c r="E201" s="192" t="s">
        <v>1299</v>
      </c>
      <c r="F201" s="193" t="s">
        <v>1449</v>
      </c>
      <c r="H201" s="194" t="s">
        <v>1299</v>
      </c>
      <c r="I201" s="195"/>
      <c r="L201" s="191"/>
      <c r="M201" s="196"/>
      <c r="N201" s="197"/>
      <c r="O201" s="197"/>
      <c r="P201" s="197"/>
      <c r="Q201" s="197"/>
      <c r="R201" s="197"/>
      <c r="S201" s="197"/>
      <c r="T201" s="198"/>
      <c r="AT201" s="194" t="s">
        <v>1417</v>
      </c>
      <c r="AU201" s="194" t="s">
        <v>1360</v>
      </c>
      <c r="AV201" s="12" t="s">
        <v>1300</v>
      </c>
      <c r="AW201" s="12" t="s">
        <v>1316</v>
      </c>
      <c r="AX201" s="12" t="s">
        <v>1352</v>
      </c>
      <c r="AY201" s="194" t="s">
        <v>1404</v>
      </c>
    </row>
    <row r="202" spans="2:51" s="11" customFormat="1" ht="13.5">
      <c r="B202" s="181"/>
      <c r="D202" s="178" t="s">
        <v>1417</v>
      </c>
      <c r="E202" s="190" t="s">
        <v>1299</v>
      </c>
      <c r="F202" s="199" t="s">
        <v>1299</v>
      </c>
      <c r="H202" s="200">
        <v>0</v>
      </c>
      <c r="I202" s="186"/>
      <c r="L202" s="181"/>
      <c r="M202" s="187"/>
      <c r="N202" s="188"/>
      <c r="O202" s="188"/>
      <c r="P202" s="188"/>
      <c r="Q202" s="188"/>
      <c r="R202" s="188"/>
      <c r="S202" s="188"/>
      <c r="T202" s="189"/>
      <c r="AT202" s="190" t="s">
        <v>1417</v>
      </c>
      <c r="AU202" s="190" t="s">
        <v>1360</v>
      </c>
      <c r="AV202" s="11" t="s">
        <v>1360</v>
      </c>
      <c r="AW202" s="11" t="s">
        <v>1316</v>
      </c>
      <c r="AX202" s="11" t="s">
        <v>1352</v>
      </c>
      <c r="AY202" s="190" t="s">
        <v>1404</v>
      </c>
    </row>
    <row r="203" spans="2:51" s="12" customFormat="1" ht="13.5">
      <c r="B203" s="191"/>
      <c r="D203" s="178" t="s">
        <v>1417</v>
      </c>
      <c r="E203" s="192" t="s">
        <v>1299</v>
      </c>
      <c r="F203" s="193" t="s">
        <v>819</v>
      </c>
      <c r="H203" s="194" t="s">
        <v>1299</v>
      </c>
      <c r="I203" s="195"/>
      <c r="L203" s="191"/>
      <c r="M203" s="196"/>
      <c r="N203" s="197"/>
      <c r="O203" s="197"/>
      <c r="P203" s="197"/>
      <c r="Q203" s="197"/>
      <c r="R203" s="197"/>
      <c r="S203" s="197"/>
      <c r="T203" s="198"/>
      <c r="AT203" s="194" t="s">
        <v>1417</v>
      </c>
      <c r="AU203" s="194" t="s">
        <v>1360</v>
      </c>
      <c r="AV203" s="12" t="s">
        <v>1300</v>
      </c>
      <c r="AW203" s="12" t="s">
        <v>1316</v>
      </c>
      <c r="AX203" s="12" t="s">
        <v>1352</v>
      </c>
      <c r="AY203" s="194" t="s">
        <v>1404</v>
      </c>
    </row>
    <row r="204" spans="2:51" s="11" customFormat="1" ht="13.5">
      <c r="B204" s="181"/>
      <c r="D204" s="178" t="s">
        <v>1417</v>
      </c>
      <c r="E204" s="190" t="s">
        <v>1299</v>
      </c>
      <c r="F204" s="199" t="s">
        <v>820</v>
      </c>
      <c r="H204" s="200">
        <v>12</v>
      </c>
      <c r="I204" s="186"/>
      <c r="L204" s="181"/>
      <c r="M204" s="187"/>
      <c r="N204" s="188"/>
      <c r="O204" s="188"/>
      <c r="P204" s="188"/>
      <c r="Q204" s="188"/>
      <c r="R204" s="188"/>
      <c r="S204" s="188"/>
      <c r="T204" s="189"/>
      <c r="AT204" s="190" t="s">
        <v>1417</v>
      </c>
      <c r="AU204" s="190" t="s">
        <v>1360</v>
      </c>
      <c r="AV204" s="11" t="s">
        <v>1360</v>
      </c>
      <c r="AW204" s="11" t="s">
        <v>1316</v>
      </c>
      <c r="AX204" s="11" t="s">
        <v>1352</v>
      </c>
      <c r="AY204" s="190" t="s">
        <v>1404</v>
      </c>
    </row>
    <row r="205" spans="2:51" s="12" customFormat="1" ht="13.5">
      <c r="B205" s="191"/>
      <c r="D205" s="178" t="s">
        <v>1417</v>
      </c>
      <c r="E205" s="192" t="s">
        <v>1299</v>
      </c>
      <c r="F205" s="193" t="s">
        <v>1452</v>
      </c>
      <c r="H205" s="194" t="s">
        <v>1299</v>
      </c>
      <c r="I205" s="195"/>
      <c r="L205" s="191"/>
      <c r="M205" s="196"/>
      <c r="N205" s="197"/>
      <c r="O205" s="197"/>
      <c r="P205" s="197"/>
      <c r="Q205" s="197"/>
      <c r="R205" s="197"/>
      <c r="S205" s="197"/>
      <c r="T205" s="198"/>
      <c r="AT205" s="194" t="s">
        <v>1417</v>
      </c>
      <c r="AU205" s="194" t="s">
        <v>1360</v>
      </c>
      <c r="AV205" s="12" t="s">
        <v>1300</v>
      </c>
      <c r="AW205" s="12" t="s">
        <v>1316</v>
      </c>
      <c r="AX205" s="12" t="s">
        <v>1352</v>
      </c>
      <c r="AY205" s="194" t="s">
        <v>1404</v>
      </c>
    </row>
    <row r="206" spans="2:51" s="11" customFormat="1" ht="13.5">
      <c r="B206" s="181"/>
      <c r="D206" s="178" t="s">
        <v>1417</v>
      </c>
      <c r="E206" s="190" t="s">
        <v>1299</v>
      </c>
      <c r="F206" s="199" t="s">
        <v>1299</v>
      </c>
      <c r="H206" s="200">
        <v>0</v>
      </c>
      <c r="I206" s="186"/>
      <c r="L206" s="181"/>
      <c r="M206" s="187"/>
      <c r="N206" s="188"/>
      <c r="O206" s="188"/>
      <c r="P206" s="188"/>
      <c r="Q206" s="188"/>
      <c r="R206" s="188"/>
      <c r="S206" s="188"/>
      <c r="T206" s="189"/>
      <c r="AT206" s="190" t="s">
        <v>1417</v>
      </c>
      <c r="AU206" s="190" t="s">
        <v>1360</v>
      </c>
      <c r="AV206" s="11" t="s">
        <v>1360</v>
      </c>
      <c r="AW206" s="11" t="s">
        <v>1316</v>
      </c>
      <c r="AX206" s="11" t="s">
        <v>1352</v>
      </c>
      <c r="AY206" s="190" t="s">
        <v>1404</v>
      </c>
    </row>
    <row r="207" spans="2:51" s="12" customFormat="1" ht="13.5">
      <c r="B207" s="191"/>
      <c r="D207" s="178" t="s">
        <v>1417</v>
      </c>
      <c r="E207" s="192" t="s">
        <v>1299</v>
      </c>
      <c r="F207" s="193" t="s">
        <v>821</v>
      </c>
      <c r="H207" s="194" t="s">
        <v>1299</v>
      </c>
      <c r="I207" s="195"/>
      <c r="L207" s="191"/>
      <c r="M207" s="196"/>
      <c r="N207" s="197"/>
      <c r="O207" s="197"/>
      <c r="P207" s="197"/>
      <c r="Q207" s="197"/>
      <c r="R207" s="197"/>
      <c r="S207" s="197"/>
      <c r="T207" s="198"/>
      <c r="AT207" s="194" t="s">
        <v>1417</v>
      </c>
      <c r="AU207" s="194" t="s">
        <v>1360</v>
      </c>
      <c r="AV207" s="12" t="s">
        <v>1300</v>
      </c>
      <c r="AW207" s="12" t="s">
        <v>1316</v>
      </c>
      <c r="AX207" s="12" t="s">
        <v>1352</v>
      </c>
      <c r="AY207" s="194" t="s">
        <v>1404</v>
      </c>
    </row>
    <row r="208" spans="2:51" s="11" customFormat="1" ht="13.5">
      <c r="B208" s="181"/>
      <c r="D208" s="178" t="s">
        <v>1417</v>
      </c>
      <c r="E208" s="190" t="s">
        <v>1299</v>
      </c>
      <c r="F208" s="199" t="s">
        <v>822</v>
      </c>
      <c r="H208" s="200">
        <v>37.665</v>
      </c>
      <c r="I208" s="186"/>
      <c r="L208" s="181"/>
      <c r="M208" s="187"/>
      <c r="N208" s="188"/>
      <c r="O208" s="188"/>
      <c r="P208" s="188"/>
      <c r="Q208" s="188"/>
      <c r="R208" s="188"/>
      <c r="S208" s="188"/>
      <c r="T208" s="189"/>
      <c r="AT208" s="190" t="s">
        <v>1417</v>
      </c>
      <c r="AU208" s="190" t="s">
        <v>1360</v>
      </c>
      <c r="AV208" s="11" t="s">
        <v>1360</v>
      </c>
      <c r="AW208" s="11" t="s">
        <v>1316</v>
      </c>
      <c r="AX208" s="11" t="s">
        <v>1352</v>
      </c>
      <c r="AY208" s="190" t="s">
        <v>1404</v>
      </c>
    </row>
    <row r="209" spans="2:51" s="11" customFormat="1" ht="13.5">
      <c r="B209" s="181"/>
      <c r="D209" s="178" t="s">
        <v>1417</v>
      </c>
      <c r="E209" s="190" t="s">
        <v>1299</v>
      </c>
      <c r="F209" s="199" t="s">
        <v>1299</v>
      </c>
      <c r="H209" s="200">
        <v>0</v>
      </c>
      <c r="I209" s="186"/>
      <c r="L209" s="181"/>
      <c r="M209" s="187"/>
      <c r="N209" s="188"/>
      <c r="O209" s="188"/>
      <c r="P209" s="188"/>
      <c r="Q209" s="188"/>
      <c r="R209" s="188"/>
      <c r="S209" s="188"/>
      <c r="T209" s="189"/>
      <c r="AT209" s="190" t="s">
        <v>1417</v>
      </c>
      <c r="AU209" s="190" t="s">
        <v>1360</v>
      </c>
      <c r="AV209" s="11" t="s">
        <v>1360</v>
      </c>
      <c r="AW209" s="11" t="s">
        <v>1316</v>
      </c>
      <c r="AX209" s="11" t="s">
        <v>1352</v>
      </c>
      <c r="AY209" s="190" t="s">
        <v>1404</v>
      </c>
    </row>
    <row r="210" spans="2:51" s="12" customFormat="1" ht="13.5">
      <c r="B210" s="191"/>
      <c r="D210" s="178" t="s">
        <v>1417</v>
      </c>
      <c r="E210" s="192" t="s">
        <v>1299</v>
      </c>
      <c r="F210" s="193" t="s">
        <v>823</v>
      </c>
      <c r="H210" s="194" t="s">
        <v>1299</v>
      </c>
      <c r="I210" s="195"/>
      <c r="L210" s="191"/>
      <c r="M210" s="196"/>
      <c r="N210" s="197"/>
      <c r="O210" s="197"/>
      <c r="P210" s="197"/>
      <c r="Q210" s="197"/>
      <c r="R210" s="197"/>
      <c r="S210" s="197"/>
      <c r="T210" s="198"/>
      <c r="AT210" s="194" t="s">
        <v>1417</v>
      </c>
      <c r="AU210" s="194" t="s">
        <v>1360</v>
      </c>
      <c r="AV210" s="12" t="s">
        <v>1300</v>
      </c>
      <c r="AW210" s="12" t="s">
        <v>1316</v>
      </c>
      <c r="AX210" s="12" t="s">
        <v>1352</v>
      </c>
      <c r="AY210" s="194" t="s">
        <v>1404</v>
      </c>
    </row>
    <row r="211" spans="2:51" s="11" customFormat="1" ht="13.5">
      <c r="B211" s="181"/>
      <c r="D211" s="178" t="s">
        <v>1417</v>
      </c>
      <c r="E211" s="190" t="s">
        <v>1299</v>
      </c>
      <c r="F211" s="199" t="s">
        <v>824</v>
      </c>
      <c r="H211" s="200">
        <v>11.55</v>
      </c>
      <c r="I211" s="186"/>
      <c r="L211" s="181"/>
      <c r="M211" s="187"/>
      <c r="N211" s="188"/>
      <c r="O211" s="188"/>
      <c r="P211" s="188"/>
      <c r="Q211" s="188"/>
      <c r="R211" s="188"/>
      <c r="S211" s="188"/>
      <c r="T211" s="189"/>
      <c r="AT211" s="190" t="s">
        <v>1417</v>
      </c>
      <c r="AU211" s="190" t="s">
        <v>1360</v>
      </c>
      <c r="AV211" s="11" t="s">
        <v>1360</v>
      </c>
      <c r="AW211" s="11" t="s">
        <v>1316</v>
      </c>
      <c r="AX211" s="11" t="s">
        <v>1352</v>
      </c>
      <c r="AY211" s="190" t="s">
        <v>1404</v>
      </c>
    </row>
    <row r="212" spans="2:51" s="13" customFormat="1" ht="13.5">
      <c r="B212" s="201"/>
      <c r="D212" s="182" t="s">
        <v>1417</v>
      </c>
      <c r="E212" s="202" t="s">
        <v>1299</v>
      </c>
      <c r="F212" s="203" t="s">
        <v>1436</v>
      </c>
      <c r="H212" s="204">
        <v>94.215</v>
      </c>
      <c r="I212" s="205"/>
      <c r="L212" s="201"/>
      <c r="M212" s="206"/>
      <c r="N212" s="207"/>
      <c r="O212" s="207"/>
      <c r="P212" s="207"/>
      <c r="Q212" s="207"/>
      <c r="R212" s="207"/>
      <c r="S212" s="207"/>
      <c r="T212" s="208"/>
      <c r="AT212" s="209" t="s">
        <v>1417</v>
      </c>
      <c r="AU212" s="209" t="s">
        <v>1360</v>
      </c>
      <c r="AV212" s="13" t="s">
        <v>1411</v>
      </c>
      <c r="AW212" s="13" t="s">
        <v>1316</v>
      </c>
      <c r="AX212" s="13" t="s">
        <v>1300</v>
      </c>
      <c r="AY212" s="209" t="s">
        <v>1404</v>
      </c>
    </row>
    <row r="213" spans="2:65" s="1" customFormat="1" ht="22.5" customHeight="1">
      <c r="B213" s="165"/>
      <c r="C213" s="166" t="s">
        <v>825</v>
      </c>
      <c r="D213" s="166" t="s">
        <v>1406</v>
      </c>
      <c r="E213" s="167" t="s">
        <v>826</v>
      </c>
      <c r="F213" s="168" t="s">
        <v>827</v>
      </c>
      <c r="G213" s="169" t="s">
        <v>1427</v>
      </c>
      <c r="H213" s="170">
        <v>94.215</v>
      </c>
      <c r="I213" s="171"/>
      <c r="J213" s="172">
        <f>ROUND(I213*H213,2)</f>
        <v>0</v>
      </c>
      <c r="K213" s="168" t="s">
        <v>1410</v>
      </c>
      <c r="L213" s="35"/>
      <c r="M213" s="173" t="s">
        <v>1299</v>
      </c>
      <c r="N213" s="174" t="s">
        <v>1323</v>
      </c>
      <c r="O213" s="36"/>
      <c r="P213" s="175">
        <f>O213*H213</f>
        <v>0</v>
      </c>
      <c r="Q213" s="175">
        <v>0</v>
      </c>
      <c r="R213" s="175">
        <f>Q213*H213</f>
        <v>0</v>
      </c>
      <c r="S213" s="175">
        <v>0</v>
      </c>
      <c r="T213" s="176">
        <f>S213*H213</f>
        <v>0</v>
      </c>
      <c r="AR213" s="18" t="s">
        <v>1411</v>
      </c>
      <c r="AT213" s="18" t="s">
        <v>1406</v>
      </c>
      <c r="AU213" s="18" t="s">
        <v>1360</v>
      </c>
      <c r="AY213" s="18" t="s">
        <v>1404</v>
      </c>
      <c r="BE213" s="177">
        <f>IF(N213="základní",J213,0)</f>
        <v>0</v>
      </c>
      <c r="BF213" s="177">
        <f>IF(N213="snížená",J213,0)</f>
        <v>0</v>
      </c>
      <c r="BG213" s="177">
        <f>IF(N213="zákl. přenesená",J213,0)</f>
        <v>0</v>
      </c>
      <c r="BH213" s="177">
        <f>IF(N213="sníž. přenesená",J213,0)</f>
        <v>0</v>
      </c>
      <c r="BI213" s="177">
        <f>IF(N213="nulová",J213,0)</f>
        <v>0</v>
      </c>
      <c r="BJ213" s="18" t="s">
        <v>1300</v>
      </c>
      <c r="BK213" s="177">
        <f>ROUND(I213*H213,2)</f>
        <v>0</v>
      </c>
      <c r="BL213" s="18" t="s">
        <v>1411</v>
      </c>
      <c r="BM213" s="18" t="s">
        <v>828</v>
      </c>
    </row>
    <row r="214" spans="2:47" s="1" customFormat="1" ht="40.5">
      <c r="B214" s="35"/>
      <c r="D214" s="178" t="s">
        <v>1413</v>
      </c>
      <c r="F214" s="179" t="s">
        <v>829</v>
      </c>
      <c r="I214" s="134"/>
      <c r="L214" s="35"/>
      <c r="M214" s="65"/>
      <c r="N214" s="36"/>
      <c r="O214" s="36"/>
      <c r="P214" s="36"/>
      <c r="Q214" s="36"/>
      <c r="R214" s="36"/>
      <c r="S214" s="36"/>
      <c r="T214" s="66"/>
      <c r="AT214" s="18" t="s">
        <v>1413</v>
      </c>
      <c r="AU214" s="18" t="s">
        <v>1360</v>
      </c>
    </row>
    <row r="215" spans="2:47" s="1" customFormat="1" ht="162">
      <c r="B215" s="35"/>
      <c r="D215" s="182" t="s">
        <v>1415</v>
      </c>
      <c r="F215" s="210" t="s">
        <v>830</v>
      </c>
      <c r="I215" s="134"/>
      <c r="L215" s="35"/>
      <c r="M215" s="65"/>
      <c r="N215" s="36"/>
      <c r="O215" s="36"/>
      <c r="P215" s="36"/>
      <c r="Q215" s="36"/>
      <c r="R215" s="36"/>
      <c r="S215" s="36"/>
      <c r="T215" s="66"/>
      <c r="AT215" s="18" t="s">
        <v>1415</v>
      </c>
      <c r="AU215" s="18" t="s">
        <v>1360</v>
      </c>
    </row>
    <row r="216" spans="2:65" s="1" customFormat="1" ht="22.5" customHeight="1">
      <c r="B216" s="165"/>
      <c r="C216" s="166" t="s">
        <v>831</v>
      </c>
      <c r="D216" s="166" t="s">
        <v>1406</v>
      </c>
      <c r="E216" s="167" t="s">
        <v>832</v>
      </c>
      <c r="F216" s="168" t="s">
        <v>833</v>
      </c>
      <c r="G216" s="169" t="s">
        <v>1427</v>
      </c>
      <c r="H216" s="170">
        <v>30.935</v>
      </c>
      <c r="I216" s="171"/>
      <c r="J216" s="172">
        <f>ROUND(I216*H216,2)</f>
        <v>0</v>
      </c>
      <c r="K216" s="168" t="s">
        <v>1410</v>
      </c>
      <c r="L216" s="35"/>
      <c r="M216" s="173" t="s">
        <v>1299</v>
      </c>
      <c r="N216" s="174" t="s">
        <v>1323</v>
      </c>
      <c r="O216" s="36"/>
      <c r="P216" s="175">
        <f>O216*H216</f>
        <v>0</v>
      </c>
      <c r="Q216" s="175">
        <v>0</v>
      </c>
      <c r="R216" s="175">
        <f>Q216*H216</f>
        <v>0</v>
      </c>
      <c r="S216" s="175">
        <v>0</v>
      </c>
      <c r="T216" s="176">
        <f>S216*H216</f>
        <v>0</v>
      </c>
      <c r="AR216" s="18" t="s">
        <v>1411</v>
      </c>
      <c r="AT216" s="18" t="s">
        <v>1406</v>
      </c>
      <c r="AU216" s="18" t="s">
        <v>1360</v>
      </c>
      <c r="AY216" s="18" t="s">
        <v>1404</v>
      </c>
      <c r="BE216" s="177">
        <f>IF(N216="základní",J216,0)</f>
        <v>0</v>
      </c>
      <c r="BF216" s="177">
        <f>IF(N216="snížená",J216,0)</f>
        <v>0</v>
      </c>
      <c r="BG216" s="177">
        <f>IF(N216="zákl. přenesená",J216,0)</f>
        <v>0</v>
      </c>
      <c r="BH216" s="177">
        <f>IF(N216="sníž. přenesená",J216,0)</f>
        <v>0</v>
      </c>
      <c r="BI216" s="177">
        <f>IF(N216="nulová",J216,0)</f>
        <v>0</v>
      </c>
      <c r="BJ216" s="18" t="s">
        <v>1300</v>
      </c>
      <c r="BK216" s="177">
        <f>ROUND(I216*H216,2)</f>
        <v>0</v>
      </c>
      <c r="BL216" s="18" t="s">
        <v>1411</v>
      </c>
      <c r="BM216" s="18" t="s">
        <v>834</v>
      </c>
    </row>
    <row r="217" spans="2:47" s="1" customFormat="1" ht="40.5">
      <c r="B217" s="35"/>
      <c r="D217" s="178" t="s">
        <v>1413</v>
      </c>
      <c r="F217" s="179" t="s">
        <v>835</v>
      </c>
      <c r="I217" s="134"/>
      <c r="L217" s="35"/>
      <c r="M217" s="65"/>
      <c r="N217" s="36"/>
      <c r="O217" s="36"/>
      <c r="P217" s="36"/>
      <c r="Q217" s="36"/>
      <c r="R217" s="36"/>
      <c r="S217" s="36"/>
      <c r="T217" s="66"/>
      <c r="AT217" s="18" t="s">
        <v>1413</v>
      </c>
      <c r="AU217" s="18" t="s">
        <v>1360</v>
      </c>
    </row>
    <row r="218" spans="2:47" s="1" customFormat="1" ht="121.5">
      <c r="B218" s="35"/>
      <c r="D218" s="178" t="s">
        <v>1415</v>
      </c>
      <c r="F218" s="180" t="s">
        <v>836</v>
      </c>
      <c r="I218" s="134"/>
      <c r="L218" s="35"/>
      <c r="M218" s="65"/>
      <c r="N218" s="36"/>
      <c r="O218" s="36"/>
      <c r="P218" s="36"/>
      <c r="Q218" s="36"/>
      <c r="R218" s="36"/>
      <c r="S218" s="36"/>
      <c r="T218" s="66"/>
      <c r="AT218" s="18" t="s">
        <v>1415</v>
      </c>
      <c r="AU218" s="18" t="s">
        <v>1360</v>
      </c>
    </row>
    <row r="219" spans="2:51" s="12" customFormat="1" ht="13.5">
      <c r="B219" s="191"/>
      <c r="D219" s="178" t="s">
        <v>1417</v>
      </c>
      <c r="E219" s="192" t="s">
        <v>1299</v>
      </c>
      <c r="F219" s="193" t="s">
        <v>837</v>
      </c>
      <c r="H219" s="194" t="s">
        <v>1299</v>
      </c>
      <c r="I219" s="195"/>
      <c r="L219" s="191"/>
      <c r="M219" s="196"/>
      <c r="N219" s="197"/>
      <c r="O219" s="197"/>
      <c r="P219" s="197"/>
      <c r="Q219" s="197"/>
      <c r="R219" s="197"/>
      <c r="S219" s="197"/>
      <c r="T219" s="198"/>
      <c r="AT219" s="194" t="s">
        <v>1417</v>
      </c>
      <c r="AU219" s="194" t="s">
        <v>1360</v>
      </c>
      <c r="AV219" s="12" t="s">
        <v>1300</v>
      </c>
      <c r="AW219" s="12" t="s">
        <v>1316</v>
      </c>
      <c r="AX219" s="12" t="s">
        <v>1352</v>
      </c>
      <c r="AY219" s="194" t="s">
        <v>1404</v>
      </c>
    </row>
    <row r="220" spans="2:51" s="11" customFormat="1" ht="13.5">
      <c r="B220" s="181"/>
      <c r="D220" s="178" t="s">
        <v>1417</v>
      </c>
      <c r="E220" s="190" t="s">
        <v>1299</v>
      </c>
      <c r="F220" s="199" t="s">
        <v>838</v>
      </c>
      <c r="H220" s="200">
        <v>20.925</v>
      </c>
      <c r="I220" s="186"/>
      <c r="L220" s="181"/>
      <c r="M220" s="187"/>
      <c r="N220" s="188"/>
      <c r="O220" s="188"/>
      <c r="P220" s="188"/>
      <c r="Q220" s="188"/>
      <c r="R220" s="188"/>
      <c r="S220" s="188"/>
      <c r="T220" s="189"/>
      <c r="AT220" s="190" t="s">
        <v>1417</v>
      </c>
      <c r="AU220" s="190" t="s">
        <v>1360</v>
      </c>
      <c r="AV220" s="11" t="s">
        <v>1360</v>
      </c>
      <c r="AW220" s="11" t="s">
        <v>1316</v>
      </c>
      <c r="AX220" s="11" t="s">
        <v>1352</v>
      </c>
      <c r="AY220" s="190" t="s">
        <v>1404</v>
      </c>
    </row>
    <row r="221" spans="2:51" s="11" customFormat="1" ht="13.5">
      <c r="B221" s="181"/>
      <c r="D221" s="178" t="s">
        <v>1417</v>
      </c>
      <c r="E221" s="190" t="s">
        <v>1299</v>
      </c>
      <c r="F221" s="199" t="s">
        <v>1299</v>
      </c>
      <c r="H221" s="200">
        <v>0</v>
      </c>
      <c r="I221" s="186"/>
      <c r="L221" s="181"/>
      <c r="M221" s="187"/>
      <c r="N221" s="188"/>
      <c r="O221" s="188"/>
      <c r="P221" s="188"/>
      <c r="Q221" s="188"/>
      <c r="R221" s="188"/>
      <c r="S221" s="188"/>
      <c r="T221" s="189"/>
      <c r="AT221" s="190" t="s">
        <v>1417</v>
      </c>
      <c r="AU221" s="190" t="s">
        <v>1360</v>
      </c>
      <c r="AV221" s="11" t="s">
        <v>1360</v>
      </c>
      <c r="AW221" s="11" t="s">
        <v>1316</v>
      </c>
      <c r="AX221" s="11" t="s">
        <v>1352</v>
      </c>
      <c r="AY221" s="190" t="s">
        <v>1404</v>
      </c>
    </row>
    <row r="222" spans="2:51" s="12" customFormat="1" ht="13.5">
      <c r="B222" s="191"/>
      <c r="D222" s="178" t="s">
        <v>1417</v>
      </c>
      <c r="E222" s="192" t="s">
        <v>1299</v>
      </c>
      <c r="F222" s="193" t="s">
        <v>839</v>
      </c>
      <c r="H222" s="194" t="s">
        <v>1299</v>
      </c>
      <c r="I222" s="195"/>
      <c r="L222" s="191"/>
      <c r="M222" s="196"/>
      <c r="N222" s="197"/>
      <c r="O222" s="197"/>
      <c r="P222" s="197"/>
      <c r="Q222" s="197"/>
      <c r="R222" s="197"/>
      <c r="S222" s="197"/>
      <c r="T222" s="198"/>
      <c r="AT222" s="194" t="s">
        <v>1417</v>
      </c>
      <c r="AU222" s="194" t="s">
        <v>1360</v>
      </c>
      <c r="AV222" s="12" t="s">
        <v>1300</v>
      </c>
      <c r="AW222" s="12" t="s">
        <v>1316</v>
      </c>
      <c r="AX222" s="12" t="s">
        <v>1352</v>
      </c>
      <c r="AY222" s="194" t="s">
        <v>1404</v>
      </c>
    </row>
    <row r="223" spans="2:51" s="11" customFormat="1" ht="13.5">
      <c r="B223" s="181"/>
      <c r="D223" s="178" t="s">
        <v>1417</v>
      </c>
      <c r="E223" s="190" t="s">
        <v>1299</v>
      </c>
      <c r="F223" s="199" t="s">
        <v>840</v>
      </c>
      <c r="H223" s="200">
        <v>10.01</v>
      </c>
      <c r="I223" s="186"/>
      <c r="L223" s="181"/>
      <c r="M223" s="187"/>
      <c r="N223" s="188"/>
      <c r="O223" s="188"/>
      <c r="P223" s="188"/>
      <c r="Q223" s="188"/>
      <c r="R223" s="188"/>
      <c r="S223" s="188"/>
      <c r="T223" s="189"/>
      <c r="AT223" s="190" t="s">
        <v>1417</v>
      </c>
      <c r="AU223" s="190" t="s">
        <v>1360</v>
      </c>
      <c r="AV223" s="11" t="s">
        <v>1360</v>
      </c>
      <c r="AW223" s="11" t="s">
        <v>1316</v>
      </c>
      <c r="AX223" s="11" t="s">
        <v>1352</v>
      </c>
      <c r="AY223" s="190" t="s">
        <v>1404</v>
      </c>
    </row>
    <row r="224" spans="2:51" s="13" customFormat="1" ht="13.5">
      <c r="B224" s="201"/>
      <c r="D224" s="182" t="s">
        <v>1417</v>
      </c>
      <c r="E224" s="202" t="s">
        <v>1299</v>
      </c>
      <c r="F224" s="203" t="s">
        <v>1436</v>
      </c>
      <c r="H224" s="204">
        <v>30.935</v>
      </c>
      <c r="I224" s="205"/>
      <c r="L224" s="201"/>
      <c r="M224" s="206"/>
      <c r="N224" s="207"/>
      <c r="O224" s="207"/>
      <c r="P224" s="207"/>
      <c r="Q224" s="207"/>
      <c r="R224" s="207"/>
      <c r="S224" s="207"/>
      <c r="T224" s="208"/>
      <c r="AT224" s="209" t="s">
        <v>1417</v>
      </c>
      <c r="AU224" s="209" t="s">
        <v>1360</v>
      </c>
      <c r="AV224" s="13" t="s">
        <v>1411</v>
      </c>
      <c r="AW224" s="13" t="s">
        <v>1316</v>
      </c>
      <c r="AX224" s="13" t="s">
        <v>1300</v>
      </c>
      <c r="AY224" s="209" t="s">
        <v>1404</v>
      </c>
    </row>
    <row r="225" spans="2:65" s="1" customFormat="1" ht="22.5" customHeight="1">
      <c r="B225" s="165"/>
      <c r="C225" s="214" t="s">
        <v>1284</v>
      </c>
      <c r="D225" s="214" t="s">
        <v>841</v>
      </c>
      <c r="E225" s="215" t="s">
        <v>842</v>
      </c>
      <c r="F225" s="216" t="s">
        <v>843</v>
      </c>
      <c r="G225" s="217" t="s">
        <v>1545</v>
      </c>
      <c r="H225" s="218">
        <v>55.683</v>
      </c>
      <c r="I225" s="219"/>
      <c r="J225" s="220">
        <f>ROUND(I225*H225,2)</f>
        <v>0</v>
      </c>
      <c r="K225" s="216" t="s">
        <v>1410</v>
      </c>
      <c r="L225" s="221"/>
      <c r="M225" s="222" t="s">
        <v>1299</v>
      </c>
      <c r="N225" s="223" t="s">
        <v>1323</v>
      </c>
      <c r="O225" s="36"/>
      <c r="P225" s="175">
        <f>O225*H225</f>
        <v>0</v>
      </c>
      <c r="Q225" s="175">
        <v>1</v>
      </c>
      <c r="R225" s="175">
        <f>Q225*H225</f>
        <v>55.683</v>
      </c>
      <c r="S225" s="175">
        <v>0</v>
      </c>
      <c r="T225" s="176">
        <f>S225*H225</f>
        <v>0</v>
      </c>
      <c r="AR225" s="18" t="s">
        <v>1469</v>
      </c>
      <c r="AT225" s="18" t="s">
        <v>841</v>
      </c>
      <c r="AU225" s="18" t="s">
        <v>1360</v>
      </c>
      <c r="AY225" s="18" t="s">
        <v>1404</v>
      </c>
      <c r="BE225" s="177">
        <f>IF(N225="základní",J225,0)</f>
        <v>0</v>
      </c>
      <c r="BF225" s="177">
        <f>IF(N225="snížená",J225,0)</f>
        <v>0</v>
      </c>
      <c r="BG225" s="177">
        <f>IF(N225="zákl. přenesená",J225,0)</f>
        <v>0</v>
      </c>
      <c r="BH225" s="177">
        <f>IF(N225="sníž. přenesená",J225,0)</f>
        <v>0</v>
      </c>
      <c r="BI225" s="177">
        <f>IF(N225="nulová",J225,0)</f>
        <v>0</v>
      </c>
      <c r="BJ225" s="18" t="s">
        <v>1300</v>
      </c>
      <c r="BK225" s="177">
        <f>ROUND(I225*H225,2)</f>
        <v>0</v>
      </c>
      <c r="BL225" s="18" t="s">
        <v>1411</v>
      </c>
      <c r="BM225" s="18" t="s">
        <v>844</v>
      </c>
    </row>
    <row r="226" spans="2:47" s="1" customFormat="1" ht="40.5">
      <c r="B226" s="35"/>
      <c r="D226" s="178" t="s">
        <v>1413</v>
      </c>
      <c r="F226" s="179" t="s">
        <v>845</v>
      </c>
      <c r="I226" s="134"/>
      <c r="L226" s="35"/>
      <c r="M226" s="65"/>
      <c r="N226" s="36"/>
      <c r="O226" s="36"/>
      <c r="P226" s="36"/>
      <c r="Q226" s="36"/>
      <c r="R226" s="36"/>
      <c r="S226" s="36"/>
      <c r="T226" s="66"/>
      <c r="AT226" s="18" t="s">
        <v>1413</v>
      </c>
      <c r="AU226" s="18" t="s">
        <v>1360</v>
      </c>
    </row>
    <row r="227" spans="2:51" s="11" customFormat="1" ht="13.5">
      <c r="B227" s="181"/>
      <c r="D227" s="182" t="s">
        <v>1417</v>
      </c>
      <c r="F227" s="184" t="s">
        <v>846</v>
      </c>
      <c r="H227" s="185">
        <v>55.683</v>
      </c>
      <c r="I227" s="186"/>
      <c r="L227" s="181"/>
      <c r="M227" s="187"/>
      <c r="N227" s="188"/>
      <c r="O227" s="188"/>
      <c r="P227" s="188"/>
      <c r="Q227" s="188"/>
      <c r="R227" s="188"/>
      <c r="S227" s="188"/>
      <c r="T227" s="189"/>
      <c r="AT227" s="190" t="s">
        <v>1417</v>
      </c>
      <c r="AU227" s="190" t="s">
        <v>1360</v>
      </c>
      <c r="AV227" s="11" t="s">
        <v>1360</v>
      </c>
      <c r="AW227" s="11" t="s">
        <v>1281</v>
      </c>
      <c r="AX227" s="11" t="s">
        <v>1300</v>
      </c>
      <c r="AY227" s="190" t="s">
        <v>1404</v>
      </c>
    </row>
    <row r="228" spans="2:65" s="1" customFormat="1" ht="22.5" customHeight="1">
      <c r="B228" s="165"/>
      <c r="C228" s="166" t="s">
        <v>847</v>
      </c>
      <c r="D228" s="166" t="s">
        <v>1406</v>
      </c>
      <c r="E228" s="167" t="s">
        <v>848</v>
      </c>
      <c r="F228" s="168" t="s">
        <v>849</v>
      </c>
      <c r="G228" s="169" t="s">
        <v>1409</v>
      </c>
      <c r="H228" s="170">
        <v>250</v>
      </c>
      <c r="I228" s="171"/>
      <c r="J228" s="172">
        <f>ROUND(I228*H228,2)</f>
        <v>0</v>
      </c>
      <c r="K228" s="168" t="s">
        <v>1410</v>
      </c>
      <c r="L228" s="35"/>
      <c r="M228" s="173" t="s">
        <v>1299</v>
      </c>
      <c r="N228" s="174" t="s">
        <v>1323</v>
      </c>
      <c r="O228" s="36"/>
      <c r="P228" s="175">
        <f>O228*H228</f>
        <v>0</v>
      </c>
      <c r="Q228" s="175">
        <v>0</v>
      </c>
      <c r="R228" s="175">
        <f>Q228*H228</f>
        <v>0</v>
      </c>
      <c r="S228" s="175">
        <v>0</v>
      </c>
      <c r="T228" s="176">
        <f>S228*H228</f>
        <v>0</v>
      </c>
      <c r="AR228" s="18" t="s">
        <v>1411</v>
      </c>
      <c r="AT228" s="18" t="s">
        <v>1406</v>
      </c>
      <c r="AU228" s="18" t="s">
        <v>1360</v>
      </c>
      <c r="AY228" s="18" t="s">
        <v>1404</v>
      </c>
      <c r="BE228" s="177">
        <f>IF(N228="základní",J228,0)</f>
        <v>0</v>
      </c>
      <c r="BF228" s="177">
        <f>IF(N228="snížená",J228,0)</f>
        <v>0</v>
      </c>
      <c r="BG228" s="177">
        <f>IF(N228="zákl. přenesená",J228,0)</f>
        <v>0</v>
      </c>
      <c r="BH228" s="177">
        <f>IF(N228="sníž. přenesená",J228,0)</f>
        <v>0</v>
      </c>
      <c r="BI228" s="177">
        <f>IF(N228="nulová",J228,0)</f>
        <v>0</v>
      </c>
      <c r="BJ228" s="18" t="s">
        <v>1300</v>
      </c>
      <c r="BK228" s="177">
        <f>ROUND(I228*H228,2)</f>
        <v>0</v>
      </c>
      <c r="BL228" s="18" t="s">
        <v>1411</v>
      </c>
      <c r="BM228" s="18" t="s">
        <v>850</v>
      </c>
    </row>
    <row r="229" spans="2:47" s="1" customFormat="1" ht="27">
      <c r="B229" s="35"/>
      <c r="D229" s="178" t="s">
        <v>1413</v>
      </c>
      <c r="F229" s="179" t="s">
        <v>851</v>
      </c>
      <c r="I229" s="134"/>
      <c r="L229" s="35"/>
      <c r="M229" s="65"/>
      <c r="N229" s="36"/>
      <c r="O229" s="36"/>
      <c r="P229" s="36"/>
      <c r="Q229" s="36"/>
      <c r="R229" s="36"/>
      <c r="S229" s="36"/>
      <c r="T229" s="66"/>
      <c r="AT229" s="18" t="s">
        <v>1413</v>
      </c>
      <c r="AU229" s="18" t="s">
        <v>1360</v>
      </c>
    </row>
    <row r="230" spans="2:51" s="11" customFormat="1" ht="13.5">
      <c r="B230" s="181"/>
      <c r="D230" s="178" t="s">
        <v>1417</v>
      </c>
      <c r="E230" s="190" t="s">
        <v>1299</v>
      </c>
      <c r="F230" s="199" t="s">
        <v>852</v>
      </c>
      <c r="H230" s="200">
        <v>50</v>
      </c>
      <c r="I230" s="186"/>
      <c r="L230" s="181"/>
      <c r="M230" s="187"/>
      <c r="N230" s="188"/>
      <c r="O230" s="188"/>
      <c r="P230" s="188"/>
      <c r="Q230" s="188"/>
      <c r="R230" s="188"/>
      <c r="S230" s="188"/>
      <c r="T230" s="189"/>
      <c r="AT230" s="190" t="s">
        <v>1417</v>
      </c>
      <c r="AU230" s="190" t="s">
        <v>1360</v>
      </c>
      <c r="AV230" s="11" t="s">
        <v>1360</v>
      </c>
      <c r="AW230" s="11" t="s">
        <v>1316</v>
      </c>
      <c r="AX230" s="11" t="s">
        <v>1300</v>
      </c>
      <c r="AY230" s="190" t="s">
        <v>1404</v>
      </c>
    </row>
    <row r="231" spans="2:51" s="12" customFormat="1" ht="13.5">
      <c r="B231" s="191"/>
      <c r="D231" s="178" t="s">
        <v>1417</v>
      </c>
      <c r="E231" s="192" t="s">
        <v>1299</v>
      </c>
      <c r="F231" s="193" t="s">
        <v>853</v>
      </c>
      <c r="H231" s="194" t="s">
        <v>1299</v>
      </c>
      <c r="I231" s="195"/>
      <c r="L231" s="191"/>
      <c r="M231" s="196"/>
      <c r="N231" s="197"/>
      <c r="O231" s="197"/>
      <c r="P231" s="197"/>
      <c r="Q231" s="197"/>
      <c r="R231" s="197"/>
      <c r="S231" s="197"/>
      <c r="T231" s="198"/>
      <c r="AT231" s="194" t="s">
        <v>1417</v>
      </c>
      <c r="AU231" s="194" t="s">
        <v>1360</v>
      </c>
      <c r="AV231" s="12" t="s">
        <v>1300</v>
      </c>
      <c r="AW231" s="12" t="s">
        <v>1316</v>
      </c>
      <c r="AX231" s="12" t="s">
        <v>1352</v>
      </c>
      <c r="AY231" s="194" t="s">
        <v>1404</v>
      </c>
    </row>
    <row r="232" spans="2:51" s="11" customFormat="1" ht="13.5">
      <c r="B232" s="181"/>
      <c r="D232" s="182" t="s">
        <v>1417</v>
      </c>
      <c r="F232" s="184" t="s">
        <v>854</v>
      </c>
      <c r="H232" s="185">
        <v>250</v>
      </c>
      <c r="I232" s="186"/>
      <c r="L232" s="181"/>
      <c r="M232" s="187"/>
      <c r="N232" s="188"/>
      <c r="O232" s="188"/>
      <c r="P232" s="188"/>
      <c r="Q232" s="188"/>
      <c r="R232" s="188"/>
      <c r="S232" s="188"/>
      <c r="T232" s="189"/>
      <c r="AT232" s="190" t="s">
        <v>1417</v>
      </c>
      <c r="AU232" s="190" t="s">
        <v>1360</v>
      </c>
      <c r="AV232" s="11" t="s">
        <v>1360</v>
      </c>
      <c r="AW232" s="11" t="s">
        <v>1281</v>
      </c>
      <c r="AX232" s="11" t="s">
        <v>1300</v>
      </c>
      <c r="AY232" s="190" t="s">
        <v>1404</v>
      </c>
    </row>
    <row r="233" spans="2:65" s="1" customFormat="1" ht="22.5" customHeight="1">
      <c r="B233" s="165"/>
      <c r="C233" s="166" t="s">
        <v>855</v>
      </c>
      <c r="D233" s="166" t="s">
        <v>1406</v>
      </c>
      <c r="E233" s="167" t="s">
        <v>856</v>
      </c>
      <c r="F233" s="168" t="s">
        <v>857</v>
      </c>
      <c r="G233" s="169" t="s">
        <v>1409</v>
      </c>
      <c r="H233" s="170">
        <v>1620</v>
      </c>
      <c r="I233" s="171"/>
      <c r="J233" s="172">
        <f>ROUND(I233*H233,2)</f>
        <v>0</v>
      </c>
      <c r="K233" s="168" t="s">
        <v>1410</v>
      </c>
      <c r="L233" s="35"/>
      <c r="M233" s="173" t="s">
        <v>1299</v>
      </c>
      <c r="N233" s="174" t="s">
        <v>1323</v>
      </c>
      <c r="O233" s="36"/>
      <c r="P233" s="175">
        <f>O233*H233</f>
        <v>0</v>
      </c>
      <c r="Q233" s="175">
        <v>0</v>
      </c>
      <c r="R233" s="175">
        <f>Q233*H233</f>
        <v>0</v>
      </c>
      <c r="S233" s="175">
        <v>0</v>
      </c>
      <c r="T233" s="176">
        <f>S233*H233</f>
        <v>0</v>
      </c>
      <c r="AR233" s="18" t="s">
        <v>1411</v>
      </c>
      <c r="AT233" s="18" t="s">
        <v>1406</v>
      </c>
      <c r="AU233" s="18" t="s">
        <v>1360</v>
      </c>
      <c r="AY233" s="18" t="s">
        <v>1404</v>
      </c>
      <c r="BE233" s="177">
        <f>IF(N233="základní",J233,0)</f>
        <v>0</v>
      </c>
      <c r="BF233" s="177">
        <f>IF(N233="snížená",J233,0)</f>
        <v>0</v>
      </c>
      <c r="BG233" s="177">
        <f>IF(N233="zákl. přenesená",J233,0)</f>
        <v>0</v>
      </c>
      <c r="BH233" s="177">
        <f>IF(N233="sníž. přenesená",J233,0)</f>
        <v>0</v>
      </c>
      <c r="BI233" s="177">
        <f>IF(N233="nulová",J233,0)</f>
        <v>0</v>
      </c>
      <c r="BJ233" s="18" t="s">
        <v>1300</v>
      </c>
      <c r="BK233" s="177">
        <f>ROUND(I233*H233,2)</f>
        <v>0</v>
      </c>
      <c r="BL233" s="18" t="s">
        <v>1411</v>
      </c>
      <c r="BM233" s="18" t="s">
        <v>858</v>
      </c>
    </row>
    <row r="234" spans="2:47" s="1" customFormat="1" ht="13.5">
      <c r="B234" s="35"/>
      <c r="D234" s="178" t="s">
        <v>1413</v>
      </c>
      <c r="F234" s="179" t="s">
        <v>859</v>
      </c>
      <c r="I234" s="134"/>
      <c r="L234" s="35"/>
      <c r="M234" s="65"/>
      <c r="N234" s="36"/>
      <c r="O234" s="36"/>
      <c r="P234" s="36"/>
      <c r="Q234" s="36"/>
      <c r="R234" s="36"/>
      <c r="S234" s="36"/>
      <c r="T234" s="66"/>
      <c r="AT234" s="18" t="s">
        <v>1413</v>
      </c>
      <c r="AU234" s="18" t="s">
        <v>1360</v>
      </c>
    </row>
    <row r="235" spans="2:47" s="1" customFormat="1" ht="162">
      <c r="B235" s="35"/>
      <c r="D235" s="178" t="s">
        <v>1415</v>
      </c>
      <c r="F235" s="180" t="s">
        <v>860</v>
      </c>
      <c r="I235" s="134"/>
      <c r="L235" s="35"/>
      <c r="M235" s="65"/>
      <c r="N235" s="36"/>
      <c r="O235" s="36"/>
      <c r="P235" s="36"/>
      <c r="Q235" s="36"/>
      <c r="R235" s="36"/>
      <c r="S235" s="36"/>
      <c r="T235" s="66"/>
      <c r="AT235" s="18" t="s">
        <v>1415</v>
      </c>
      <c r="AU235" s="18" t="s">
        <v>1360</v>
      </c>
    </row>
    <row r="236" spans="2:51" s="12" customFormat="1" ht="13.5">
      <c r="B236" s="191"/>
      <c r="D236" s="178" t="s">
        <v>1417</v>
      </c>
      <c r="E236" s="192" t="s">
        <v>1299</v>
      </c>
      <c r="F236" s="193" t="s">
        <v>1434</v>
      </c>
      <c r="H236" s="194" t="s">
        <v>1299</v>
      </c>
      <c r="I236" s="195"/>
      <c r="L236" s="191"/>
      <c r="M236" s="196"/>
      <c r="N236" s="197"/>
      <c r="O236" s="197"/>
      <c r="P236" s="197"/>
      <c r="Q236" s="197"/>
      <c r="R236" s="197"/>
      <c r="S236" s="197"/>
      <c r="T236" s="198"/>
      <c r="AT236" s="194" t="s">
        <v>1417</v>
      </c>
      <c r="AU236" s="194" t="s">
        <v>1360</v>
      </c>
      <c r="AV236" s="12" t="s">
        <v>1300</v>
      </c>
      <c r="AW236" s="12" t="s">
        <v>1316</v>
      </c>
      <c r="AX236" s="12" t="s">
        <v>1352</v>
      </c>
      <c r="AY236" s="194" t="s">
        <v>1404</v>
      </c>
    </row>
    <row r="237" spans="2:51" s="11" customFormat="1" ht="13.5">
      <c r="B237" s="181"/>
      <c r="D237" s="178" t="s">
        <v>1417</v>
      </c>
      <c r="E237" s="190" t="s">
        <v>1299</v>
      </c>
      <c r="F237" s="199" t="s">
        <v>861</v>
      </c>
      <c r="H237" s="200">
        <v>1620</v>
      </c>
      <c r="I237" s="186"/>
      <c r="L237" s="181"/>
      <c r="M237" s="187"/>
      <c r="N237" s="188"/>
      <c r="O237" s="188"/>
      <c r="P237" s="188"/>
      <c r="Q237" s="188"/>
      <c r="R237" s="188"/>
      <c r="S237" s="188"/>
      <c r="T237" s="189"/>
      <c r="AT237" s="190" t="s">
        <v>1417</v>
      </c>
      <c r="AU237" s="190" t="s">
        <v>1360</v>
      </c>
      <c r="AV237" s="11" t="s">
        <v>1360</v>
      </c>
      <c r="AW237" s="11" t="s">
        <v>1316</v>
      </c>
      <c r="AX237" s="11" t="s">
        <v>1300</v>
      </c>
      <c r="AY237" s="190" t="s">
        <v>1404</v>
      </c>
    </row>
    <row r="238" spans="2:63" s="10" customFormat="1" ht="29.25" customHeight="1">
      <c r="B238" s="151"/>
      <c r="D238" s="162" t="s">
        <v>1351</v>
      </c>
      <c r="E238" s="163" t="s">
        <v>1360</v>
      </c>
      <c r="F238" s="163" t="s">
        <v>862</v>
      </c>
      <c r="I238" s="154"/>
      <c r="J238" s="164">
        <f>BK238</f>
        <v>0</v>
      </c>
      <c r="L238" s="151"/>
      <c r="M238" s="156"/>
      <c r="N238" s="157"/>
      <c r="O238" s="157"/>
      <c r="P238" s="158">
        <f>SUM(P239:P256)</f>
        <v>0</v>
      </c>
      <c r="Q238" s="157"/>
      <c r="R238" s="158">
        <f>SUM(R239:R256)</f>
        <v>0.3977</v>
      </c>
      <c r="S238" s="157"/>
      <c r="T238" s="159">
        <f>SUM(T239:T256)</f>
        <v>0</v>
      </c>
      <c r="AR238" s="152" t="s">
        <v>1300</v>
      </c>
      <c r="AT238" s="160" t="s">
        <v>1351</v>
      </c>
      <c r="AU238" s="160" t="s">
        <v>1300</v>
      </c>
      <c r="AY238" s="152" t="s">
        <v>1404</v>
      </c>
      <c r="BK238" s="161">
        <f>SUM(BK239:BK256)</f>
        <v>0</v>
      </c>
    </row>
    <row r="239" spans="2:65" s="1" customFormat="1" ht="31.5" customHeight="1">
      <c r="B239" s="165"/>
      <c r="C239" s="166" t="s">
        <v>863</v>
      </c>
      <c r="D239" s="166" t="s">
        <v>1406</v>
      </c>
      <c r="E239" s="167" t="s">
        <v>864</v>
      </c>
      <c r="F239" s="168" t="s">
        <v>865</v>
      </c>
      <c r="G239" s="169" t="s">
        <v>1427</v>
      </c>
      <c r="H239" s="170">
        <v>61.5</v>
      </c>
      <c r="I239" s="171"/>
      <c r="J239" s="172">
        <f>ROUND(I239*H239,2)</f>
        <v>0</v>
      </c>
      <c r="K239" s="168" t="s">
        <v>1410</v>
      </c>
      <c r="L239" s="35"/>
      <c r="M239" s="173" t="s">
        <v>1299</v>
      </c>
      <c r="N239" s="174" t="s">
        <v>1323</v>
      </c>
      <c r="O239" s="36"/>
      <c r="P239" s="175">
        <f>O239*H239</f>
        <v>0</v>
      </c>
      <c r="Q239" s="175">
        <v>0</v>
      </c>
      <c r="R239" s="175">
        <f>Q239*H239</f>
        <v>0</v>
      </c>
      <c r="S239" s="175">
        <v>0</v>
      </c>
      <c r="T239" s="176">
        <f>S239*H239</f>
        <v>0</v>
      </c>
      <c r="AR239" s="18" t="s">
        <v>1411</v>
      </c>
      <c r="AT239" s="18" t="s">
        <v>1406</v>
      </c>
      <c r="AU239" s="18" t="s">
        <v>1360</v>
      </c>
      <c r="AY239" s="18" t="s">
        <v>1404</v>
      </c>
      <c r="BE239" s="177">
        <f>IF(N239="základní",J239,0)</f>
        <v>0</v>
      </c>
      <c r="BF239" s="177">
        <f>IF(N239="snížená",J239,0)</f>
        <v>0</v>
      </c>
      <c r="BG239" s="177">
        <f>IF(N239="zákl. přenesená",J239,0)</f>
        <v>0</v>
      </c>
      <c r="BH239" s="177">
        <f>IF(N239="sníž. přenesená",J239,0)</f>
        <v>0</v>
      </c>
      <c r="BI239" s="177">
        <f>IF(N239="nulová",J239,0)</f>
        <v>0</v>
      </c>
      <c r="BJ239" s="18" t="s">
        <v>1300</v>
      </c>
      <c r="BK239" s="177">
        <f>ROUND(I239*H239,2)</f>
        <v>0</v>
      </c>
      <c r="BL239" s="18" t="s">
        <v>1411</v>
      </c>
      <c r="BM239" s="18" t="s">
        <v>866</v>
      </c>
    </row>
    <row r="240" spans="2:47" s="1" customFormat="1" ht="27">
      <c r="B240" s="35"/>
      <c r="D240" s="178" t="s">
        <v>1413</v>
      </c>
      <c r="F240" s="179" t="s">
        <v>867</v>
      </c>
      <c r="I240" s="134"/>
      <c r="L240" s="35"/>
      <c r="M240" s="65"/>
      <c r="N240" s="36"/>
      <c r="O240" s="36"/>
      <c r="P240" s="36"/>
      <c r="Q240" s="36"/>
      <c r="R240" s="36"/>
      <c r="S240" s="36"/>
      <c r="T240" s="66"/>
      <c r="AT240" s="18" t="s">
        <v>1413</v>
      </c>
      <c r="AU240" s="18" t="s">
        <v>1360</v>
      </c>
    </row>
    <row r="241" spans="2:47" s="1" customFormat="1" ht="81">
      <c r="B241" s="35"/>
      <c r="D241" s="178" t="s">
        <v>1415</v>
      </c>
      <c r="F241" s="180" t="s">
        <v>868</v>
      </c>
      <c r="I241" s="134"/>
      <c r="L241" s="35"/>
      <c r="M241" s="65"/>
      <c r="N241" s="36"/>
      <c r="O241" s="36"/>
      <c r="P241" s="36"/>
      <c r="Q241" s="36"/>
      <c r="R241" s="36"/>
      <c r="S241" s="36"/>
      <c r="T241" s="66"/>
      <c r="AT241" s="18" t="s">
        <v>1415</v>
      </c>
      <c r="AU241" s="18" t="s">
        <v>1360</v>
      </c>
    </row>
    <row r="242" spans="2:51" s="12" customFormat="1" ht="13.5">
      <c r="B242" s="191"/>
      <c r="D242" s="178" t="s">
        <v>1417</v>
      </c>
      <c r="E242" s="192" t="s">
        <v>1299</v>
      </c>
      <c r="F242" s="193" t="s">
        <v>869</v>
      </c>
      <c r="H242" s="194" t="s">
        <v>1299</v>
      </c>
      <c r="I242" s="195"/>
      <c r="L242" s="191"/>
      <c r="M242" s="196"/>
      <c r="N242" s="197"/>
      <c r="O242" s="197"/>
      <c r="P242" s="197"/>
      <c r="Q242" s="197"/>
      <c r="R242" s="197"/>
      <c r="S242" s="197"/>
      <c r="T242" s="198"/>
      <c r="AT242" s="194" t="s">
        <v>1417</v>
      </c>
      <c r="AU242" s="194" t="s">
        <v>1360</v>
      </c>
      <c r="AV242" s="12" t="s">
        <v>1300</v>
      </c>
      <c r="AW242" s="12" t="s">
        <v>1316</v>
      </c>
      <c r="AX242" s="12" t="s">
        <v>1352</v>
      </c>
      <c r="AY242" s="194" t="s">
        <v>1404</v>
      </c>
    </row>
    <row r="243" spans="2:51" s="11" customFormat="1" ht="13.5">
      <c r="B243" s="181"/>
      <c r="D243" s="182" t="s">
        <v>1417</v>
      </c>
      <c r="E243" s="183" t="s">
        <v>1299</v>
      </c>
      <c r="F243" s="184" t="s">
        <v>870</v>
      </c>
      <c r="H243" s="185">
        <v>61.5</v>
      </c>
      <c r="I243" s="186"/>
      <c r="L243" s="181"/>
      <c r="M243" s="187"/>
      <c r="N243" s="188"/>
      <c r="O243" s="188"/>
      <c r="P243" s="188"/>
      <c r="Q243" s="188"/>
      <c r="R243" s="188"/>
      <c r="S243" s="188"/>
      <c r="T243" s="189"/>
      <c r="AT243" s="190" t="s">
        <v>1417</v>
      </c>
      <c r="AU243" s="190" t="s">
        <v>1360</v>
      </c>
      <c r="AV243" s="11" t="s">
        <v>1360</v>
      </c>
      <c r="AW243" s="11" t="s">
        <v>1316</v>
      </c>
      <c r="AX243" s="11" t="s">
        <v>1300</v>
      </c>
      <c r="AY243" s="190" t="s">
        <v>1404</v>
      </c>
    </row>
    <row r="244" spans="2:65" s="1" customFormat="1" ht="22.5" customHeight="1">
      <c r="B244" s="165"/>
      <c r="C244" s="166" t="s">
        <v>871</v>
      </c>
      <c r="D244" s="166" t="s">
        <v>1406</v>
      </c>
      <c r="E244" s="167" t="s">
        <v>872</v>
      </c>
      <c r="F244" s="168" t="s">
        <v>873</v>
      </c>
      <c r="G244" s="169" t="s">
        <v>1427</v>
      </c>
      <c r="H244" s="170">
        <v>9.84</v>
      </c>
      <c r="I244" s="171"/>
      <c r="J244" s="172">
        <f>ROUND(I244*H244,2)</f>
        <v>0</v>
      </c>
      <c r="K244" s="168" t="s">
        <v>1410</v>
      </c>
      <c r="L244" s="35"/>
      <c r="M244" s="173" t="s">
        <v>1299</v>
      </c>
      <c r="N244" s="174" t="s">
        <v>1323</v>
      </c>
      <c r="O244" s="36"/>
      <c r="P244" s="175">
        <f>O244*H244</f>
        <v>0</v>
      </c>
      <c r="Q244" s="175">
        <v>0</v>
      </c>
      <c r="R244" s="175">
        <f>Q244*H244</f>
        <v>0</v>
      </c>
      <c r="S244" s="175">
        <v>0</v>
      </c>
      <c r="T244" s="176">
        <f>S244*H244</f>
        <v>0</v>
      </c>
      <c r="AR244" s="18" t="s">
        <v>1411</v>
      </c>
      <c r="AT244" s="18" t="s">
        <v>1406</v>
      </c>
      <c r="AU244" s="18" t="s">
        <v>1360</v>
      </c>
      <c r="AY244" s="18" t="s">
        <v>1404</v>
      </c>
      <c r="BE244" s="177">
        <f>IF(N244="základní",J244,0)</f>
        <v>0</v>
      </c>
      <c r="BF244" s="177">
        <f>IF(N244="snížená",J244,0)</f>
        <v>0</v>
      </c>
      <c r="BG244" s="177">
        <f>IF(N244="zákl. přenesená",J244,0)</f>
        <v>0</v>
      </c>
      <c r="BH244" s="177">
        <f>IF(N244="sníž. přenesená",J244,0)</f>
        <v>0</v>
      </c>
      <c r="BI244" s="177">
        <f>IF(N244="nulová",J244,0)</f>
        <v>0</v>
      </c>
      <c r="BJ244" s="18" t="s">
        <v>1300</v>
      </c>
      <c r="BK244" s="177">
        <f>ROUND(I244*H244,2)</f>
        <v>0</v>
      </c>
      <c r="BL244" s="18" t="s">
        <v>1411</v>
      </c>
      <c r="BM244" s="18" t="s">
        <v>874</v>
      </c>
    </row>
    <row r="245" spans="2:47" s="1" customFormat="1" ht="13.5">
      <c r="B245" s="35"/>
      <c r="D245" s="178" t="s">
        <v>1413</v>
      </c>
      <c r="F245" s="179" t="s">
        <v>873</v>
      </c>
      <c r="I245" s="134"/>
      <c r="L245" s="35"/>
      <c r="M245" s="65"/>
      <c r="N245" s="36"/>
      <c r="O245" s="36"/>
      <c r="P245" s="36"/>
      <c r="Q245" s="36"/>
      <c r="R245" s="36"/>
      <c r="S245" s="36"/>
      <c r="T245" s="66"/>
      <c r="AT245" s="18" t="s">
        <v>1413</v>
      </c>
      <c r="AU245" s="18" t="s">
        <v>1360</v>
      </c>
    </row>
    <row r="246" spans="2:47" s="1" customFormat="1" ht="40.5">
      <c r="B246" s="35"/>
      <c r="D246" s="178" t="s">
        <v>1415</v>
      </c>
      <c r="F246" s="180" t="s">
        <v>875</v>
      </c>
      <c r="I246" s="134"/>
      <c r="L246" s="35"/>
      <c r="M246" s="65"/>
      <c r="N246" s="36"/>
      <c r="O246" s="36"/>
      <c r="P246" s="36"/>
      <c r="Q246" s="36"/>
      <c r="R246" s="36"/>
      <c r="S246" s="36"/>
      <c r="T246" s="66"/>
      <c r="AT246" s="18" t="s">
        <v>1415</v>
      </c>
      <c r="AU246" s="18" t="s">
        <v>1360</v>
      </c>
    </row>
    <row r="247" spans="2:51" s="12" customFormat="1" ht="13.5">
      <c r="B247" s="191"/>
      <c r="D247" s="178" t="s">
        <v>1417</v>
      </c>
      <c r="E247" s="192" t="s">
        <v>1299</v>
      </c>
      <c r="F247" s="193" t="s">
        <v>876</v>
      </c>
      <c r="H247" s="194" t="s">
        <v>1299</v>
      </c>
      <c r="I247" s="195"/>
      <c r="L247" s="191"/>
      <c r="M247" s="196"/>
      <c r="N247" s="197"/>
      <c r="O247" s="197"/>
      <c r="P247" s="197"/>
      <c r="Q247" s="197"/>
      <c r="R247" s="197"/>
      <c r="S247" s="197"/>
      <c r="T247" s="198"/>
      <c r="AT247" s="194" t="s">
        <v>1417</v>
      </c>
      <c r="AU247" s="194" t="s">
        <v>1360</v>
      </c>
      <c r="AV247" s="12" t="s">
        <v>1300</v>
      </c>
      <c r="AW247" s="12" t="s">
        <v>1316</v>
      </c>
      <c r="AX247" s="12" t="s">
        <v>1352</v>
      </c>
      <c r="AY247" s="194" t="s">
        <v>1404</v>
      </c>
    </row>
    <row r="248" spans="2:51" s="11" customFormat="1" ht="13.5">
      <c r="B248" s="181"/>
      <c r="D248" s="182" t="s">
        <v>1417</v>
      </c>
      <c r="E248" s="183" t="s">
        <v>1299</v>
      </c>
      <c r="F248" s="184" t="s">
        <v>877</v>
      </c>
      <c r="H248" s="185">
        <v>9.84</v>
      </c>
      <c r="I248" s="186"/>
      <c r="L248" s="181"/>
      <c r="M248" s="187"/>
      <c r="N248" s="188"/>
      <c r="O248" s="188"/>
      <c r="P248" s="188"/>
      <c r="Q248" s="188"/>
      <c r="R248" s="188"/>
      <c r="S248" s="188"/>
      <c r="T248" s="189"/>
      <c r="AT248" s="190" t="s">
        <v>1417</v>
      </c>
      <c r="AU248" s="190" t="s">
        <v>1360</v>
      </c>
      <c r="AV248" s="11" t="s">
        <v>1360</v>
      </c>
      <c r="AW248" s="11" t="s">
        <v>1316</v>
      </c>
      <c r="AX248" s="11" t="s">
        <v>1300</v>
      </c>
      <c r="AY248" s="190" t="s">
        <v>1404</v>
      </c>
    </row>
    <row r="249" spans="2:65" s="1" customFormat="1" ht="22.5" customHeight="1">
      <c r="B249" s="165"/>
      <c r="C249" s="166" t="s">
        <v>878</v>
      </c>
      <c r="D249" s="166" t="s">
        <v>1406</v>
      </c>
      <c r="E249" s="167" t="s">
        <v>879</v>
      </c>
      <c r="F249" s="168" t="s">
        <v>880</v>
      </c>
      <c r="G249" s="169" t="s">
        <v>881</v>
      </c>
      <c r="H249" s="170">
        <v>410</v>
      </c>
      <c r="I249" s="171"/>
      <c r="J249" s="172">
        <f>ROUND(I249*H249,2)</f>
        <v>0</v>
      </c>
      <c r="K249" s="168" t="s">
        <v>1410</v>
      </c>
      <c r="L249" s="35"/>
      <c r="M249" s="173" t="s">
        <v>1299</v>
      </c>
      <c r="N249" s="174" t="s">
        <v>1323</v>
      </c>
      <c r="O249" s="36"/>
      <c r="P249" s="175">
        <f>O249*H249</f>
        <v>0</v>
      </c>
      <c r="Q249" s="175">
        <v>0.00049</v>
      </c>
      <c r="R249" s="175">
        <f>Q249*H249</f>
        <v>0.2009</v>
      </c>
      <c r="S249" s="175">
        <v>0</v>
      </c>
      <c r="T249" s="176">
        <f>S249*H249</f>
        <v>0</v>
      </c>
      <c r="AR249" s="18" t="s">
        <v>1411</v>
      </c>
      <c r="AT249" s="18" t="s">
        <v>1406</v>
      </c>
      <c r="AU249" s="18" t="s">
        <v>1360</v>
      </c>
      <c r="AY249" s="18" t="s">
        <v>1404</v>
      </c>
      <c r="BE249" s="177">
        <f>IF(N249="základní",J249,0)</f>
        <v>0</v>
      </c>
      <c r="BF249" s="177">
        <f>IF(N249="snížená",J249,0)</f>
        <v>0</v>
      </c>
      <c r="BG249" s="177">
        <f>IF(N249="zákl. přenesená",J249,0)</f>
        <v>0</v>
      </c>
      <c r="BH249" s="177">
        <f>IF(N249="sníž. přenesená",J249,0)</f>
        <v>0</v>
      </c>
      <c r="BI249" s="177">
        <f>IF(N249="nulová",J249,0)</f>
        <v>0</v>
      </c>
      <c r="BJ249" s="18" t="s">
        <v>1300</v>
      </c>
      <c r="BK249" s="177">
        <f>ROUND(I249*H249,2)</f>
        <v>0</v>
      </c>
      <c r="BL249" s="18" t="s">
        <v>1411</v>
      </c>
      <c r="BM249" s="18" t="s">
        <v>882</v>
      </c>
    </row>
    <row r="250" spans="2:47" s="1" customFormat="1" ht="13.5">
      <c r="B250" s="35"/>
      <c r="D250" s="178" t="s">
        <v>1413</v>
      </c>
      <c r="F250" s="179" t="s">
        <v>883</v>
      </c>
      <c r="I250" s="134"/>
      <c r="L250" s="35"/>
      <c r="M250" s="65"/>
      <c r="N250" s="36"/>
      <c r="O250" s="36"/>
      <c r="P250" s="36"/>
      <c r="Q250" s="36"/>
      <c r="R250" s="36"/>
      <c r="S250" s="36"/>
      <c r="T250" s="66"/>
      <c r="AT250" s="18" t="s">
        <v>1413</v>
      </c>
      <c r="AU250" s="18" t="s">
        <v>1360</v>
      </c>
    </row>
    <row r="251" spans="2:47" s="1" customFormat="1" ht="54">
      <c r="B251" s="35"/>
      <c r="D251" s="178" t="s">
        <v>1415</v>
      </c>
      <c r="F251" s="180" t="s">
        <v>884</v>
      </c>
      <c r="I251" s="134"/>
      <c r="L251" s="35"/>
      <c r="M251" s="65"/>
      <c r="N251" s="36"/>
      <c r="O251" s="36"/>
      <c r="P251" s="36"/>
      <c r="Q251" s="36"/>
      <c r="R251" s="36"/>
      <c r="S251" s="36"/>
      <c r="T251" s="66"/>
      <c r="AT251" s="18" t="s">
        <v>1415</v>
      </c>
      <c r="AU251" s="18" t="s">
        <v>1360</v>
      </c>
    </row>
    <row r="252" spans="2:51" s="12" customFormat="1" ht="13.5">
      <c r="B252" s="191"/>
      <c r="D252" s="178" t="s">
        <v>1417</v>
      </c>
      <c r="E252" s="192" t="s">
        <v>1299</v>
      </c>
      <c r="F252" s="193" t="s">
        <v>885</v>
      </c>
      <c r="H252" s="194" t="s">
        <v>1299</v>
      </c>
      <c r="I252" s="195"/>
      <c r="L252" s="191"/>
      <c r="M252" s="196"/>
      <c r="N252" s="197"/>
      <c r="O252" s="197"/>
      <c r="P252" s="197"/>
      <c r="Q252" s="197"/>
      <c r="R252" s="197"/>
      <c r="S252" s="197"/>
      <c r="T252" s="198"/>
      <c r="AT252" s="194" t="s">
        <v>1417</v>
      </c>
      <c r="AU252" s="194" t="s">
        <v>1360</v>
      </c>
      <c r="AV252" s="12" t="s">
        <v>1300</v>
      </c>
      <c r="AW252" s="12" t="s">
        <v>1316</v>
      </c>
      <c r="AX252" s="12" t="s">
        <v>1352</v>
      </c>
      <c r="AY252" s="194" t="s">
        <v>1404</v>
      </c>
    </row>
    <row r="253" spans="2:51" s="11" customFormat="1" ht="13.5">
      <c r="B253" s="181"/>
      <c r="D253" s="178" t="s">
        <v>1417</v>
      </c>
      <c r="E253" s="190" t="s">
        <v>1299</v>
      </c>
      <c r="F253" s="199" t="s">
        <v>886</v>
      </c>
      <c r="H253" s="200">
        <v>223</v>
      </c>
      <c r="I253" s="186"/>
      <c r="L253" s="181"/>
      <c r="M253" s="187"/>
      <c r="N253" s="188"/>
      <c r="O253" s="188"/>
      <c r="P253" s="188"/>
      <c r="Q253" s="188"/>
      <c r="R253" s="188"/>
      <c r="S253" s="188"/>
      <c r="T253" s="189"/>
      <c r="AT253" s="190" t="s">
        <v>1417</v>
      </c>
      <c r="AU253" s="190" t="s">
        <v>1360</v>
      </c>
      <c r="AV253" s="11" t="s">
        <v>1360</v>
      </c>
      <c r="AW253" s="11" t="s">
        <v>1316</v>
      </c>
      <c r="AX253" s="11" t="s">
        <v>1352</v>
      </c>
      <c r="AY253" s="190" t="s">
        <v>1404</v>
      </c>
    </row>
    <row r="254" spans="2:51" s="11" customFormat="1" ht="13.5">
      <c r="B254" s="181"/>
      <c r="D254" s="178" t="s">
        <v>1417</v>
      </c>
      <c r="E254" s="190" t="s">
        <v>1299</v>
      </c>
      <c r="F254" s="199" t="s">
        <v>887</v>
      </c>
      <c r="H254" s="200">
        <v>187</v>
      </c>
      <c r="I254" s="186"/>
      <c r="L254" s="181"/>
      <c r="M254" s="187"/>
      <c r="N254" s="188"/>
      <c r="O254" s="188"/>
      <c r="P254" s="188"/>
      <c r="Q254" s="188"/>
      <c r="R254" s="188"/>
      <c r="S254" s="188"/>
      <c r="T254" s="189"/>
      <c r="AT254" s="190" t="s">
        <v>1417</v>
      </c>
      <c r="AU254" s="190" t="s">
        <v>1360</v>
      </c>
      <c r="AV254" s="11" t="s">
        <v>1360</v>
      </c>
      <c r="AW254" s="11" t="s">
        <v>1316</v>
      </c>
      <c r="AX254" s="11" t="s">
        <v>1352</v>
      </c>
      <c r="AY254" s="190" t="s">
        <v>1404</v>
      </c>
    </row>
    <row r="255" spans="2:51" s="13" customFormat="1" ht="13.5">
      <c r="B255" s="201"/>
      <c r="D255" s="182" t="s">
        <v>1417</v>
      </c>
      <c r="E255" s="202" t="s">
        <v>1299</v>
      </c>
      <c r="F255" s="203" t="s">
        <v>1436</v>
      </c>
      <c r="H255" s="204">
        <v>410</v>
      </c>
      <c r="I255" s="205"/>
      <c r="L255" s="201"/>
      <c r="M255" s="206"/>
      <c r="N255" s="207"/>
      <c r="O255" s="207"/>
      <c r="P255" s="207"/>
      <c r="Q255" s="207"/>
      <c r="R255" s="207"/>
      <c r="S255" s="207"/>
      <c r="T255" s="208"/>
      <c r="AT255" s="209" t="s">
        <v>1417</v>
      </c>
      <c r="AU255" s="209" t="s">
        <v>1360</v>
      </c>
      <c r="AV255" s="13" t="s">
        <v>1411</v>
      </c>
      <c r="AW255" s="13" t="s">
        <v>1316</v>
      </c>
      <c r="AX255" s="13" t="s">
        <v>1300</v>
      </c>
      <c r="AY255" s="209" t="s">
        <v>1404</v>
      </c>
    </row>
    <row r="256" spans="2:65" s="1" customFormat="1" ht="22.5" customHeight="1">
      <c r="B256" s="165"/>
      <c r="C256" s="214" t="s">
        <v>888</v>
      </c>
      <c r="D256" s="214" t="s">
        <v>841</v>
      </c>
      <c r="E256" s="215" t="s">
        <v>889</v>
      </c>
      <c r="F256" s="216" t="s">
        <v>890</v>
      </c>
      <c r="G256" s="217" t="s">
        <v>881</v>
      </c>
      <c r="H256" s="218">
        <v>410</v>
      </c>
      <c r="I256" s="219"/>
      <c r="J256" s="220">
        <f>ROUND(I256*H256,2)</f>
        <v>0</v>
      </c>
      <c r="K256" s="216" t="s">
        <v>1410</v>
      </c>
      <c r="L256" s="221"/>
      <c r="M256" s="222" t="s">
        <v>1299</v>
      </c>
      <c r="N256" s="223" t="s">
        <v>1323</v>
      </c>
      <c r="O256" s="36"/>
      <c r="P256" s="175">
        <f>O256*H256</f>
        <v>0</v>
      </c>
      <c r="Q256" s="175">
        <v>0.00048</v>
      </c>
      <c r="R256" s="175">
        <f>Q256*H256</f>
        <v>0.1968</v>
      </c>
      <c r="S256" s="175">
        <v>0</v>
      </c>
      <c r="T256" s="176">
        <f>S256*H256</f>
        <v>0</v>
      </c>
      <c r="AR256" s="18" t="s">
        <v>1469</v>
      </c>
      <c r="AT256" s="18" t="s">
        <v>841</v>
      </c>
      <c r="AU256" s="18" t="s">
        <v>1360</v>
      </c>
      <c r="AY256" s="18" t="s">
        <v>1404</v>
      </c>
      <c r="BE256" s="177">
        <f>IF(N256="základní",J256,0)</f>
        <v>0</v>
      </c>
      <c r="BF256" s="177">
        <f>IF(N256="snížená",J256,0)</f>
        <v>0</v>
      </c>
      <c r="BG256" s="177">
        <f>IF(N256="zákl. přenesená",J256,0)</f>
        <v>0</v>
      </c>
      <c r="BH256" s="177">
        <f>IF(N256="sníž. přenesená",J256,0)</f>
        <v>0</v>
      </c>
      <c r="BI256" s="177">
        <f>IF(N256="nulová",J256,0)</f>
        <v>0</v>
      </c>
      <c r="BJ256" s="18" t="s">
        <v>1300</v>
      </c>
      <c r="BK256" s="177">
        <f>ROUND(I256*H256,2)</f>
        <v>0</v>
      </c>
      <c r="BL256" s="18" t="s">
        <v>1411</v>
      </c>
      <c r="BM256" s="18" t="s">
        <v>891</v>
      </c>
    </row>
    <row r="257" spans="2:63" s="10" customFormat="1" ht="29.25" customHeight="1">
      <c r="B257" s="151"/>
      <c r="D257" s="162" t="s">
        <v>1351</v>
      </c>
      <c r="E257" s="163" t="s">
        <v>1411</v>
      </c>
      <c r="F257" s="163" t="s">
        <v>892</v>
      </c>
      <c r="I257" s="154"/>
      <c r="J257" s="164">
        <f>BK257</f>
        <v>0</v>
      </c>
      <c r="L257" s="151"/>
      <c r="M257" s="156"/>
      <c r="N257" s="157"/>
      <c r="O257" s="157"/>
      <c r="P257" s="158">
        <f>SUM(P258:P288)</f>
        <v>0</v>
      </c>
      <c r="Q257" s="157"/>
      <c r="R257" s="158">
        <f>SUM(R258:R288)</f>
        <v>788.7331200000001</v>
      </c>
      <c r="S257" s="157"/>
      <c r="T257" s="159">
        <f>SUM(T258:T288)</f>
        <v>0</v>
      </c>
      <c r="AR257" s="152" t="s">
        <v>1300</v>
      </c>
      <c r="AT257" s="160" t="s">
        <v>1351</v>
      </c>
      <c r="AU257" s="160" t="s">
        <v>1300</v>
      </c>
      <c r="AY257" s="152" t="s">
        <v>1404</v>
      </c>
      <c r="BK257" s="161">
        <f>SUM(BK258:BK288)</f>
        <v>0</v>
      </c>
    </row>
    <row r="258" spans="2:65" s="1" customFormat="1" ht="22.5" customHeight="1">
      <c r="B258" s="165"/>
      <c r="C258" s="166" t="s">
        <v>893</v>
      </c>
      <c r="D258" s="166" t="s">
        <v>1406</v>
      </c>
      <c r="E258" s="167" t="s">
        <v>894</v>
      </c>
      <c r="F258" s="168" t="s">
        <v>895</v>
      </c>
      <c r="G258" s="169" t="s">
        <v>1427</v>
      </c>
      <c r="H258" s="170">
        <v>5.725</v>
      </c>
      <c r="I258" s="171"/>
      <c r="J258" s="172">
        <f>ROUND(I258*H258,2)</f>
        <v>0</v>
      </c>
      <c r="K258" s="168" t="s">
        <v>1410</v>
      </c>
      <c r="L258" s="35"/>
      <c r="M258" s="173" t="s">
        <v>1299</v>
      </c>
      <c r="N258" s="174" t="s">
        <v>1323</v>
      </c>
      <c r="O258" s="36"/>
      <c r="P258" s="175">
        <f>O258*H258</f>
        <v>0</v>
      </c>
      <c r="Q258" s="175">
        <v>0</v>
      </c>
      <c r="R258" s="175">
        <f>Q258*H258</f>
        <v>0</v>
      </c>
      <c r="S258" s="175">
        <v>0</v>
      </c>
      <c r="T258" s="176">
        <f>S258*H258</f>
        <v>0</v>
      </c>
      <c r="AR258" s="18" t="s">
        <v>1411</v>
      </c>
      <c r="AT258" s="18" t="s">
        <v>1406</v>
      </c>
      <c r="AU258" s="18" t="s">
        <v>1360</v>
      </c>
      <c r="AY258" s="18" t="s">
        <v>1404</v>
      </c>
      <c r="BE258" s="177">
        <f>IF(N258="základní",J258,0)</f>
        <v>0</v>
      </c>
      <c r="BF258" s="177">
        <f>IF(N258="snížená",J258,0)</f>
        <v>0</v>
      </c>
      <c r="BG258" s="177">
        <f>IF(N258="zákl. přenesená",J258,0)</f>
        <v>0</v>
      </c>
      <c r="BH258" s="177">
        <f>IF(N258="sníž. přenesená",J258,0)</f>
        <v>0</v>
      </c>
      <c r="BI258" s="177">
        <f>IF(N258="nulová",J258,0)</f>
        <v>0</v>
      </c>
      <c r="BJ258" s="18" t="s">
        <v>1300</v>
      </c>
      <c r="BK258" s="177">
        <f>ROUND(I258*H258,2)</f>
        <v>0</v>
      </c>
      <c r="BL258" s="18" t="s">
        <v>1411</v>
      </c>
      <c r="BM258" s="18" t="s">
        <v>896</v>
      </c>
    </row>
    <row r="259" spans="2:47" s="1" customFormat="1" ht="27">
      <c r="B259" s="35"/>
      <c r="D259" s="178" t="s">
        <v>1413</v>
      </c>
      <c r="F259" s="179" t="s">
        <v>897</v>
      </c>
      <c r="I259" s="134"/>
      <c r="L259" s="35"/>
      <c r="M259" s="65"/>
      <c r="N259" s="36"/>
      <c r="O259" s="36"/>
      <c r="P259" s="36"/>
      <c r="Q259" s="36"/>
      <c r="R259" s="36"/>
      <c r="S259" s="36"/>
      <c r="T259" s="66"/>
      <c r="AT259" s="18" t="s">
        <v>1413</v>
      </c>
      <c r="AU259" s="18" t="s">
        <v>1360</v>
      </c>
    </row>
    <row r="260" spans="2:47" s="1" customFormat="1" ht="54">
      <c r="B260" s="35"/>
      <c r="D260" s="178" t="s">
        <v>1415</v>
      </c>
      <c r="F260" s="180" t="s">
        <v>898</v>
      </c>
      <c r="I260" s="134"/>
      <c r="L260" s="35"/>
      <c r="M260" s="65"/>
      <c r="N260" s="36"/>
      <c r="O260" s="36"/>
      <c r="P260" s="36"/>
      <c r="Q260" s="36"/>
      <c r="R260" s="36"/>
      <c r="S260" s="36"/>
      <c r="T260" s="66"/>
      <c r="AT260" s="18" t="s">
        <v>1415</v>
      </c>
      <c r="AU260" s="18" t="s">
        <v>1360</v>
      </c>
    </row>
    <row r="261" spans="2:51" s="12" customFormat="1" ht="13.5">
      <c r="B261" s="191"/>
      <c r="D261" s="178" t="s">
        <v>1417</v>
      </c>
      <c r="E261" s="192" t="s">
        <v>1299</v>
      </c>
      <c r="F261" s="193" t="s">
        <v>899</v>
      </c>
      <c r="H261" s="194" t="s">
        <v>1299</v>
      </c>
      <c r="I261" s="195"/>
      <c r="L261" s="191"/>
      <c r="M261" s="196"/>
      <c r="N261" s="197"/>
      <c r="O261" s="197"/>
      <c r="P261" s="197"/>
      <c r="Q261" s="197"/>
      <c r="R261" s="197"/>
      <c r="S261" s="197"/>
      <c r="T261" s="198"/>
      <c r="AT261" s="194" t="s">
        <v>1417</v>
      </c>
      <c r="AU261" s="194" t="s">
        <v>1360</v>
      </c>
      <c r="AV261" s="12" t="s">
        <v>1300</v>
      </c>
      <c r="AW261" s="12" t="s">
        <v>1316</v>
      </c>
      <c r="AX261" s="12" t="s">
        <v>1352</v>
      </c>
      <c r="AY261" s="194" t="s">
        <v>1404</v>
      </c>
    </row>
    <row r="262" spans="2:51" s="11" customFormat="1" ht="13.5">
      <c r="B262" s="181"/>
      <c r="D262" s="178" t="s">
        <v>1417</v>
      </c>
      <c r="E262" s="190" t="s">
        <v>1299</v>
      </c>
      <c r="F262" s="199" t="s">
        <v>900</v>
      </c>
      <c r="H262" s="200">
        <v>4.185</v>
      </c>
      <c r="I262" s="186"/>
      <c r="L262" s="181"/>
      <c r="M262" s="187"/>
      <c r="N262" s="188"/>
      <c r="O262" s="188"/>
      <c r="P262" s="188"/>
      <c r="Q262" s="188"/>
      <c r="R262" s="188"/>
      <c r="S262" s="188"/>
      <c r="T262" s="189"/>
      <c r="AT262" s="190" t="s">
        <v>1417</v>
      </c>
      <c r="AU262" s="190" t="s">
        <v>1360</v>
      </c>
      <c r="AV262" s="11" t="s">
        <v>1360</v>
      </c>
      <c r="AW262" s="11" t="s">
        <v>1316</v>
      </c>
      <c r="AX262" s="11" t="s">
        <v>1352</v>
      </c>
      <c r="AY262" s="190" t="s">
        <v>1404</v>
      </c>
    </row>
    <row r="263" spans="2:51" s="11" customFormat="1" ht="13.5">
      <c r="B263" s="181"/>
      <c r="D263" s="178" t="s">
        <v>1417</v>
      </c>
      <c r="E263" s="190" t="s">
        <v>1299</v>
      </c>
      <c r="F263" s="199" t="s">
        <v>1299</v>
      </c>
      <c r="H263" s="200">
        <v>0</v>
      </c>
      <c r="I263" s="186"/>
      <c r="L263" s="181"/>
      <c r="M263" s="187"/>
      <c r="N263" s="188"/>
      <c r="O263" s="188"/>
      <c r="P263" s="188"/>
      <c r="Q263" s="188"/>
      <c r="R263" s="188"/>
      <c r="S263" s="188"/>
      <c r="T263" s="189"/>
      <c r="AT263" s="190" t="s">
        <v>1417</v>
      </c>
      <c r="AU263" s="190" t="s">
        <v>1360</v>
      </c>
      <c r="AV263" s="11" t="s">
        <v>1360</v>
      </c>
      <c r="AW263" s="11" t="s">
        <v>1316</v>
      </c>
      <c r="AX263" s="11" t="s">
        <v>1352</v>
      </c>
      <c r="AY263" s="190" t="s">
        <v>1404</v>
      </c>
    </row>
    <row r="264" spans="2:51" s="12" customFormat="1" ht="13.5">
      <c r="B264" s="191"/>
      <c r="D264" s="178" t="s">
        <v>1417</v>
      </c>
      <c r="E264" s="192" t="s">
        <v>1299</v>
      </c>
      <c r="F264" s="193" t="s">
        <v>901</v>
      </c>
      <c r="H264" s="194" t="s">
        <v>1299</v>
      </c>
      <c r="I264" s="195"/>
      <c r="L264" s="191"/>
      <c r="M264" s="196"/>
      <c r="N264" s="197"/>
      <c r="O264" s="197"/>
      <c r="P264" s="197"/>
      <c r="Q264" s="197"/>
      <c r="R264" s="197"/>
      <c r="S264" s="197"/>
      <c r="T264" s="198"/>
      <c r="AT264" s="194" t="s">
        <v>1417</v>
      </c>
      <c r="AU264" s="194" t="s">
        <v>1360</v>
      </c>
      <c r="AV264" s="12" t="s">
        <v>1300</v>
      </c>
      <c r="AW264" s="12" t="s">
        <v>1316</v>
      </c>
      <c r="AX264" s="12" t="s">
        <v>1352</v>
      </c>
      <c r="AY264" s="194" t="s">
        <v>1404</v>
      </c>
    </row>
    <row r="265" spans="2:51" s="11" customFormat="1" ht="13.5">
      <c r="B265" s="181"/>
      <c r="D265" s="178" t="s">
        <v>1417</v>
      </c>
      <c r="E265" s="190" t="s">
        <v>1299</v>
      </c>
      <c r="F265" s="199" t="s">
        <v>902</v>
      </c>
      <c r="H265" s="200">
        <v>1.54</v>
      </c>
      <c r="I265" s="186"/>
      <c r="L265" s="181"/>
      <c r="M265" s="187"/>
      <c r="N265" s="188"/>
      <c r="O265" s="188"/>
      <c r="P265" s="188"/>
      <c r="Q265" s="188"/>
      <c r="R265" s="188"/>
      <c r="S265" s="188"/>
      <c r="T265" s="189"/>
      <c r="AT265" s="190" t="s">
        <v>1417</v>
      </c>
      <c r="AU265" s="190" t="s">
        <v>1360</v>
      </c>
      <c r="AV265" s="11" t="s">
        <v>1360</v>
      </c>
      <c r="AW265" s="11" t="s">
        <v>1316</v>
      </c>
      <c r="AX265" s="11" t="s">
        <v>1352</v>
      </c>
      <c r="AY265" s="190" t="s">
        <v>1404</v>
      </c>
    </row>
    <row r="266" spans="2:51" s="13" customFormat="1" ht="13.5">
      <c r="B266" s="201"/>
      <c r="D266" s="182" t="s">
        <v>1417</v>
      </c>
      <c r="E266" s="202" t="s">
        <v>1299</v>
      </c>
      <c r="F266" s="203" t="s">
        <v>1436</v>
      </c>
      <c r="H266" s="204">
        <v>5.725</v>
      </c>
      <c r="I266" s="205"/>
      <c r="L266" s="201"/>
      <c r="M266" s="206"/>
      <c r="N266" s="207"/>
      <c r="O266" s="207"/>
      <c r="P266" s="207"/>
      <c r="Q266" s="207"/>
      <c r="R266" s="207"/>
      <c r="S266" s="207"/>
      <c r="T266" s="208"/>
      <c r="AT266" s="209" t="s">
        <v>1417</v>
      </c>
      <c r="AU266" s="209" t="s">
        <v>1360</v>
      </c>
      <c r="AV266" s="13" t="s">
        <v>1411</v>
      </c>
      <c r="AW266" s="13" t="s">
        <v>1316</v>
      </c>
      <c r="AX266" s="13" t="s">
        <v>1300</v>
      </c>
      <c r="AY266" s="209" t="s">
        <v>1404</v>
      </c>
    </row>
    <row r="267" spans="2:65" s="1" customFormat="1" ht="22.5" customHeight="1">
      <c r="B267" s="165"/>
      <c r="C267" s="166" t="s">
        <v>903</v>
      </c>
      <c r="D267" s="166" t="s">
        <v>1406</v>
      </c>
      <c r="E267" s="167" t="s">
        <v>904</v>
      </c>
      <c r="F267" s="168" t="s">
        <v>905</v>
      </c>
      <c r="G267" s="169" t="s">
        <v>1409</v>
      </c>
      <c r="H267" s="170">
        <v>6</v>
      </c>
      <c r="I267" s="171"/>
      <c r="J267" s="172">
        <f>ROUND(I267*H267,2)</f>
        <v>0</v>
      </c>
      <c r="K267" s="168" t="s">
        <v>1410</v>
      </c>
      <c r="L267" s="35"/>
      <c r="M267" s="173" t="s">
        <v>1299</v>
      </c>
      <c r="N267" s="174" t="s">
        <v>1323</v>
      </c>
      <c r="O267" s="36"/>
      <c r="P267" s="175">
        <f>O267*H267</f>
        <v>0</v>
      </c>
      <c r="Q267" s="175">
        <v>0</v>
      </c>
      <c r="R267" s="175">
        <f>Q267*H267</f>
        <v>0</v>
      </c>
      <c r="S267" s="175">
        <v>0</v>
      </c>
      <c r="T267" s="176">
        <f>S267*H267</f>
        <v>0</v>
      </c>
      <c r="AR267" s="18" t="s">
        <v>1411</v>
      </c>
      <c r="AT267" s="18" t="s">
        <v>1406</v>
      </c>
      <c r="AU267" s="18" t="s">
        <v>1360</v>
      </c>
      <c r="AY267" s="18" t="s">
        <v>1404</v>
      </c>
      <c r="BE267" s="177">
        <f>IF(N267="základní",J267,0)</f>
        <v>0</v>
      </c>
      <c r="BF267" s="177">
        <f>IF(N267="snížená",J267,0)</f>
        <v>0</v>
      </c>
      <c r="BG267" s="177">
        <f>IF(N267="zákl. přenesená",J267,0)</f>
        <v>0</v>
      </c>
      <c r="BH267" s="177">
        <f>IF(N267="sníž. přenesená",J267,0)</f>
        <v>0</v>
      </c>
      <c r="BI267" s="177">
        <f>IF(N267="nulová",J267,0)</f>
        <v>0</v>
      </c>
      <c r="BJ267" s="18" t="s">
        <v>1300</v>
      </c>
      <c r="BK267" s="177">
        <f>ROUND(I267*H267,2)</f>
        <v>0</v>
      </c>
      <c r="BL267" s="18" t="s">
        <v>1411</v>
      </c>
      <c r="BM267" s="18" t="s">
        <v>906</v>
      </c>
    </row>
    <row r="268" spans="2:47" s="1" customFormat="1" ht="27">
      <c r="B268" s="35"/>
      <c r="D268" s="178" t="s">
        <v>1413</v>
      </c>
      <c r="F268" s="179" t="s">
        <v>907</v>
      </c>
      <c r="I268" s="134"/>
      <c r="L268" s="35"/>
      <c r="M268" s="65"/>
      <c r="N268" s="36"/>
      <c r="O268" s="36"/>
      <c r="P268" s="36"/>
      <c r="Q268" s="36"/>
      <c r="R268" s="36"/>
      <c r="S268" s="36"/>
      <c r="T268" s="66"/>
      <c r="AT268" s="18" t="s">
        <v>1413</v>
      </c>
      <c r="AU268" s="18" t="s">
        <v>1360</v>
      </c>
    </row>
    <row r="269" spans="2:47" s="1" customFormat="1" ht="162">
      <c r="B269" s="35"/>
      <c r="D269" s="178" t="s">
        <v>1415</v>
      </c>
      <c r="F269" s="180" t="s">
        <v>908</v>
      </c>
      <c r="I269" s="134"/>
      <c r="L269" s="35"/>
      <c r="M269" s="65"/>
      <c r="N269" s="36"/>
      <c r="O269" s="36"/>
      <c r="P269" s="36"/>
      <c r="Q269" s="36"/>
      <c r="R269" s="36"/>
      <c r="S269" s="36"/>
      <c r="T269" s="66"/>
      <c r="AT269" s="18" t="s">
        <v>1415</v>
      </c>
      <c r="AU269" s="18" t="s">
        <v>1360</v>
      </c>
    </row>
    <row r="270" spans="2:51" s="12" customFormat="1" ht="13.5">
      <c r="B270" s="191"/>
      <c r="D270" s="178" t="s">
        <v>1417</v>
      </c>
      <c r="E270" s="192" t="s">
        <v>1299</v>
      </c>
      <c r="F270" s="193" t="s">
        <v>909</v>
      </c>
      <c r="H270" s="194" t="s">
        <v>1299</v>
      </c>
      <c r="I270" s="195"/>
      <c r="L270" s="191"/>
      <c r="M270" s="196"/>
      <c r="N270" s="197"/>
      <c r="O270" s="197"/>
      <c r="P270" s="197"/>
      <c r="Q270" s="197"/>
      <c r="R270" s="197"/>
      <c r="S270" s="197"/>
      <c r="T270" s="198"/>
      <c r="AT270" s="194" t="s">
        <v>1417</v>
      </c>
      <c r="AU270" s="194" t="s">
        <v>1360</v>
      </c>
      <c r="AV270" s="12" t="s">
        <v>1300</v>
      </c>
      <c r="AW270" s="12" t="s">
        <v>1316</v>
      </c>
      <c r="AX270" s="12" t="s">
        <v>1352</v>
      </c>
      <c r="AY270" s="194" t="s">
        <v>1404</v>
      </c>
    </row>
    <row r="271" spans="2:51" s="11" customFormat="1" ht="13.5">
      <c r="B271" s="181"/>
      <c r="D271" s="178" t="s">
        <v>1417</v>
      </c>
      <c r="E271" s="190" t="s">
        <v>1299</v>
      </c>
      <c r="F271" s="199" t="s">
        <v>910</v>
      </c>
      <c r="H271" s="200">
        <v>3</v>
      </c>
      <c r="I271" s="186"/>
      <c r="L271" s="181"/>
      <c r="M271" s="187"/>
      <c r="N271" s="188"/>
      <c r="O271" s="188"/>
      <c r="P271" s="188"/>
      <c r="Q271" s="188"/>
      <c r="R271" s="188"/>
      <c r="S271" s="188"/>
      <c r="T271" s="189"/>
      <c r="AT271" s="190" t="s">
        <v>1417</v>
      </c>
      <c r="AU271" s="190" t="s">
        <v>1360</v>
      </c>
      <c r="AV271" s="11" t="s">
        <v>1360</v>
      </c>
      <c r="AW271" s="11" t="s">
        <v>1316</v>
      </c>
      <c r="AX271" s="11" t="s">
        <v>1352</v>
      </c>
      <c r="AY271" s="190" t="s">
        <v>1404</v>
      </c>
    </row>
    <row r="272" spans="2:51" s="11" customFormat="1" ht="13.5">
      <c r="B272" s="181"/>
      <c r="D272" s="178" t="s">
        <v>1417</v>
      </c>
      <c r="E272" s="190" t="s">
        <v>1299</v>
      </c>
      <c r="F272" s="199" t="s">
        <v>911</v>
      </c>
      <c r="H272" s="200">
        <v>3</v>
      </c>
      <c r="I272" s="186"/>
      <c r="L272" s="181"/>
      <c r="M272" s="187"/>
      <c r="N272" s="188"/>
      <c r="O272" s="188"/>
      <c r="P272" s="188"/>
      <c r="Q272" s="188"/>
      <c r="R272" s="188"/>
      <c r="S272" s="188"/>
      <c r="T272" s="189"/>
      <c r="AT272" s="190" t="s">
        <v>1417</v>
      </c>
      <c r="AU272" s="190" t="s">
        <v>1360</v>
      </c>
      <c r="AV272" s="11" t="s">
        <v>1360</v>
      </c>
      <c r="AW272" s="11" t="s">
        <v>1316</v>
      </c>
      <c r="AX272" s="11" t="s">
        <v>1352</v>
      </c>
      <c r="AY272" s="190" t="s">
        <v>1404</v>
      </c>
    </row>
    <row r="273" spans="2:51" s="13" customFormat="1" ht="13.5">
      <c r="B273" s="201"/>
      <c r="D273" s="182" t="s">
        <v>1417</v>
      </c>
      <c r="E273" s="202" t="s">
        <v>1299</v>
      </c>
      <c r="F273" s="203" t="s">
        <v>1436</v>
      </c>
      <c r="H273" s="204">
        <v>6</v>
      </c>
      <c r="I273" s="205"/>
      <c r="L273" s="201"/>
      <c r="M273" s="206"/>
      <c r="N273" s="207"/>
      <c r="O273" s="207"/>
      <c r="P273" s="207"/>
      <c r="Q273" s="207"/>
      <c r="R273" s="207"/>
      <c r="S273" s="207"/>
      <c r="T273" s="208"/>
      <c r="AT273" s="209" t="s">
        <v>1417</v>
      </c>
      <c r="AU273" s="209" t="s">
        <v>1360</v>
      </c>
      <c r="AV273" s="13" t="s">
        <v>1411</v>
      </c>
      <c r="AW273" s="13" t="s">
        <v>1316</v>
      </c>
      <c r="AX273" s="13" t="s">
        <v>1300</v>
      </c>
      <c r="AY273" s="209" t="s">
        <v>1404</v>
      </c>
    </row>
    <row r="274" spans="2:65" s="1" customFormat="1" ht="22.5" customHeight="1">
      <c r="B274" s="165"/>
      <c r="C274" s="166" t="s">
        <v>912</v>
      </c>
      <c r="D274" s="166" t="s">
        <v>1406</v>
      </c>
      <c r="E274" s="167" t="s">
        <v>913</v>
      </c>
      <c r="F274" s="168" t="s">
        <v>914</v>
      </c>
      <c r="G274" s="169" t="s">
        <v>915</v>
      </c>
      <c r="H274" s="170">
        <v>16</v>
      </c>
      <c r="I274" s="171"/>
      <c r="J274" s="172">
        <f>ROUND(I274*H274,2)</f>
        <v>0</v>
      </c>
      <c r="K274" s="168" t="s">
        <v>1410</v>
      </c>
      <c r="L274" s="35"/>
      <c r="M274" s="173" t="s">
        <v>1299</v>
      </c>
      <c r="N274" s="174" t="s">
        <v>1323</v>
      </c>
      <c r="O274" s="36"/>
      <c r="P274" s="175">
        <f>O274*H274</f>
        <v>0</v>
      </c>
      <c r="Q274" s="175">
        <v>0.08832</v>
      </c>
      <c r="R274" s="175">
        <f>Q274*H274</f>
        <v>1.41312</v>
      </c>
      <c r="S274" s="175">
        <v>0</v>
      </c>
      <c r="T274" s="176">
        <f>S274*H274</f>
        <v>0</v>
      </c>
      <c r="AR274" s="18" t="s">
        <v>1411</v>
      </c>
      <c r="AT274" s="18" t="s">
        <v>1406</v>
      </c>
      <c r="AU274" s="18" t="s">
        <v>1360</v>
      </c>
      <c r="AY274" s="18" t="s">
        <v>1404</v>
      </c>
      <c r="BE274" s="177">
        <f>IF(N274="základní",J274,0)</f>
        <v>0</v>
      </c>
      <c r="BF274" s="177">
        <f>IF(N274="snížená",J274,0)</f>
        <v>0</v>
      </c>
      <c r="BG274" s="177">
        <f>IF(N274="zákl. přenesená",J274,0)</f>
        <v>0</v>
      </c>
      <c r="BH274" s="177">
        <f>IF(N274="sníž. přenesená",J274,0)</f>
        <v>0</v>
      </c>
      <c r="BI274" s="177">
        <f>IF(N274="nulová",J274,0)</f>
        <v>0</v>
      </c>
      <c r="BJ274" s="18" t="s">
        <v>1300</v>
      </c>
      <c r="BK274" s="177">
        <f>ROUND(I274*H274,2)</f>
        <v>0</v>
      </c>
      <c r="BL274" s="18" t="s">
        <v>1411</v>
      </c>
      <c r="BM274" s="18" t="s">
        <v>916</v>
      </c>
    </row>
    <row r="275" spans="2:47" s="1" customFormat="1" ht="27">
      <c r="B275" s="35"/>
      <c r="D275" s="178" t="s">
        <v>1413</v>
      </c>
      <c r="F275" s="179" t="s">
        <v>917</v>
      </c>
      <c r="I275" s="134"/>
      <c r="L275" s="35"/>
      <c r="M275" s="65"/>
      <c r="N275" s="36"/>
      <c r="O275" s="36"/>
      <c r="P275" s="36"/>
      <c r="Q275" s="36"/>
      <c r="R275" s="36"/>
      <c r="S275" s="36"/>
      <c r="T275" s="66"/>
      <c r="AT275" s="18" t="s">
        <v>1413</v>
      </c>
      <c r="AU275" s="18" t="s">
        <v>1360</v>
      </c>
    </row>
    <row r="276" spans="2:47" s="1" customFormat="1" ht="67.5">
      <c r="B276" s="35"/>
      <c r="D276" s="178" t="s">
        <v>1415</v>
      </c>
      <c r="F276" s="180" t="s">
        <v>918</v>
      </c>
      <c r="I276" s="134"/>
      <c r="L276" s="35"/>
      <c r="M276" s="65"/>
      <c r="N276" s="36"/>
      <c r="O276" s="36"/>
      <c r="P276" s="36"/>
      <c r="Q276" s="36"/>
      <c r="R276" s="36"/>
      <c r="S276" s="36"/>
      <c r="T276" s="66"/>
      <c r="AT276" s="18" t="s">
        <v>1415</v>
      </c>
      <c r="AU276" s="18" t="s">
        <v>1360</v>
      </c>
    </row>
    <row r="277" spans="2:51" s="11" customFormat="1" ht="13.5">
      <c r="B277" s="181"/>
      <c r="D277" s="178" t="s">
        <v>1417</v>
      </c>
      <c r="E277" s="190" t="s">
        <v>1299</v>
      </c>
      <c r="F277" s="199" t="s">
        <v>919</v>
      </c>
      <c r="H277" s="200">
        <v>14</v>
      </c>
      <c r="I277" s="186"/>
      <c r="L277" s="181"/>
      <c r="M277" s="187"/>
      <c r="N277" s="188"/>
      <c r="O277" s="188"/>
      <c r="P277" s="188"/>
      <c r="Q277" s="188"/>
      <c r="R277" s="188"/>
      <c r="S277" s="188"/>
      <c r="T277" s="189"/>
      <c r="AT277" s="190" t="s">
        <v>1417</v>
      </c>
      <c r="AU277" s="190" t="s">
        <v>1360</v>
      </c>
      <c r="AV277" s="11" t="s">
        <v>1360</v>
      </c>
      <c r="AW277" s="11" t="s">
        <v>1316</v>
      </c>
      <c r="AX277" s="11" t="s">
        <v>1352</v>
      </c>
      <c r="AY277" s="190" t="s">
        <v>1404</v>
      </c>
    </row>
    <row r="278" spans="2:51" s="12" customFormat="1" ht="13.5">
      <c r="B278" s="191"/>
      <c r="D278" s="178" t="s">
        <v>1417</v>
      </c>
      <c r="E278" s="192" t="s">
        <v>1299</v>
      </c>
      <c r="F278" s="193" t="s">
        <v>1449</v>
      </c>
      <c r="H278" s="194" t="s">
        <v>1299</v>
      </c>
      <c r="I278" s="195"/>
      <c r="L278" s="191"/>
      <c r="M278" s="196"/>
      <c r="N278" s="197"/>
      <c r="O278" s="197"/>
      <c r="P278" s="197"/>
      <c r="Q278" s="197"/>
      <c r="R278" s="197"/>
      <c r="S278" s="197"/>
      <c r="T278" s="198"/>
      <c r="AT278" s="194" t="s">
        <v>1417</v>
      </c>
      <c r="AU278" s="194" t="s">
        <v>1360</v>
      </c>
      <c r="AV278" s="12" t="s">
        <v>1300</v>
      </c>
      <c r="AW278" s="12" t="s">
        <v>1316</v>
      </c>
      <c r="AX278" s="12" t="s">
        <v>1352</v>
      </c>
      <c r="AY278" s="194" t="s">
        <v>1404</v>
      </c>
    </row>
    <row r="279" spans="2:51" s="11" customFormat="1" ht="13.5">
      <c r="B279" s="181"/>
      <c r="D279" s="178" t="s">
        <v>1417</v>
      </c>
      <c r="E279" s="190" t="s">
        <v>1299</v>
      </c>
      <c r="F279" s="199" t="s">
        <v>1299</v>
      </c>
      <c r="H279" s="200">
        <v>0</v>
      </c>
      <c r="I279" s="186"/>
      <c r="L279" s="181"/>
      <c r="M279" s="187"/>
      <c r="N279" s="188"/>
      <c r="O279" s="188"/>
      <c r="P279" s="188"/>
      <c r="Q279" s="188"/>
      <c r="R279" s="188"/>
      <c r="S279" s="188"/>
      <c r="T279" s="189"/>
      <c r="AT279" s="190" t="s">
        <v>1417</v>
      </c>
      <c r="AU279" s="190" t="s">
        <v>1360</v>
      </c>
      <c r="AV279" s="11" t="s">
        <v>1360</v>
      </c>
      <c r="AW279" s="11" t="s">
        <v>1316</v>
      </c>
      <c r="AX279" s="11" t="s">
        <v>1352</v>
      </c>
      <c r="AY279" s="190" t="s">
        <v>1404</v>
      </c>
    </row>
    <row r="280" spans="2:51" s="11" customFormat="1" ht="13.5">
      <c r="B280" s="181"/>
      <c r="D280" s="178" t="s">
        <v>1417</v>
      </c>
      <c r="E280" s="190" t="s">
        <v>1299</v>
      </c>
      <c r="F280" s="199" t="s">
        <v>920</v>
      </c>
      <c r="H280" s="200">
        <v>2</v>
      </c>
      <c r="I280" s="186"/>
      <c r="L280" s="181"/>
      <c r="M280" s="187"/>
      <c r="N280" s="188"/>
      <c r="O280" s="188"/>
      <c r="P280" s="188"/>
      <c r="Q280" s="188"/>
      <c r="R280" s="188"/>
      <c r="S280" s="188"/>
      <c r="T280" s="189"/>
      <c r="AT280" s="190" t="s">
        <v>1417</v>
      </c>
      <c r="AU280" s="190" t="s">
        <v>1360</v>
      </c>
      <c r="AV280" s="11" t="s">
        <v>1360</v>
      </c>
      <c r="AW280" s="11" t="s">
        <v>1316</v>
      </c>
      <c r="AX280" s="11" t="s">
        <v>1352</v>
      </c>
      <c r="AY280" s="190" t="s">
        <v>1404</v>
      </c>
    </row>
    <row r="281" spans="2:51" s="12" customFormat="1" ht="13.5">
      <c r="B281" s="191"/>
      <c r="D281" s="178" t="s">
        <v>1417</v>
      </c>
      <c r="E281" s="192" t="s">
        <v>1299</v>
      </c>
      <c r="F281" s="193" t="s">
        <v>1452</v>
      </c>
      <c r="H281" s="194" t="s">
        <v>1299</v>
      </c>
      <c r="I281" s="195"/>
      <c r="L281" s="191"/>
      <c r="M281" s="196"/>
      <c r="N281" s="197"/>
      <c r="O281" s="197"/>
      <c r="P281" s="197"/>
      <c r="Q281" s="197"/>
      <c r="R281" s="197"/>
      <c r="S281" s="197"/>
      <c r="T281" s="198"/>
      <c r="AT281" s="194" t="s">
        <v>1417</v>
      </c>
      <c r="AU281" s="194" t="s">
        <v>1360</v>
      </c>
      <c r="AV281" s="12" t="s">
        <v>1300</v>
      </c>
      <c r="AW281" s="12" t="s">
        <v>1316</v>
      </c>
      <c r="AX281" s="12" t="s">
        <v>1352</v>
      </c>
      <c r="AY281" s="194" t="s">
        <v>1404</v>
      </c>
    </row>
    <row r="282" spans="2:51" s="13" customFormat="1" ht="13.5">
      <c r="B282" s="201"/>
      <c r="D282" s="182" t="s">
        <v>1417</v>
      </c>
      <c r="E282" s="202" t="s">
        <v>1299</v>
      </c>
      <c r="F282" s="203" t="s">
        <v>1436</v>
      </c>
      <c r="H282" s="204">
        <v>16</v>
      </c>
      <c r="I282" s="205"/>
      <c r="L282" s="201"/>
      <c r="M282" s="206"/>
      <c r="N282" s="207"/>
      <c r="O282" s="207"/>
      <c r="P282" s="207"/>
      <c r="Q282" s="207"/>
      <c r="R282" s="207"/>
      <c r="S282" s="207"/>
      <c r="T282" s="208"/>
      <c r="AT282" s="209" t="s">
        <v>1417</v>
      </c>
      <c r="AU282" s="209" t="s">
        <v>1360</v>
      </c>
      <c r="AV282" s="13" t="s">
        <v>1411</v>
      </c>
      <c r="AW282" s="13" t="s">
        <v>1316</v>
      </c>
      <c r="AX282" s="13" t="s">
        <v>1300</v>
      </c>
      <c r="AY282" s="209" t="s">
        <v>1404</v>
      </c>
    </row>
    <row r="283" spans="2:65" s="1" customFormat="1" ht="22.5" customHeight="1">
      <c r="B283" s="165"/>
      <c r="C283" s="166" t="s">
        <v>921</v>
      </c>
      <c r="D283" s="166" t="s">
        <v>1406</v>
      </c>
      <c r="E283" s="167" t="s">
        <v>922</v>
      </c>
      <c r="F283" s="168" t="s">
        <v>923</v>
      </c>
      <c r="G283" s="169" t="s">
        <v>1427</v>
      </c>
      <c r="H283" s="170">
        <v>324</v>
      </c>
      <c r="I283" s="171"/>
      <c r="J283" s="172">
        <f>ROUND(I283*H283,2)</f>
        <v>0</v>
      </c>
      <c r="K283" s="168" t="s">
        <v>1410</v>
      </c>
      <c r="L283" s="35"/>
      <c r="M283" s="173" t="s">
        <v>1299</v>
      </c>
      <c r="N283" s="174" t="s">
        <v>1323</v>
      </c>
      <c r="O283" s="36"/>
      <c r="P283" s="175">
        <f>O283*H283</f>
        <v>0</v>
      </c>
      <c r="Q283" s="175">
        <v>2.43</v>
      </c>
      <c r="R283" s="175">
        <f>Q283*H283</f>
        <v>787.32</v>
      </c>
      <c r="S283" s="175">
        <v>0</v>
      </c>
      <c r="T283" s="176">
        <f>S283*H283</f>
        <v>0</v>
      </c>
      <c r="AR283" s="18" t="s">
        <v>1411</v>
      </c>
      <c r="AT283" s="18" t="s">
        <v>1406</v>
      </c>
      <c r="AU283" s="18" t="s">
        <v>1360</v>
      </c>
      <c r="AY283" s="18" t="s">
        <v>1404</v>
      </c>
      <c r="BE283" s="177">
        <f>IF(N283="základní",J283,0)</f>
        <v>0</v>
      </c>
      <c r="BF283" s="177">
        <f>IF(N283="snížená",J283,0)</f>
        <v>0</v>
      </c>
      <c r="BG283" s="177">
        <f>IF(N283="zákl. přenesená",J283,0)</f>
        <v>0</v>
      </c>
      <c r="BH283" s="177">
        <f>IF(N283="sníž. přenesená",J283,0)</f>
        <v>0</v>
      </c>
      <c r="BI283" s="177">
        <f>IF(N283="nulová",J283,0)</f>
        <v>0</v>
      </c>
      <c r="BJ283" s="18" t="s">
        <v>1300</v>
      </c>
      <c r="BK283" s="177">
        <f>ROUND(I283*H283,2)</f>
        <v>0</v>
      </c>
      <c r="BL283" s="18" t="s">
        <v>1411</v>
      </c>
      <c r="BM283" s="18" t="s">
        <v>924</v>
      </c>
    </row>
    <row r="284" spans="2:47" s="1" customFormat="1" ht="13.5">
      <c r="B284" s="35"/>
      <c r="D284" s="178" t="s">
        <v>1413</v>
      </c>
      <c r="F284" s="179" t="s">
        <v>925</v>
      </c>
      <c r="I284" s="134"/>
      <c r="L284" s="35"/>
      <c r="M284" s="65"/>
      <c r="N284" s="36"/>
      <c r="O284" s="36"/>
      <c r="P284" s="36"/>
      <c r="Q284" s="36"/>
      <c r="R284" s="36"/>
      <c r="S284" s="36"/>
      <c r="T284" s="66"/>
      <c r="AT284" s="18" t="s">
        <v>1413</v>
      </c>
      <c r="AU284" s="18" t="s">
        <v>1360</v>
      </c>
    </row>
    <row r="285" spans="2:47" s="1" customFormat="1" ht="81">
      <c r="B285" s="35"/>
      <c r="D285" s="178" t="s">
        <v>1415</v>
      </c>
      <c r="F285" s="180" t="s">
        <v>926</v>
      </c>
      <c r="I285" s="134"/>
      <c r="L285" s="35"/>
      <c r="M285" s="65"/>
      <c r="N285" s="36"/>
      <c r="O285" s="36"/>
      <c r="P285" s="36"/>
      <c r="Q285" s="36"/>
      <c r="R285" s="36"/>
      <c r="S285" s="36"/>
      <c r="T285" s="66"/>
      <c r="AT285" s="18" t="s">
        <v>1415</v>
      </c>
      <c r="AU285" s="18" t="s">
        <v>1360</v>
      </c>
    </row>
    <row r="286" spans="2:51" s="12" customFormat="1" ht="13.5">
      <c r="B286" s="191"/>
      <c r="D286" s="178" t="s">
        <v>1417</v>
      </c>
      <c r="E286" s="192" t="s">
        <v>1299</v>
      </c>
      <c r="F286" s="193" t="s">
        <v>1433</v>
      </c>
      <c r="H286" s="194" t="s">
        <v>1299</v>
      </c>
      <c r="I286" s="195"/>
      <c r="L286" s="191"/>
      <c r="M286" s="196"/>
      <c r="N286" s="197"/>
      <c r="O286" s="197"/>
      <c r="P286" s="197"/>
      <c r="Q286" s="197"/>
      <c r="R286" s="197"/>
      <c r="S286" s="197"/>
      <c r="T286" s="198"/>
      <c r="AT286" s="194" t="s">
        <v>1417</v>
      </c>
      <c r="AU286" s="194" t="s">
        <v>1360</v>
      </c>
      <c r="AV286" s="12" t="s">
        <v>1300</v>
      </c>
      <c r="AW286" s="12" t="s">
        <v>1316</v>
      </c>
      <c r="AX286" s="12" t="s">
        <v>1352</v>
      </c>
      <c r="AY286" s="194" t="s">
        <v>1404</v>
      </c>
    </row>
    <row r="287" spans="2:51" s="12" customFormat="1" ht="13.5">
      <c r="B287" s="191"/>
      <c r="D287" s="178" t="s">
        <v>1417</v>
      </c>
      <c r="E287" s="192" t="s">
        <v>1299</v>
      </c>
      <c r="F287" s="193" t="s">
        <v>1434</v>
      </c>
      <c r="H287" s="194" t="s">
        <v>1299</v>
      </c>
      <c r="I287" s="195"/>
      <c r="L287" s="191"/>
      <c r="M287" s="196"/>
      <c r="N287" s="197"/>
      <c r="O287" s="197"/>
      <c r="P287" s="197"/>
      <c r="Q287" s="197"/>
      <c r="R287" s="197"/>
      <c r="S287" s="197"/>
      <c r="T287" s="198"/>
      <c r="AT287" s="194" t="s">
        <v>1417</v>
      </c>
      <c r="AU287" s="194" t="s">
        <v>1360</v>
      </c>
      <c r="AV287" s="12" t="s">
        <v>1300</v>
      </c>
      <c r="AW287" s="12" t="s">
        <v>1316</v>
      </c>
      <c r="AX287" s="12" t="s">
        <v>1352</v>
      </c>
      <c r="AY287" s="194" t="s">
        <v>1404</v>
      </c>
    </row>
    <row r="288" spans="2:51" s="11" customFormat="1" ht="13.5">
      <c r="B288" s="181"/>
      <c r="D288" s="178" t="s">
        <v>1417</v>
      </c>
      <c r="E288" s="190" t="s">
        <v>1299</v>
      </c>
      <c r="F288" s="199" t="s">
        <v>1435</v>
      </c>
      <c r="H288" s="200">
        <v>324</v>
      </c>
      <c r="I288" s="186"/>
      <c r="L288" s="181"/>
      <c r="M288" s="187"/>
      <c r="N288" s="188"/>
      <c r="O288" s="188"/>
      <c r="P288" s="188"/>
      <c r="Q288" s="188"/>
      <c r="R288" s="188"/>
      <c r="S288" s="188"/>
      <c r="T288" s="189"/>
      <c r="AT288" s="190" t="s">
        <v>1417</v>
      </c>
      <c r="AU288" s="190" t="s">
        <v>1360</v>
      </c>
      <c r="AV288" s="11" t="s">
        <v>1360</v>
      </c>
      <c r="AW288" s="11" t="s">
        <v>1316</v>
      </c>
      <c r="AX288" s="11" t="s">
        <v>1300</v>
      </c>
      <c r="AY288" s="190" t="s">
        <v>1404</v>
      </c>
    </row>
    <row r="289" spans="2:63" s="10" customFormat="1" ht="29.25" customHeight="1">
      <c r="B289" s="151"/>
      <c r="D289" s="162" t="s">
        <v>1351</v>
      </c>
      <c r="E289" s="163" t="s">
        <v>1441</v>
      </c>
      <c r="F289" s="163" t="s">
        <v>927</v>
      </c>
      <c r="I289" s="154"/>
      <c r="J289" s="164">
        <f>BK289</f>
        <v>0</v>
      </c>
      <c r="L289" s="151"/>
      <c r="M289" s="156"/>
      <c r="N289" s="157"/>
      <c r="O289" s="157"/>
      <c r="P289" s="158">
        <f>SUM(P290:P322)</f>
        <v>0</v>
      </c>
      <c r="Q289" s="157"/>
      <c r="R289" s="158">
        <f>SUM(R290:R322)</f>
        <v>2.6474624999999996</v>
      </c>
      <c r="S289" s="157"/>
      <c r="T289" s="159">
        <f>SUM(T290:T322)</f>
        <v>0</v>
      </c>
      <c r="AR289" s="152" t="s">
        <v>1300</v>
      </c>
      <c r="AT289" s="160" t="s">
        <v>1351</v>
      </c>
      <c r="AU289" s="160" t="s">
        <v>1300</v>
      </c>
      <c r="AY289" s="152" t="s">
        <v>1404</v>
      </c>
      <c r="BK289" s="161">
        <f>SUM(BK290:BK322)</f>
        <v>0</v>
      </c>
    </row>
    <row r="290" spans="2:65" s="1" customFormat="1" ht="22.5" customHeight="1">
      <c r="B290" s="165"/>
      <c r="C290" s="166" t="s">
        <v>928</v>
      </c>
      <c r="D290" s="166" t="s">
        <v>1406</v>
      </c>
      <c r="E290" s="167" t="s">
        <v>929</v>
      </c>
      <c r="F290" s="168" t="s">
        <v>930</v>
      </c>
      <c r="G290" s="169" t="s">
        <v>1409</v>
      </c>
      <c r="H290" s="170">
        <v>3135</v>
      </c>
      <c r="I290" s="171"/>
      <c r="J290" s="172">
        <f>ROUND(I290*H290,2)</f>
        <v>0</v>
      </c>
      <c r="K290" s="168" t="s">
        <v>1410</v>
      </c>
      <c r="L290" s="35"/>
      <c r="M290" s="173" t="s">
        <v>1299</v>
      </c>
      <c r="N290" s="174" t="s">
        <v>1323</v>
      </c>
      <c r="O290" s="36"/>
      <c r="P290" s="175">
        <f>O290*H290</f>
        <v>0</v>
      </c>
      <c r="Q290" s="175">
        <v>0</v>
      </c>
      <c r="R290" s="175">
        <f>Q290*H290</f>
        <v>0</v>
      </c>
      <c r="S290" s="175">
        <v>0</v>
      </c>
      <c r="T290" s="176">
        <f>S290*H290</f>
        <v>0</v>
      </c>
      <c r="AR290" s="18" t="s">
        <v>1411</v>
      </c>
      <c r="AT290" s="18" t="s">
        <v>1406</v>
      </c>
      <c r="AU290" s="18" t="s">
        <v>1360</v>
      </c>
      <c r="AY290" s="18" t="s">
        <v>1404</v>
      </c>
      <c r="BE290" s="177">
        <f>IF(N290="základní",J290,0)</f>
        <v>0</v>
      </c>
      <c r="BF290" s="177">
        <f>IF(N290="snížená",J290,0)</f>
        <v>0</v>
      </c>
      <c r="BG290" s="177">
        <f>IF(N290="zákl. přenesená",J290,0)</f>
        <v>0</v>
      </c>
      <c r="BH290" s="177">
        <f>IF(N290="sníž. přenesená",J290,0)</f>
        <v>0</v>
      </c>
      <c r="BI290" s="177">
        <f>IF(N290="nulová",J290,0)</f>
        <v>0</v>
      </c>
      <c r="BJ290" s="18" t="s">
        <v>1300</v>
      </c>
      <c r="BK290" s="177">
        <f>ROUND(I290*H290,2)</f>
        <v>0</v>
      </c>
      <c r="BL290" s="18" t="s">
        <v>1411</v>
      </c>
      <c r="BM290" s="18" t="s">
        <v>931</v>
      </c>
    </row>
    <row r="291" spans="2:47" s="1" customFormat="1" ht="13.5">
      <c r="B291" s="35"/>
      <c r="D291" s="178" t="s">
        <v>1413</v>
      </c>
      <c r="F291" s="179" t="s">
        <v>932</v>
      </c>
      <c r="I291" s="134"/>
      <c r="L291" s="35"/>
      <c r="M291" s="65"/>
      <c r="N291" s="36"/>
      <c r="O291" s="36"/>
      <c r="P291" s="36"/>
      <c r="Q291" s="36"/>
      <c r="R291" s="36"/>
      <c r="S291" s="36"/>
      <c r="T291" s="66"/>
      <c r="AT291" s="18" t="s">
        <v>1413</v>
      </c>
      <c r="AU291" s="18" t="s">
        <v>1360</v>
      </c>
    </row>
    <row r="292" spans="2:51" s="12" customFormat="1" ht="13.5">
      <c r="B292" s="191"/>
      <c r="D292" s="178" t="s">
        <v>1417</v>
      </c>
      <c r="E292" s="192" t="s">
        <v>1299</v>
      </c>
      <c r="F292" s="193" t="s">
        <v>1434</v>
      </c>
      <c r="H292" s="194" t="s">
        <v>1299</v>
      </c>
      <c r="I292" s="195"/>
      <c r="L292" s="191"/>
      <c r="M292" s="196"/>
      <c r="N292" s="197"/>
      <c r="O292" s="197"/>
      <c r="P292" s="197"/>
      <c r="Q292" s="197"/>
      <c r="R292" s="197"/>
      <c r="S292" s="197"/>
      <c r="T292" s="198"/>
      <c r="AT292" s="194" t="s">
        <v>1417</v>
      </c>
      <c r="AU292" s="194" t="s">
        <v>1360</v>
      </c>
      <c r="AV292" s="12" t="s">
        <v>1300</v>
      </c>
      <c r="AW292" s="12" t="s">
        <v>1316</v>
      </c>
      <c r="AX292" s="12" t="s">
        <v>1352</v>
      </c>
      <c r="AY292" s="194" t="s">
        <v>1404</v>
      </c>
    </row>
    <row r="293" spans="2:51" s="11" customFormat="1" ht="13.5">
      <c r="B293" s="181"/>
      <c r="D293" s="182" t="s">
        <v>1417</v>
      </c>
      <c r="E293" s="183" t="s">
        <v>1299</v>
      </c>
      <c r="F293" s="184" t="s">
        <v>933</v>
      </c>
      <c r="H293" s="185">
        <v>3135</v>
      </c>
      <c r="I293" s="186"/>
      <c r="L293" s="181"/>
      <c r="M293" s="187"/>
      <c r="N293" s="188"/>
      <c r="O293" s="188"/>
      <c r="P293" s="188"/>
      <c r="Q293" s="188"/>
      <c r="R293" s="188"/>
      <c r="S293" s="188"/>
      <c r="T293" s="189"/>
      <c r="AT293" s="190" t="s">
        <v>1417</v>
      </c>
      <c r="AU293" s="190" t="s">
        <v>1360</v>
      </c>
      <c r="AV293" s="11" t="s">
        <v>1360</v>
      </c>
      <c r="AW293" s="11" t="s">
        <v>1316</v>
      </c>
      <c r="AX293" s="11" t="s">
        <v>1300</v>
      </c>
      <c r="AY293" s="190" t="s">
        <v>1404</v>
      </c>
    </row>
    <row r="294" spans="2:65" s="1" customFormat="1" ht="22.5" customHeight="1">
      <c r="B294" s="165"/>
      <c r="C294" s="166" t="s">
        <v>934</v>
      </c>
      <c r="D294" s="166" t="s">
        <v>1406</v>
      </c>
      <c r="E294" s="167" t="s">
        <v>935</v>
      </c>
      <c r="F294" s="168" t="s">
        <v>936</v>
      </c>
      <c r="G294" s="169" t="s">
        <v>1409</v>
      </c>
      <c r="H294" s="170">
        <v>1515</v>
      </c>
      <c r="I294" s="171"/>
      <c r="J294" s="172">
        <f>ROUND(I294*H294,2)</f>
        <v>0</v>
      </c>
      <c r="K294" s="168" t="s">
        <v>1410</v>
      </c>
      <c r="L294" s="35"/>
      <c r="M294" s="173" t="s">
        <v>1299</v>
      </c>
      <c r="N294" s="174" t="s">
        <v>1323</v>
      </c>
      <c r="O294" s="36"/>
      <c r="P294" s="175">
        <f>O294*H294</f>
        <v>0</v>
      </c>
      <c r="Q294" s="175">
        <v>0</v>
      </c>
      <c r="R294" s="175">
        <f>Q294*H294</f>
        <v>0</v>
      </c>
      <c r="S294" s="175">
        <v>0</v>
      </c>
      <c r="T294" s="176">
        <f>S294*H294</f>
        <v>0</v>
      </c>
      <c r="AR294" s="18" t="s">
        <v>1411</v>
      </c>
      <c r="AT294" s="18" t="s">
        <v>1406</v>
      </c>
      <c r="AU294" s="18" t="s">
        <v>1360</v>
      </c>
      <c r="AY294" s="18" t="s">
        <v>1404</v>
      </c>
      <c r="BE294" s="177">
        <f>IF(N294="základní",J294,0)</f>
        <v>0</v>
      </c>
      <c r="BF294" s="177">
        <f>IF(N294="snížená",J294,0)</f>
        <v>0</v>
      </c>
      <c r="BG294" s="177">
        <f>IF(N294="zákl. přenesená",J294,0)</f>
        <v>0</v>
      </c>
      <c r="BH294" s="177">
        <f>IF(N294="sníž. přenesená",J294,0)</f>
        <v>0</v>
      </c>
      <c r="BI294" s="177">
        <f>IF(N294="nulová",J294,0)</f>
        <v>0</v>
      </c>
      <c r="BJ294" s="18" t="s">
        <v>1300</v>
      </c>
      <c r="BK294" s="177">
        <f>ROUND(I294*H294,2)</f>
        <v>0</v>
      </c>
      <c r="BL294" s="18" t="s">
        <v>1411</v>
      </c>
      <c r="BM294" s="18" t="s">
        <v>937</v>
      </c>
    </row>
    <row r="295" spans="2:47" s="1" customFormat="1" ht="27">
      <c r="B295" s="35"/>
      <c r="D295" s="178" t="s">
        <v>1413</v>
      </c>
      <c r="F295" s="179" t="s">
        <v>938</v>
      </c>
      <c r="I295" s="134"/>
      <c r="L295" s="35"/>
      <c r="M295" s="65"/>
      <c r="N295" s="36"/>
      <c r="O295" s="36"/>
      <c r="P295" s="36"/>
      <c r="Q295" s="36"/>
      <c r="R295" s="36"/>
      <c r="S295" s="36"/>
      <c r="T295" s="66"/>
      <c r="AT295" s="18" t="s">
        <v>1413</v>
      </c>
      <c r="AU295" s="18" t="s">
        <v>1360</v>
      </c>
    </row>
    <row r="296" spans="2:47" s="1" customFormat="1" ht="27">
      <c r="B296" s="35"/>
      <c r="D296" s="178" t="s">
        <v>1415</v>
      </c>
      <c r="F296" s="180" t="s">
        <v>939</v>
      </c>
      <c r="I296" s="134"/>
      <c r="L296" s="35"/>
      <c r="M296" s="65"/>
      <c r="N296" s="36"/>
      <c r="O296" s="36"/>
      <c r="P296" s="36"/>
      <c r="Q296" s="36"/>
      <c r="R296" s="36"/>
      <c r="S296" s="36"/>
      <c r="T296" s="66"/>
      <c r="AT296" s="18" t="s">
        <v>1415</v>
      </c>
      <c r="AU296" s="18" t="s">
        <v>1360</v>
      </c>
    </row>
    <row r="297" spans="2:51" s="12" customFormat="1" ht="13.5">
      <c r="B297" s="191"/>
      <c r="D297" s="178" t="s">
        <v>1417</v>
      </c>
      <c r="E297" s="192" t="s">
        <v>1299</v>
      </c>
      <c r="F297" s="193" t="s">
        <v>1434</v>
      </c>
      <c r="H297" s="194" t="s">
        <v>1299</v>
      </c>
      <c r="I297" s="195"/>
      <c r="L297" s="191"/>
      <c r="M297" s="196"/>
      <c r="N297" s="197"/>
      <c r="O297" s="197"/>
      <c r="P297" s="197"/>
      <c r="Q297" s="197"/>
      <c r="R297" s="197"/>
      <c r="S297" s="197"/>
      <c r="T297" s="198"/>
      <c r="AT297" s="194" t="s">
        <v>1417</v>
      </c>
      <c r="AU297" s="194" t="s">
        <v>1360</v>
      </c>
      <c r="AV297" s="12" t="s">
        <v>1300</v>
      </c>
      <c r="AW297" s="12" t="s">
        <v>1316</v>
      </c>
      <c r="AX297" s="12" t="s">
        <v>1352</v>
      </c>
      <c r="AY297" s="194" t="s">
        <v>1404</v>
      </c>
    </row>
    <row r="298" spans="2:51" s="11" customFormat="1" ht="13.5">
      <c r="B298" s="181"/>
      <c r="D298" s="182" t="s">
        <v>1417</v>
      </c>
      <c r="E298" s="183" t="s">
        <v>1299</v>
      </c>
      <c r="F298" s="184" t="s">
        <v>940</v>
      </c>
      <c r="H298" s="185">
        <v>1515</v>
      </c>
      <c r="I298" s="186"/>
      <c r="L298" s="181"/>
      <c r="M298" s="187"/>
      <c r="N298" s="188"/>
      <c r="O298" s="188"/>
      <c r="P298" s="188"/>
      <c r="Q298" s="188"/>
      <c r="R298" s="188"/>
      <c r="S298" s="188"/>
      <c r="T298" s="189"/>
      <c r="AT298" s="190" t="s">
        <v>1417</v>
      </c>
      <c r="AU298" s="190" t="s">
        <v>1360</v>
      </c>
      <c r="AV298" s="11" t="s">
        <v>1360</v>
      </c>
      <c r="AW298" s="11" t="s">
        <v>1316</v>
      </c>
      <c r="AX298" s="11" t="s">
        <v>1300</v>
      </c>
      <c r="AY298" s="190" t="s">
        <v>1404</v>
      </c>
    </row>
    <row r="299" spans="2:65" s="1" customFormat="1" ht="22.5" customHeight="1">
      <c r="B299" s="165"/>
      <c r="C299" s="166" t="s">
        <v>941</v>
      </c>
      <c r="D299" s="166" t="s">
        <v>1406</v>
      </c>
      <c r="E299" s="167" t="s">
        <v>942</v>
      </c>
      <c r="F299" s="168" t="s">
        <v>943</v>
      </c>
      <c r="G299" s="169" t="s">
        <v>1409</v>
      </c>
      <c r="H299" s="170">
        <v>8.75</v>
      </c>
      <c r="I299" s="171"/>
      <c r="J299" s="172">
        <f>ROUND(I299*H299,2)</f>
        <v>0</v>
      </c>
      <c r="K299" s="168" t="s">
        <v>1410</v>
      </c>
      <c r="L299" s="35"/>
      <c r="M299" s="173" t="s">
        <v>1299</v>
      </c>
      <c r="N299" s="174" t="s">
        <v>1323</v>
      </c>
      <c r="O299" s="36"/>
      <c r="P299" s="175">
        <f>O299*H299</f>
        <v>0</v>
      </c>
      <c r="Q299" s="175">
        <v>0.19695</v>
      </c>
      <c r="R299" s="175">
        <f>Q299*H299</f>
        <v>1.7233124999999998</v>
      </c>
      <c r="S299" s="175">
        <v>0</v>
      </c>
      <c r="T299" s="176">
        <f>S299*H299</f>
        <v>0</v>
      </c>
      <c r="AR299" s="18" t="s">
        <v>1411</v>
      </c>
      <c r="AT299" s="18" t="s">
        <v>1406</v>
      </c>
      <c r="AU299" s="18" t="s">
        <v>1360</v>
      </c>
      <c r="AY299" s="18" t="s">
        <v>1404</v>
      </c>
      <c r="BE299" s="177">
        <f>IF(N299="základní",J299,0)</f>
        <v>0</v>
      </c>
      <c r="BF299" s="177">
        <f>IF(N299="snížená",J299,0)</f>
        <v>0</v>
      </c>
      <c r="BG299" s="177">
        <f>IF(N299="zákl. přenesená",J299,0)</f>
        <v>0</v>
      </c>
      <c r="BH299" s="177">
        <f>IF(N299="sníž. přenesená",J299,0)</f>
        <v>0</v>
      </c>
      <c r="BI299" s="177">
        <f>IF(N299="nulová",J299,0)</f>
        <v>0</v>
      </c>
      <c r="BJ299" s="18" t="s">
        <v>1300</v>
      </c>
      <c r="BK299" s="177">
        <f>ROUND(I299*H299,2)</f>
        <v>0</v>
      </c>
      <c r="BL299" s="18" t="s">
        <v>1411</v>
      </c>
      <c r="BM299" s="18" t="s">
        <v>944</v>
      </c>
    </row>
    <row r="300" spans="2:47" s="1" customFormat="1" ht="27">
      <c r="B300" s="35"/>
      <c r="D300" s="178" t="s">
        <v>1413</v>
      </c>
      <c r="F300" s="179" t="s">
        <v>945</v>
      </c>
      <c r="I300" s="134"/>
      <c r="L300" s="35"/>
      <c r="M300" s="65"/>
      <c r="N300" s="36"/>
      <c r="O300" s="36"/>
      <c r="P300" s="36"/>
      <c r="Q300" s="36"/>
      <c r="R300" s="36"/>
      <c r="S300" s="36"/>
      <c r="T300" s="66"/>
      <c r="AT300" s="18" t="s">
        <v>1413</v>
      </c>
      <c r="AU300" s="18" t="s">
        <v>1360</v>
      </c>
    </row>
    <row r="301" spans="2:47" s="1" customFormat="1" ht="81">
      <c r="B301" s="35"/>
      <c r="D301" s="178" t="s">
        <v>1415</v>
      </c>
      <c r="F301" s="180" t="s">
        <v>946</v>
      </c>
      <c r="I301" s="134"/>
      <c r="L301" s="35"/>
      <c r="M301" s="65"/>
      <c r="N301" s="36"/>
      <c r="O301" s="36"/>
      <c r="P301" s="36"/>
      <c r="Q301" s="36"/>
      <c r="R301" s="36"/>
      <c r="S301" s="36"/>
      <c r="T301" s="66"/>
      <c r="AT301" s="18" t="s">
        <v>1415</v>
      </c>
      <c r="AU301" s="18" t="s">
        <v>1360</v>
      </c>
    </row>
    <row r="302" spans="2:51" s="12" customFormat="1" ht="13.5">
      <c r="B302" s="191"/>
      <c r="D302" s="178" t="s">
        <v>1417</v>
      </c>
      <c r="E302" s="192" t="s">
        <v>1299</v>
      </c>
      <c r="F302" s="193" t="s">
        <v>947</v>
      </c>
      <c r="H302" s="194" t="s">
        <v>1299</v>
      </c>
      <c r="I302" s="195"/>
      <c r="L302" s="191"/>
      <c r="M302" s="196"/>
      <c r="N302" s="197"/>
      <c r="O302" s="197"/>
      <c r="P302" s="197"/>
      <c r="Q302" s="197"/>
      <c r="R302" s="197"/>
      <c r="S302" s="197"/>
      <c r="T302" s="198"/>
      <c r="AT302" s="194" t="s">
        <v>1417</v>
      </c>
      <c r="AU302" s="194" t="s">
        <v>1360</v>
      </c>
      <c r="AV302" s="12" t="s">
        <v>1300</v>
      </c>
      <c r="AW302" s="12" t="s">
        <v>1316</v>
      </c>
      <c r="AX302" s="12" t="s">
        <v>1352</v>
      </c>
      <c r="AY302" s="194" t="s">
        <v>1404</v>
      </c>
    </row>
    <row r="303" spans="2:51" s="11" customFormat="1" ht="13.5">
      <c r="B303" s="181"/>
      <c r="D303" s="178" t="s">
        <v>1417</v>
      </c>
      <c r="E303" s="190" t="s">
        <v>1299</v>
      </c>
      <c r="F303" s="199" t="s">
        <v>948</v>
      </c>
      <c r="H303" s="200">
        <v>3.75</v>
      </c>
      <c r="I303" s="186"/>
      <c r="L303" s="181"/>
      <c r="M303" s="187"/>
      <c r="N303" s="188"/>
      <c r="O303" s="188"/>
      <c r="P303" s="188"/>
      <c r="Q303" s="188"/>
      <c r="R303" s="188"/>
      <c r="S303" s="188"/>
      <c r="T303" s="189"/>
      <c r="AT303" s="190" t="s">
        <v>1417</v>
      </c>
      <c r="AU303" s="190" t="s">
        <v>1360</v>
      </c>
      <c r="AV303" s="11" t="s">
        <v>1360</v>
      </c>
      <c r="AW303" s="11" t="s">
        <v>1316</v>
      </c>
      <c r="AX303" s="11" t="s">
        <v>1352</v>
      </c>
      <c r="AY303" s="190" t="s">
        <v>1404</v>
      </c>
    </row>
    <row r="304" spans="2:51" s="11" customFormat="1" ht="13.5">
      <c r="B304" s="181"/>
      <c r="D304" s="178" t="s">
        <v>1417</v>
      </c>
      <c r="E304" s="190" t="s">
        <v>1299</v>
      </c>
      <c r="F304" s="199" t="s">
        <v>949</v>
      </c>
      <c r="H304" s="200">
        <v>5</v>
      </c>
      <c r="I304" s="186"/>
      <c r="L304" s="181"/>
      <c r="M304" s="187"/>
      <c r="N304" s="188"/>
      <c r="O304" s="188"/>
      <c r="P304" s="188"/>
      <c r="Q304" s="188"/>
      <c r="R304" s="188"/>
      <c r="S304" s="188"/>
      <c r="T304" s="189"/>
      <c r="AT304" s="190" t="s">
        <v>1417</v>
      </c>
      <c r="AU304" s="190" t="s">
        <v>1360</v>
      </c>
      <c r="AV304" s="11" t="s">
        <v>1360</v>
      </c>
      <c r="AW304" s="11" t="s">
        <v>1316</v>
      </c>
      <c r="AX304" s="11" t="s">
        <v>1352</v>
      </c>
      <c r="AY304" s="190" t="s">
        <v>1404</v>
      </c>
    </row>
    <row r="305" spans="2:51" s="13" customFormat="1" ht="13.5">
      <c r="B305" s="201"/>
      <c r="D305" s="182" t="s">
        <v>1417</v>
      </c>
      <c r="E305" s="202" t="s">
        <v>1299</v>
      </c>
      <c r="F305" s="203" t="s">
        <v>1436</v>
      </c>
      <c r="H305" s="204">
        <v>8.75</v>
      </c>
      <c r="I305" s="205"/>
      <c r="L305" s="201"/>
      <c r="M305" s="206"/>
      <c r="N305" s="207"/>
      <c r="O305" s="207"/>
      <c r="P305" s="207"/>
      <c r="Q305" s="207"/>
      <c r="R305" s="207"/>
      <c r="S305" s="207"/>
      <c r="T305" s="208"/>
      <c r="AT305" s="209" t="s">
        <v>1417</v>
      </c>
      <c r="AU305" s="209" t="s">
        <v>1360</v>
      </c>
      <c r="AV305" s="13" t="s">
        <v>1411</v>
      </c>
      <c r="AW305" s="13" t="s">
        <v>1316</v>
      </c>
      <c r="AX305" s="13" t="s">
        <v>1300</v>
      </c>
      <c r="AY305" s="209" t="s">
        <v>1404</v>
      </c>
    </row>
    <row r="306" spans="2:65" s="1" customFormat="1" ht="22.5" customHeight="1">
      <c r="B306" s="165"/>
      <c r="C306" s="166" t="s">
        <v>950</v>
      </c>
      <c r="D306" s="166" t="s">
        <v>1406</v>
      </c>
      <c r="E306" s="167" t="s">
        <v>951</v>
      </c>
      <c r="F306" s="168" t="s">
        <v>952</v>
      </c>
      <c r="G306" s="169" t="s">
        <v>1427</v>
      </c>
      <c r="H306" s="170">
        <v>1.75</v>
      </c>
      <c r="I306" s="171"/>
      <c r="J306" s="172">
        <f>ROUND(I306*H306,2)</f>
        <v>0</v>
      </c>
      <c r="K306" s="168" t="s">
        <v>1410</v>
      </c>
      <c r="L306" s="35"/>
      <c r="M306" s="173" t="s">
        <v>1299</v>
      </c>
      <c r="N306" s="174" t="s">
        <v>1323</v>
      </c>
      <c r="O306" s="36"/>
      <c r="P306" s="175">
        <f>O306*H306</f>
        <v>0</v>
      </c>
      <c r="Q306" s="175">
        <v>0</v>
      </c>
      <c r="R306" s="175">
        <f>Q306*H306</f>
        <v>0</v>
      </c>
      <c r="S306" s="175">
        <v>0</v>
      </c>
      <c r="T306" s="176">
        <f>S306*H306</f>
        <v>0</v>
      </c>
      <c r="AR306" s="18" t="s">
        <v>1411</v>
      </c>
      <c r="AT306" s="18" t="s">
        <v>1406</v>
      </c>
      <c r="AU306" s="18" t="s">
        <v>1360</v>
      </c>
      <c r="AY306" s="18" t="s">
        <v>1404</v>
      </c>
      <c r="BE306" s="177">
        <f>IF(N306="základní",J306,0)</f>
        <v>0</v>
      </c>
      <c r="BF306" s="177">
        <f>IF(N306="snížená",J306,0)</f>
        <v>0</v>
      </c>
      <c r="BG306" s="177">
        <f>IF(N306="zákl. přenesená",J306,0)</f>
        <v>0</v>
      </c>
      <c r="BH306" s="177">
        <f>IF(N306="sníž. přenesená",J306,0)</f>
        <v>0</v>
      </c>
      <c r="BI306" s="177">
        <f>IF(N306="nulová",J306,0)</f>
        <v>0</v>
      </c>
      <c r="BJ306" s="18" t="s">
        <v>1300</v>
      </c>
      <c r="BK306" s="177">
        <f>ROUND(I306*H306,2)</f>
        <v>0</v>
      </c>
      <c r="BL306" s="18" t="s">
        <v>1411</v>
      </c>
      <c r="BM306" s="18" t="s">
        <v>953</v>
      </c>
    </row>
    <row r="307" spans="2:47" s="1" customFormat="1" ht="13.5">
      <c r="B307" s="35"/>
      <c r="D307" s="178" t="s">
        <v>1413</v>
      </c>
      <c r="F307" s="179" t="s">
        <v>954</v>
      </c>
      <c r="I307" s="134"/>
      <c r="L307" s="35"/>
      <c r="M307" s="65"/>
      <c r="N307" s="36"/>
      <c r="O307" s="36"/>
      <c r="P307" s="36"/>
      <c r="Q307" s="36"/>
      <c r="R307" s="36"/>
      <c r="S307" s="36"/>
      <c r="T307" s="66"/>
      <c r="AT307" s="18" t="s">
        <v>1413</v>
      </c>
      <c r="AU307" s="18" t="s">
        <v>1360</v>
      </c>
    </row>
    <row r="308" spans="2:47" s="1" customFormat="1" ht="54">
      <c r="B308" s="35"/>
      <c r="D308" s="178" t="s">
        <v>1415</v>
      </c>
      <c r="F308" s="180" t="s">
        <v>955</v>
      </c>
      <c r="I308" s="134"/>
      <c r="L308" s="35"/>
      <c r="M308" s="65"/>
      <c r="N308" s="36"/>
      <c r="O308" s="36"/>
      <c r="P308" s="36"/>
      <c r="Q308" s="36"/>
      <c r="R308" s="36"/>
      <c r="S308" s="36"/>
      <c r="T308" s="66"/>
      <c r="AT308" s="18" t="s">
        <v>1415</v>
      </c>
      <c r="AU308" s="18" t="s">
        <v>1360</v>
      </c>
    </row>
    <row r="309" spans="2:51" s="12" customFormat="1" ht="13.5">
      <c r="B309" s="191"/>
      <c r="D309" s="178" t="s">
        <v>1417</v>
      </c>
      <c r="E309" s="192" t="s">
        <v>1299</v>
      </c>
      <c r="F309" s="193" t="s">
        <v>947</v>
      </c>
      <c r="H309" s="194" t="s">
        <v>1299</v>
      </c>
      <c r="I309" s="195"/>
      <c r="L309" s="191"/>
      <c r="M309" s="196"/>
      <c r="N309" s="197"/>
      <c r="O309" s="197"/>
      <c r="P309" s="197"/>
      <c r="Q309" s="197"/>
      <c r="R309" s="197"/>
      <c r="S309" s="197"/>
      <c r="T309" s="198"/>
      <c r="AT309" s="194" t="s">
        <v>1417</v>
      </c>
      <c r="AU309" s="194" t="s">
        <v>1360</v>
      </c>
      <c r="AV309" s="12" t="s">
        <v>1300</v>
      </c>
      <c r="AW309" s="12" t="s">
        <v>1316</v>
      </c>
      <c r="AX309" s="12" t="s">
        <v>1352</v>
      </c>
      <c r="AY309" s="194" t="s">
        <v>1404</v>
      </c>
    </row>
    <row r="310" spans="2:51" s="11" customFormat="1" ht="13.5">
      <c r="B310" s="181"/>
      <c r="D310" s="178" t="s">
        <v>1417</v>
      </c>
      <c r="E310" s="190" t="s">
        <v>1299</v>
      </c>
      <c r="F310" s="199" t="s">
        <v>956</v>
      </c>
      <c r="H310" s="200">
        <v>0.75</v>
      </c>
      <c r="I310" s="186"/>
      <c r="L310" s="181"/>
      <c r="M310" s="187"/>
      <c r="N310" s="188"/>
      <c r="O310" s="188"/>
      <c r="P310" s="188"/>
      <c r="Q310" s="188"/>
      <c r="R310" s="188"/>
      <c r="S310" s="188"/>
      <c r="T310" s="189"/>
      <c r="AT310" s="190" t="s">
        <v>1417</v>
      </c>
      <c r="AU310" s="190" t="s">
        <v>1360</v>
      </c>
      <c r="AV310" s="11" t="s">
        <v>1360</v>
      </c>
      <c r="AW310" s="11" t="s">
        <v>1316</v>
      </c>
      <c r="AX310" s="11" t="s">
        <v>1352</v>
      </c>
      <c r="AY310" s="190" t="s">
        <v>1404</v>
      </c>
    </row>
    <row r="311" spans="2:51" s="11" customFormat="1" ht="13.5">
      <c r="B311" s="181"/>
      <c r="D311" s="178" t="s">
        <v>1417</v>
      </c>
      <c r="E311" s="190" t="s">
        <v>1299</v>
      </c>
      <c r="F311" s="199" t="s">
        <v>957</v>
      </c>
      <c r="H311" s="200">
        <v>1</v>
      </c>
      <c r="I311" s="186"/>
      <c r="L311" s="181"/>
      <c r="M311" s="187"/>
      <c r="N311" s="188"/>
      <c r="O311" s="188"/>
      <c r="P311" s="188"/>
      <c r="Q311" s="188"/>
      <c r="R311" s="188"/>
      <c r="S311" s="188"/>
      <c r="T311" s="189"/>
      <c r="AT311" s="190" t="s">
        <v>1417</v>
      </c>
      <c r="AU311" s="190" t="s">
        <v>1360</v>
      </c>
      <c r="AV311" s="11" t="s">
        <v>1360</v>
      </c>
      <c r="AW311" s="11" t="s">
        <v>1316</v>
      </c>
      <c r="AX311" s="11" t="s">
        <v>1352</v>
      </c>
      <c r="AY311" s="190" t="s">
        <v>1404</v>
      </c>
    </row>
    <row r="312" spans="2:51" s="13" customFormat="1" ht="13.5">
      <c r="B312" s="201"/>
      <c r="D312" s="178" t="s">
        <v>1417</v>
      </c>
      <c r="E312" s="224" t="s">
        <v>1299</v>
      </c>
      <c r="F312" s="225" t="s">
        <v>1436</v>
      </c>
      <c r="H312" s="226">
        <v>1.75</v>
      </c>
      <c r="I312" s="205"/>
      <c r="L312" s="201"/>
      <c r="M312" s="206"/>
      <c r="N312" s="207"/>
      <c r="O312" s="207"/>
      <c r="P312" s="207"/>
      <c r="Q312" s="207"/>
      <c r="R312" s="207"/>
      <c r="S312" s="207"/>
      <c r="T312" s="208"/>
      <c r="AT312" s="209" t="s">
        <v>1417</v>
      </c>
      <c r="AU312" s="209" t="s">
        <v>1360</v>
      </c>
      <c r="AV312" s="13" t="s">
        <v>1411</v>
      </c>
      <c r="AW312" s="13" t="s">
        <v>1316</v>
      </c>
      <c r="AX312" s="13" t="s">
        <v>1300</v>
      </c>
      <c r="AY312" s="209" t="s">
        <v>1404</v>
      </c>
    </row>
    <row r="313" spans="2:51" s="12" customFormat="1" ht="13.5">
      <c r="B313" s="191"/>
      <c r="D313" s="182" t="s">
        <v>1417</v>
      </c>
      <c r="E313" s="211" t="s">
        <v>1299</v>
      </c>
      <c r="F313" s="212" t="s">
        <v>958</v>
      </c>
      <c r="H313" s="213" t="s">
        <v>1299</v>
      </c>
      <c r="I313" s="195"/>
      <c r="L313" s="191"/>
      <c r="M313" s="196"/>
      <c r="N313" s="197"/>
      <c r="O313" s="197"/>
      <c r="P313" s="197"/>
      <c r="Q313" s="197"/>
      <c r="R313" s="197"/>
      <c r="S313" s="197"/>
      <c r="T313" s="198"/>
      <c r="AT313" s="194" t="s">
        <v>1417</v>
      </c>
      <c r="AU313" s="194" t="s">
        <v>1360</v>
      </c>
      <c r="AV313" s="12" t="s">
        <v>1300</v>
      </c>
      <c r="AW313" s="12" t="s">
        <v>1316</v>
      </c>
      <c r="AX313" s="12" t="s">
        <v>1352</v>
      </c>
      <c r="AY313" s="194" t="s">
        <v>1404</v>
      </c>
    </row>
    <row r="314" spans="2:65" s="1" customFormat="1" ht="22.5" customHeight="1">
      <c r="B314" s="165"/>
      <c r="C314" s="166" t="s">
        <v>959</v>
      </c>
      <c r="D314" s="166" t="s">
        <v>1406</v>
      </c>
      <c r="E314" s="167" t="s">
        <v>960</v>
      </c>
      <c r="F314" s="168" t="s">
        <v>961</v>
      </c>
      <c r="G314" s="169" t="s">
        <v>1409</v>
      </c>
      <c r="H314" s="170">
        <v>1515</v>
      </c>
      <c r="I314" s="171"/>
      <c r="J314" s="172">
        <f>ROUND(I314*H314,2)</f>
        <v>0</v>
      </c>
      <c r="K314" s="168" t="s">
        <v>1410</v>
      </c>
      <c r="L314" s="35"/>
      <c r="M314" s="173" t="s">
        <v>1299</v>
      </c>
      <c r="N314" s="174" t="s">
        <v>1323</v>
      </c>
      <c r="O314" s="36"/>
      <c r="P314" s="175">
        <f>O314*H314</f>
        <v>0</v>
      </c>
      <c r="Q314" s="175">
        <v>0.00061</v>
      </c>
      <c r="R314" s="175">
        <f>Q314*H314</f>
        <v>0.9241499999999999</v>
      </c>
      <c r="S314" s="175">
        <v>0</v>
      </c>
      <c r="T314" s="176">
        <f>S314*H314</f>
        <v>0</v>
      </c>
      <c r="AR314" s="18" t="s">
        <v>1411</v>
      </c>
      <c r="AT314" s="18" t="s">
        <v>1406</v>
      </c>
      <c r="AU314" s="18" t="s">
        <v>1360</v>
      </c>
      <c r="AY314" s="18" t="s">
        <v>1404</v>
      </c>
      <c r="BE314" s="177">
        <f>IF(N314="základní",J314,0)</f>
        <v>0</v>
      </c>
      <c r="BF314" s="177">
        <f>IF(N314="snížená",J314,0)</f>
        <v>0</v>
      </c>
      <c r="BG314" s="177">
        <f>IF(N314="zákl. přenesená",J314,0)</f>
        <v>0</v>
      </c>
      <c r="BH314" s="177">
        <f>IF(N314="sníž. přenesená",J314,0)</f>
        <v>0</v>
      </c>
      <c r="BI314" s="177">
        <f>IF(N314="nulová",J314,0)</f>
        <v>0</v>
      </c>
      <c r="BJ314" s="18" t="s">
        <v>1300</v>
      </c>
      <c r="BK314" s="177">
        <f>ROUND(I314*H314,2)</f>
        <v>0</v>
      </c>
      <c r="BL314" s="18" t="s">
        <v>1411</v>
      </c>
      <c r="BM314" s="18" t="s">
        <v>962</v>
      </c>
    </row>
    <row r="315" spans="2:47" s="1" customFormat="1" ht="27">
      <c r="B315" s="35"/>
      <c r="D315" s="178" t="s">
        <v>1413</v>
      </c>
      <c r="F315" s="179" t="s">
        <v>963</v>
      </c>
      <c r="I315" s="134"/>
      <c r="L315" s="35"/>
      <c r="M315" s="65"/>
      <c r="N315" s="36"/>
      <c r="O315" s="36"/>
      <c r="P315" s="36"/>
      <c r="Q315" s="36"/>
      <c r="R315" s="36"/>
      <c r="S315" s="36"/>
      <c r="T315" s="66"/>
      <c r="AT315" s="18" t="s">
        <v>1413</v>
      </c>
      <c r="AU315" s="18" t="s">
        <v>1360</v>
      </c>
    </row>
    <row r="316" spans="2:51" s="12" customFormat="1" ht="13.5">
      <c r="B316" s="191"/>
      <c r="D316" s="178" t="s">
        <v>1417</v>
      </c>
      <c r="E316" s="192" t="s">
        <v>1299</v>
      </c>
      <c r="F316" s="193" t="s">
        <v>1434</v>
      </c>
      <c r="H316" s="194" t="s">
        <v>1299</v>
      </c>
      <c r="I316" s="195"/>
      <c r="L316" s="191"/>
      <c r="M316" s="196"/>
      <c r="N316" s="197"/>
      <c r="O316" s="197"/>
      <c r="P316" s="197"/>
      <c r="Q316" s="197"/>
      <c r="R316" s="197"/>
      <c r="S316" s="197"/>
      <c r="T316" s="198"/>
      <c r="AT316" s="194" t="s">
        <v>1417</v>
      </c>
      <c r="AU316" s="194" t="s">
        <v>1360</v>
      </c>
      <c r="AV316" s="12" t="s">
        <v>1300</v>
      </c>
      <c r="AW316" s="12" t="s">
        <v>1316</v>
      </c>
      <c r="AX316" s="12" t="s">
        <v>1352</v>
      </c>
      <c r="AY316" s="194" t="s">
        <v>1404</v>
      </c>
    </row>
    <row r="317" spans="2:51" s="11" customFormat="1" ht="13.5">
      <c r="B317" s="181"/>
      <c r="D317" s="182" t="s">
        <v>1417</v>
      </c>
      <c r="E317" s="183" t="s">
        <v>1299</v>
      </c>
      <c r="F317" s="184" t="s">
        <v>940</v>
      </c>
      <c r="H317" s="185">
        <v>1515</v>
      </c>
      <c r="I317" s="186"/>
      <c r="L317" s="181"/>
      <c r="M317" s="187"/>
      <c r="N317" s="188"/>
      <c r="O317" s="188"/>
      <c r="P317" s="188"/>
      <c r="Q317" s="188"/>
      <c r="R317" s="188"/>
      <c r="S317" s="188"/>
      <c r="T317" s="189"/>
      <c r="AT317" s="190" t="s">
        <v>1417</v>
      </c>
      <c r="AU317" s="190" t="s">
        <v>1360</v>
      </c>
      <c r="AV317" s="11" t="s">
        <v>1360</v>
      </c>
      <c r="AW317" s="11" t="s">
        <v>1316</v>
      </c>
      <c r="AX317" s="11" t="s">
        <v>1300</v>
      </c>
      <c r="AY317" s="190" t="s">
        <v>1404</v>
      </c>
    </row>
    <row r="318" spans="2:65" s="1" customFormat="1" ht="31.5" customHeight="1">
      <c r="B318" s="165"/>
      <c r="C318" s="166" t="s">
        <v>964</v>
      </c>
      <c r="D318" s="166" t="s">
        <v>1406</v>
      </c>
      <c r="E318" s="167" t="s">
        <v>965</v>
      </c>
      <c r="F318" s="168" t="s">
        <v>966</v>
      </c>
      <c r="G318" s="169" t="s">
        <v>1409</v>
      </c>
      <c r="H318" s="170">
        <v>1515</v>
      </c>
      <c r="I318" s="171"/>
      <c r="J318" s="172">
        <f>ROUND(I318*H318,2)</f>
        <v>0</v>
      </c>
      <c r="K318" s="168" t="s">
        <v>1410</v>
      </c>
      <c r="L318" s="35"/>
      <c r="M318" s="173" t="s">
        <v>1299</v>
      </c>
      <c r="N318" s="174" t="s">
        <v>1323</v>
      </c>
      <c r="O318" s="36"/>
      <c r="P318" s="175">
        <f>O318*H318</f>
        <v>0</v>
      </c>
      <c r="Q318" s="175">
        <v>0</v>
      </c>
      <c r="R318" s="175">
        <f>Q318*H318</f>
        <v>0</v>
      </c>
      <c r="S318" s="175">
        <v>0</v>
      </c>
      <c r="T318" s="176">
        <f>S318*H318</f>
        <v>0</v>
      </c>
      <c r="AR318" s="18" t="s">
        <v>1411</v>
      </c>
      <c r="AT318" s="18" t="s">
        <v>1406</v>
      </c>
      <c r="AU318" s="18" t="s">
        <v>1360</v>
      </c>
      <c r="AY318" s="18" t="s">
        <v>1404</v>
      </c>
      <c r="BE318" s="177">
        <f>IF(N318="základní",J318,0)</f>
        <v>0</v>
      </c>
      <c r="BF318" s="177">
        <f>IF(N318="snížená",J318,0)</f>
        <v>0</v>
      </c>
      <c r="BG318" s="177">
        <f>IF(N318="zákl. přenesená",J318,0)</f>
        <v>0</v>
      </c>
      <c r="BH318" s="177">
        <f>IF(N318="sníž. přenesená",J318,0)</f>
        <v>0</v>
      </c>
      <c r="BI318" s="177">
        <f>IF(N318="nulová",J318,0)</f>
        <v>0</v>
      </c>
      <c r="BJ318" s="18" t="s">
        <v>1300</v>
      </c>
      <c r="BK318" s="177">
        <f>ROUND(I318*H318,2)</f>
        <v>0</v>
      </c>
      <c r="BL318" s="18" t="s">
        <v>1411</v>
      </c>
      <c r="BM318" s="18" t="s">
        <v>967</v>
      </c>
    </row>
    <row r="319" spans="2:47" s="1" customFormat="1" ht="27">
      <c r="B319" s="35"/>
      <c r="D319" s="178" t="s">
        <v>1413</v>
      </c>
      <c r="F319" s="179" t="s">
        <v>968</v>
      </c>
      <c r="I319" s="134"/>
      <c r="L319" s="35"/>
      <c r="M319" s="65"/>
      <c r="N319" s="36"/>
      <c r="O319" s="36"/>
      <c r="P319" s="36"/>
      <c r="Q319" s="36"/>
      <c r="R319" s="36"/>
      <c r="S319" s="36"/>
      <c r="T319" s="66"/>
      <c r="AT319" s="18" t="s">
        <v>1413</v>
      </c>
      <c r="AU319" s="18" t="s">
        <v>1360</v>
      </c>
    </row>
    <row r="320" spans="2:47" s="1" customFormat="1" ht="27">
      <c r="B320" s="35"/>
      <c r="D320" s="178" t="s">
        <v>1415</v>
      </c>
      <c r="F320" s="180" t="s">
        <v>969</v>
      </c>
      <c r="I320" s="134"/>
      <c r="L320" s="35"/>
      <c r="M320" s="65"/>
      <c r="N320" s="36"/>
      <c r="O320" s="36"/>
      <c r="P320" s="36"/>
      <c r="Q320" s="36"/>
      <c r="R320" s="36"/>
      <c r="S320" s="36"/>
      <c r="T320" s="66"/>
      <c r="AT320" s="18" t="s">
        <v>1415</v>
      </c>
      <c r="AU320" s="18" t="s">
        <v>1360</v>
      </c>
    </row>
    <row r="321" spans="2:51" s="12" customFormat="1" ht="13.5">
      <c r="B321" s="191"/>
      <c r="D321" s="178" t="s">
        <v>1417</v>
      </c>
      <c r="E321" s="192" t="s">
        <v>1299</v>
      </c>
      <c r="F321" s="193" t="s">
        <v>1434</v>
      </c>
      <c r="H321" s="194" t="s">
        <v>1299</v>
      </c>
      <c r="I321" s="195"/>
      <c r="L321" s="191"/>
      <c r="M321" s="196"/>
      <c r="N321" s="197"/>
      <c r="O321" s="197"/>
      <c r="P321" s="197"/>
      <c r="Q321" s="197"/>
      <c r="R321" s="197"/>
      <c r="S321" s="197"/>
      <c r="T321" s="198"/>
      <c r="AT321" s="194" t="s">
        <v>1417</v>
      </c>
      <c r="AU321" s="194" t="s">
        <v>1360</v>
      </c>
      <c r="AV321" s="12" t="s">
        <v>1300</v>
      </c>
      <c r="AW321" s="12" t="s">
        <v>1316</v>
      </c>
      <c r="AX321" s="12" t="s">
        <v>1352</v>
      </c>
      <c r="AY321" s="194" t="s">
        <v>1404</v>
      </c>
    </row>
    <row r="322" spans="2:51" s="11" customFormat="1" ht="13.5">
      <c r="B322" s="181"/>
      <c r="D322" s="178" t="s">
        <v>1417</v>
      </c>
      <c r="E322" s="190" t="s">
        <v>1299</v>
      </c>
      <c r="F322" s="199" t="s">
        <v>940</v>
      </c>
      <c r="H322" s="200">
        <v>1515</v>
      </c>
      <c r="I322" s="186"/>
      <c r="L322" s="181"/>
      <c r="M322" s="187"/>
      <c r="N322" s="188"/>
      <c r="O322" s="188"/>
      <c r="P322" s="188"/>
      <c r="Q322" s="188"/>
      <c r="R322" s="188"/>
      <c r="S322" s="188"/>
      <c r="T322" s="189"/>
      <c r="AT322" s="190" t="s">
        <v>1417</v>
      </c>
      <c r="AU322" s="190" t="s">
        <v>1360</v>
      </c>
      <c r="AV322" s="11" t="s">
        <v>1360</v>
      </c>
      <c r="AW322" s="11" t="s">
        <v>1316</v>
      </c>
      <c r="AX322" s="11" t="s">
        <v>1300</v>
      </c>
      <c r="AY322" s="190" t="s">
        <v>1404</v>
      </c>
    </row>
    <row r="323" spans="2:63" s="10" customFormat="1" ht="29.25" customHeight="1">
      <c r="B323" s="151"/>
      <c r="D323" s="162" t="s">
        <v>1351</v>
      </c>
      <c r="E323" s="163" t="s">
        <v>1469</v>
      </c>
      <c r="F323" s="163" t="s">
        <v>970</v>
      </c>
      <c r="I323" s="154"/>
      <c r="J323" s="164">
        <f>BK323</f>
        <v>0</v>
      </c>
      <c r="L323" s="151"/>
      <c r="M323" s="156"/>
      <c r="N323" s="157"/>
      <c r="O323" s="157"/>
      <c r="P323" s="158">
        <f>SUM(P324:P453)</f>
        <v>0</v>
      </c>
      <c r="Q323" s="157"/>
      <c r="R323" s="158">
        <f>SUM(R324:R453)</f>
        <v>26.397712600000006</v>
      </c>
      <c r="S323" s="157"/>
      <c r="T323" s="159">
        <f>SUM(T324:T453)</f>
        <v>1.3227</v>
      </c>
      <c r="AR323" s="152" t="s">
        <v>1300</v>
      </c>
      <c r="AT323" s="160" t="s">
        <v>1351</v>
      </c>
      <c r="AU323" s="160" t="s">
        <v>1300</v>
      </c>
      <c r="AY323" s="152" t="s">
        <v>1404</v>
      </c>
      <c r="BK323" s="161">
        <f>SUM(BK324:BK453)</f>
        <v>0</v>
      </c>
    </row>
    <row r="324" spans="2:65" s="1" customFormat="1" ht="31.5" customHeight="1">
      <c r="B324" s="165"/>
      <c r="C324" s="166" t="s">
        <v>971</v>
      </c>
      <c r="D324" s="166" t="s">
        <v>1406</v>
      </c>
      <c r="E324" s="167" t="s">
        <v>972</v>
      </c>
      <c r="F324" s="168" t="s">
        <v>973</v>
      </c>
      <c r="G324" s="169" t="s">
        <v>881</v>
      </c>
      <c r="H324" s="170">
        <v>46.5</v>
      </c>
      <c r="I324" s="171"/>
      <c r="J324" s="172">
        <f>ROUND(I324*H324,2)</f>
        <v>0</v>
      </c>
      <c r="K324" s="168" t="s">
        <v>1410</v>
      </c>
      <c r="L324" s="35"/>
      <c r="M324" s="173" t="s">
        <v>1299</v>
      </c>
      <c r="N324" s="174" t="s">
        <v>1323</v>
      </c>
      <c r="O324" s="36"/>
      <c r="P324" s="175">
        <f>O324*H324</f>
        <v>0</v>
      </c>
      <c r="Q324" s="175">
        <v>0</v>
      </c>
      <c r="R324" s="175">
        <f>Q324*H324</f>
        <v>0</v>
      </c>
      <c r="S324" s="175">
        <v>0</v>
      </c>
      <c r="T324" s="176">
        <f>S324*H324</f>
        <v>0</v>
      </c>
      <c r="AR324" s="18" t="s">
        <v>1411</v>
      </c>
      <c r="AT324" s="18" t="s">
        <v>1406</v>
      </c>
      <c r="AU324" s="18" t="s">
        <v>1360</v>
      </c>
      <c r="AY324" s="18" t="s">
        <v>1404</v>
      </c>
      <c r="BE324" s="177">
        <f>IF(N324="základní",J324,0)</f>
        <v>0</v>
      </c>
      <c r="BF324" s="177">
        <f>IF(N324="snížená",J324,0)</f>
        <v>0</v>
      </c>
      <c r="BG324" s="177">
        <f>IF(N324="zákl. přenesená",J324,0)</f>
        <v>0</v>
      </c>
      <c r="BH324" s="177">
        <f>IF(N324="sníž. přenesená",J324,0)</f>
        <v>0</v>
      </c>
      <c r="BI324" s="177">
        <f>IF(N324="nulová",J324,0)</f>
        <v>0</v>
      </c>
      <c r="BJ324" s="18" t="s">
        <v>1300</v>
      </c>
      <c r="BK324" s="177">
        <f>ROUND(I324*H324,2)</f>
        <v>0</v>
      </c>
      <c r="BL324" s="18" t="s">
        <v>1411</v>
      </c>
      <c r="BM324" s="18" t="s">
        <v>974</v>
      </c>
    </row>
    <row r="325" spans="2:47" s="1" customFormat="1" ht="27">
      <c r="B325" s="35"/>
      <c r="D325" s="178" t="s">
        <v>1413</v>
      </c>
      <c r="F325" s="179" t="s">
        <v>975</v>
      </c>
      <c r="I325" s="134"/>
      <c r="L325" s="35"/>
      <c r="M325" s="65"/>
      <c r="N325" s="36"/>
      <c r="O325" s="36"/>
      <c r="P325" s="36"/>
      <c r="Q325" s="36"/>
      <c r="R325" s="36"/>
      <c r="S325" s="36"/>
      <c r="T325" s="66"/>
      <c r="AT325" s="18" t="s">
        <v>1413</v>
      </c>
      <c r="AU325" s="18" t="s">
        <v>1360</v>
      </c>
    </row>
    <row r="326" spans="2:47" s="1" customFormat="1" ht="94.5">
      <c r="B326" s="35"/>
      <c r="D326" s="178" t="s">
        <v>1415</v>
      </c>
      <c r="F326" s="180" t="s">
        <v>976</v>
      </c>
      <c r="I326" s="134"/>
      <c r="L326" s="35"/>
      <c r="M326" s="65"/>
      <c r="N326" s="36"/>
      <c r="O326" s="36"/>
      <c r="P326" s="36"/>
      <c r="Q326" s="36"/>
      <c r="R326" s="36"/>
      <c r="S326" s="36"/>
      <c r="T326" s="66"/>
      <c r="AT326" s="18" t="s">
        <v>1415</v>
      </c>
      <c r="AU326" s="18" t="s">
        <v>1360</v>
      </c>
    </row>
    <row r="327" spans="2:51" s="12" customFormat="1" ht="13.5">
      <c r="B327" s="191"/>
      <c r="D327" s="178" t="s">
        <v>1417</v>
      </c>
      <c r="E327" s="192" t="s">
        <v>1299</v>
      </c>
      <c r="F327" s="193" t="s">
        <v>977</v>
      </c>
      <c r="H327" s="194" t="s">
        <v>1299</v>
      </c>
      <c r="I327" s="195"/>
      <c r="L327" s="191"/>
      <c r="M327" s="196"/>
      <c r="N327" s="197"/>
      <c r="O327" s="197"/>
      <c r="P327" s="197"/>
      <c r="Q327" s="197"/>
      <c r="R327" s="197"/>
      <c r="S327" s="197"/>
      <c r="T327" s="198"/>
      <c r="AT327" s="194" t="s">
        <v>1417</v>
      </c>
      <c r="AU327" s="194" t="s">
        <v>1360</v>
      </c>
      <c r="AV327" s="12" t="s">
        <v>1300</v>
      </c>
      <c r="AW327" s="12" t="s">
        <v>1316</v>
      </c>
      <c r="AX327" s="12" t="s">
        <v>1352</v>
      </c>
      <c r="AY327" s="194" t="s">
        <v>1404</v>
      </c>
    </row>
    <row r="328" spans="2:51" s="11" customFormat="1" ht="13.5">
      <c r="B328" s="181"/>
      <c r="D328" s="178" t="s">
        <v>1417</v>
      </c>
      <c r="E328" s="190" t="s">
        <v>1299</v>
      </c>
      <c r="F328" s="199" t="s">
        <v>978</v>
      </c>
      <c r="H328" s="200">
        <v>1.5</v>
      </c>
      <c r="I328" s="186"/>
      <c r="L328" s="181"/>
      <c r="M328" s="187"/>
      <c r="N328" s="188"/>
      <c r="O328" s="188"/>
      <c r="P328" s="188"/>
      <c r="Q328" s="188"/>
      <c r="R328" s="188"/>
      <c r="S328" s="188"/>
      <c r="T328" s="189"/>
      <c r="AT328" s="190" t="s">
        <v>1417</v>
      </c>
      <c r="AU328" s="190" t="s">
        <v>1360</v>
      </c>
      <c r="AV328" s="11" t="s">
        <v>1360</v>
      </c>
      <c r="AW328" s="11" t="s">
        <v>1316</v>
      </c>
      <c r="AX328" s="11" t="s">
        <v>1352</v>
      </c>
      <c r="AY328" s="190" t="s">
        <v>1404</v>
      </c>
    </row>
    <row r="329" spans="2:51" s="11" customFormat="1" ht="13.5">
      <c r="B329" s="181"/>
      <c r="D329" s="178" t="s">
        <v>1417</v>
      </c>
      <c r="E329" s="190" t="s">
        <v>1299</v>
      </c>
      <c r="F329" s="199" t="s">
        <v>979</v>
      </c>
      <c r="H329" s="200">
        <v>6</v>
      </c>
      <c r="I329" s="186"/>
      <c r="L329" s="181"/>
      <c r="M329" s="187"/>
      <c r="N329" s="188"/>
      <c r="O329" s="188"/>
      <c r="P329" s="188"/>
      <c r="Q329" s="188"/>
      <c r="R329" s="188"/>
      <c r="S329" s="188"/>
      <c r="T329" s="189"/>
      <c r="AT329" s="190" t="s">
        <v>1417</v>
      </c>
      <c r="AU329" s="190" t="s">
        <v>1360</v>
      </c>
      <c r="AV329" s="11" t="s">
        <v>1360</v>
      </c>
      <c r="AW329" s="11" t="s">
        <v>1316</v>
      </c>
      <c r="AX329" s="11" t="s">
        <v>1352</v>
      </c>
      <c r="AY329" s="190" t="s">
        <v>1404</v>
      </c>
    </row>
    <row r="330" spans="2:51" s="11" customFormat="1" ht="13.5">
      <c r="B330" s="181"/>
      <c r="D330" s="178" t="s">
        <v>1417</v>
      </c>
      <c r="E330" s="190" t="s">
        <v>1299</v>
      </c>
      <c r="F330" s="199" t="s">
        <v>980</v>
      </c>
      <c r="H330" s="200">
        <v>5</v>
      </c>
      <c r="I330" s="186"/>
      <c r="L330" s="181"/>
      <c r="M330" s="187"/>
      <c r="N330" s="188"/>
      <c r="O330" s="188"/>
      <c r="P330" s="188"/>
      <c r="Q330" s="188"/>
      <c r="R330" s="188"/>
      <c r="S330" s="188"/>
      <c r="T330" s="189"/>
      <c r="AT330" s="190" t="s">
        <v>1417</v>
      </c>
      <c r="AU330" s="190" t="s">
        <v>1360</v>
      </c>
      <c r="AV330" s="11" t="s">
        <v>1360</v>
      </c>
      <c r="AW330" s="11" t="s">
        <v>1316</v>
      </c>
      <c r="AX330" s="11" t="s">
        <v>1352</v>
      </c>
      <c r="AY330" s="190" t="s">
        <v>1404</v>
      </c>
    </row>
    <row r="331" spans="2:51" s="11" customFormat="1" ht="13.5">
      <c r="B331" s="181"/>
      <c r="D331" s="178" t="s">
        <v>1417</v>
      </c>
      <c r="E331" s="190" t="s">
        <v>1299</v>
      </c>
      <c r="F331" s="199" t="s">
        <v>981</v>
      </c>
      <c r="H331" s="200">
        <v>4</v>
      </c>
      <c r="I331" s="186"/>
      <c r="L331" s="181"/>
      <c r="M331" s="187"/>
      <c r="N331" s="188"/>
      <c r="O331" s="188"/>
      <c r="P331" s="188"/>
      <c r="Q331" s="188"/>
      <c r="R331" s="188"/>
      <c r="S331" s="188"/>
      <c r="T331" s="189"/>
      <c r="AT331" s="190" t="s">
        <v>1417</v>
      </c>
      <c r="AU331" s="190" t="s">
        <v>1360</v>
      </c>
      <c r="AV331" s="11" t="s">
        <v>1360</v>
      </c>
      <c r="AW331" s="11" t="s">
        <v>1316</v>
      </c>
      <c r="AX331" s="11" t="s">
        <v>1352</v>
      </c>
      <c r="AY331" s="190" t="s">
        <v>1404</v>
      </c>
    </row>
    <row r="332" spans="2:51" s="11" customFormat="1" ht="13.5">
      <c r="B332" s="181"/>
      <c r="D332" s="178" t="s">
        <v>1417</v>
      </c>
      <c r="E332" s="190" t="s">
        <v>1299</v>
      </c>
      <c r="F332" s="199" t="s">
        <v>982</v>
      </c>
      <c r="H332" s="200">
        <v>1.5</v>
      </c>
      <c r="I332" s="186"/>
      <c r="L332" s="181"/>
      <c r="M332" s="187"/>
      <c r="N332" s="188"/>
      <c r="O332" s="188"/>
      <c r="P332" s="188"/>
      <c r="Q332" s="188"/>
      <c r="R332" s="188"/>
      <c r="S332" s="188"/>
      <c r="T332" s="189"/>
      <c r="AT332" s="190" t="s">
        <v>1417</v>
      </c>
      <c r="AU332" s="190" t="s">
        <v>1360</v>
      </c>
      <c r="AV332" s="11" t="s">
        <v>1360</v>
      </c>
      <c r="AW332" s="11" t="s">
        <v>1316</v>
      </c>
      <c r="AX332" s="11" t="s">
        <v>1352</v>
      </c>
      <c r="AY332" s="190" t="s">
        <v>1404</v>
      </c>
    </row>
    <row r="333" spans="2:51" s="11" customFormat="1" ht="13.5">
      <c r="B333" s="181"/>
      <c r="D333" s="178" t="s">
        <v>1417</v>
      </c>
      <c r="E333" s="190" t="s">
        <v>1299</v>
      </c>
      <c r="F333" s="199" t="s">
        <v>983</v>
      </c>
      <c r="H333" s="200">
        <v>4.5</v>
      </c>
      <c r="I333" s="186"/>
      <c r="L333" s="181"/>
      <c r="M333" s="187"/>
      <c r="N333" s="188"/>
      <c r="O333" s="188"/>
      <c r="P333" s="188"/>
      <c r="Q333" s="188"/>
      <c r="R333" s="188"/>
      <c r="S333" s="188"/>
      <c r="T333" s="189"/>
      <c r="AT333" s="190" t="s">
        <v>1417</v>
      </c>
      <c r="AU333" s="190" t="s">
        <v>1360</v>
      </c>
      <c r="AV333" s="11" t="s">
        <v>1360</v>
      </c>
      <c r="AW333" s="11" t="s">
        <v>1316</v>
      </c>
      <c r="AX333" s="11" t="s">
        <v>1352</v>
      </c>
      <c r="AY333" s="190" t="s">
        <v>1404</v>
      </c>
    </row>
    <row r="334" spans="2:51" s="11" customFormat="1" ht="13.5">
      <c r="B334" s="181"/>
      <c r="D334" s="178" t="s">
        <v>1417</v>
      </c>
      <c r="E334" s="190" t="s">
        <v>1299</v>
      </c>
      <c r="F334" s="199" t="s">
        <v>984</v>
      </c>
      <c r="H334" s="200">
        <v>1.5</v>
      </c>
      <c r="I334" s="186"/>
      <c r="L334" s="181"/>
      <c r="M334" s="187"/>
      <c r="N334" s="188"/>
      <c r="O334" s="188"/>
      <c r="P334" s="188"/>
      <c r="Q334" s="188"/>
      <c r="R334" s="188"/>
      <c r="S334" s="188"/>
      <c r="T334" s="189"/>
      <c r="AT334" s="190" t="s">
        <v>1417</v>
      </c>
      <c r="AU334" s="190" t="s">
        <v>1360</v>
      </c>
      <c r="AV334" s="11" t="s">
        <v>1360</v>
      </c>
      <c r="AW334" s="11" t="s">
        <v>1316</v>
      </c>
      <c r="AX334" s="11" t="s">
        <v>1352</v>
      </c>
      <c r="AY334" s="190" t="s">
        <v>1404</v>
      </c>
    </row>
    <row r="335" spans="2:51" s="11" customFormat="1" ht="13.5">
      <c r="B335" s="181"/>
      <c r="D335" s="178" t="s">
        <v>1417</v>
      </c>
      <c r="E335" s="190" t="s">
        <v>1299</v>
      </c>
      <c r="F335" s="199" t="s">
        <v>985</v>
      </c>
      <c r="H335" s="200">
        <v>4.5</v>
      </c>
      <c r="I335" s="186"/>
      <c r="L335" s="181"/>
      <c r="M335" s="187"/>
      <c r="N335" s="188"/>
      <c r="O335" s="188"/>
      <c r="P335" s="188"/>
      <c r="Q335" s="188"/>
      <c r="R335" s="188"/>
      <c r="S335" s="188"/>
      <c r="T335" s="189"/>
      <c r="AT335" s="190" t="s">
        <v>1417</v>
      </c>
      <c r="AU335" s="190" t="s">
        <v>1360</v>
      </c>
      <c r="AV335" s="11" t="s">
        <v>1360</v>
      </c>
      <c r="AW335" s="11" t="s">
        <v>1316</v>
      </c>
      <c r="AX335" s="11" t="s">
        <v>1352</v>
      </c>
      <c r="AY335" s="190" t="s">
        <v>1404</v>
      </c>
    </row>
    <row r="336" spans="2:51" s="11" customFormat="1" ht="13.5">
      <c r="B336" s="181"/>
      <c r="D336" s="178" t="s">
        <v>1417</v>
      </c>
      <c r="E336" s="190" t="s">
        <v>1299</v>
      </c>
      <c r="F336" s="199" t="s">
        <v>986</v>
      </c>
      <c r="H336" s="200">
        <v>1.5</v>
      </c>
      <c r="I336" s="186"/>
      <c r="L336" s="181"/>
      <c r="M336" s="187"/>
      <c r="N336" s="188"/>
      <c r="O336" s="188"/>
      <c r="P336" s="188"/>
      <c r="Q336" s="188"/>
      <c r="R336" s="188"/>
      <c r="S336" s="188"/>
      <c r="T336" s="189"/>
      <c r="AT336" s="190" t="s">
        <v>1417</v>
      </c>
      <c r="AU336" s="190" t="s">
        <v>1360</v>
      </c>
      <c r="AV336" s="11" t="s">
        <v>1360</v>
      </c>
      <c r="AW336" s="11" t="s">
        <v>1316</v>
      </c>
      <c r="AX336" s="11" t="s">
        <v>1352</v>
      </c>
      <c r="AY336" s="190" t="s">
        <v>1404</v>
      </c>
    </row>
    <row r="337" spans="2:51" s="11" customFormat="1" ht="13.5">
      <c r="B337" s="181"/>
      <c r="D337" s="178" t="s">
        <v>1417</v>
      </c>
      <c r="E337" s="190" t="s">
        <v>1299</v>
      </c>
      <c r="F337" s="199" t="s">
        <v>987</v>
      </c>
      <c r="H337" s="200">
        <v>4.5</v>
      </c>
      <c r="I337" s="186"/>
      <c r="L337" s="181"/>
      <c r="M337" s="187"/>
      <c r="N337" s="188"/>
      <c r="O337" s="188"/>
      <c r="P337" s="188"/>
      <c r="Q337" s="188"/>
      <c r="R337" s="188"/>
      <c r="S337" s="188"/>
      <c r="T337" s="189"/>
      <c r="AT337" s="190" t="s">
        <v>1417</v>
      </c>
      <c r="AU337" s="190" t="s">
        <v>1360</v>
      </c>
      <c r="AV337" s="11" t="s">
        <v>1360</v>
      </c>
      <c r="AW337" s="11" t="s">
        <v>1316</v>
      </c>
      <c r="AX337" s="11" t="s">
        <v>1352</v>
      </c>
      <c r="AY337" s="190" t="s">
        <v>1404</v>
      </c>
    </row>
    <row r="338" spans="2:51" s="11" customFormat="1" ht="13.5">
      <c r="B338" s="181"/>
      <c r="D338" s="178" t="s">
        <v>1417</v>
      </c>
      <c r="E338" s="190" t="s">
        <v>1299</v>
      </c>
      <c r="F338" s="199" t="s">
        <v>988</v>
      </c>
      <c r="H338" s="200">
        <v>1.5</v>
      </c>
      <c r="I338" s="186"/>
      <c r="L338" s="181"/>
      <c r="M338" s="187"/>
      <c r="N338" s="188"/>
      <c r="O338" s="188"/>
      <c r="P338" s="188"/>
      <c r="Q338" s="188"/>
      <c r="R338" s="188"/>
      <c r="S338" s="188"/>
      <c r="T338" s="189"/>
      <c r="AT338" s="190" t="s">
        <v>1417</v>
      </c>
      <c r="AU338" s="190" t="s">
        <v>1360</v>
      </c>
      <c r="AV338" s="11" t="s">
        <v>1360</v>
      </c>
      <c r="AW338" s="11" t="s">
        <v>1316</v>
      </c>
      <c r="AX338" s="11" t="s">
        <v>1352</v>
      </c>
      <c r="AY338" s="190" t="s">
        <v>1404</v>
      </c>
    </row>
    <row r="339" spans="2:51" s="11" customFormat="1" ht="13.5">
      <c r="B339" s="181"/>
      <c r="D339" s="178" t="s">
        <v>1417</v>
      </c>
      <c r="E339" s="190" t="s">
        <v>1299</v>
      </c>
      <c r="F339" s="199" t="s">
        <v>989</v>
      </c>
      <c r="H339" s="200">
        <v>4.5</v>
      </c>
      <c r="I339" s="186"/>
      <c r="L339" s="181"/>
      <c r="M339" s="187"/>
      <c r="N339" s="188"/>
      <c r="O339" s="188"/>
      <c r="P339" s="188"/>
      <c r="Q339" s="188"/>
      <c r="R339" s="188"/>
      <c r="S339" s="188"/>
      <c r="T339" s="189"/>
      <c r="AT339" s="190" t="s">
        <v>1417</v>
      </c>
      <c r="AU339" s="190" t="s">
        <v>1360</v>
      </c>
      <c r="AV339" s="11" t="s">
        <v>1360</v>
      </c>
      <c r="AW339" s="11" t="s">
        <v>1316</v>
      </c>
      <c r="AX339" s="11" t="s">
        <v>1352</v>
      </c>
      <c r="AY339" s="190" t="s">
        <v>1404</v>
      </c>
    </row>
    <row r="340" spans="2:51" s="11" customFormat="1" ht="13.5">
      <c r="B340" s="181"/>
      <c r="D340" s="178" t="s">
        <v>1417</v>
      </c>
      <c r="E340" s="190" t="s">
        <v>1299</v>
      </c>
      <c r="F340" s="199" t="s">
        <v>990</v>
      </c>
      <c r="H340" s="200">
        <v>1.5</v>
      </c>
      <c r="I340" s="186"/>
      <c r="L340" s="181"/>
      <c r="M340" s="187"/>
      <c r="N340" s="188"/>
      <c r="O340" s="188"/>
      <c r="P340" s="188"/>
      <c r="Q340" s="188"/>
      <c r="R340" s="188"/>
      <c r="S340" s="188"/>
      <c r="T340" s="189"/>
      <c r="AT340" s="190" t="s">
        <v>1417</v>
      </c>
      <c r="AU340" s="190" t="s">
        <v>1360</v>
      </c>
      <c r="AV340" s="11" t="s">
        <v>1360</v>
      </c>
      <c r="AW340" s="11" t="s">
        <v>1316</v>
      </c>
      <c r="AX340" s="11" t="s">
        <v>1352</v>
      </c>
      <c r="AY340" s="190" t="s">
        <v>1404</v>
      </c>
    </row>
    <row r="341" spans="2:51" s="11" customFormat="1" ht="13.5">
      <c r="B341" s="181"/>
      <c r="D341" s="178" t="s">
        <v>1417</v>
      </c>
      <c r="E341" s="190" t="s">
        <v>1299</v>
      </c>
      <c r="F341" s="199" t="s">
        <v>991</v>
      </c>
      <c r="H341" s="200">
        <v>4.5</v>
      </c>
      <c r="I341" s="186"/>
      <c r="L341" s="181"/>
      <c r="M341" s="187"/>
      <c r="N341" s="188"/>
      <c r="O341" s="188"/>
      <c r="P341" s="188"/>
      <c r="Q341" s="188"/>
      <c r="R341" s="188"/>
      <c r="S341" s="188"/>
      <c r="T341" s="189"/>
      <c r="AT341" s="190" t="s">
        <v>1417</v>
      </c>
      <c r="AU341" s="190" t="s">
        <v>1360</v>
      </c>
      <c r="AV341" s="11" t="s">
        <v>1360</v>
      </c>
      <c r="AW341" s="11" t="s">
        <v>1316</v>
      </c>
      <c r="AX341" s="11" t="s">
        <v>1352</v>
      </c>
      <c r="AY341" s="190" t="s">
        <v>1404</v>
      </c>
    </row>
    <row r="342" spans="2:51" s="13" customFormat="1" ht="13.5">
      <c r="B342" s="201"/>
      <c r="D342" s="182" t="s">
        <v>1417</v>
      </c>
      <c r="E342" s="202" t="s">
        <v>1299</v>
      </c>
      <c r="F342" s="203" t="s">
        <v>1436</v>
      </c>
      <c r="H342" s="204">
        <v>46.5</v>
      </c>
      <c r="I342" s="205"/>
      <c r="L342" s="201"/>
      <c r="M342" s="206"/>
      <c r="N342" s="207"/>
      <c r="O342" s="207"/>
      <c r="P342" s="207"/>
      <c r="Q342" s="207"/>
      <c r="R342" s="207"/>
      <c r="S342" s="207"/>
      <c r="T342" s="208"/>
      <c r="AT342" s="209" t="s">
        <v>1417</v>
      </c>
      <c r="AU342" s="209" t="s">
        <v>1360</v>
      </c>
      <c r="AV342" s="13" t="s">
        <v>1411</v>
      </c>
      <c r="AW342" s="13" t="s">
        <v>1316</v>
      </c>
      <c r="AX342" s="13" t="s">
        <v>1300</v>
      </c>
      <c r="AY342" s="209" t="s">
        <v>1404</v>
      </c>
    </row>
    <row r="343" spans="2:65" s="1" customFormat="1" ht="22.5" customHeight="1">
      <c r="B343" s="165"/>
      <c r="C343" s="214" t="s">
        <v>992</v>
      </c>
      <c r="D343" s="214" t="s">
        <v>841</v>
      </c>
      <c r="E343" s="215" t="s">
        <v>993</v>
      </c>
      <c r="F343" s="216" t="s">
        <v>994</v>
      </c>
      <c r="G343" s="217" t="s">
        <v>881</v>
      </c>
      <c r="H343" s="218">
        <v>50.825</v>
      </c>
      <c r="I343" s="219"/>
      <c r="J343" s="220">
        <f>ROUND(I343*H343,2)</f>
        <v>0</v>
      </c>
      <c r="K343" s="216" t="s">
        <v>1410</v>
      </c>
      <c r="L343" s="221"/>
      <c r="M343" s="222" t="s">
        <v>1299</v>
      </c>
      <c r="N343" s="223" t="s">
        <v>1323</v>
      </c>
      <c r="O343" s="36"/>
      <c r="P343" s="175">
        <f>O343*H343</f>
        <v>0</v>
      </c>
      <c r="Q343" s="175">
        <v>0.0032</v>
      </c>
      <c r="R343" s="175">
        <f>Q343*H343</f>
        <v>0.16264</v>
      </c>
      <c r="S343" s="175">
        <v>0</v>
      </c>
      <c r="T343" s="176">
        <f>S343*H343</f>
        <v>0</v>
      </c>
      <c r="AR343" s="18" t="s">
        <v>1469</v>
      </c>
      <c r="AT343" s="18" t="s">
        <v>841</v>
      </c>
      <c r="AU343" s="18" t="s">
        <v>1360</v>
      </c>
      <c r="AY343" s="18" t="s">
        <v>1404</v>
      </c>
      <c r="BE343" s="177">
        <f>IF(N343="základní",J343,0)</f>
        <v>0</v>
      </c>
      <c r="BF343" s="177">
        <f>IF(N343="snížená",J343,0)</f>
        <v>0</v>
      </c>
      <c r="BG343" s="177">
        <f>IF(N343="zákl. přenesená",J343,0)</f>
        <v>0</v>
      </c>
      <c r="BH343" s="177">
        <f>IF(N343="sníž. přenesená",J343,0)</f>
        <v>0</v>
      </c>
      <c r="BI343" s="177">
        <f>IF(N343="nulová",J343,0)</f>
        <v>0</v>
      </c>
      <c r="BJ343" s="18" t="s">
        <v>1300</v>
      </c>
      <c r="BK343" s="177">
        <f>ROUND(I343*H343,2)</f>
        <v>0</v>
      </c>
      <c r="BL343" s="18" t="s">
        <v>1411</v>
      </c>
      <c r="BM343" s="18" t="s">
        <v>995</v>
      </c>
    </row>
    <row r="344" spans="2:47" s="1" customFormat="1" ht="27">
      <c r="B344" s="35"/>
      <c r="D344" s="178" t="s">
        <v>1413</v>
      </c>
      <c r="F344" s="179" t="s">
        <v>996</v>
      </c>
      <c r="I344" s="134"/>
      <c r="L344" s="35"/>
      <c r="M344" s="65"/>
      <c r="N344" s="36"/>
      <c r="O344" s="36"/>
      <c r="P344" s="36"/>
      <c r="Q344" s="36"/>
      <c r="R344" s="36"/>
      <c r="S344" s="36"/>
      <c r="T344" s="66"/>
      <c r="AT344" s="18" t="s">
        <v>1413</v>
      </c>
      <c r="AU344" s="18" t="s">
        <v>1360</v>
      </c>
    </row>
    <row r="345" spans="2:51" s="11" customFormat="1" ht="13.5">
      <c r="B345" s="181"/>
      <c r="D345" s="182" t="s">
        <v>1417</v>
      </c>
      <c r="F345" s="184" t="s">
        <v>997</v>
      </c>
      <c r="H345" s="185">
        <v>50.825</v>
      </c>
      <c r="I345" s="186"/>
      <c r="L345" s="181"/>
      <c r="M345" s="187"/>
      <c r="N345" s="188"/>
      <c r="O345" s="188"/>
      <c r="P345" s="188"/>
      <c r="Q345" s="188"/>
      <c r="R345" s="188"/>
      <c r="S345" s="188"/>
      <c r="T345" s="189"/>
      <c r="AT345" s="190" t="s">
        <v>1417</v>
      </c>
      <c r="AU345" s="190" t="s">
        <v>1360</v>
      </c>
      <c r="AV345" s="11" t="s">
        <v>1360</v>
      </c>
      <c r="AW345" s="11" t="s">
        <v>1281</v>
      </c>
      <c r="AX345" s="11" t="s">
        <v>1300</v>
      </c>
      <c r="AY345" s="190" t="s">
        <v>1404</v>
      </c>
    </row>
    <row r="346" spans="2:65" s="1" customFormat="1" ht="31.5" customHeight="1">
      <c r="B346" s="165"/>
      <c r="C346" s="166" t="s">
        <v>998</v>
      </c>
      <c r="D346" s="166" t="s">
        <v>1406</v>
      </c>
      <c r="E346" s="167" t="s">
        <v>999</v>
      </c>
      <c r="F346" s="168" t="s">
        <v>1000</v>
      </c>
      <c r="G346" s="169" t="s">
        <v>881</v>
      </c>
      <c r="H346" s="170">
        <v>14</v>
      </c>
      <c r="I346" s="171"/>
      <c r="J346" s="172">
        <f>ROUND(I346*H346,2)</f>
        <v>0</v>
      </c>
      <c r="K346" s="168" t="s">
        <v>1410</v>
      </c>
      <c r="L346" s="35"/>
      <c r="M346" s="173" t="s">
        <v>1299</v>
      </c>
      <c r="N346" s="174" t="s">
        <v>1323</v>
      </c>
      <c r="O346" s="36"/>
      <c r="P346" s="175">
        <f>O346*H346</f>
        <v>0</v>
      </c>
      <c r="Q346" s="175">
        <v>0</v>
      </c>
      <c r="R346" s="175">
        <f>Q346*H346</f>
        <v>0</v>
      </c>
      <c r="S346" s="175">
        <v>0</v>
      </c>
      <c r="T346" s="176">
        <f>S346*H346</f>
        <v>0</v>
      </c>
      <c r="AR346" s="18" t="s">
        <v>1411</v>
      </c>
      <c r="AT346" s="18" t="s">
        <v>1406</v>
      </c>
      <c r="AU346" s="18" t="s">
        <v>1360</v>
      </c>
      <c r="AY346" s="18" t="s">
        <v>1404</v>
      </c>
      <c r="BE346" s="177">
        <f>IF(N346="základní",J346,0)</f>
        <v>0</v>
      </c>
      <c r="BF346" s="177">
        <f>IF(N346="snížená",J346,0)</f>
        <v>0</v>
      </c>
      <c r="BG346" s="177">
        <f>IF(N346="zákl. přenesená",J346,0)</f>
        <v>0</v>
      </c>
      <c r="BH346" s="177">
        <f>IF(N346="sníž. přenesená",J346,0)</f>
        <v>0</v>
      </c>
      <c r="BI346" s="177">
        <f>IF(N346="nulová",J346,0)</f>
        <v>0</v>
      </c>
      <c r="BJ346" s="18" t="s">
        <v>1300</v>
      </c>
      <c r="BK346" s="177">
        <f>ROUND(I346*H346,2)</f>
        <v>0</v>
      </c>
      <c r="BL346" s="18" t="s">
        <v>1411</v>
      </c>
      <c r="BM346" s="18" t="s">
        <v>1001</v>
      </c>
    </row>
    <row r="347" spans="2:47" s="1" customFormat="1" ht="27">
      <c r="B347" s="35"/>
      <c r="D347" s="178" t="s">
        <v>1413</v>
      </c>
      <c r="F347" s="179" t="s">
        <v>1002</v>
      </c>
      <c r="I347" s="134"/>
      <c r="L347" s="35"/>
      <c r="M347" s="65"/>
      <c r="N347" s="36"/>
      <c r="O347" s="36"/>
      <c r="P347" s="36"/>
      <c r="Q347" s="36"/>
      <c r="R347" s="36"/>
      <c r="S347" s="36"/>
      <c r="T347" s="66"/>
      <c r="AT347" s="18" t="s">
        <v>1413</v>
      </c>
      <c r="AU347" s="18" t="s">
        <v>1360</v>
      </c>
    </row>
    <row r="348" spans="2:47" s="1" customFormat="1" ht="94.5">
      <c r="B348" s="35"/>
      <c r="D348" s="178" t="s">
        <v>1415</v>
      </c>
      <c r="F348" s="180" t="s">
        <v>976</v>
      </c>
      <c r="I348" s="134"/>
      <c r="L348" s="35"/>
      <c r="M348" s="65"/>
      <c r="N348" s="36"/>
      <c r="O348" s="36"/>
      <c r="P348" s="36"/>
      <c r="Q348" s="36"/>
      <c r="R348" s="36"/>
      <c r="S348" s="36"/>
      <c r="T348" s="66"/>
      <c r="AT348" s="18" t="s">
        <v>1415</v>
      </c>
      <c r="AU348" s="18" t="s">
        <v>1360</v>
      </c>
    </row>
    <row r="349" spans="2:51" s="12" customFormat="1" ht="13.5">
      <c r="B349" s="191"/>
      <c r="D349" s="178" t="s">
        <v>1417</v>
      </c>
      <c r="E349" s="192" t="s">
        <v>1299</v>
      </c>
      <c r="F349" s="193" t="s">
        <v>1003</v>
      </c>
      <c r="H349" s="194" t="s">
        <v>1299</v>
      </c>
      <c r="I349" s="195"/>
      <c r="L349" s="191"/>
      <c r="M349" s="196"/>
      <c r="N349" s="197"/>
      <c r="O349" s="197"/>
      <c r="P349" s="197"/>
      <c r="Q349" s="197"/>
      <c r="R349" s="197"/>
      <c r="S349" s="197"/>
      <c r="T349" s="198"/>
      <c r="AT349" s="194" t="s">
        <v>1417</v>
      </c>
      <c r="AU349" s="194" t="s">
        <v>1360</v>
      </c>
      <c r="AV349" s="12" t="s">
        <v>1300</v>
      </c>
      <c r="AW349" s="12" t="s">
        <v>1316</v>
      </c>
      <c r="AX349" s="12" t="s">
        <v>1352</v>
      </c>
      <c r="AY349" s="194" t="s">
        <v>1404</v>
      </c>
    </row>
    <row r="350" spans="2:51" s="11" customFormat="1" ht="13.5">
      <c r="B350" s="181"/>
      <c r="D350" s="178" t="s">
        <v>1417</v>
      </c>
      <c r="E350" s="190" t="s">
        <v>1299</v>
      </c>
      <c r="F350" s="199" t="s">
        <v>1004</v>
      </c>
      <c r="H350" s="200">
        <v>7</v>
      </c>
      <c r="I350" s="186"/>
      <c r="L350" s="181"/>
      <c r="M350" s="187"/>
      <c r="N350" s="188"/>
      <c r="O350" s="188"/>
      <c r="P350" s="188"/>
      <c r="Q350" s="188"/>
      <c r="R350" s="188"/>
      <c r="S350" s="188"/>
      <c r="T350" s="189"/>
      <c r="AT350" s="190" t="s">
        <v>1417</v>
      </c>
      <c r="AU350" s="190" t="s">
        <v>1360</v>
      </c>
      <c r="AV350" s="11" t="s">
        <v>1360</v>
      </c>
      <c r="AW350" s="11" t="s">
        <v>1316</v>
      </c>
      <c r="AX350" s="11" t="s">
        <v>1352</v>
      </c>
      <c r="AY350" s="190" t="s">
        <v>1404</v>
      </c>
    </row>
    <row r="351" spans="2:51" s="11" customFormat="1" ht="13.5">
      <c r="B351" s="181"/>
      <c r="D351" s="178" t="s">
        <v>1417</v>
      </c>
      <c r="E351" s="190" t="s">
        <v>1299</v>
      </c>
      <c r="F351" s="199" t="s">
        <v>1005</v>
      </c>
      <c r="H351" s="200">
        <v>7</v>
      </c>
      <c r="I351" s="186"/>
      <c r="L351" s="181"/>
      <c r="M351" s="187"/>
      <c r="N351" s="188"/>
      <c r="O351" s="188"/>
      <c r="P351" s="188"/>
      <c r="Q351" s="188"/>
      <c r="R351" s="188"/>
      <c r="S351" s="188"/>
      <c r="T351" s="189"/>
      <c r="AT351" s="190" t="s">
        <v>1417</v>
      </c>
      <c r="AU351" s="190" t="s">
        <v>1360</v>
      </c>
      <c r="AV351" s="11" t="s">
        <v>1360</v>
      </c>
      <c r="AW351" s="11" t="s">
        <v>1316</v>
      </c>
      <c r="AX351" s="11" t="s">
        <v>1352</v>
      </c>
      <c r="AY351" s="190" t="s">
        <v>1404</v>
      </c>
    </row>
    <row r="352" spans="2:51" s="13" customFormat="1" ht="13.5">
      <c r="B352" s="201"/>
      <c r="D352" s="182" t="s">
        <v>1417</v>
      </c>
      <c r="E352" s="202" t="s">
        <v>1299</v>
      </c>
      <c r="F352" s="203" t="s">
        <v>1436</v>
      </c>
      <c r="H352" s="204">
        <v>14</v>
      </c>
      <c r="I352" s="205"/>
      <c r="L352" s="201"/>
      <c r="M352" s="206"/>
      <c r="N352" s="207"/>
      <c r="O352" s="207"/>
      <c r="P352" s="207"/>
      <c r="Q352" s="207"/>
      <c r="R352" s="207"/>
      <c r="S352" s="207"/>
      <c r="T352" s="208"/>
      <c r="AT352" s="209" t="s">
        <v>1417</v>
      </c>
      <c r="AU352" s="209" t="s">
        <v>1360</v>
      </c>
      <c r="AV352" s="13" t="s">
        <v>1411</v>
      </c>
      <c r="AW352" s="13" t="s">
        <v>1316</v>
      </c>
      <c r="AX352" s="13" t="s">
        <v>1300</v>
      </c>
      <c r="AY352" s="209" t="s">
        <v>1404</v>
      </c>
    </row>
    <row r="353" spans="2:65" s="1" customFormat="1" ht="22.5" customHeight="1">
      <c r="B353" s="165"/>
      <c r="C353" s="214" t="s">
        <v>1006</v>
      </c>
      <c r="D353" s="214" t="s">
        <v>841</v>
      </c>
      <c r="E353" s="215" t="s">
        <v>1007</v>
      </c>
      <c r="F353" s="216" t="s">
        <v>1008</v>
      </c>
      <c r="G353" s="217" t="s">
        <v>881</v>
      </c>
      <c r="H353" s="218">
        <v>14.42</v>
      </c>
      <c r="I353" s="219"/>
      <c r="J353" s="220">
        <f>ROUND(I353*H353,2)</f>
        <v>0</v>
      </c>
      <c r="K353" s="216" t="s">
        <v>1410</v>
      </c>
      <c r="L353" s="221"/>
      <c r="M353" s="222" t="s">
        <v>1299</v>
      </c>
      <c r="N353" s="223" t="s">
        <v>1323</v>
      </c>
      <c r="O353" s="36"/>
      <c r="P353" s="175">
        <f>O353*H353</f>
        <v>0</v>
      </c>
      <c r="Q353" s="175">
        <v>0.01153</v>
      </c>
      <c r="R353" s="175">
        <f>Q353*H353</f>
        <v>0.1662626</v>
      </c>
      <c r="S353" s="175">
        <v>0</v>
      </c>
      <c r="T353" s="176">
        <f>S353*H353</f>
        <v>0</v>
      </c>
      <c r="AR353" s="18" t="s">
        <v>1469</v>
      </c>
      <c r="AT353" s="18" t="s">
        <v>841</v>
      </c>
      <c r="AU353" s="18" t="s">
        <v>1360</v>
      </c>
      <c r="AY353" s="18" t="s">
        <v>1404</v>
      </c>
      <c r="BE353" s="177">
        <f>IF(N353="základní",J353,0)</f>
        <v>0</v>
      </c>
      <c r="BF353" s="177">
        <f>IF(N353="snížená",J353,0)</f>
        <v>0</v>
      </c>
      <c r="BG353" s="177">
        <f>IF(N353="zákl. přenesená",J353,0)</f>
        <v>0</v>
      </c>
      <c r="BH353" s="177">
        <f>IF(N353="sníž. přenesená",J353,0)</f>
        <v>0</v>
      </c>
      <c r="BI353" s="177">
        <f>IF(N353="nulová",J353,0)</f>
        <v>0</v>
      </c>
      <c r="BJ353" s="18" t="s">
        <v>1300</v>
      </c>
      <c r="BK353" s="177">
        <f>ROUND(I353*H353,2)</f>
        <v>0</v>
      </c>
      <c r="BL353" s="18" t="s">
        <v>1411</v>
      </c>
      <c r="BM353" s="18" t="s">
        <v>1009</v>
      </c>
    </row>
    <row r="354" spans="2:47" s="1" customFormat="1" ht="27">
      <c r="B354" s="35"/>
      <c r="D354" s="178" t="s">
        <v>1413</v>
      </c>
      <c r="F354" s="179" t="s">
        <v>1010</v>
      </c>
      <c r="I354" s="134"/>
      <c r="L354" s="35"/>
      <c r="M354" s="65"/>
      <c r="N354" s="36"/>
      <c r="O354" s="36"/>
      <c r="P354" s="36"/>
      <c r="Q354" s="36"/>
      <c r="R354" s="36"/>
      <c r="S354" s="36"/>
      <c r="T354" s="66"/>
      <c r="AT354" s="18" t="s">
        <v>1413</v>
      </c>
      <c r="AU354" s="18" t="s">
        <v>1360</v>
      </c>
    </row>
    <row r="355" spans="2:51" s="11" customFormat="1" ht="13.5">
      <c r="B355" s="181"/>
      <c r="D355" s="182" t="s">
        <v>1417</v>
      </c>
      <c r="F355" s="184" t="s">
        <v>1011</v>
      </c>
      <c r="H355" s="185">
        <v>14.42</v>
      </c>
      <c r="I355" s="186"/>
      <c r="L355" s="181"/>
      <c r="M355" s="187"/>
      <c r="N355" s="188"/>
      <c r="O355" s="188"/>
      <c r="P355" s="188"/>
      <c r="Q355" s="188"/>
      <c r="R355" s="188"/>
      <c r="S355" s="188"/>
      <c r="T355" s="189"/>
      <c r="AT355" s="190" t="s">
        <v>1417</v>
      </c>
      <c r="AU355" s="190" t="s">
        <v>1360</v>
      </c>
      <c r="AV355" s="11" t="s">
        <v>1360</v>
      </c>
      <c r="AW355" s="11" t="s">
        <v>1281</v>
      </c>
      <c r="AX355" s="11" t="s">
        <v>1300</v>
      </c>
      <c r="AY355" s="190" t="s">
        <v>1404</v>
      </c>
    </row>
    <row r="356" spans="2:65" s="1" customFormat="1" ht="31.5" customHeight="1">
      <c r="B356" s="165"/>
      <c r="C356" s="166" t="s">
        <v>1012</v>
      </c>
      <c r="D356" s="166" t="s">
        <v>1406</v>
      </c>
      <c r="E356" s="167" t="s">
        <v>1013</v>
      </c>
      <c r="F356" s="168" t="s">
        <v>1014</v>
      </c>
      <c r="G356" s="169" t="s">
        <v>915</v>
      </c>
      <c r="H356" s="170">
        <v>9</v>
      </c>
      <c r="I356" s="171"/>
      <c r="J356" s="172">
        <f>ROUND(I356*H356,2)</f>
        <v>0</v>
      </c>
      <c r="K356" s="168" t="s">
        <v>1410</v>
      </c>
      <c r="L356" s="35"/>
      <c r="M356" s="173" t="s">
        <v>1299</v>
      </c>
      <c r="N356" s="174" t="s">
        <v>1323</v>
      </c>
      <c r="O356" s="36"/>
      <c r="P356" s="175">
        <f>O356*H356</f>
        <v>0</v>
      </c>
      <c r="Q356" s="175">
        <v>0</v>
      </c>
      <c r="R356" s="175">
        <f>Q356*H356</f>
        <v>0</v>
      </c>
      <c r="S356" s="175">
        <v>0</v>
      </c>
      <c r="T356" s="176">
        <f>S356*H356</f>
        <v>0</v>
      </c>
      <c r="AR356" s="18" t="s">
        <v>1411</v>
      </c>
      <c r="AT356" s="18" t="s">
        <v>1406</v>
      </c>
      <c r="AU356" s="18" t="s">
        <v>1360</v>
      </c>
      <c r="AY356" s="18" t="s">
        <v>1404</v>
      </c>
      <c r="BE356" s="177">
        <f>IF(N356="základní",J356,0)</f>
        <v>0</v>
      </c>
      <c r="BF356" s="177">
        <f>IF(N356="snížená",J356,0)</f>
        <v>0</v>
      </c>
      <c r="BG356" s="177">
        <f>IF(N356="zákl. přenesená",J356,0)</f>
        <v>0</v>
      </c>
      <c r="BH356" s="177">
        <f>IF(N356="sníž. přenesená",J356,0)</f>
        <v>0</v>
      </c>
      <c r="BI356" s="177">
        <f>IF(N356="nulová",J356,0)</f>
        <v>0</v>
      </c>
      <c r="BJ356" s="18" t="s">
        <v>1300</v>
      </c>
      <c r="BK356" s="177">
        <f>ROUND(I356*H356,2)</f>
        <v>0</v>
      </c>
      <c r="BL356" s="18" t="s">
        <v>1411</v>
      </c>
      <c r="BM356" s="18" t="s">
        <v>1015</v>
      </c>
    </row>
    <row r="357" spans="2:47" s="1" customFormat="1" ht="27">
      <c r="B357" s="35"/>
      <c r="D357" s="178" t="s">
        <v>1413</v>
      </c>
      <c r="F357" s="179" t="s">
        <v>1016</v>
      </c>
      <c r="I357" s="134"/>
      <c r="L357" s="35"/>
      <c r="M357" s="65"/>
      <c r="N357" s="36"/>
      <c r="O357" s="36"/>
      <c r="P357" s="36"/>
      <c r="Q357" s="36"/>
      <c r="R357" s="36"/>
      <c r="S357" s="36"/>
      <c r="T357" s="66"/>
      <c r="AT357" s="18" t="s">
        <v>1413</v>
      </c>
      <c r="AU357" s="18" t="s">
        <v>1360</v>
      </c>
    </row>
    <row r="358" spans="2:47" s="1" customFormat="1" ht="27">
      <c r="B358" s="35"/>
      <c r="D358" s="178" t="s">
        <v>1415</v>
      </c>
      <c r="F358" s="180" t="s">
        <v>1017</v>
      </c>
      <c r="I358" s="134"/>
      <c r="L358" s="35"/>
      <c r="M358" s="65"/>
      <c r="N358" s="36"/>
      <c r="O358" s="36"/>
      <c r="P358" s="36"/>
      <c r="Q358" s="36"/>
      <c r="R358" s="36"/>
      <c r="S358" s="36"/>
      <c r="T358" s="66"/>
      <c r="AT358" s="18" t="s">
        <v>1415</v>
      </c>
      <c r="AU358" s="18" t="s">
        <v>1360</v>
      </c>
    </row>
    <row r="359" spans="2:51" s="11" customFormat="1" ht="13.5">
      <c r="B359" s="181"/>
      <c r="D359" s="178" t="s">
        <v>1417</v>
      </c>
      <c r="E359" s="190" t="s">
        <v>1299</v>
      </c>
      <c r="F359" s="199" t="s">
        <v>1018</v>
      </c>
      <c r="H359" s="200">
        <v>9</v>
      </c>
      <c r="I359" s="186"/>
      <c r="L359" s="181"/>
      <c r="M359" s="187"/>
      <c r="N359" s="188"/>
      <c r="O359" s="188"/>
      <c r="P359" s="188"/>
      <c r="Q359" s="188"/>
      <c r="R359" s="188"/>
      <c r="S359" s="188"/>
      <c r="T359" s="189"/>
      <c r="AT359" s="190" t="s">
        <v>1417</v>
      </c>
      <c r="AU359" s="190" t="s">
        <v>1360</v>
      </c>
      <c r="AV359" s="11" t="s">
        <v>1360</v>
      </c>
      <c r="AW359" s="11" t="s">
        <v>1316</v>
      </c>
      <c r="AX359" s="11" t="s">
        <v>1300</v>
      </c>
      <c r="AY359" s="190" t="s">
        <v>1404</v>
      </c>
    </row>
    <row r="360" spans="2:51" s="12" customFormat="1" ht="13.5">
      <c r="B360" s="191"/>
      <c r="D360" s="182" t="s">
        <v>1417</v>
      </c>
      <c r="E360" s="211" t="s">
        <v>1299</v>
      </c>
      <c r="F360" s="212" t="s">
        <v>1019</v>
      </c>
      <c r="H360" s="213" t="s">
        <v>1299</v>
      </c>
      <c r="I360" s="195"/>
      <c r="L360" s="191"/>
      <c r="M360" s="196"/>
      <c r="N360" s="197"/>
      <c r="O360" s="197"/>
      <c r="P360" s="197"/>
      <c r="Q360" s="197"/>
      <c r="R360" s="197"/>
      <c r="S360" s="197"/>
      <c r="T360" s="198"/>
      <c r="AT360" s="194" t="s">
        <v>1417</v>
      </c>
      <c r="AU360" s="194" t="s">
        <v>1360</v>
      </c>
      <c r="AV360" s="12" t="s">
        <v>1300</v>
      </c>
      <c r="AW360" s="12" t="s">
        <v>1316</v>
      </c>
      <c r="AX360" s="12" t="s">
        <v>1352</v>
      </c>
      <c r="AY360" s="194" t="s">
        <v>1404</v>
      </c>
    </row>
    <row r="361" spans="2:65" s="1" customFormat="1" ht="22.5" customHeight="1">
      <c r="B361" s="165"/>
      <c r="C361" s="214" t="s">
        <v>1020</v>
      </c>
      <c r="D361" s="214" t="s">
        <v>841</v>
      </c>
      <c r="E361" s="215" t="s">
        <v>1021</v>
      </c>
      <c r="F361" s="216" t="s">
        <v>1022</v>
      </c>
      <c r="G361" s="217" t="s">
        <v>915</v>
      </c>
      <c r="H361" s="218">
        <v>9</v>
      </c>
      <c r="I361" s="219"/>
      <c r="J361" s="220">
        <f>ROUND(I361*H361,2)</f>
        <v>0</v>
      </c>
      <c r="K361" s="216" t="s">
        <v>1410</v>
      </c>
      <c r="L361" s="221"/>
      <c r="M361" s="222" t="s">
        <v>1299</v>
      </c>
      <c r="N361" s="223" t="s">
        <v>1323</v>
      </c>
      <c r="O361" s="36"/>
      <c r="P361" s="175">
        <f>O361*H361</f>
        <v>0</v>
      </c>
      <c r="Q361" s="175">
        <v>0.00065</v>
      </c>
      <c r="R361" s="175">
        <f>Q361*H361</f>
        <v>0.005849999999999999</v>
      </c>
      <c r="S361" s="175">
        <v>0</v>
      </c>
      <c r="T361" s="176">
        <f>S361*H361</f>
        <v>0</v>
      </c>
      <c r="AR361" s="18" t="s">
        <v>1469</v>
      </c>
      <c r="AT361" s="18" t="s">
        <v>841</v>
      </c>
      <c r="AU361" s="18" t="s">
        <v>1360</v>
      </c>
      <c r="AY361" s="18" t="s">
        <v>1404</v>
      </c>
      <c r="BE361" s="177">
        <f>IF(N361="základní",J361,0)</f>
        <v>0</v>
      </c>
      <c r="BF361" s="177">
        <f>IF(N361="snížená",J361,0)</f>
        <v>0</v>
      </c>
      <c r="BG361" s="177">
        <f>IF(N361="zákl. přenesená",J361,0)</f>
        <v>0</v>
      </c>
      <c r="BH361" s="177">
        <f>IF(N361="sníž. přenesená",J361,0)</f>
        <v>0</v>
      </c>
      <c r="BI361" s="177">
        <f>IF(N361="nulová",J361,0)</f>
        <v>0</v>
      </c>
      <c r="BJ361" s="18" t="s">
        <v>1300</v>
      </c>
      <c r="BK361" s="177">
        <f>ROUND(I361*H361,2)</f>
        <v>0</v>
      </c>
      <c r="BL361" s="18" t="s">
        <v>1411</v>
      </c>
      <c r="BM361" s="18" t="s">
        <v>1023</v>
      </c>
    </row>
    <row r="362" spans="2:47" s="1" customFormat="1" ht="27">
      <c r="B362" s="35"/>
      <c r="D362" s="182" t="s">
        <v>1413</v>
      </c>
      <c r="F362" s="227" t="s">
        <v>1024</v>
      </c>
      <c r="I362" s="134"/>
      <c r="L362" s="35"/>
      <c r="M362" s="65"/>
      <c r="N362" s="36"/>
      <c r="O362" s="36"/>
      <c r="P362" s="36"/>
      <c r="Q362" s="36"/>
      <c r="R362" s="36"/>
      <c r="S362" s="36"/>
      <c r="T362" s="66"/>
      <c r="AT362" s="18" t="s">
        <v>1413</v>
      </c>
      <c r="AU362" s="18" t="s">
        <v>1360</v>
      </c>
    </row>
    <row r="363" spans="2:65" s="1" customFormat="1" ht="31.5" customHeight="1">
      <c r="B363" s="165"/>
      <c r="C363" s="166" t="s">
        <v>1025</v>
      </c>
      <c r="D363" s="166" t="s">
        <v>1406</v>
      </c>
      <c r="E363" s="167" t="s">
        <v>1026</v>
      </c>
      <c r="F363" s="168" t="s">
        <v>1027</v>
      </c>
      <c r="G363" s="169" t="s">
        <v>915</v>
      </c>
      <c r="H363" s="170">
        <v>2</v>
      </c>
      <c r="I363" s="171"/>
      <c r="J363" s="172">
        <f>ROUND(I363*H363,2)</f>
        <v>0</v>
      </c>
      <c r="K363" s="168" t="s">
        <v>1410</v>
      </c>
      <c r="L363" s="35"/>
      <c r="M363" s="173" t="s">
        <v>1299</v>
      </c>
      <c r="N363" s="174" t="s">
        <v>1323</v>
      </c>
      <c r="O363" s="36"/>
      <c r="P363" s="175">
        <f>O363*H363</f>
        <v>0</v>
      </c>
      <c r="Q363" s="175">
        <v>2.11676</v>
      </c>
      <c r="R363" s="175">
        <f>Q363*H363</f>
        <v>4.23352</v>
      </c>
      <c r="S363" s="175">
        <v>0</v>
      </c>
      <c r="T363" s="176">
        <f>S363*H363</f>
        <v>0</v>
      </c>
      <c r="AR363" s="18" t="s">
        <v>1411</v>
      </c>
      <c r="AT363" s="18" t="s">
        <v>1406</v>
      </c>
      <c r="AU363" s="18" t="s">
        <v>1360</v>
      </c>
      <c r="AY363" s="18" t="s">
        <v>1404</v>
      </c>
      <c r="BE363" s="177">
        <f>IF(N363="základní",J363,0)</f>
        <v>0</v>
      </c>
      <c r="BF363" s="177">
        <f>IF(N363="snížená",J363,0)</f>
        <v>0</v>
      </c>
      <c r="BG363" s="177">
        <f>IF(N363="zákl. přenesená",J363,0)</f>
        <v>0</v>
      </c>
      <c r="BH363" s="177">
        <f>IF(N363="sníž. přenesená",J363,0)</f>
        <v>0</v>
      </c>
      <c r="BI363" s="177">
        <f>IF(N363="nulová",J363,0)</f>
        <v>0</v>
      </c>
      <c r="BJ363" s="18" t="s">
        <v>1300</v>
      </c>
      <c r="BK363" s="177">
        <f>ROUND(I363*H363,2)</f>
        <v>0</v>
      </c>
      <c r="BL363" s="18" t="s">
        <v>1411</v>
      </c>
      <c r="BM363" s="18" t="s">
        <v>1028</v>
      </c>
    </row>
    <row r="364" spans="2:47" s="1" customFormat="1" ht="27">
      <c r="B364" s="35"/>
      <c r="D364" s="178" t="s">
        <v>1413</v>
      </c>
      <c r="F364" s="179" t="s">
        <v>1029</v>
      </c>
      <c r="I364" s="134"/>
      <c r="L364" s="35"/>
      <c r="M364" s="65"/>
      <c r="N364" s="36"/>
      <c r="O364" s="36"/>
      <c r="P364" s="36"/>
      <c r="Q364" s="36"/>
      <c r="R364" s="36"/>
      <c r="S364" s="36"/>
      <c r="T364" s="66"/>
      <c r="AT364" s="18" t="s">
        <v>1413</v>
      </c>
      <c r="AU364" s="18" t="s">
        <v>1360</v>
      </c>
    </row>
    <row r="365" spans="2:47" s="1" customFormat="1" ht="121.5">
      <c r="B365" s="35"/>
      <c r="D365" s="178" t="s">
        <v>1415</v>
      </c>
      <c r="F365" s="180" t="s">
        <v>1030</v>
      </c>
      <c r="I365" s="134"/>
      <c r="L365" s="35"/>
      <c r="M365" s="65"/>
      <c r="N365" s="36"/>
      <c r="O365" s="36"/>
      <c r="P365" s="36"/>
      <c r="Q365" s="36"/>
      <c r="R365" s="36"/>
      <c r="S365" s="36"/>
      <c r="T365" s="66"/>
      <c r="AT365" s="18" t="s">
        <v>1415</v>
      </c>
      <c r="AU365" s="18" t="s">
        <v>1360</v>
      </c>
    </row>
    <row r="366" spans="2:51" s="11" customFormat="1" ht="13.5">
      <c r="B366" s="181"/>
      <c r="D366" s="178" t="s">
        <v>1417</v>
      </c>
      <c r="E366" s="190" t="s">
        <v>1299</v>
      </c>
      <c r="F366" s="199" t="s">
        <v>1031</v>
      </c>
      <c r="H366" s="200">
        <v>2</v>
      </c>
      <c r="I366" s="186"/>
      <c r="L366" s="181"/>
      <c r="M366" s="187"/>
      <c r="N366" s="188"/>
      <c r="O366" s="188"/>
      <c r="P366" s="188"/>
      <c r="Q366" s="188"/>
      <c r="R366" s="188"/>
      <c r="S366" s="188"/>
      <c r="T366" s="189"/>
      <c r="AT366" s="190" t="s">
        <v>1417</v>
      </c>
      <c r="AU366" s="190" t="s">
        <v>1360</v>
      </c>
      <c r="AV366" s="11" t="s">
        <v>1360</v>
      </c>
      <c r="AW366" s="11" t="s">
        <v>1316</v>
      </c>
      <c r="AX366" s="11" t="s">
        <v>1300</v>
      </c>
      <c r="AY366" s="190" t="s">
        <v>1404</v>
      </c>
    </row>
    <row r="367" spans="2:51" s="12" customFormat="1" ht="13.5">
      <c r="B367" s="191"/>
      <c r="D367" s="178" t="s">
        <v>1417</v>
      </c>
      <c r="E367" s="192" t="s">
        <v>1299</v>
      </c>
      <c r="F367" s="193" t="s">
        <v>1032</v>
      </c>
      <c r="H367" s="194" t="s">
        <v>1299</v>
      </c>
      <c r="I367" s="195"/>
      <c r="L367" s="191"/>
      <c r="M367" s="196"/>
      <c r="N367" s="197"/>
      <c r="O367" s="197"/>
      <c r="P367" s="197"/>
      <c r="Q367" s="197"/>
      <c r="R367" s="197"/>
      <c r="S367" s="197"/>
      <c r="T367" s="198"/>
      <c r="AT367" s="194" t="s">
        <v>1417</v>
      </c>
      <c r="AU367" s="194" t="s">
        <v>1360</v>
      </c>
      <c r="AV367" s="12" t="s">
        <v>1300</v>
      </c>
      <c r="AW367" s="12" t="s">
        <v>1316</v>
      </c>
      <c r="AX367" s="12" t="s">
        <v>1352</v>
      </c>
      <c r="AY367" s="194" t="s">
        <v>1404</v>
      </c>
    </row>
    <row r="368" spans="2:51" s="12" customFormat="1" ht="13.5">
      <c r="B368" s="191"/>
      <c r="D368" s="182" t="s">
        <v>1417</v>
      </c>
      <c r="E368" s="211" t="s">
        <v>1299</v>
      </c>
      <c r="F368" s="212" t="s">
        <v>1033</v>
      </c>
      <c r="H368" s="213" t="s">
        <v>1299</v>
      </c>
      <c r="I368" s="195"/>
      <c r="L368" s="191"/>
      <c r="M368" s="196"/>
      <c r="N368" s="197"/>
      <c r="O368" s="197"/>
      <c r="P368" s="197"/>
      <c r="Q368" s="197"/>
      <c r="R368" s="197"/>
      <c r="S368" s="197"/>
      <c r="T368" s="198"/>
      <c r="AT368" s="194" t="s">
        <v>1417</v>
      </c>
      <c r="AU368" s="194" t="s">
        <v>1360</v>
      </c>
      <c r="AV368" s="12" t="s">
        <v>1300</v>
      </c>
      <c r="AW368" s="12" t="s">
        <v>1316</v>
      </c>
      <c r="AX368" s="12" t="s">
        <v>1352</v>
      </c>
      <c r="AY368" s="194" t="s">
        <v>1404</v>
      </c>
    </row>
    <row r="369" spans="2:65" s="1" customFormat="1" ht="31.5" customHeight="1">
      <c r="B369" s="165"/>
      <c r="C369" s="214" t="s">
        <v>1034</v>
      </c>
      <c r="D369" s="214" t="s">
        <v>841</v>
      </c>
      <c r="E369" s="215" t="s">
        <v>1035</v>
      </c>
      <c r="F369" s="216" t="s">
        <v>1036</v>
      </c>
      <c r="G369" s="217" t="s">
        <v>915</v>
      </c>
      <c r="H369" s="218">
        <v>2</v>
      </c>
      <c r="I369" s="219"/>
      <c r="J369" s="220">
        <f>ROUND(I369*H369,2)</f>
        <v>0</v>
      </c>
      <c r="K369" s="216" t="s">
        <v>1410</v>
      </c>
      <c r="L369" s="221"/>
      <c r="M369" s="222" t="s">
        <v>1299</v>
      </c>
      <c r="N369" s="223" t="s">
        <v>1323</v>
      </c>
      <c r="O369" s="36"/>
      <c r="P369" s="175">
        <f>O369*H369</f>
        <v>0</v>
      </c>
      <c r="Q369" s="175">
        <v>0.506</v>
      </c>
      <c r="R369" s="175">
        <f>Q369*H369</f>
        <v>1.012</v>
      </c>
      <c r="S369" s="175">
        <v>0</v>
      </c>
      <c r="T369" s="176">
        <f>S369*H369</f>
        <v>0</v>
      </c>
      <c r="AR369" s="18" t="s">
        <v>1469</v>
      </c>
      <c r="AT369" s="18" t="s">
        <v>841</v>
      </c>
      <c r="AU369" s="18" t="s">
        <v>1360</v>
      </c>
      <c r="AY369" s="18" t="s">
        <v>1404</v>
      </c>
      <c r="BE369" s="177">
        <f>IF(N369="základní",J369,0)</f>
        <v>0</v>
      </c>
      <c r="BF369" s="177">
        <f>IF(N369="snížená",J369,0)</f>
        <v>0</v>
      </c>
      <c r="BG369" s="177">
        <f>IF(N369="zákl. přenesená",J369,0)</f>
        <v>0</v>
      </c>
      <c r="BH369" s="177">
        <f>IF(N369="sníž. přenesená",J369,0)</f>
        <v>0</v>
      </c>
      <c r="BI369" s="177">
        <f>IF(N369="nulová",J369,0)</f>
        <v>0</v>
      </c>
      <c r="BJ369" s="18" t="s">
        <v>1300</v>
      </c>
      <c r="BK369" s="177">
        <f>ROUND(I369*H369,2)</f>
        <v>0</v>
      </c>
      <c r="BL369" s="18" t="s">
        <v>1411</v>
      </c>
      <c r="BM369" s="18" t="s">
        <v>1037</v>
      </c>
    </row>
    <row r="370" spans="2:47" s="1" customFormat="1" ht="40.5">
      <c r="B370" s="35"/>
      <c r="D370" s="182" t="s">
        <v>1413</v>
      </c>
      <c r="F370" s="227" t="s">
        <v>1038</v>
      </c>
      <c r="I370" s="134"/>
      <c r="L370" s="35"/>
      <c r="M370" s="65"/>
      <c r="N370" s="36"/>
      <c r="O370" s="36"/>
      <c r="P370" s="36"/>
      <c r="Q370" s="36"/>
      <c r="R370" s="36"/>
      <c r="S370" s="36"/>
      <c r="T370" s="66"/>
      <c r="AT370" s="18" t="s">
        <v>1413</v>
      </c>
      <c r="AU370" s="18" t="s">
        <v>1360</v>
      </c>
    </row>
    <row r="371" spans="2:65" s="1" customFormat="1" ht="31.5" customHeight="1">
      <c r="B371" s="165"/>
      <c r="C371" s="214" t="s">
        <v>1039</v>
      </c>
      <c r="D371" s="214" t="s">
        <v>841</v>
      </c>
      <c r="E371" s="215" t="s">
        <v>1040</v>
      </c>
      <c r="F371" s="216" t="s">
        <v>1041</v>
      </c>
      <c r="G371" s="217" t="s">
        <v>915</v>
      </c>
      <c r="H371" s="218">
        <v>2</v>
      </c>
      <c r="I371" s="219"/>
      <c r="J371" s="220">
        <f>ROUND(I371*H371,2)</f>
        <v>0</v>
      </c>
      <c r="K371" s="216" t="s">
        <v>1410</v>
      </c>
      <c r="L371" s="221"/>
      <c r="M371" s="222" t="s">
        <v>1299</v>
      </c>
      <c r="N371" s="223" t="s">
        <v>1323</v>
      </c>
      <c r="O371" s="36"/>
      <c r="P371" s="175">
        <f>O371*H371</f>
        <v>0</v>
      </c>
      <c r="Q371" s="175">
        <v>0.254</v>
      </c>
      <c r="R371" s="175">
        <f>Q371*H371</f>
        <v>0.508</v>
      </c>
      <c r="S371" s="175">
        <v>0</v>
      </c>
      <c r="T371" s="176">
        <f>S371*H371</f>
        <v>0</v>
      </c>
      <c r="AR371" s="18" t="s">
        <v>1469</v>
      </c>
      <c r="AT371" s="18" t="s">
        <v>841</v>
      </c>
      <c r="AU371" s="18" t="s">
        <v>1360</v>
      </c>
      <c r="AY371" s="18" t="s">
        <v>1404</v>
      </c>
      <c r="BE371" s="177">
        <f>IF(N371="základní",J371,0)</f>
        <v>0</v>
      </c>
      <c r="BF371" s="177">
        <f>IF(N371="snížená",J371,0)</f>
        <v>0</v>
      </c>
      <c r="BG371" s="177">
        <f>IF(N371="zákl. přenesená",J371,0)</f>
        <v>0</v>
      </c>
      <c r="BH371" s="177">
        <f>IF(N371="sníž. přenesená",J371,0)</f>
        <v>0</v>
      </c>
      <c r="BI371" s="177">
        <f>IF(N371="nulová",J371,0)</f>
        <v>0</v>
      </c>
      <c r="BJ371" s="18" t="s">
        <v>1300</v>
      </c>
      <c r="BK371" s="177">
        <f>ROUND(I371*H371,2)</f>
        <v>0</v>
      </c>
      <c r="BL371" s="18" t="s">
        <v>1411</v>
      </c>
      <c r="BM371" s="18" t="s">
        <v>1042</v>
      </c>
    </row>
    <row r="372" spans="2:47" s="1" customFormat="1" ht="40.5">
      <c r="B372" s="35"/>
      <c r="D372" s="182" t="s">
        <v>1413</v>
      </c>
      <c r="F372" s="227" t="s">
        <v>1043</v>
      </c>
      <c r="I372" s="134"/>
      <c r="L372" s="35"/>
      <c r="M372" s="65"/>
      <c r="N372" s="36"/>
      <c r="O372" s="36"/>
      <c r="P372" s="36"/>
      <c r="Q372" s="36"/>
      <c r="R372" s="36"/>
      <c r="S372" s="36"/>
      <c r="T372" s="66"/>
      <c r="AT372" s="18" t="s">
        <v>1413</v>
      </c>
      <c r="AU372" s="18" t="s">
        <v>1360</v>
      </c>
    </row>
    <row r="373" spans="2:65" s="1" customFormat="1" ht="22.5" customHeight="1">
      <c r="B373" s="165"/>
      <c r="C373" s="214" t="s">
        <v>1044</v>
      </c>
      <c r="D373" s="214" t="s">
        <v>841</v>
      </c>
      <c r="E373" s="215" t="s">
        <v>1045</v>
      </c>
      <c r="F373" s="216" t="s">
        <v>1046</v>
      </c>
      <c r="G373" s="217" t="s">
        <v>915</v>
      </c>
      <c r="H373" s="218">
        <v>2</v>
      </c>
      <c r="I373" s="219"/>
      <c r="J373" s="220">
        <f>ROUND(I373*H373,2)</f>
        <v>0</v>
      </c>
      <c r="K373" s="216" t="s">
        <v>1410</v>
      </c>
      <c r="L373" s="221"/>
      <c r="M373" s="222" t="s">
        <v>1299</v>
      </c>
      <c r="N373" s="223" t="s">
        <v>1323</v>
      </c>
      <c r="O373" s="36"/>
      <c r="P373" s="175">
        <f>O373*H373</f>
        <v>0</v>
      </c>
      <c r="Q373" s="175">
        <v>0.548</v>
      </c>
      <c r="R373" s="175">
        <f>Q373*H373</f>
        <v>1.096</v>
      </c>
      <c r="S373" s="175">
        <v>0</v>
      </c>
      <c r="T373" s="176">
        <f>S373*H373</f>
        <v>0</v>
      </c>
      <c r="AR373" s="18" t="s">
        <v>1469</v>
      </c>
      <c r="AT373" s="18" t="s">
        <v>841</v>
      </c>
      <c r="AU373" s="18" t="s">
        <v>1360</v>
      </c>
      <c r="AY373" s="18" t="s">
        <v>1404</v>
      </c>
      <c r="BE373" s="177">
        <f>IF(N373="základní",J373,0)</f>
        <v>0</v>
      </c>
      <c r="BF373" s="177">
        <f>IF(N373="snížená",J373,0)</f>
        <v>0</v>
      </c>
      <c r="BG373" s="177">
        <f>IF(N373="zákl. přenesená",J373,0)</f>
        <v>0</v>
      </c>
      <c r="BH373" s="177">
        <f>IF(N373="sníž. přenesená",J373,0)</f>
        <v>0</v>
      </c>
      <c r="BI373" s="177">
        <f>IF(N373="nulová",J373,0)</f>
        <v>0</v>
      </c>
      <c r="BJ373" s="18" t="s">
        <v>1300</v>
      </c>
      <c r="BK373" s="177">
        <f>ROUND(I373*H373,2)</f>
        <v>0</v>
      </c>
      <c r="BL373" s="18" t="s">
        <v>1411</v>
      </c>
      <c r="BM373" s="18" t="s">
        <v>1047</v>
      </c>
    </row>
    <row r="374" spans="2:47" s="1" customFormat="1" ht="40.5">
      <c r="B374" s="35"/>
      <c r="D374" s="182" t="s">
        <v>1413</v>
      </c>
      <c r="F374" s="227" t="s">
        <v>1048</v>
      </c>
      <c r="I374" s="134"/>
      <c r="L374" s="35"/>
      <c r="M374" s="65"/>
      <c r="N374" s="36"/>
      <c r="O374" s="36"/>
      <c r="P374" s="36"/>
      <c r="Q374" s="36"/>
      <c r="R374" s="36"/>
      <c r="S374" s="36"/>
      <c r="T374" s="66"/>
      <c r="AT374" s="18" t="s">
        <v>1413</v>
      </c>
      <c r="AU374" s="18" t="s">
        <v>1360</v>
      </c>
    </row>
    <row r="375" spans="2:65" s="1" customFormat="1" ht="22.5" customHeight="1">
      <c r="B375" s="165"/>
      <c r="C375" s="214" t="s">
        <v>1049</v>
      </c>
      <c r="D375" s="214" t="s">
        <v>841</v>
      </c>
      <c r="E375" s="215" t="s">
        <v>1050</v>
      </c>
      <c r="F375" s="216" t="s">
        <v>1051</v>
      </c>
      <c r="G375" s="217" t="s">
        <v>915</v>
      </c>
      <c r="H375" s="218">
        <v>2</v>
      </c>
      <c r="I375" s="219"/>
      <c r="J375" s="220">
        <f>ROUND(I375*H375,2)</f>
        <v>0</v>
      </c>
      <c r="K375" s="216" t="s">
        <v>1410</v>
      </c>
      <c r="L375" s="221"/>
      <c r="M375" s="222" t="s">
        <v>1299</v>
      </c>
      <c r="N375" s="223" t="s">
        <v>1323</v>
      </c>
      <c r="O375" s="36"/>
      <c r="P375" s="175">
        <f>O375*H375</f>
        <v>0</v>
      </c>
      <c r="Q375" s="175">
        <v>0.064</v>
      </c>
      <c r="R375" s="175">
        <f>Q375*H375</f>
        <v>0.128</v>
      </c>
      <c r="S375" s="175">
        <v>0</v>
      </c>
      <c r="T375" s="176">
        <f>S375*H375</f>
        <v>0</v>
      </c>
      <c r="AR375" s="18" t="s">
        <v>1469</v>
      </c>
      <c r="AT375" s="18" t="s">
        <v>841</v>
      </c>
      <c r="AU375" s="18" t="s">
        <v>1360</v>
      </c>
      <c r="AY375" s="18" t="s">
        <v>1404</v>
      </c>
      <c r="BE375" s="177">
        <f>IF(N375="základní",J375,0)</f>
        <v>0</v>
      </c>
      <c r="BF375" s="177">
        <f>IF(N375="snížená",J375,0)</f>
        <v>0</v>
      </c>
      <c r="BG375" s="177">
        <f>IF(N375="zákl. přenesená",J375,0)</f>
        <v>0</v>
      </c>
      <c r="BH375" s="177">
        <f>IF(N375="sníž. přenesená",J375,0)</f>
        <v>0</v>
      </c>
      <c r="BI375" s="177">
        <f>IF(N375="nulová",J375,0)</f>
        <v>0</v>
      </c>
      <c r="BJ375" s="18" t="s">
        <v>1300</v>
      </c>
      <c r="BK375" s="177">
        <f>ROUND(I375*H375,2)</f>
        <v>0</v>
      </c>
      <c r="BL375" s="18" t="s">
        <v>1411</v>
      </c>
      <c r="BM375" s="18" t="s">
        <v>1052</v>
      </c>
    </row>
    <row r="376" spans="2:47" s="1" customFormat="1" ht="27">
      <c r="B376" s="35"/>
      <c r="D376" s="182" t="s">
        <v>1413</v>
      </c>
      <c r="F376" s="227" t="s">
        <v>1053</v>
      </c>
      <c r="I376" s="134"/>
      <c r="L376" s="35"/>
      <c r="M376" s="65"/>
      <c r="N376" s="36"/>
      <c r="O376" s="36"/>
      <c r="P376" s="36"/>
      <c r="Q376" s="36"/>
      <c r="R376" s="36"/>
      <c r="S376" s="36"/>
      <c r="T376" s="66"/>
      <c r="AT376" s="18" t="s">
        <v>1413</v>
      </c>
      <c r="AU376" s="18" t="s">
        <v>1360</v>
      </c>
    </row>
    <row r="377" spans="2:65" s="1" customFormat="1" ht="22.5" customHeight="1">
      <c r="B377" s="165"/>
      <c r="C377" s="214" t="s">
        <v>1054</v>
      </c>
      <c r="D377" s="214" t="s">
        <v>841</v>
      </c>
      <c r="E377" s="215" t="s">
        <v>1055</v>
      </c>
      <c r="F377" s="216" t="s">
        <v>1056</v>
      </c>
      <c r="G377" s="217" t="s">
        <v>915</v>
      </c>
      <c r="H377" s="218">
        <v>2</v>
      </c>
      <c r="I377" s="219"/>
      <c r="J377" s="220">
        <f>ROUND(I377*H377,2)</f>
        <v>0</v>
      </c>
      <c r="K377" s="216" t="s">
        <v>1410</v>
      </c>
      <c r="L377" s="221"/>
      <c r="M377" s="222" t="s">
        <v>1299</v>
      </c>
      <c r="N377" s="223" t="s">
        <v>1323</v>
      </c>
      <c r="O377" s="36"/>
      <c r="P377" s="175">
        <f>O377*H377</f>
        <v>0</v>
      </c>
      <c r="Q377" s="175">
        <v>1.6</v>
      </c>
      <c r="R377" s="175">
        <f>Q377*H377</f>
        <v>3.2</v>
      </c>
      <c r="S377" s="175">
        <v>0</v>
      </c>
      <c r="T377" s="176">
        <f>S377*H377</f>
        <v>0</v>
      </c>
      <c r="AR377" s="18" t="s">
        <v>1469</v>
      </c>
      <c r="AT377" s="18" t="s">
        <v>841</v>
      </c>
      <c r="AU377" s="18" t="s">
        <v>1360</v>
      </c>
      <c r="AY377" s="18" t="s">
        <v>1404</v>
      </c>
      <c r="BE377" s="177">
        <f>IF(N377="základní",J377,0)</f>
        <v>0</v>
      </c>
      <c r="BF377" s="177">
        <f>IF(N377="snížená",J377,0)</f>
        <v>0</v>
      </c>
      <c r="BG377" s="177">
        <f>IF(N377="zákl. přenesená",J377,0)</f>
        <v>0</v>
      </c>
      <c r="BH377" s="177">
        <f>IF(N377="sníž. přenesená",J377,0)</f>
        <v>0</v>
      </c>
      <c r="BI377" s="177">
        <f>IF(N377="nulová",J377,0)</f>
        <v>0</v>
      </c>
      <c r="BJ377" s="18" t="s">
        <v>1300</v>
      </c>
      <c r="BK377" s="177">
        <f>ROUND(I377*H377,2)</f>
        <v>0</v>
      </c>
      <c r="BL377" s="18" t="s">
        <v>1411</v>
      </c>
      <c r="BM377" s="18" t="s">
        <v>1057</v>
      </c>
    </row>
    <row r="378" spans="2:47" s="1" customFormat="1" ht="40.5">
      <c r="B378" s="35"/>
      <c r="D378" s="182" t="s">
        <v>1413</v>
      </c>
      <c r="F378" s="227" t="s">
        <v>1058</v>
      </c>
      <c r="I378" s="134"/>
      <c r="L378" s="35"/>
      <c r="M378" s="65"/>
      <c r="N378" s="36"/>
      <c r="O378" s="36"/>
      <c r="P378" s="36"/>
      <c r="Q378" s="36"/>
      <c r="R378" s="36"/>
      <c r="S378" s="36"/>
      <c r="T378" s="66"/>
      <c r="AT378" s="18" t="s">
        <v>1413</v>
      </c>
      <c r="AU378" s="18" t="s">
        <v>1360</v>
      </c>
    </row>
    <row r="379" spans="2:65" s="1" customFormat="1" ht="22.5" customHeight="1">
      <c r="B379" s="165"/>
      <c r="C379" s="166" t="s">
        <v>1059</v>
      </c>
      <c r="D379" s="166" t="s">
        <v>1406</v>
      </c>
      <c r="E379" s="167" t="s">
        <v>1060</v>
      </c>
      <c r="F379" s="168" t="s">
        <v>1061</v>
      </c>
      <c r="G379" s="169" t="s">
        <v>915</v>
      </c>
      <c r="H379" s="170">
        <v>14</v>
      </c>
      <c r="I379" s="171"/>
      <c r="J379" s="172">
        <f>ROUND(I379*H379,2)</f>
        <v>0</v>
      </c>
      <c r="K379" s="168" t="s">
        <v>1410</v>
      </c>
      <c r="L379" s="35"/>
      <c r="M379" s="173" t="s">
        <v>1299</v>
      </c>
      <c r="N379" s="174" t="s">
        <v>1323</v>
      </c>
      <c r="O379" s="36"/>
      <c r="P379" s="175">
        <f>O379*H379</f>
        <v>0</v>
      </c>
      <c r="Q379" s="175">
        <v>0.3409</v>
      </c>
      <c r="R379" s="175">
        <f>Q379*H379</f>
        <v>4.7726</v>
      </c>
      <c r="S379" s="175">
        <v>0</v>
      </c>
      <c r="T379" s="176">
        <f>S379*H379</f>
        <v>0</v>
      </c>
      <c r="AR379" s="18" t="s">
        <v>1411</v>
      </c>
      <c r="AT379" s="18" t="s">
        <v>1406</v>
      </c>
      <c r="AU379" s="18" t="s">
        <v>1360</v>
      </c>
      <c r="AY379" s="18" t="s">
        <v>1404</v>
      </c>
      <c r="BE379" s="177">
        <f>IF(N379="základní",J379,0)</f>
        <v>0</v>
      </c>
      <c r="BF379" s="177">
        <f>IF(N379="snížená",J379,0)</f>
        <v>0</v>
      </c>
      <c r="BG379" s="177">
        <f>IF(N379="zákl. přenesená",J379,0)</f>
        <v>0</v>
      </c>
      <c r="BH379" s="177">
        <f>IF(N379="sníž. přenesená",J379,0)</f>
        <v>0</v>
      </c>
      <c r="BI379" s="177">
        <f>IF(N379="nulová",J379,0)</f>
        <v>0</v>
      </c>
      <c r="BJ379" s="18" t="s">
        <v>1300</v>
      </c>
      <c r="BK379" s="177">
        <f>ROUND(I379*H379,2)</f>
        <v>0</v>
      </c>
      <c r="BL379" s="18" t="s">
        <v>1411</v>
      </c>
      <c r="BM379" s="18" t="s">
        <v>1062</v>
      </c>
    </row>
    <row r="380" spans="2:47" s="1" customFormat="1" ht="13.5">
      <c r="B380" s="35"/>
      <c r="D380" s="178" t="s">
        <v>1413</v>
      </c>
      <c r="F380" s="179" t="s">
        <v>1061</v>
      </c>
      <c r="I380" s="134"/>
      <c r="L380" s="35"/>
      <c r="M380" s="65"/>
      <c r="N380" s="36"/>
      <c r="O380" s="36"/>
      <c r="P380" s="36"/>
      <c r="Q380" s="36"/>
      <c r="R380" s="36"/>
      <c r="S380" s="36"/>
      <c r="T380" s="66"/>
      <c r="AT380" s="18" t="s">
        <v>1413</v>
      </c>
      <c r="AU380" s="18" t="s">
        <v>1360</v>
      </c>
    </row>
    <row r="381" spans="2:47" s="1" customFormat="1" ht="108">
      <c r="B381" s="35"/>
      <c r="D381" s="178" t="s">
        <v>1415</v>
      </c>
      <c r="F381" s="180" t="s">
        <v>1063</v>
      </c>
      <c r="I381" s="134"/>
      <c r="L381" s="35"/>
      <c r="M381" s="65"/>
      <c r="N381" s="36"/>
      <c r="O381" s="36"/>
      <c r="P381" s="36"/>
      <c r="Q381" s="36"/>
      <c r="R381" s="36"/>
      <c r="S381" s="36"/>
      <c r="T381" s="66"/>
      <c r="AT381" s="18" t="s">
        <v>1415</v>
      </c>
      <c r="AU381" s="18" t="s">
        <v>1360</v>
      </c>
    </row>
    <row r="382" spans="2:51" s="11" customFormat="1" ht="13.5">
      <c r="B382" s="181"/>
      <c r="D382" s="178" t="s">
        <v>1417</v>
      </c>
      <c r="E382" s="190" t="s">
        <v>1299</v>
      </c>
      <c r="F382" s="199" t="s">
        <v>919</v>
      </c>
      <c r="H382" s="200">
        <v>14</v>
      </c>
      <c r="I382" s="186"/>
      <c r="L382" s="181"/>
      <c r="M382" s="187"/>
      <c r="N382" s="188"/>
      <c r="O382" s="188"/>
      <c r="P382" s="188"/>
      <c r="Q382" s="188"/>
      <c r="R382" s="188"/>
      <c r="S382" s="188"/>
      <c r="T382" s="189"/>
      <c r="AT382" s="190" t="s">
        <v>1417</v>
      </c>
      <c r="AU382" s="190" t="s">
        <v>1360</v>
      </c>
      <c r="AV382" s="11" t="s">
        <v>1360</v>
      </c>
      <c r="AW382" s="11" t="s">
        <v>1316</v>
      </c>
      <c r="AX382" s="11" t="s">
        <v>1300</v>
      </c>
      <c r="AY382" s="190" t="s">
        <v>1404</v>
      </c>
    </row>
    <row r="383" spans="2:51" s="12" customFormat="1" ht="13.5">
      <c r="B383" s="191"/>
      <c r="D383" s="178" t="s">
        <v>1417</v>
      </c>
      <c r="E383" s="192" t="s">
        <v>1299</v>
      </c>
      <c r="F383" s="193" t="s">
        <v>1064</v>
      </c>
      <c r="H383" s="194" t="s">
        <v>1299</v>
      </c>
      <c r="I383" s="195"/>
      <c r="L383" s="191"/>
      <c r="M383" s="196"/>
      <c r="N383" s="197"/>
      <c r="O383" s="197"/>
      <c r="P383" s="197"/>
      <c r="Q383" s="197"/>
      <c r="R383" s="197"/>
      <c r="S383" s="197"/>
      <c r="T383" s="198"/>
      <c r="AT383" s="194" t="s">
        <v>1417</v>
      </c>
      <c r="AU383" s="194" t="s">
        <v>1360</v>
      </c>
      <c r="AV383" s="12" t="s">
        <v>1300</v>
      </c>
      <c r="AW383" s="12" t="s">
        <v>1316</v>
      </c>
      <c r="AX383" s="12" t="s">
        <v>1352</v>
      </c>
      <c r="AY383" s="194" t="s">
        <v>1404</v>
      </c>
    </row>
    <row r="384" spans="2:51" s="12" customFormat="1" ht="13.5">
      <c r="B384" s="191"/>
      <c r="D384" s="178" t="s">
        <v>1417</v>
      </c>
      <c r="E384" s="192" t="s">
        <v>1299</v>
      </c>
      <c r="F384" s="193" t="s">
        <v>1065</v>
      </c>
      <c r="H384" s="194" t="s">
        <v>1299</v>
      </c>
      <c r="I384" s="195"/>
      <c r="L384" s="191"/>
      <c r="M384" s="196"/>
      <c r="N384" s="197"/>
      <c r="O384" s="197"/>
      <c r="P384" s="197"/>
      <c r="Q384" s="197"/>
      <c r="R384" s="197"/>
      <c r="S384" s="197"/>
      <c r="T384" s="198"/>
      <c r="AT384" s="194" t="s">
        <v>1417</v>
      </c>
      <c r="AU384" s="194" t="s">
        <v>1360</v>
      </c>
      <c r="AV384" s="12" t="s">
        <v>1300</v>
      </c>
      <c r="AW384" s="12" t="s">
        <v>1316</v>
      </c>
      <c r="AX384" s="12" t="s">
        <v>1352</v>
      </c>
      <c r="AY384" s="194" t="s">
        <v>1404</v>
      </c>
    </row>
    <row r="385" spans="2:51" s="12" customFormat="1" ht="13.5">
      <c r="B385" s="191"/>
      <c r="D385" s="178" t="s">
        <v>1417</v>
      </c>
      <c r="E385" s="192" t="s">
        <v>1299</v>
      </c>
      <c r="F385" s="193" t="s">
        <v>1066</v>
      </c>
      <c r="H385" s="194" t="s">
        <v>1299</v>
      </c>
      <c r="I385" s="195"/>
      <c r="L385" s="191"/>
      <c r="M385" s="196"/>
      <c r="N385" s="197"/>
      <c r="O385" s="197"/>
      <c r="P385" s="197"/>
      <c r="Q385" s="197"/>
      <c r="R385" s="197"/>
      <c r="S385" s="197"/>
      <c r="T385" s="198"/>
      <c r="AT385" s="194" t="s">
        <v>1417</v>
      </c>
      <c r="AU385" s="194" t="s">
        <v>1360</v>
      </c>
      <c r="AV385" s="12" t="s">
        <v>1300</v>
      </c>
      <c r="AW385" s="12" t="s">
        <v>1316</v>
      </c>
      <c r="AX385" s="12" t="s">
        <v>1352</v>
      </c>
      <c r="AY385" s="194" t="s">
        <v>1404</v>
      </c>
    </row>
    <row r="386" spans="2:51" s="12" customFormat="1" ht="13.5">
      <c r="B386" s="191"/>
      <c r="D386" s="178" t="s">
        <v>1417</v>
      </c>
      <c r="E386" s="192" t="s">
        <v>1299</v>
      </c>
      <c r="F386" s="193" t="s">
        <v>1067</v>
      </c>
      <c r="H386" s="194" t="s">
        <v>1299</v>
      </c>
      <c r="I386" s="195"/>
      <c r="L386" s="191"/>
      <c r="M386" s="196"/>
      <c r="N386" s="197"/>
      <c r="O386" s="197"/>
      <c r="P386" s="197"/>
      <c r="Q386" s="197"/>
      <c r="R386" s="197"/>
      <c r="S386" s="197"/>
      <c r="T386" s="198"/>
      <c r="AT386" s="194" t="s">
        <v>1417</v>
      </c>
      <c r="AU386" s="194" t="s">
        <v>1360</v>
      </c>
      <c r="AV386" s="12" t="s">
        <v>1300</v>
      </c>
      <c r="AW386" s="12" t="s">
        <v>1316</v>
      </c>
      <c r="AX386" s="12" t="s">
        <v>1352</v>
      </c>
      <c r="AY386" s="194" t="s">
        <v>1404</v>
      </c>
    </row>
    <row r="387" spans="2:51" s="12" customFormat="1" ht="13.5">
      <c r="B387" s="191"/>
      <c r="D387" s="178" t="s">
        <v>1417</v>
      </c>
      <c r="E387" s="192" t="s">
        <v>1299</v>
      </c>
      <c r="F387" s="193" t="s">
        <v>1068</v>
      </c>
      <c r="H387" s="194" t="s">
        <v>1299</v>
      </c>
      <c r="I387" s="195"/>
      <c r="L387" s="191"/>
      <c r="M387" s="196"/>
      <c r="N387" s="197"/>
      <c r="O387" s="197"/>
      <c r="P387" s="197"/>
      <c r="Q387" s="197"/>
      <c r="R387" s="197"/>
      <c r="S387" s="197"/>
      <c r="T387" s="198"/>
      <c r="AT387" s="194" t="s">
        <v>1417</v>
      </c>
      <c r="AU387" s="194" t="s">
        <v>1360</v>
      </c>
      <c r="AV387" s="12" t="s">
        <v>1300</v>
      </c>
      <c r="AW387" s="12" t="s">
        <v>1316</v>
      </c>
      <c r="AX387" s="12" t="s">
        <v>1352</v>
      </c>
      <c r="AY387" s="194" t="s">
        <v>1404</v>
      </c>
    </row>
    <row r="388" spans="2:51" s="12" customFormat="1" ht="13.5">
      <c r="B388" s="191"/>
      <c r="D388" s="178" t="s">
        <v>1417</v>
      </c>
      <c r="E388" s="192" t="s">
        <v>1299</v>
      </c>
      <c r="F388" s="193" t="s">
        <v>1069</v>
      </c>
      <c r="H388" s="194" t="s">
        <v>1299</v>
      </c>
      <c r="I388" s="195"/>
      <c r="L388" s="191"/>
      <c r="M388" s="196"/>
      <c r="N388" s="197"/>
      <c r="O388" s="197"/>
      <c r="P388" s="197"/>
      <c r="Q388" s="197"/>
      <c r="R388" s="197"/>
      <c r="S388" s="197"/>
      <c r="T388" s="198"/>
      <c r="AT388" s="194" t="s">
        <v>1417</v>
      </c>
      <c r="AU388" s="194" t="s">
        <v>1360</v>
      </c>
      <c r="AV388" s="12" t="s">
        <v>1300</v>
      </c>
      <c r="AW388" s="12" t="s">
        <v>1316</v>
      </c>
      <c r="AX388" s="12" t="s">
        <v>1352</v>
      </c>
      <c r="AY388" s="194" t="s">
        <v>1404</v>
      </c>
    </row>
    <row r="389" spans="2:51" s="12" customFormat="1" ht="13.5">
      <c r="B389" s="191"/>
      <c r="D389" s="178" t="s">
        <v>1417</v>
      </c>
      <c r="E389" s="192" t="s">
        <v>1299</v>
      </c>
      <c r="F389" s="193" t="s">
        <v>1070</v>
      </c>
      <c r="H389" s="194" t="s">
        <v>1299</v>
      </c>
      <c r="I389" s="195"/>
      <c r="L389" s="191"/>
      <c r="M389" s="196"/>
      <c r="N389" s="197"/>
      <c r="O389" s="197"/>
      <c r="P389" s="197"/>
      <c r="Q389" s="197"/>
      <c r="R389" s="197"/>
      <c r="S389" s="197"/>
      <c r="T389" s="198"/>
      <c r="AT389" s="194" t="s">
        <v>1417</v>
      </c>
      <c r="AU389" s="194" t="s">
        <v>1360</v>
      </c>
      <c r="AV389" s="12" t="s">
        <v>1300</v>
      </c>
      <c r="AW389" s="12" t="s">
        <v>1316</v>
      </c>
      <c r="AX389" s="12" t="s">
        <v>1352</v>
      </c>
      <c r="AY389" s="194" t="s">
        <v>1404</v>
      </c>
    </row>
    <row r="390" spans="2:51" s="12" customFormat="1" ht="13.5">
      <c r="B390" s="191"/>
      <c r="D390" s="178" t="s">
        <v>1417</v>
      </c>
      <c r="E390" s="192" t="s">
        <v>1299</v>
      </c>
      <c r="F390" s="193" t="s">
        <v>1071</v>
      </c>
      <c r="H390" s="194" t="s">
        <v>1299</v>
      </c>
      <c r="I390" s="195"/>
      <c r="L390" s="191"/>
      <c r="M390" s="196"/>
      <c r="N390" s="197"/>
      <c r="O390" s="197"/>
      <c r="P390" s="197"/>
      <c r="Q390" s="197"/>
      <c r="R390" s="197"/>
      <c r="S390" s="197"/>
      <c r="T390" s="198"/>
      <c r="AT390" s="194" t="s">
        <v>1417</v>
      </c>
      <c r="AU390" s="194" t="s">
        <v>1360</v>
      </c>
      <c r="AV390" s="12" t="s">
        <v>1300</v>
      </c>
      <c r="AW390" s="12" t="s">
        <v>1316</v>
      </c>
      <c r="AX390" s="12" t="s">
        <v>1352</v>
      </c>
      <c r="AY390" s="194" t="s">
        <v>1404</v>
      </c>
    </row>
    <row r="391" spans="2:51" s="12" customFormat="1" ht="13.5">
      <c r="B391" s="191"/>
      <c r="D391" s="178" t="s">
        <v>1417</v>
      </c>
      <c r="E391" s="192" t="s">
        <v>1299</v>
      </c>
      <c r="F391" s="193" t="s">
        <v>1072</v>
      </c>
      <c r="H391" s="194" t="s">
        <v>1299</v>
      </c>
      <c r="I391" s="195"/>
      <c r="L391" s="191"/>
      <c r="M391" s="196"/>
      <c r="N391" s="197"/>
      <c r="O391" s="197"/>
      <c r="P391" s="197"/>
      <c r="Q391" s="197"/>
      <c r="R391" s="197"/>
      <c r="S391" s="197"/>
      <c r="T391" s="198"/>
      <c r="AT391" s="194" t="s">
        <v>1417</v>
      </c>
      <c r="AU391" s="194" t="s">
        <v>1360</v>
      </c>
      <c r="AV391" s="12" t="s">
        <v>1300</v>
      </c>
      <c r="AW391" s="12" t="s">
        <v>1316</v>
      </c>
      <c r="AX391" s="12" t="s">
        <v>1352</v>
      </c>
      <c r="AY391" s="194" t="s">
        <v>1404</v>
      </c>
    </row>
    <row r="392" spans="2:51" s="12" customFormat="1" ht="13.5">
      <c r="B392" s="191"/>
      <c r="D392" s="178" t="s">
        <v>1417</v>
      </c>
      <c r="E392" s="192" t="s">
        <v>1299</v>
      </c>
      <c r="F392" s="193" t="s">
        <v>1073</v>
      </c>
      <c r="H392" s="194" t="s">
        <v>1299</v>
      </c>
      <c r="I392" s="195"/>
      <c r="L392" s="191"/>
      <c r="M392" s="196"/>
      <c r="N392" s="197"/>
      <c r="O392" s="197"/>
      <c r="P392" s="197"/>
      <c r="Q392" s="197"/>
      <c r="R392" s="197"/>
      <c r="S392" s="197"/>
      <c r="T392" s="198"/>
      <c r="AT392" s="194" t="s">
        <v>1417</v>
      </c>
      <c r="AU392" s="194" t="s">
        <v>1360</v>
      </c>
      <c r="AV392" s="12" t="s">
        <v>1300</v>
      </c>
      <c r="AW392" s="12" t="s">
        <v>1316</v>
      </c>
      <c r="AX392" s="12" t="s">
        <v>1352</v>
      </c>
      <c r="AY392" s="194" t="s">
        <v>1404</v>
      </c>
    </row>
    <row r="393" spans="2:51" s="12" customFormat="1" ht="13.5">
      <c r="B393" s="191"/>
      <c r="D393" s="178" t="s">
        <v>1417</v>
      </c>
      <c r="E393" s="192" t="s">
        <v>1299</v>
      </c>
      <c r="F393" s="193" t="s">
        <v>1074</v>
      </c>
      <c r="H393" s="194" t="s">
        <v>1299</v>
      </c>
      <c r="I393" s="195"/>
      <c r="L393" s="191"/>
      <c r="M393" s="196"/>
      <c r="N393" s="197"/>
      <c r="O393" s="197"/>
      <c r="P393" s="197"/>
      <c r="Q393" s="197"/>
      <c r="R393" s="197"/>
      <c r="S393" s="197"/>
      <c r="T393" s="198"/>
      <c r="AT393" s="194" t="s">
        <v>1417</v>
      </c>
      <c r="AU393" s="194" t="s">
        <v>1360</v>
      </c>
      <c r="AV393" s="12" t="s">
        <v>1300</v>
      </c>
      <c r="AW393" s="12" t="s">
        <v>1316</v>
      </c>
      <c r="AX393" s="12" t="s">
        <v>1352</v>
      </c>
      <c r="AY393" s="194" t="s">
        <v>1404</v>
      </c>
    </row>
    <row r="394" spans="2:51" s="12" customFormat="1" ht="13.5">
      <c r="B394" s="191"/>
      <c r="D394" s="178" t="s">
        <v>1417</v>
      </c>
      <c r="E394" s="192" t="s">
        <v>1299</v>
      </c>
      <c r="F394" s="193" t="s">
        <v>1075</v>
      </c>
      <c r="H394" s="194" t="s">
        <v>1299</v>
      </c>
      <c r="I394" s="195"/>
      <c r="L394" s="191"/>
      <c r="M394" s="196"/>
      <c r="N394" s="197"/>
      <c r="O394" s="197"/>
      <c r="P394" s="197"/>
      <c r="Q394" s="197"/>
      <c r="R394" s="197"/>
      <c r="S394" s="197"/>
      <c r="T394" s="198"/>
      <c r="AT394" s="194" t="s">
        <v>1417</v>
      </c>
      <c r="AU394" s="194" t="s">
        <v>1360</v>
      </c>
      <c r="AV394" s="12" t="s">
        <v>1300</v>
      </c>
      <c r="AW394" s="12" t="s">
        <v>1316</v>
      </c>
      <c r="AX394" s="12" t="s">
        <v>1352</v>
      </c>
      <c r="AY394" s="194" t="s">
        <v>1404</v>
      </c>
    </row>
    <row r="395" spans="2:51" s="12" customFormat="1" ht="13.5">
      <c r="B395" s="191"/>
      <c r="D395" s="178" t="s">
        <v>1417</v>
      </c>
      <c r="E395" s="192" t="s">
        <v>1299</v>
      </c>
      <c r="F395" s="193" t="s">
        <v>1076</v>
      </c>
      <c r="H395" s="194" t="s">
        <v>1299</v>
      </c>
      <c r="I395" s="195"/>
      <c r="L395" s="191"/>
      <c r="M395" s="196"/>
      <c r="N395" s="197"/>
      <c r="O395" s="197"/>
      <c r="P395" s="197"/>
      <c r="Q395" s="197"/>
      <c r="R395" s="197"/>
      <c r="S395" s="197"/>
      <c r="T395" s="198"/>
      <c r="AT395" s="194" t="s">
        <v>1417</v>
      </c>
      <c r="AU395" s="194" t="s">
        <v>1360</v>
      </c>
      <c r="AV395" s="12" t="s">
        <v>1300</v>
      </c>
      <c r="AW395" s="12" t="s">
        <v>1316</v>
      </c>
      <c r="AX395" s="12" t="s">
        <v>1352</v>
      </c>
      <c r="AY395" s="194" t="s">
        <v>1404</v>
      </c>
    </row>
    <row r="396" spans="2:51" s="12" customFormat="1" ht="13.5">
      <c r="B396" s="191"/>
      <c r="D396" s="182" t="s">
        <v>1417</v>
      </c>
      <c r="E396" s="211" t="s">
        <v>1299</v>
      </c>
      <c r="F396" s="212" t="s">
        <v>1077</v>
      </c>
      <c r="H396" s="213" t="s">
        <v>1299</v>
      </c>
      <c r="I396" s="195"/>
      <c r="L396" s="191"/>
      <c r="M396" s="196"/>
      <c r="N396" s="197"/>
      <c r="O396" s="197"/>
      <c r="P396" s="197"/>
      <c r="Q396" s="197"/>
      <c r="R396" s="197"/>
      <c r="S396" s="197"/>
      <c r="T396" s="198"/>
      <c r="AT396" s="194" t="s">
        <v>1417</v>
      </c>
      <c r="AU396" s="194" t="s">
        <v>1360</v>
      </c>
      <c r="AV396" s="12" t="s">
        <v>1300</v>
      </c>
      <c r="AW396" s="12" t="s">
        <v>1316</v>
      </c>
      <c r="AX396" s="12" t="s">
        <v>1352</v>
      </c>
      <c r="AY396" s="194" t="s">
        <v>1404</v>
      </c>
    </row>
    <row r="397" spans="2:65" s="1" customFormat="1" ht="22.5" customHeight="1">
      <c r="B397" s="165"/>
      <c r="C397" s="214" t="s">
        <v>1078</v>
      </c>
      <c r="D397" s="214" t="s">
        <v>841</v>
      </c>
      <c r="E397" s="215" t="s">
        <v>1079</v>
      </c>
      <c r="F397" s="216" t="s">
        <v>1080</v>
      </c>
      <c r="G397" s="217" t="s">
        <v>915</v>
      </c>
      <c r="H397" s="218">
        <v>14</v>
      </c>
      <c r="I397" s="219"/>
      <c r="J397" s="220">
        <f>ROUND(I397*H397,2)</f>
        <v>0</v>
      </c>
      <c r="K397" s="216" t="s">
        <v>1410</v>
      </c>
      <c r="L397" s="221"/>
      <c r="M397" s="222" t="s">
        <v>1299</v>
      </c>
      <c r="N397" s="223" t="s">
        <v>1323</v>
      </c>
      <c r="O397" s="36"/>
      <c r="P397" s="175">
        <f>O397*H397</f>
        <v>0</v>
      </c>
      <c r="Q397" s="175">
        <v>0.14</v>
      </c>
      <c r="R397" s="175">
        <f>Q397*H397</f>
        <v>1.9600000000000002</v>
      </c>
      <c r="S397" s="175">
        <v>0</v>
      </c>
      <c r="T397" s="176">
        <f>S397*H397</f>
        <v>0</v>
      </c>
      <c r="AR397" s="18" t="s">
        <v>1469</v>
      </c>
      <c r="AT397" s="18" t="s">
        <v>841</v>
      </c>
      <c r="AU397" s="18" t="s">
        <v>1360</v>
      </c>
      <c r="AY397" s="18" t="s">
        <v>1404</v>
      </c>
      <c r="BE397" s="177">
        <f>IF(N397="základní",J397,0)</f>
        <v>0</v>
      </c>
      <c r="BF397" s="177">
        <f>IF(N397="snížená",J397,0)</f>
        <v>0</v>
      </c>
      <c r="BG397" s="177">
        <f>IF(N397="zákl. přenesená",J397,0)</f>
        <v>0</v>
      </c>
      <c r="BH397" s="177">
        <f>IF(N397="sníž. přenesená",J397,0)</f>
        <v>0</v>
      </c>
      <c r="BI397" s="177">
        <f>IF(N397="nulová",J397,0)</f>
        <v>0</v>
      </c>
      <c r="BJ397" s="18" t="s">
        <v>1300</v>
      </c>
      <c r="BK397" s="177">
        <f>ROUND(I397*H397,2)</f>
        <v>0</v>
      </c>
      <c r="BL397" s="18" t="s">
        <v>1411</v>
      </c>
      <c r="BM397" s="18" t="s">
        <v>1081</v>
      </c>
    </row>
    <row r="398" spans="2:47" s="1" customFormat="1" ht="27">
      <c r="B398" s="35"/>
      <c r="D398" s="182" t="s">
        <v>1413</v>
      </c>
      <c r="F398" s="227" t="s">
        <v>1082</v>
      </c>
      <c r="I398" s="134"/>
      <c r="L398" s="35"/>
      <c r="M398" s="65"/>
      <c r="N398" s="36"/>
      <c r="O398" s="36"/>
      <c r="P398" s="36"/>
      <c r="Q398" s="36"/>
      <c r="R398" s="36"/>
      <c r="S398" s="36"/>
      <c r="T398" s="66"/>
      <c r="AT398" s="18" t="s">
        <v>1413</v>
      </c>
      <c r="AU398" s="18" t="s">
        <v>1360</v>
      </c>
    </row>
    <row r="399" spans="2:65" s="1" customFormat="1" ht="22.5" customHeight="1">
      <c r="B399" s="165"/>
      <c r="C399" s="214" t="s">
        <v>1083</v>
      </c>
      <c r="D399" s="214" t="s">
        <v>841</v>
      </c>
      <c r="E399" s="215" t="s">
        <v>1084</v>
      </c>
      <c r="F399" s="216" t="s">
        <v>1085</v>
      </c>
      <c r="G399" s="217" t="s">
        <v>915</v>
      </c>
      <c r="H399" s="218">
        <v>14</v>
      </c>
      <c r="I399" s="219"/>
      <c r="J399" s="220">
        <f>ROUND(I399*H399,2)</f>
        <v>0</v>
      </c>
      <c r="K399" s="216" t="s">
        <v>1410</v>
      </c>
      <c r="L399" s="221"/>
      <c r="M399" s="222" t="s">
        <v>1299</v>
      </c>
      <c r="N399" s="223" t="s">
        <v>1323</v>
      </c>
      <c r="O399" s="36"/>
      <c r="P399" s="175">
        <f>O399*H399</f>
        <v>0</v>
      </c>
      <c r="Q399" s="175">
        <v>0.072</v>
      </c>
      <c r="R399" s="175">
        <f>Q399*H399</f>
        <v>1.008</v>
      </c>
      <c r="S399" s="175">
        <v>0</v>
      </c>
      <c r="T399" s="176">
        <f>S399*H399</f>
        <v>0</v>
      </c>
      <c r="AR399" s="18" t="s">
        <v>1469</v>
      </c>
      <c r="AT399" s="18" t="s">
        <v>841</v>
      </c>
      <c r="AU399" s="18" t="s">
        <v>1360</v>
      </c>
      <c r="AY399" s="18" t="s">
        <v>1404</v>
      </c>
      <c r="BE399" s="177">
        <f>IF(N399="základní",J399,0)</f>
        <v>0</v>
      </c>
      <c r="BF399" s="177">
        <f>IF(N399="snížená",J399,0)</f>
        <v>0</v>
      </c>
      <c r="BG399" s="177">
        <f>IF(N399="zákl. přenesená",J399,0)</f>
        <v>0</v>
      </c>
      <c r="BH399" s="177">
        <f>IF(N399="sníž. přenesená",J399,0)</f>
        <v>0</v>
      </c>
      <c r="BI399" s="177">
        <f>IF(N399="nulová",J399,0)</f>
        <v>0</v>
      </c>
      <c r="BJ399" s="18" t="s">
        <v>1300</v>
      </c>
      <c r="BK399" s="177">
        <f>ROUND(I399*H399,2)</f>
        <v>0</v>
      </c>
      <c r="BL399" s="18" t="s">
        <v>1411</v>
      </c>
      <c r="BM399" s="18" t="s">
        <v>1086</v>
      </c>
    </row>
    <row r="400" spans="2:47" s="1" customFormat="1" ht="27">
      <c r="B400" s="35"/>
      <c r="D400" s="182" t="s">
        <v>1413</v>
      </c>
      <c r="F400" s="227" t="s">
        <v>1087</v>
      </c>
      <c r="I400" s="134"/>
      <c r="L400" s="35"/>
      <c r="M400" s="65"/>
      <c r="N400" s="36"/>
      <c r="O400" s="36"/>
      <c r="P400" s="36"/>
      <c r="Q400" s="36"/>
      <c r="R400" s="36"/>
      <c r="S400" s="36"/>
      <c r="T400" s="66"/>
      <c r="AT400" s="18" t="s">
        <v>1413</v>
      </c>
      <c r="AU400" s="18" t="s">
        <v>1360</v>
      </c>
    </row>
    <row r="401" spans="2:65" s="1" customFormat="1" ht="22.5" customHeight="1">
      <c r="B401" s="165"/>
      <c r="C401" s="214" t="s">
        <v>1088</v>
      </c>
      <c r="D401" s="214" t="s">
        <v>841</v>
      </c>
      <c r="E401" s="215" t="s">
        <v>1089</v>
      </c>
      <c r="F401" s="216" t="s">
        <v>1090</v>
      </c>
      <c r="G401" s="217" t="s">
        <v>915</v>
      </c>
      <c r="H401" s="218">
        <v>14</v>
      </c>
      <c r="I401" s="219"/>
      <c r="J401" s="220">
        <f>ROUND(I401*H401,2)</f>
        <v>0</v>
      </c>
      <c r="K401" s="216" t="s">
        <v>1410</v>
      </c>
      <c r="L401" s="221"/>
      <c r="M401" s="222" t="s">
        <v>1299</v>
      </c>
      <c r="N401" s="223" t="s">
        <v>1323</v>
      </c>
      <c r="O401" s="36"/>
      <c r="P401" s="175">
        <f>O401*H401</f>
        <v>0</v>
      </c>
      <c r="Q401" s="175">
        <v>0.111</v>
      </c>
      <c r="R401" s="175">
        <f>Q401*H401</f>
        <v>1.554</v>
      </c>
      <c r="S401" s="175">
        <v>0</v>
      </c>
      <c r="T401" s="176">
        <f>S401*H401</f>
        <v>0</v>
      </c>
      <c r="AR401" s="18" t="s">
        <v>1469</v>
      </c>
      <c r="AT401" s="18" t="s">
        <v>841</v>
      </c>
      <c r="AU401" s="18" t="s">
        <v>1360</v>
      </c>
      <c r="AY401" s="18" t="s">
        <v>1404</v>
      </c>
      <c r="BE401" s="177">
        <f>IF(N401="základní",J401,0)</f>
        <v>0</v>
      </c>
      <c r="BF401" s="177">
        <f>IF(N401="snížená",J401,0)</f>
        <v>0</v>
      </c>
      <c r="BG401" s="177">
        <f>IF(N401="zákl. přenesená",J401,0)</f>
        <v>0</v>
      </c>
      <c r="BH401" s="177">
        <f>IF(N401="sníž. přenesená",J401,0)</f>
        <v>0</v>
      </c>
      <c r="BI401" s="177">
        <f>IF(N401="nulová",J401,0)</f>
        <v>0</v>
      </c>
      <c r="BJ401" s="18" t="s">
        <v>1300</v>
      </c>
      <c r="BK401" s="177">
        <f>ROUND(I401*H401,2)</f>
        <v>0</v>
      </c>
      <c r="BL401" s="18" t="s">
        <v>1411</v>
      </c>
      <c r="BM401" s="18" t="s">
        <v>1091</v>
      </c>
    </row>
    <row r="402" spans="2:47" s="1" customFormat="1" ht="27">
      <c r="B402" s="35"/>
      <c r="D402" s="182" t="s">
        <v>1413</v>
      </c>
      <c r="F402" s="227" t="s">
        <v>1092</v>
      </c>
      <c r="I402" s="134"/>
      <c r="L402" s="35"/>
      <c r="M402" s="65"/>
      <c r="N402" s="36"/>
      <c r="O402" s="36"/>
      <c r="P402" s="36"/>
      <c r="Q402" s="36"/>
      <c r="R402" s="36"/>
      <c r="S402" s="36"/>
      <c r="T402" s="66"/>
      <c r="AT402" s="18" t="s">
        <v>1413</v>
      </c>
      <c r="AU402" s="18" t="s">
        <v>1360</v>
      </c>
    </row>
    <row r="403" spans="2:65" s="1" customFormat="1" ht="22.5" customHeight="1">
      <c r="B403" s="165"/>
      <c r="C403" s="214" t="s">
        <v>1093</v>
      </c>
      <c r="D403" s="214" t="s">
        <v>841</v>
      </c>
      <c r="E403" s="215" t="s">
        <v>1094</v>
      </c>
      <c r="F403" s="216" t="s">
        <v>1095</v>
      </c>
      <c r="G403" s="217" t="s">
        <v>915</v>
      </c>
      <c r="H403" s="218">
        <v>14</v>
      </c>
      <c r="I403" s="219"/>
      <c r="J403" s="220">
        <f>ROUND(I403*H403,2)</f>
        <v>0</v>
      </c>
      <c r="K403" s="216" t="s">
        <v>1410</v>
      </c>
      <c r="L403" s="221"/>
      <c r="M403" s="222" t="s">
        <v>1299</v>
      </c>
      <c r="N403" s="223" t="s">
        <v>1323</v>
      </c>
      <c r="O403" s="36"/>
      <c r="P403" s="175">
        <f>O403*H403</f>
        <v>0</v>
      </c>
      <c r="Q403" s="175">
        <v>0.057</v>
      </c>
      <c r="R403" s="175">
        <f>Q403*H403</f>
        <v>0.798</v>
      </c>
      <c r="S403" s="175">
        <v>0</v>
      </c>
      <c r="T403" s="176">
        <f>S403*H403</f>
        <v>0</v>
      </c>
      <c r="AR403" s="18" t="s">
        <v>1469</v>
      </c>
      <c r="AT403" s="18" t="s">
        <v>841</v>
      </c>
      <c r="AU403" s="18" t="s">
        <v>1360</v>
      </c>
      <c r="AY403" s="18" t="s">
        <v>1404</v>
      </c>
      <c r="BE403" s="177">
        <f>IF(N403="základní",J403,0)</f>
        <v>0</v>
      </c>
      <c r="BF403" s="177">
        <f>IF(N403="snížená",J403,0)</f>
        <v>0</v>
      </c>
      <c r="BG403" s="177">
        <f>IF(N403="zákl. přenesená",J403,0)</f>
        <v>0</v>
      </c>
      <c r="BH403" s="177">
        <f>IF(N403="sníž. přenesená",J403,0)</f>
        <v>0</v>
      </c>
      <c r="BI403" s="177">
        <f>IF(N403="nulová",J403,0)</f>
        <v>0</v>
      </c>
      <c r="BJ403" s="18" t="s">
        <v>1300</v>
      </c>
      <c r="BK403" s="177">
        <f>ROUND(I403*H403,2)</f>
        <v>0</v>
      </c>
      <c r="BL403" s="18" t="s">
        <v>1411</v>
      </c>
      <c r="BM403" s="18" t="s">
        <v>1096</v>
      </c>
    </row>
    <row r="404" spans="2:47" s="1" customFormat="1" ht="27">
      <c r="B404" s="35"/>
      <c r="D404" s="182" t="s">
        <v>1413</v>
      </c>
      <c r="F404" s="227" t="s">
        <v>1097</v>
      </c>
      <c r="I404" s="134"/>
      <c r="L404" s="35"/>
      <c r="M404" s="65"/>
      <c r="N404" s="36"/>
      <c r="O404" s="36"/>
      <c r="P404" s="36"/>
      <c r="Q404" s="36"/>
      <c r="R404" s="36"/>
      <c r="S404" s="36"/>
      <c r="T404" s="66"/>
      <c r="AT404" s="18" t="s">
        <v>1413</v>
      </c>
      <c r="AU404" s="18" t="s">
        <v>1360</v>
      </c>
    </row>
    <row r="405" spans="2:65" s="1" customFormat="1" ht="22.5" customHeight="1">
      <c r="B405" s="165"/>
      <c r="C405" s="214" t="s">
        <v>1098</v>
      </c>
      <c r="D405" s="214" t="s">
        <v>841</v>
      </c>
      <c r="E405" s="215" t="s">
        <v>1099</v>
      </c>
      <c r="F405" s="216" t="s">
        <v>1100</v>
      </c>
      <c r="G405" s="217" t="s">
        <v>915</v>
      </c>
      <c r="H405" s="218">
        <v>14</v>
      </c>
      <c r="I405" s="219"/>
      <c r="J405" s="220">
        <f>ROUND(I405*H405,2)</f>
        <v>0</v>
      </c>
      <c r="K405" s="216" t="s">
        <v>1410</v>
      </c>
      <c r="L405" s="221"/>
      <c r="M405" s="222" t="s">
        <v>1299</v>
      </c>
      <c r="N405" s="223" t="s">
        <v>1323</v>
      </c>
      <c r="O405" s="36"/>
      <c r="P405" s="175">
        <f>O405*H405</f>
        <v>0</v>
      </c>
      <c r="Q405" s="175">
        <v>0.027</v>
      </c>
      <c r="R405" s="175">
        <f>Q405*H405</f>
        <v>0.378</v>
      </c>
      <c r="S405" s="175">
        <v>0</v>
      </c>
      <c r="T405" s="176">
        <f>S405*H405</f>
        <v>0</v>
      </c>
      <c r="AR405" s="18" t="s">
        <v>1469</v>
      </c>
      <c r="AT405" s="18" t="s">
        <v>841</v>
      </c>
      <c r="AU405" s="18" t="s">
        <v>1360</v>
      </c>
      <c r="AY405" s="18" t="s">
        <v>1404</v>
      </c>
      <c r="BE405" s="177">
        <f>IF(N405="základní",J405,0)</f>
        <v>0</v>
      </c>
      <c r="BF405" s="177">
        <f>IF(N405="snížená",J405,0)</f>
        <v>0</v>
      </c>
      <c r="BG405" s="177">
        <f>IF(N405="zákl. přenesená",J405,0)</f>
        <v>0</v>
      </c>
      <c r="BH405" s="177">
        <f>IF(N405="sníž. přenesená",J405,0)</f>
        <v>0</v>
      </c>
      <c r="BI405" s="177">
        <f>IF(N405="nulová",J405,0)</f>
        <v>0</v>
      </c>
      <c r="BJ405" s="18" t="s">
        <v>1300</v>
      </c>
      <c r="BK405" s="177">
        <f>ROUND(I405*H405,2)</f>
        <v>0</v>
      </c>
      <c r="BL405" s="18" t="s">
        <v>1411</v>
      </c>
      <c r="BM405" s="18" t="s">
        <v>1101</v>
      </c>
    </row>
    <row r="406" spans="2:47" s="1" customFormat="1" ht="27">
      <c r="B406" s="35"/>
      <c r="D406" s="182" t="s">
        <v>1413</v>
      </c>
      <c r="F406" s="227" t="s">
        <v>1102</v>
      </c>
      <c r="I406" s="134"/>
      <c r="L406" s="35"/>
      <c r="M406" s="65"/>
      <c r="N406" s="36"/>
      <c r="O406" s="36"/>
      <c r="P406" s="36"/>
      <c r="Q406" s="36"/>
      <c r="R406" s="36"/>
      <c r="S406" s="36"/>
      <c r="T406" s="66"/>
      <c r="AT406" s="18" t="s">
        <v>1413</v>
      </c>
      <c r="AU406" s="18" t="s">
        <v>1360</v>
      </c>
    </row>
    <row r="407" spans="2:65" s="1" customFormat="1" ht="22.5" customHeight="1">
      <c r="B407" s="165"/>
      <c r="C407" s="166" t="s">
        <v>1103</v>
      </c>
      <c r="D407" s="166" t="s">
        <v>1406</v>
      </c>
      <c r="E407" s="167" t="s">
        <v>1104</v>
      </c>
      <c r="F407" s="168" t="s">
        <v>1105</v>
      </c>
      <c r="G407" s="169" t="s">
        <v>915</v>
      </c>
      <c r="H407" s="170">
        <v>1</v>
      </c>
      <c r="I407" s="171"/>
      <c r="J407" s="172">
        <f>ROUND(I407*H407,2)</f>
        <v>0</v>
      </c>
      <c r="K407" s="168" t="s">
        <v>1410</v>
      </c>
      <c r="L407" s="35"/>
      <c r="M407" s="173" t="s">
        <v>1299</v>
      </c>
      <c r="N407" s="174" t="s">
        <v>1323</v>
      </c>
      <c r="O407" s="36"/>
      <c r="P407" s="175">
        <f>O407*H407</f>
        <v>0</v>
      </c>
      <c r="Q407" s="175">
        <v>0.00702</v>
      </c>
      <c r="R407" s="175">
        <f>Q407*H407</f>
        <v>0.00702</v>
      </c>
      <c r="S407" s="175">
        <v>0</v>
      </c>
      <c r="T407" s="176">
        <f>S407*H407</f>
        <v>0</v>
      </c>
      <c r="AR407" s="18" t="s">
        <v>1411</v>
      </c>
      <c r="AT407" s="18" t="s">
        <v>1406</v>
      </c>
      <c r="AU407" s="18" t="s">
        <v>1360</v>
      </c>
      <c r="AY407" s="18" t="s">
        <v>1404</v>
      </c>
      <c r="BE407" s="177">
        <f>IF(N407="základní",J407,0)</f>
        <v>0</v>
      </c>
      <c r="BF407" s="177">
        <f>IF(N407="snížená",J407,0)</f>
        <v>0</v>
      </c>
      <c r="BG407" s="177">
        <f>IF(N407="zákl. přenesená",J407,0)</f>
        <v>0</v>
      </c>
      <c r="BH407" s="177">
        <f>IF(N407="sníž. přenesená",J407,0)</f>
        <v>0</v>
      </c>
      <c r="BI407" s="177">
        <f>IF(N407="nulová",J407,0)</f>
        <v>0</v>
      </c>
      <c r="BJ407" s="18" t="s">
        <v>1300</v>
      </c>
      <c r="BK407" s="177">
        <f>ROUND(I407*H407,2)</f>
        <v>0</v>
      </c>
      <c r="BL407" s="18" t="s">
        <v>1411</v>
      </c>
      <c r="BM407" s="18" t="s">
        <v>1106</v>
      </c>
    </row>
    <row r="408" spans="2:47" s="1" customFormat="1" ht="13.5">
      <c r="B408" s="35"/>
      <c r="D408" s="178" t="s">
        <v>1413</v>
      </c>
      <c r="F408" s="179" t="s">
        <v>1107</v>
      </c>
      <c r="I408" s="134"/>
      <c r="L408" s="35"/>
      <c r="M408" s="65"/>
      <c r="N408" s="36"/>
      <c r="O408" s="36"/>
      <c r="P408" s="36"/>
      <c r="Q408" s="36"/>
      <c r="R408" s="36"/>
      <c r="S408" s="36"/>
      <c r="T408" s="66"/>
      <c r="AT408" s="18" t="s">
        <v>1413</v>
      </c>
      <c r="AU408" s="18" t="s">
        <v>1360</v>
      </c>
    </row>
    <row r="409" spans="2:47" s="1" customFormat="1" ht="40.5">
      <c r="B409" s="35"/>
      <c r="D409" s="178" t="s">
        <v>1415</v>
      </c>
      <c r="F409" s="180" t="s">
        <v>1108</v>
      </c>
      <c r="I409" s="134"/>
      <c r="L409" s="35"/>
      <c r="M409" s="65"/>
      <c r="N409" s="36"/>
      <c r="O409" s="36"/>
      <c r="P409" s="36"/>
      <c r="Q409" s="36"/>
      <c r="R409" s="36"/>
      <c r="S409" s="36"/>
      <c r="T409" s="66"/>
      <c r="AT409" s="18" t="s">
        <v>1415</v>
      </c>
      <c r="AU409" s="18" t="s">
        <v>1360</v>
      </c>
    </row>
    <row r="410" spans="2:51" s="11" customFormat="1" ht="13.5">
      <c r="B410" s="181"/>
      <c r="D410" s="178" t="s">
        <v>1417</v>
      </c>
      <c r="E410" s="190" t="s">
        <v>1299</v>
      </c>
      <c r="F410" s="199" t="s">
        <v>1109</v>
      </c>
      <c r="H410" s="200">
        <v>1</v>
      </c>
      <c r="I410" s="186"/>
      <c r="L410" s="181"/>
      <c r="M410" s="187"/>
      <c r="N410" s="188"/>
      <c r="O410" s="188"/>
      <c r="P410" s="188"/>
      <c r="Q410" s="188"/>
      <c r="R410" s="188"/>
      <c r="S410" s="188"/>
      <c r="T410" s="189"/>
      <c r="AT410" s="190" t="s">
        <v>1417</v>
      </c>
      <c r="AU410" s="190" t="s">
        <v>1360</v>
      </c>
      <c r="AV410" s="11" t="s">
        <v>1360</v>
      </c>
      <c r="AW410" s="11" t="s">
        <v>1316</v>
      </c>
      <c r="AX410" s="11" t="s">
        <v>1300</v>
      </c>
      <c r="AY410" s="190" t="s">
        <v>1404</v>
      </c>
    </row>
    <row r="411" spans="2:51" s="12" customFormat="1" ht="13.5">
      <c r="B411" s="191"/>
      <c r="D411" s="182" t="s">
        <v>1417</v>
      </c>
      <c r="E411" s="211" t="s">
        <v>1299</v>
      </c>
      <c r="F411" s="212" t="s">
        <v>1110</v>
      </c>
      <c r="H411" s="213" t="s">
        <v>1299</v>
      </c>
      <c r="I411" s="195"/>
      <c r="L411" s="191"/>
      <c r="M411" s="196"/>
      <c r="N411" s="197"/>
      <c r="O411" s="197"/>
      <c r="P411" s="197"/>
      <c r="Q411" s="197"/>
      <c r="R411" s="197"/>
      <c r="S411" s="197"/>
      <c r="T411" s="198"/>
      <c r="AT411" s="194" t="s">
        <v>1417</v>
      </c>
      <c r="AU411" s="194" t="s">
        <v>1360</v>
      </c>
      <c r="AV411" s="12" t="s">
        <v>1300</v>
      </c>
      <c r="AW411" s="12" t="s">
        <v>1316</v>
      </c>
      <c r="AX411" s="12" t="s">
        <v>1352</v>
      </c>
      <c r="AY411" s="194" t="s">
        <v>1404</v>
      </c>
    </row>
    <row r="412" spans="2:65" s="1" customFormat="1" ht="22.5" customHeight="1">
      <c r="B412" s="165"/>
      <c r="C412" s="214" t="s">
        <v>1111</v>
      </c>
      <c r="D412" s="214" t="s">
        <v>841</v>
      </c>
      <c r="E412" s="215" t="s">
        <v>1112</v>
      </c>
      <c r="F412" s="216" t="s">
        <v>1113</v>
      </c>
      <c r="G412" s="217" t="s">
        <v>915</v>
      </c>
      <c r="H412" s="218">
        <v>1</v>
      </c>
      <c r="I412" s="219"/>
      <c r="J412" s="220">
        <f>ROUND(I412*H412,2)</f>
        <v>0</v>
      </c>
      <c r="K412" s="216" t="s">
        <v>1410</v>
      </c>
      <c r="L412" s="221"/>
      <c r="M412" s="222" t="s">
        <v>1299</v>
      </c>
      <c r="N412" s="223" t="s">
        <v>1323</v>
      </c>
      <c r="O412" s="36"/>
      <c r="P412" s="175">
        <f>O412*H412</f>
        <v>0</v>
      </c>
      <c r="Q412" s="175">
        <v>0.102</v>
      </c>
      <c r="R412" s="175">
        <f>Q412*H412</f>
        <v>0.102</v>
      </c>
      <c r="S412" s="175">
        <v>0</v>
      </c>
      <c r="T412" s="176">
        <f>S412*H412</f>
        <v>0</v>
      </c>
      <c r="AR412" s="18" t="s">
        <v>1469</v>
      </c>
      <c r="AT412" s="18" t="s">
        <v>841</v>
      </c>
      <c r="AU412" s="18" t="s">
        <v>1360</v>
      </c>
      <c r="AY412" s="18" t="s">
        <v>1404</v>
      </c>
      <c r="BE412" s="177">
        <f>IF(N412="základní",J412,0)</f>
        <v>0</v>
      </c>
      <c r="BF412" s="177">
        <f>IF(N412="snížená",J412,0)</f>
        <v>0</v>
      </c>
      <c r="BG412" s="177">
        <f>IF(N412="zákl. přenesená",J412,0)</f>
        <v>0</v>
      </c>
      <c r="BH412" s="177">
        <f>IF(N412="sníž. přenesená",J412,0)</f>
        <v>0</v>
      </c>
      <c r="BI412" s="177">
        <f>IF(N412="nulová",J412,0)</f>
        <v>0</v>
      </c>
      <c r="BJ412" s="18" t="s">
        <v>1300</v>
      </c>
      <c r="BK412" s="177">
        <f>ROUND(I412*H412,2)</f>
        <v>0</v>
      </c>
      <c r="BL412" s="18" t="s">
        <v>1411</v>
      </c>
      <c r="BM412" s="18" t="s">
        <v>1114</v>
      </c>
    </row>
    <row r="413" spans="2:47" s="1" customFormat="1" ht="27">
      <c r="B413" s="35"/>
      <c r="D413" s="178" t="s">
        <v>1413</v>
      </c>
      <c r="F413" s="179" t="s">
        <v>1115</v>
      </c>
      <c r="I413" s="134"/>
      <c r="L413" s="35"/>
      <c r="M413" s="65"/>
      <c r="N413" s="36"/>
      <c r="O413" s="36"/>
      <c r="P413" s="36"/>
      <c r="Q413" s="36"/>
      <c r="R413" s="36"/>
      <c r="S413" s="36"/>
      <c r="T413" s="66"/>
      <c r="AT413" s="18" t="s">
        <v>1413</v>
      </c>
      <c r="AU413" s="18" t="s">
        <v>1360</v>
      </c>
    </row>
    <row r="414" spans="2:47" s="1" customFormat="1" ht="27">
      <c r="B414" s="35"/>
      <c r="D414" s="182" t="s">
        <v>1116</v>
      </c>
      <c r="F414" s="210" t="s">
        <v>1117</v>
      </c>
      <c r="I414" s="134"/>
      <c r="L414" s="35"/>
      <c r="M414" s="65"/>
      <c r="N414" s="36"/>
      <c r="O414" s="36"/>
      <c r="P414" s="36"/>
      <c r="Q414" s="36"/>
      <c r="R414" s="36"/>
      <c r="S414" s="36"/>
      <c r="T414" s="66"/>
      <c r="AT414" s="18" t="s">
        <v>1116</v>
      </c>
      <c r="AU414" s="18" t="s">
        <v>1360</v>
      </c>
    </row>
    <row r="415" spans="2:65" s="1" customFormat="1" ht="22.5" customHeight="1">
      <c r="B415" s="165"/>
      <c r="C415" s="166" t="s">
        <v>1118</v>
      </c>
      <c r="D415" s="166" t="s">
        <v>1406</v>
      </c>
      <c r="E415" s="167" t="s">
        <v>1119</v>
      </c>
      <c r="F415" s="168" t="s">
        <v>1120</v>
      </c>
      <c r="G415" s="169" t="s">
        <v>915</v>
      </c>
      <c r="H415" s="170">
        <v>1</v>
      </c>
      <c r="I415" s="171"/>
      <c r="J415" s="172">
        <f>ROUND(I415*H415,2)</f>
        <v>0</v>
      </c>
      <c r="K415" s="168" t="s">
        <v>1410</v>
      </c>
      <c r="L415" s="35"/>
      <c r="M415" s="173" t="s">
        <v>1299</v>
      </c>
      <c r="N415" s="174" t="s">
        <v>1323</v>
      </c>
      <c r="O415" s="36"/>
      <c r="P415" s="175">
        <f>O415*H415</f>
        <v>0</v>
      </c>
      <c r="Q415" s="175">
        <v>0.00702</v>
      </c>
      <c r="R415" s="175">
        <f>Q415*H415</f>
        <v>0.00702</v>
      </c>
      <c r="S415" s="175">
        <v>0</v>
      </c>
      <c r="T415" s="176">
        <f>S415*H415</f>
        <v>0</v>
      </c>
      <c r="AR415" s="18" t="s">
        <v>1411</v>
      </c>
      <c r="AT415" s="18" t="s">
        <v>1406</v>
      </c>
      <c r="AU415" s="18" t="s">
        <v>1360</v>
      </c>
      <c r="AY415" s="18" t="s">
        <v>1404</v>
      </c>
      <c r="BE415" s="177">
        <f>IF(N415="základní",J415,0)</f>
        <v>0</v>
      </c>
      <c r="BF415" s="177">
        <f>IF(N415="snížená",J415,0)</f>
        <v>0</v>
      </c>
      <c r="BG415" s="177">
        <f>IF(N415="zákl. přenesená",J415,0)</f>
        <v>0</v>
      </c>
      <c r="BH415" s="177">
        <f>IF(N415="sníž. přenesená",J415,0)</f>
        <v>0</v>
      </c>
      <c r="BI415" s="177">
        <f>IF(N415="nulová",J415,0)</f>
        <v>0</v>
      </c>
      <c r="BJ415" s="18" t="s">
        <v>1300</v>
      </c>
      <c r="BK415" s="177">
        <f>ROUND(I415*H415,2)</f>
        <v>0</v>
      </c>
      <c r="BL415" s="18" t="s">
        <v>1411</v>
      </c>
      <c r="BM415" s="18" t="s">
        <v>1121</v>
      </c>
    </row>
    <row r="416" spans="2:47" s="1" customFormat="1" ht="13.5">
      <c r="B416" s="35"/>
      <c r="D416" s="178" t="s">
        <v>1413</v>
      </c>
      <c r="F416" s="179" t="s">
        <v>1122</v>
      </c>
      <c r="I416" s="134"/>
      <c r="L416" s="35"/>
      <c r="M416" s="65"/>
      <c r="N416" s="36"/>
      <c r="O416" s="36"/>
      <c r="P416" s="36"/>
      <c r="Q416" s="36"/>
      <c r="R416" s="36"/>
      <c r="S416" s="36"/>
      <c r="T416" s="66"/>
      <c r="AT416" s="18" t="s">
        <v>1413</v>
      </c>
      <c r="AU416" s="18" t="s">
        <v>1360</v>
      </c>
    </row>
    <row r="417" spans="2:47" s="1" customFormat="1" ht="40.5">
      <c r="B417" s="35"/>
      <c r="D417" s="178" t="s">
        <v>1415</v>
      </c>
      <c r="F417" s="180" t="s">
        <v>1108</v>
      </c>
      <c r="I417" s="134"/>
      <c r="L417" s="35"/>
      <c r="M417" s="65"/>
      <c r="N417" s="36"/>
      <c r="O417" s="36"/>
      <c r="P417" s="36"/>
      <c r="Q417" s="36"/>
      <c r="R417" s="36"/>
      <c r="S417" s="36"/>
      <c r="T417" s="66"/>
      <c r="AT417" s="18" t="s">
        <v>1415</v>
      </c>
      <c r="AU417" s="18" t="s">
        <v>1360</v>
      </c>
    </row>
    <row r="418" spans="2:51" s="11" customFormat="1" ht="13.5">
      <c r="B418" s="181"/>
      <c r="D418" s="178" t="s">
        <v>1417</v>
      </c>
      <c r="E418" s="190" t="s">
        <v>1299</v>
      </c>
      <c r="F418" s="199" t="s">
        <v>1109</v>
      </c>
      <c r="H418" s="200">
        <v>1</v>
      </c>
      <c r="I418" s="186"/>
      <c r="L418" s="181"/>
      <c r="M418" s="187"/>
      <c r="N418" s="188"/>
      <c r="O418" s="188"/>
      <c r="P418" s="188"/>
      <c r="Q418" s="188"/>
      <c r="R418" s="188"/>
      <c r="S418" s="188"/>
      <c r="T418" s="189"/>
      <c r="AT418" s="190" t="s">
        <v>1417</v>
      </c>
      <c r="AU418" s="190" t="s">
        <v>1360</v>
      </c>
      <c r="AV418" s="11" t="s">
        <v>1360</v>
      </c>
      <c r="AW418" s="11" t="s">
        <v>1316</v>
      </c>
      <c r="AX418" s="11" t="s">
        <v>1300</v>
      </c>
      <c r="AY418" s="190" t="s">
        <v>1404</v>
      </c>
    </row>
    <row r="419" spans="2:51" s="12" customFormat="1" ht="13.5">
      <c r="B419" s="191"/>
      <c r="D419" s="182" t="s">
        <v>1417</v>
      </c>
      <c r="E419" s="211" t="s">
        <v>1299</v>
      </c>
      <c r="F419" s="212" t="s">
        <v>1123</v>
      </c>
      <c r="H419" s="213" t="s">
        <v>1299</v>
      </c>
      <c r="I419" s="195"/>
      <c r="L419" s="191"/>
      <c r="M419" s="196"/>
      <c r="N419" s="197"/>
      <c r="O419" s="197"/>
      <c r="P419" s="197"/>
      <c r="Q419" s="197"/>
      <c r="R419" s="197"/>
      <c r="S419" s="197"/>
      <c r="T419" s="198"/>
      <c r="AT419" s="194" t="s">
        <v>1417</v>
      </c>
      <c r="AU419" s="194" t="s">
        <v>1360</v>
      </c>
      <c r="AV419" s="12" t="s">
        <v>1300</v>
      </c>
      <c r="AW419" s="12" t="s">
        <v>1316</v>
      </c>
      <c r="AX419" s="12" t="s">
        <v>1352</v>
      </c>
      <c r="AY419" s="194" t="s">
        <v>1404</v>
      </c>
    </row>
    <row r="420" spans="2:65" s="1" customFormat="1" ht="22.5" customHeight="1">
      <c r="B420" s="165"/>
      <c r="C420" s="214" t="s">
        <v>1124</v>
      </c>
      <c r="D420" s="214" t="s">
        <v>841</v>
      </c>
      <c r="E420" s="215" t="s">
        <v>1125</v>
      </c>
      <c r="F420" s="216" t="s">
        <v>1126</v>
      </c>
      <c r="G420" s="217" t="s">
        <v>915</v>
      </c>
      <c r="H420" s="218">
        <v>1</v>
      </c>
      <c r="I420" s="219"/>
      <c r="J420" s="220">
        <f>ROUND(I420*H420,2)</f>
        <v>0</v>
      </c>
      <c r="K420" s="216" t="s">
        <v>1410</v>
      </c>
      <c r="L420" s="221"/>
      <c r="M420" s="222" t="s">
        <v>1299</v>
      </c>
      <c r="N420" s="223" t="s">
        <v>1323</v>
      </c>
      <c r="O420" s="36"/>
      <c r="P420" s="175">
        <f>O420*H420</f>
        <v>0</v>
      </c>
      <c r="Q420" s="175">
        <v>0.196</v>
      </c>
      <c r="R420" s="175">
        <f>Q420*H420</f>
        <v>0.196</v>
      </c>
      <c r="S420" s="175">
        <v>0</v>
      </c>
      <c r="T420" s="176">
        <f>S420*H420</f>
        <v>0</v>
      </c>
      <c r="AR420" s="18" t="s">
        <v>1469</v>
      </c>
      <c r="AT420" s="18" t="s">
        <v>841</v>
      </c>
      <c r="AU420" s="18" t="s">
        <v>1360</v>
      </c>
      <c r="AY420" s="18" t="s">
        <v>1404</v>
      </c>
      <c r="BE420" s="177">
        <f>IF(N420="základní",J420,0)</f>
        <v>0</v>
      </c>
      <c r="BF420" s="177">
        <f>IF(N420="snížená",J420,0)</f>
        <v>0</v>
      </c>
      <c r="BG420" s="177">
        <f>IF(N420="zákl. přenesená",J420,0)</f>
        <v>0</v>
      </c>
      <c r="BH420" s="177">
        <f>IF(N420="sníž. přenesená",J420,0)</f>
        <v>0</v>
      </c>
      <c r="BI420" s="177">
        <f>IF(N420="nulová",J420,0)</f>
        <v>0</v>
      </c>
      <c r="BJ420" s="18" t="s">
        <v>1300</v>
      </c>
      <c r="BK420" s="177">
        <f>ROUND(I420*H420,2)</f>
        <v>0</v>
      </c>
      <c r="BL420" s="18" t="s">
        <v>1411</v>
      </c>
      <c r="BM420" s="18" t="s">
        <v>1127</v>
      </c>
    </row>
    <row r="421" spans="2:47" s="1" customFormat="1" ht="27">
      <c r="B421" s="35"/>
      <c r="D421" s="178" t="s">
        <v>1413</v>
      </c>
      <c r="F421" s="179" t="s">
        <v>1128</v>
      </c>
      <c r="I421" s="134"/>
      <c r="L421" s="35"/>
      <c r="M421" s="65"/>
      <c r="N421" s="36"/>
      <c r="O421" s="36"/>
      <c r="P421" s="36"/>
      <c r="Q421" s="36"/>
      <c r="R421" s="36"/>
      <c r="S421" s="36"/>
      <c r="T421" s="66"/>
      <c r="AT421" s="18" t="s">
        <v>1413</v>
      </c>
      <c r="AU421" s="18" t="s">
        <v>1360</v>
      </c>
    </row>
    <row r="422" spans="2:47" s="1" customFormat="1" ht="27">
      <c r="B422" s="35"/>
      <c r="D422" s="182" t="s">
        <v>1116</v>
      </c>
      <c r="F422" s="210" t="s">
        <v>1129</v>
      </c>
      <c r="I422" s="134"/>
      <c r="L422" s="35"/>
      <c r="M422" s="65"/>
      <c r="N422" s="36"/>
      <c r="O422" s="36"/>
      <c r="P422" s="36"/>
      <c r="Q422" s="36"/>
      <c r="R422" s="36"/>
      <c r="S422" s="36"/>
      <c r="T422" s="66"/>
      <c r="AT422" s="18" t="s">
        <v>1116</v>
      </c>
      <c r="AU422" s="18" t="s">
        <v>1360</v>
      </c>
    </row>
    <row r="423" spans="2:65" s="1" customFormat="1" ht="22.5" customHeight="1">
      <c r="B423" s="165"/>
      <c r="C423" s="166" t="s">
        <v>1130</v>
      </c>
      <c r="D423" s="166" t="s">
        <v>1406</v>
      </c>
      <c r="E423" s="167" t="s">
        <v>1131</v>
      </c>
      <c r="F423" s="168" t="s">
        <v>1132</v>
      </c>
      <c r="G423" s="169" t="s">
        <v>915</v>
      </c>
      <c r="H423" s="170">
        <v>2</v>
      </c>
      <c r="I423" s="171"/>
      <c r="J423" s="172">
        <f>ROUND(I423*H423,2)</f>
        <v>0</v>
      </c>
      <c r="K423" s="168" t="s">
        <v>1410</v>
      </c>
      <c r="L423" s="35"/>
      <c r="M423" s="173" t="s">
        <v>1299</v>
      </c>
      <c r="N423" s="174" t="s">
        <v>1323</v>
      </c>
      <c r="O423" s="36"/>
      <c r="P423" s="175">
        <f>O423*H423</f>
        <v>0</v>
      </c>
      <c r="Q423" s="175">
        <v>0.00468</v>
      </c>
      <c r="R423" s="175">
        <f>Q423*H423</f>
        <v>0.00936</v>
      </c>
      <c r="S423" s="175">
        <v>0</v>
      </c>
      <c r="T423" s="176">
        <f>S423*H423</f>
        <v>0</v>
      </c>
      <c r="AR423" s="18" t="s">
        <v>1411</v>
      </c>
      <c r="AT423" s="18" t="s">
        <v>1406</v>
      </c>
      <c r="AU423" s="18" t="s">
        <v>1360</v>
      </c>
      <c r="AY423" s="18" t="s">
        <v>1404</v>
      </c>
      <c r="BE423" s="177">
        <f>IF(N423="základní",J423,0)</f>
        <v>0</v>
      </c>
      <c r="BF423" s="177">
        <f>IF(N423="snížená",J423,0)</f>
        <v>0</v>
      </c>
      <c r="BG423" s="177">
        <f>IF(N423="zákl. přenesená",J423,0)</f>
        <v>0</v>
      </c>
      <c r="BH423" s="177">
        <f>IF(N423="sníž. přenesená",J423,0)</f>
        <v>0</v>
      </c>
      <c r="BI423" s="177">
        <f>IF(N423="nulová",J423,0)</f>
        <v>0</v>
      </c>
      <c r="BJ423" s="18" t="s">
        <v>1300</v>
      </c>
      <c r="BK423" s="177">
        <f>ROUND(I423*H423,2)</f>
        <v>0</v>
      </c>
      <c r="BL423" s="18" t="s">
        <v>1411</v>
      </c>
      <c r="BM423" s="18" t="s">
        <v>1133</v>
      </c>
    </row>
    <row r="424" spans="2:47" s="1" customFormat="1" ht="13.5">
      <c r="B424" s="35"/>
      <c r="D424" s="178" t="s">
        <v>1413</v>
      </c>
      <c r="F424" s="179" t="s">
        <v>1134</v>
      </c>
      <c r="I424" s="134"/>
      <c r="L424" s="35"/>
      <c r="M424" s="65"/>
      <c r="N424" s="36"/>
      <c r="O424" s="36"/>
      <c r="P424" s="36"/>
      <c r="Q424" s="36"/>
      <c r="R424" s="36"/>
      <c r="S424" s="36"/>
      <c r="T424" s="66"/>
      <c r="AT424" s="18" t="s">
        <v>1413</v>
      </c>
      <c r="AU424" s="18" t="s">
        <v>1360</v>
      </c>
    </row>
    <row r="425" spans="2:47" s="1" customFormat="1" ht="40.5">
      <c r="B425" s="35"/>
      <c r="D425" s="178" t="s">
        <v>1415</v>
      </c>
      <c r="F425" s="180" t="s">
        <v>1135</v>
      </c>
      <c r="I425" s="134"/>
      <c r="L425" s="35"/>
      <c r="M425" s="65"/>
      <c r="N425" s="36"/>
      <c r="O425" s="36"/>
      <c r="P425" s="36"/>
      <c r="Q425" s="36"/>
      <c r="R425" s="36"/>
      <c r="S425" s="36"/>
      <c r="T425" s="66"/>
      <c r="AT425" s="18" t="s">
        <v>1415</v>
      </c>
      <c r="AU425" s="18" t="s">
        <v>1360</v>
      </c>
    </row>
    <row r="426" spans="2:51" s="11" customFormat="1" ht="13.5">
      <c r="B426" s="181"/>
      <c r="D426" s="178" t="s">
        <v>1417</v>
      </c>
      <c r="E426" s="190" t="s">
        <v>1299</v>
      </c>
      <c r="F426" s="199" t="s">
        <v>1136</v>
      </c>
      <c r="H426" s="200">
        <v>2</v>
      </c>
      <c r="I426" s="186"/>
      <c r="L426" s="181"/>
      <c r="M426" s="187"/>
      <c r="N426" s="188"/>
      <c r="O426" s="188"/>
      <c r="P426" s="188"/>
      <c r="Q426" s="188"/>
      <c r="R426" s="188"/>
      <c r="S426" s="188"/>
      <c r="T426" s="189"/>
      <c r="AT426" s="190" t="s">
        <v>1417</v>
      </c>
      <c r="AU426" s="190" t="s">
        <v>1360</v>
      </c>
      <c r="AV426" s="11" t="s">
        <v>1360</v>
      </c>
      <c r="AW426" s="11" t="s">
        <v>1316</v>
      </c>
      <c r="AX426" s="11" t="s">
        <v>1300</v>
      </c>
      <c r="AY426" s="190" t="s">
        <v>1404</v>
      </c>
    </row>
    <row r="427" spans="2:51" s="12" customFormat="1" ht="13.5">
      <c r="B427" s="191"/>
      <c r="D427" s="182" t="s">
        <v>1417</v>
      </c>
      <c r="E427" s="211" t="s">
        <v>1299</v>
      </c>
      <c r="F427" s="212" t="s">
        <v>1455</v>
      </c>
      <c r="H427" s="213" t="s">
        <v>1299</v>
      </c>
      <c r="I427" s="195"/>
      <c r="L427" s="191"/>
      <c r="M427" s="196"/>
      <c r="N427" s="197"/>
      <c r="O427" s="197"/>
      <c r="P427" s="197"/>
      <c r="Q427" s="197"/>
      <c r="R427" s="197"/>
      <c r="S427" s="197"/>
      <c r="T427" s="198"/>
      <c r="AT427" s="194" t="s">
        <v>1417</v>
      </c>
      <c r="AU427" s="194" t="s">
        <v>1360</v>
      </c>
      <c r="AV427" s="12" t="s">
        <v>1300</v>
      </c>
      <c r="AW427" s="12" t="s">
        <v>1316</v>
      </c>
      <c r="AX427" s="12" t="s">
        <v>1352</v>
      </c>
      <c r="AY427" s="194" t="s">
        <v>1404</v>
      </c>
    </row>
    <row r="428" spans="2:65" s="1" customFormat="1" ht="22.5" customHeight="1">
      <c r="B428" s="165"/>
      <c r="C428" s="214" t="s">
        <v>1137</v>
      </c>
      <c r="D428" s="214" t="s">
        <v>841</v>
      </c>
      <c r="E428" s="215" t="s">
        <v>1138</v>
      </c>
      <c r="F428" s="216" t="s">
        <v>1139</v>
      </c>
      <c r="G428" s="217" t="s">
        <v>915</v>
      </c>
      <c r="H428" s="218">
        <v>2</v>
      </c>
      <c r="I428" s="219"/>
      <c r="J428" s="220">
        <f>ROUND(I428*H428,2)</f>
        <v>0</v>
      </c>
      <c r="K428" s="216" t="s">
        <v>1299</v>
      </c>
      <c r="L428" s="221"/>
      <c r="M428" s="222" t="s">
        <v>1299</v>
      </c>
      <c r="N428" s="223" t="s">
        <v>1323</v>
      </c>
      <c r="O428" s="36"/>
      <c r="P428" s="175">
        <f>O428*H428</f>
        <v>0</v>
      </c>
      <c r="Q428" s="175">
        <v>0.025</v>
      </c>
      <c r="R428" s="175">
        <f>Q428*H428</f>
        <v>0.05</v>
      </c>
      <c r="S428" s="175">
        <v>0</v>
      </c>
      <c r="T428" s="176">
        <f>S428*H428</f>
        <v>0</v>
      </c>
      <c r="AR428" s="18" t="s">
        <v>1469</v>
      </c>
      <c r="AT428" s="18" t="s">
        <v>841</v>
      </c>
      <c r="AU428" s="18" t="s">
        <v>1360</v>
      </c>
      <c r="AY428" s="18" t="s">
        <v>1404</v>
      </c>
      <c r="BE428" s="177">
        <f>IF(N428="základní",J428,0)</f>
        <v>0</v>
      </c>
      <c r="BF428" s="177">
        <f>IF(N428="snížená",J428,0)</f>
        <v>0</v>
      </c>
      <c r="BG428" s="177">
        <f>IF(N428="zákl. přenesená",J428,0)</f>
        <v>0</v>
      </c>
      <c r="BH428" s="177">
        <f>IF(N428="sníž. přenesená",J428,0)</f>
        <v>0</v>
      </c>
      <c r="BI428" s="177">
        <f>IF(N428="nulová",J428,0)</f>
        <v>0</v>
      </c>
      <c r="BJ428" s="18" t="s">
        <v>1300</v>
      </c>
      <c r="BK428" s="177">
        <f>ROUND(I428*H428,2)</f>
        <v>0</v>
      </c>
      <c r="BL428" s="18" t="s">
        <v>1411</v>
      </c>
      <c r="BM428" s="18" t="s">
        <v>1140</v>
      </c>
    </row>
    <row r="429" spans="2:65" s="1" customFormat="1" ht="22.5" customHeight="1">
      <c r="B429" s="165"/>
      <c r="C429" s="166" t="s">
        <v>1141</v>
      </c>
      <c r="D429" s="166" t="s">
        <v>1406</v>
      </c>
      <c r="E429" s="167" t="s">
        <v>1142</v>
      </c>
      <c r="F429" s="168" t="s">
        <v>1143</v>
      </c>
      <c r="G429" s="169" t="s">
        <v>915</v>
      </c>
      <c r="H429" s="170">
        <v>3</v>
      </c>
      <c r="I429" s="171"/>
      <c r="J429" s="172">
        <f>ROUND(I429*H429,2)</f>
        <v>0</v>
      </c>
      <c r="K429" s="168" t="s">
        <v>1410</v>
      </c>
      <c r="L429" s="35"/>
      <c r="M429" s="173" t="s">
        <v>1299</v>
      </c>
      <c r="N429" s="174" t="s">
        <v>1323</v>
      </c>
      <c r="O429" s="36"/>
      <c r="P429" s="175">
        <f>O429*H429</f>
        <v>0</v>
      </c>
      <c r="Q429" s="175">
        <v>0</v>
      </c>
      <c r="R429" s="175">
        <f>Q429*H429</f>
        <v>0</v>
      </c>
      <c r="S429" s="175">
        <v>0.1</v>
      </c>
      <c r="T429" s="176">
        <f>S429*H429</f>
        <v>0.30000000000000004</v>
      </c>
      <c r="AR429" s="18" t="s">
        <v>1411</v>
      </c>
      <c r="AT429" s="18" t="s">
        <v>1406</v>
      </c>
      <c r="AU429" s="18" t="s">
        <v>1360</v>
      </c>
      <c r="AY429" s="18" t="s">
        <v>1404</v>
      </c>
      <c r="BE429" s="177">
        <f>IF(N429="základní",J429,0)</f>
        <v>0</v>
      </c>
      <c r="BF429" s="177">
        <f>IF(N429="snížená",J429,0)</f>
        <v>0</v>
      </c>
      <c r="BG429" s="177">
        <f>IF(N429="zákl. přenesená",J429,0)</f>
        <v>0</v>
      </c>
      <c r="BH429" s="177">
        <f>IF(N429="sníž. přenesená",J429,0)</f>
        <v>0</v>
      </c>
      <c r="BI429" s="177">
        <f>IF(N429="nulová",J429,0)</f>
        <v>0</v>
      </c>
      <c r="BJ429" s="18" t="s">
        <v>1300</v>
      </c>
      <c r="BK429" s="177">
        <f>ROUND(I429*H429,2)</f>
        <v>0</v>
      </c>
      <c r="BL429" s="18" t="s">
        <v>1411</v>
      </c>
      <c r="BM429" s="18" t="s">
        <v>1144</v>
      </c>
    </row>
    <row r="430" spans="2:47" s="1" customFormat="1" ht="13.5">
      <c r="B430" s="35"/>
      <c r="D430" s="178" t="s">
        <v>1413</v>
      </c>
      <c r="F430" s="179" t="s">
        <v>1145</v>
      </c>
      <c r="I430" s="134"/>
      <c r="L430" s="35"/>
      <c r="M430" s="65"/>
      <c r="N430" s="36"/>
      <c r="O430" s="36"/>
      <c r="P430" s="36"/>
      <c r="Q430" s="36"/>
      <c r="R430" s="36"/>
      <c r="S430" s="36"/>
      <c r="T430" s="66"/>
      <c r="AT430" s="18" t="s">
        <v>1413</v>
      </c>
      <c r="AU430" s="18" t="s">
        <v>1360</v>
      </c>
    </row>
    <row r="431" spans="2:51" s="11" customFormat="1" ht="13.5">
      <c r="B431" s="181"/>
      <c r="D431" s="182" t="s">
        <v>1417</v>
      </c>
      <c r="E431" s="183" t="s">
        <v>1299</v>
      </c>
      <c r="F431" s="184" t="s">
        <v>1146</v>
      </c>
      <c r="H431" s="185">
        <v>3</v>
      </c>
      <c r="I431" s="186"/>
      <c r="L431" s="181"/>
      <c r="M431" s="187"/>
      <c r="N431" s="188"/>
      <c r="O431" s="188"/>
      <c r="P431" s="188"/>
      <c r="Q431" s="188"/>
      <c r="R431" s="188"/>
      <c r="S431" s="188"/>
      <c r="T431" s="189"/>
      <c r="AT431" s="190" t="s">
        <v>1417</v>
      </c>
      <c r="AU431" s="190" t="s">
        <v>1360</v>
      </c>
      <c r="AV431" s="11" t="s">
        <v>1360</v>
      </c>
      <c r="AW431" s="11" t="s">
        <v>1316</v>
      </c>
      <c r="AX431" s="11" t="s">
        <v>1300</v>
      </c>
      <c r="AY431" s="190" t="s">
        <v>1404</v>
      </c>
    </row>
    <row r="432" spans="2:65" s="1" customFormat="1" ht="22.5" customHeight="1">
      <c r="B432" s="165"/>
      <c r="C432" s="166" t="s">
        <v>1147</v>
      </c>
      <c r="D432" s="166" t="s">
        <v>1406</v>
      </c>
      <c r="E432" s="167" t="s">
        <v>1148</v>
      </c>
      <c r="F432" s="168" t="s">
        <v>1149</v>
      </c>
      <c r="G432" s="169" t="s">
        <v>915</v>
      </c>
      <c r="H432" s="170">
        <v>14</v>
      </c>
      <c r="I432" s="171"/>
      <c r="J432" s="172">
        <f>ROUND(I432*H432,2)</f>
        <v>0</v>
      </c>
      <c r="K432" s="168" t="s">
        <v>1410</v>
      </c>
      <c r="L432" s="35"/>
      <c r="M432" s="173" t="s">
        <v>1299</v>
      </c>
      <c r="N432" s="174" t="s">
        <v>1323</v>
      </c>
      <c r="O432" s="36"/>
      <c r="P432" s="175">
        <f>O432*H432</f>
        <v>0</v>
      </c>
      <c r="Q432" s="175">
        <v>0.00936</v>
      </c>
      <c r="R432" s="175">
        <f>Q432*H432</f>
        <v>0.13104</v>
      </c>
      <c r="S432" s="175">
        <v>0</v>
      </c>
      <c r="T432" s="176">
        <f>S432*H432</f>
        <v>0</v>
      </c>
      <c r="AR432" s="18" t="s">
        <v>1411</v>
      </c>
      <c r="AT432" s="18" t="s">
        <v>1406</v>
      </c>
      <c r="AU432" s="18" t="s">
        <v>1360</v>
      </c>
      <c r="AY432" s="18" t="s">
        <v>1404</v>
      </c>
      <c r="BE432" s="177">
        <f>IF(N432="základní",J432,0)</f>
        <v>0</v>
      </c>
      <c r="BF432" s="177">
        <f>IF(N432="snížená",J432,0)</f>
        <v>0</v>
      </c>
      <c r="BG432" s="177">
        <f>IF(N432="zákl. přenesená",J432,0)</f>
        <v>0</v>
      </c>
      <c r="BH432" s="177">
        <f>IF(N432="sníž. přenesená",J432,0)</f>
        <v>0</v>
      </c>
      <c r="BI432" s="177">
        <f>IF(N432="nulová",J432,0)</f>
        <v>0</v>
      </c>
      <c r="BJ432" s="18" t="s">
        <v>1300</v>
      </c>
      <c r="BK432" s="177">
        <f>ROUND(I432*H432,2)</f>
        <v>0</v>
      </c>
      <c r="BL432" s="18" t="s">
        <v>1411</v>
      </c>
      <c r="BM432" s="18" t="s">
        <v>1150</v>
      </c>
    </row>
    <row r="433" spans="2:47" s="1" customFormat="1" ht="13.5">
      <c r="B433" s="35"/>
      <c r="D433" s="178" t="s">
        <v>1413</v>
      </c>
      <c r="F433" s="179" t="s">
        <v>1151</v>
      </c>
      <c r="I433" s="134"/>
      <c r="L433" s="35"/>
      <c r="M433" s="65"/>
      <c r="N433" s="36"/>
      <c r="O433" s="36"/>
      <c r="P433" s="36"/>
      <c r="Q433" s="36"/>
      <c r="R433" s="36"/>
      <c r="S433" s="36"/>
      <c r="T433" s="66"/>
      <c r="AT433" s="18" t="s">
        <v>1413</v>
      </c>
      <c r="AU433" s="18" t="s">
        <v>1360</v>
      </c>
    </row>
    <row r="434" spans="2:47" s="1" customFormat="1" ht="40.5">
      <c r="B434" s="35"/>
      <c r="D434" s="178" t="s">
        <v>1415</v>
      </c>
      <c r="F434" s="180" t="s">
        <v>1135</v>
      </c>
      <c r="I434" s="134"/>
      <c r="L434" s="35"/>
      <c r="M434" s="65"/>
      <c r="N434" s="36"/>
      <c r="O434" s="36"/>
      <c r="P434" s="36"/>
      <c r="Q434" s="36"/>
      <c r="R434" s="36"/>
      <c r="S434" s="36"/>
      <c r="T434" s="66"/>
      <c r="AT434" s="18" t="s">
        <v>1415</v>
      </c>
      <c r="AU434" s="18" t="s">
        <v>1360</v>
      </c>
    </row>
    <row r="435" spans="2:51" s="11" customFormat="1" ht="13.5">
      <c r="B435" s="181"/>
      <c r="D435" s="178" t="s">
        <v>1417</v>
      </c>
      <c r="E435" s="190" t="s">
        <v>1299</v>
      </c>
      <c r="F435" s="199" t="s">
        <v>919</v>
      </c>
      <c r="H435" s="200">
        <v>14</v>
      </c>
      <c r="I435" s="186"/>
      <c r="L435" s="181"/>
      <c r="M435" s="187"/>
      <c r="N435" s="188"/>
      <c r="O435" s="188"/>
      <c r="P435" s="188"/>
      <c r="Q435" s="188"/>
      <c r="R435" s="188"/>
      <c r="S435" s="188"/>
      <c r="T435" s="189"/>
      <c r="AT435" s="190" t="s">
        <v>1417</v>
      </c>
      <c r="AU435" s="190" t="s">
        <v>1360</v>
      </c>
      <c r="AV435" s="11" t="s">
        <v>1360</v>
      </c>
      <c r="AW435" s="11" t="s">
        <v>1316</v>
      </c>
      <c r="AX435" s="11" t="s">
        <v>1300</v>
      </c>
      <c r="AY435" s="190" t="s">
        <v>1404</v>
      </c>
    </row>
    <row r="436" spans="2:51" s="12" customFormat="1" ht="13.5">
      <c r="B436" s="191"/>
      <c r="D436" s="182" t="s">
        <v>1417</v>
      </c>
      <c r="E436" s="211" t="s">
        <v>1299</v>
      </c>
      <c r="F436" s="212" t="s">
        <v>1449</v>
      </c>
      <c r="H436" s="213" t="s">
        <v>1299</v>
      </c>
      <c r="I436" s="195"/>
      <c r="L436" s="191"/>
      <c r="M436" s="196"/>
      <c r="N436" s="197"/>
      <c r="O436" s="197"/>
      <c r="P436" s="197"/>
      <c r="Q436" s="197"/>
      <c r="R436" s="197"/>
      <c r="S436" s="197"/>
      <c r="T436" s="198"/>
      <c r="AT436" s="194" t="s">
        <v>1417</v>
      </c>
      <c r="AU436" s="194" t="s">
        <v>1360</v>
      </c>
      <c r="AV436" s="12" t="s">
        <v>1300</v>
      </c>
      <c r="AW436" s="12" t="s">
        <v>1316</v>
      </c>
      <c r="AX436" s="12" t="s">
        <v>1352</v>
      </c>
      <c r="AY436" s="194" t="s">
        <v>1404</v>
      </c>
    </row>
    <row r="437" spans="2:65" s="1" customFormat="1" ht="22.5" customHeight="1">
      <c r="B437" s="165"/>
      <c r="C437" s="214" t="s">
        <v>1152</v>
      </c>
      <c r="D437" s="214" t="s">
        <v>841</v>
      </c>
      <c r="E437" s="215" t="s">
        <v>1153</v>
      </c>
      <c r="F437" s="216" t="s">
        <v>1154</v>
      </c>
      <c r="G437" s="217" t="s">
        <v>915</v>
      </c>
      <c r="H437" s="218">
        <v>14</v>
      </c>
      <c r="I437" s="219"/>
      <c r="J437" s="220">
        <f>ROUND(I437*H437,2)</f>
        <v>0</v>
      </c>
      <c r="K437" s="216" t="s">
        <v>1410</v>
      </c>
      <c r="L437" s="221"/>
      <c r="M437" s="222" t="s">
        <v>1299</v>
      </c>
      <c r="N437" s="223" t="s">
        <v>1323</v>
      </c>
      <c r="O437" s="36"/>
      <c r="P437" s="175">
        <f>O437*H437</f>
        <v>0</v>
      </c>
      <c r="Q437" s="175">
        <v>0.006</v>
      </c>
      <c r="R437" s="175">
        <f>Q437*H437</f>
        <v>0.084</v>
      </c>
      <c r="S437" s="175">
        <v>0</v>
      </c>
      <c r="T437" s="176">
        <f>S437*H437</f>
        <v>0</v>
      </c>
      <c r="AR437" s="18" t="s">
        <v>1469</v>
      </c>
      <c r="AT437" s="18" t="s">
        <v>841</v>
      </c>
      <c r="AU437" s="18" t="s">
        <v>1360</v>
      </c>
      <c r="AY437" s="18" t="s">
        <v>1404</v>
      </c>
      <c r="BE437" s="177">
        <f>IF(N437="základní",J437,0)</f>
        <v>0</v>
      </c>
      <c r="BF437" s="177">
        <f>IF(N437="snížená",J437,0)</f>
        <v>0</v>
      </c>
      <c r="BG437" s="177">
        <f>IF(N437="zákl. přenesená",J437,0)</f>
        <v>0</v>
      </c>
      <c r="BH437" s="177">
        <f>IF(N437="sníž. přenesená",J437,0)</f>
        <v>0</v>
      </c>
      <c r="BI437" s="177">
        <f>IF(N437="nulová",J437,0)</f>
        <v>0</v>
      </c>
      <c r="BJ437" s="18" t="s">
        <v>1300</v>
      </c>
      <c r="BK437" s="177">
        <f>ROUND(I437*H437,2)</f>
        <v>0</v>
      </c>
      <c r="BL437" s="18" t="s">
        <v>1411</v>
      </c>
      <c r="BM437" s="18" t="s">
        <v>1155</v>
      </c>
    </row>
    <row r="438" spans="2:47" s="1" customFormat="1" ht="27">
      <c r="B438" s="35"/>
      <c r="D438" s="182" t="s">
        <v>1413</v>
      </c>
      <c r="F438" s="227" t="s">
        <v>1156</v>
      </c>
      <c r="I438" s="134"/>
      <c r="L438" s="35"/>
      <c r="M438" s="65"/>
      <c r="N438" s="36"/>
      <c r="O438" s="36"/>
      <c r="P438" s="36"/>
      <c r="Q438" s="36"/>
      <c r="R438" s="36"/>
      <c r="S438" s="36"/>
      <c r="T438" s="66"/>
      <c r="AT438" s="18" t="s">
        <v>1413</v>
      </c>
      <c r="AU438" s="18" t="s">
        <v>1360</v>
      </c>
    </row>
    <row r="439" spans="2:65" s="1" customFormat="1" ht="22.5" customHeight="1">
      <c r="B439" s="165"/>
      <c r="C439" s="214" t="s">
        <v>1157</v>
      </c>
      <c r="D439" s="214" t="s">
        <v>841</v>
      </c>
      <c r="E439" s="215" t="s">
        <v>1158</v>
      </c>
      <c r="F439" s="216" t="s">
        <v>1159</v>
      </c>
      <c r="G439" s="217" t="s">
        <v>915</v>
      </c>
      <c r="H439" s="218">
        <v>14</v>
      </c>
      <c r="I439" s="219"/>
      <c r="J439" s="220">
        <f>ROUND(I439*H439,2)</f>
        <v>0</v>
      </c>
      <c r="K439" s="216" t="s">
        <v>1410</v>
      </c>
      <c r="L439" s="221"/>
      <c r="M439" s="222" t="s">
        <v>1299</v>
      </c>
      <c r="N439" s="223" t="s">
        <v>1323</v>
      </c>
      <c r="O439" s="36"/>
      <c r="P439" s="175">
        <f>O439*H439</f>
        <v>0</v>
      </c>
      <c r="Q439" s="175">
        <v>0.06</v>
      </c>
      <c r="R439" s="175">
        <f>Q439*H439</f>
        <v>0.84</v>
      </c>
      <c r="S439" s="175">
        <v>0</v>
      </c>
      <c r="T439" s="176">
        <f>S439*H439</f>
        <v>0</v>
      </c>
      <c r="AR439" s="18" t="s">
        <v>1469</v>
      </c>
      <c r="AT439" s="18" t="s">
        <v>841</v>
      </c>
      <c r="AU439" s="18" t="s">
        <v>1360</v>
      </c>
      <c r="AY439" s="18" t="s">
        <v>1404</v>
      </c>
      <c r="BE439" s="177">
        <f>IF(N439="základní",J439,0)</f>
        <v>0</v>
      </c>
      <c r="BF439" s="177">
        <f>IF(N439="snížená",J439,0)</f>
        <v>0</v>
      </c>
      <c r="BG439" s="177">
        <f>IF(N439="zákl. přenesená",J439,0)</f>
        <v>0</v>
      </c>
      <c r="BH439" s="177">
        <f>IF(N439="sníž. přenesená",J439,0)</f>
        <v>0</v>
      </c>
      <c r="BI439" s="177">
        <f>IF(N439="nulová",J439,0)</f>
        <v>0</v>
      </c>
      <c r="BJ439" s="18" t="s">
        <v>1300</v>
      </c>
      <c r="BK439" s="177">
        <f>ROUND(I439*H439,2)</f>
        <v>0</v>
      </c>
      <c r="BL439" s="18" t="s">
        <v>1411</v>
      </c>
      <c r="BM439" s="18" t="s">
        <v>1160</v>
      </c>
    </row>
    <row r="440" spans="2:47" s="1" customFormat="1" ht="27">
      <c r="B440" s="35"/>
      <c r="D440" s="182" t="s">
        <v>1413</v>
      </c>
      <c r="F440" s="227" t="s">
        <v>1161</v>
      </c>
      <c r="I440" s="134"/>
      <c r="L440" s="35"/>
      <c r="M440" s="65"/>
      <c r="N440" s="36"/>
      <c r="O440" s="36"/>
      <c r="P440" s="36"/>
      <c r="Q440" s="36"/>
      <c r="R440" s="36"/>
      <c r="S440" s="36"/>
      <c r="T440" s="66"/>
      <c r="AT440" s="18" t="s">
        <v>1413</v>
      </c>
      <c r="AU440" s="18" t="s">
        <v>1360</v>
      </c>
    </row>
    <row r="441" spans="2:65" s="1" customFormat="1" ht="22.5" customHeight="1">
      <c r="B441" s="165"/>
      <c r="C441" s="214" t="s">
        <v>1162</v>
      </c>
      <c r="D441" s="214" t="s">
        <v>841</v>
      </c>
      <c r="E441" s="215" t="s">
        <v>1163</v>
      </c>
      <c r="F441" s="216" t="s">
        <v>1164</v>
      </c>
      <c r="G441" s="217" t="s">
        <v>915</v>
      </c>
      <c r="H441" s="218">
        <v>14</v>
      </c>
      <c r="I441" s="219"/>
      <c r="J441" s="220">
        <f>ROUND(I441*H441,2)</f>
        <v>0</v>
      </c>
      <c r="K441" s="216" t="s">
        <v>1410</v>
      </c>
      <c r="L441" s="221"/>
      <c r="M441" s="222" t="s">
        <v>1299</v>
      </c>
      <c r="N441" s="223" t="s">
        <v>1323</v>
      </c>
      <c r="O441" s="36"/>
      <c r="P441" s="175">
        <f>O441*H441</f>
        <v>0</v>
      </c>
      <c r="Q441" s="175">
        <v>0.058</v>
      </c>
      <c r="R441" s="175">
        <f>Q441*H441</f>
        <v>0.812</v>
      </c>
      <c r="S441" s="175">
        <v>0</v>
      </c>
      <c r="T441" s="176">
        <f>S441*H441</f>
        <v>0</v>
      </c>
      <c r="AR441" s="18" t="s">
        <v>1469</v>
      </c>
      <c r="AT441" s="18" t="s">
        <v>841</v>
      </c>
      <c r="AU441" s="18" t="s">
        <v>1360</v>
      </c>
      <c r="AY441" s="18" t="s">
        <v>1404</v>
      </c>
      <c r="BE441" s="177">
        <f>IF(N441="základní",J441,0)</f>
        <v>0</v>
      </c>
      <c r="BF441" s="177">
        <f>IF(N441="snížená",J441,0)</f>
        <v>0</v>
      </c>
      <c r="BG441" s="177">
        <f>IF(N441="zákl. přenesená",J441,0)</f>
        <v>0</v>
      </c>
      <c r="BH441" s="177">
        <f>IF(N441="sníž. přenesená",J441,0)</f>
        <v>0</v>
      </c>
      <c r="BI441" s="177">
        <f>IF(N441="nulová",J441,0)</f>
        <v>0</v>
      </c>
      <c r="BJ441" s="18" t="s">
        <v>1300</v>
      </c>
      <c r="BK441" s="177">
        <f>ROUND(I441*H441,2)</f>
        <v>0</v>
      </c>
      <c r="BL441" s="18" t="s">
        <v>1411</v>
      </c>
      <c r="BM441" s="18" t="s">
        <v>1165</v>
      </c>
    </row>
    <row r="442" spans="2:47" s="1" customFormat="1" ht="27">
      <c r="B442" s="35"/>
      <c r="D442" s="182" t="s">
        <v>1413</v>
      </c>
      <c r="F442" s="227" t="s">
        <v>1166</v>
      </c>
      <c r="I442" s="134"/>
      <c r="L442" s="35"/>
      <c r="M442" s="65"/>
      <c r="N442" s="36"/>
      <c r="O442" s="36"/>
      <c r="P442" s="36"/>
      <c r="Q442" s="36"/>
      <c r="R442" s="36"/>
      <c r="S442" s="36"/>
      <c r="T442" s="66"/>
      <c r="AT442" s="18" t="s">
        <v>1413</v>
      </c>
      <c r="AU442" s="18" t="s">
        <v>1360</v>
      </c>
    </row>
    <row r="443" spans="2:65" s="1" customFormat="1" ht="31.5" customHeight="1">
      <c r="B443" s="165"/>
      <c r="C443" s="166" t="s">
        <v>1167</v>
      </c>
      <c r="D443" s="166" t="s">
        <v>1406</v>
      </c>
      <c r="E443" s="167" t="s">
        <v>1168</v>
      </c>
      <c r="F443" s="168" t="s">
        <v>1169</v>
      </c>
      <c r="G443" s="169" t="s">
        <v>915</v>
      </c>
      <c r="H443" s="170">
        <v>12</v>
      </c>
      <c r="I443" s="171"/>
      <c r="J443" s="172">
        <f>ROUND(I443*H443,2)</f>
        <v>0</v>
      </c>
      <c r="K443" s="168" t="s">
        <v>1410</v>
      </c>
      <c r="L443" s="35"/>
      <c r="M443" s="173" t="s">
        <v>1299</v>
      </c>
      <c r="N443" s="174" t="s">
        <v>1323</v>
      </c>
      <c r="O443" s="36"/>
      <c r="P443" s="175">
        <f>O443*H443</f>
        <v>0</v>
      </c>
      <c r="Q443" s="175">
        <v>0.2647</v>
      </c>
      <c r="R443" s="175">
        <f>Q443*H443</f>
        <v>3.1764</v>
      </c>
      <c r="S443" s="175">
        <v>0</v>
      </c>
      <c r="T443" s="176">
        <f>S443*H443</f>
        <v>0</v>
      </c>
      <c r="AR443" s="18" t="s">
        <v>1411</v>
      </c>
      <c r="AT443" s="18" t="s">
        <v>1406</v>
      </c>
      <c r="AU443" s="18" t="s">
        <v>1360</v>
      </c>
      <c r="AY443" s="18" t="s">
        <v>1404</v>
      </c>
      <c r="BE443" s="177">
        <f>IF(N443="základní",J443,0)</f>
        <v>0</v>
      </c>
      <c r="BF443" s="177">
        <f>IF(N443="snížená",J443,0)</f>
        <v>0</v>
      </c>
      <c r="BG443" s="177">
        <f>IF(N443="zákl. přenesená",J443,0)</f>
        <v>0</v>
      </c>
      <c r="BH443" s="177">
        <f>IF(N443="sníž. přenesená",J443,0)</f>
        <v>0</v>
      </c>
      <c r="BI443" s="177">
        <f>IF(N443="nulová",J443,0)</f>
        <v>0</v>
      </c>
      <c r="BJ443" s="18" t="s">
        <v>1300</v>
      </c>
      <c r="BK443" s="177">
        <f>ROUND(I443*H443,2)</f>
        <v>0</v>
      </c>
      <c r="BL443" s="18" t="s">
        <v>1411</v>
      </c>
      <c r="BM443" s="18" t="s">
        <v>1170</v>
      </c>
    </row>
    <row r="444" spans="2:47" s="1" customFormat="1" ht="27">
      <c r="B444" s="35"/>
      <c r="D444" s="178" t="s">
        <v>1413</v>
      </c>
      <c r="F444" s="179" t="s">
        <v>1171</v>
      </c>
      <c r="I444" s="134"/>
      <c r="L444" s="35"/>
      <c r="M444" s="65"/>
      <c r="N444" s="36"/>
      <c r="O444" s="36"/>
      <c r="P444" s="36"/>
      <c r="Q444" s="36"/>
      <c r="R444" s="36"/>
      <c r="S444" s="36"/>
      <c r="T444" s="66"/>
      <c r="AT444" s="18" t="s">
        <v>1413</v>
      </c>
      <c r="AU444" s="18" t="s">
        <v>1360</v>
      </c>
    </row>
    <row r="445" spans="2:47" s="1" customFormat="1" ht="108">
      <c r="B445" s="35"/>
      <c r="D445" s="178" t="s">
        <v>1415</v>
      </c>
      <c r="F445" s="180" t="s">
        <v>1172</v>
      </c>
      <c r="I445" s="134"/>
      <c r="L445" s="35"/>
      <c r="M445" s="65"/>
      <c r="N445" s="36"/>
      <c r="O445" s="36"/>
      <c r="P445" s="36"/>
      <c r="Q445" s="36"/>
      <c r="R445" s="36"/>
      <c r="S445" s="36"/>
      <c r="T445" s="66"/>
      <c r="AT445" s="18" t="s">
        <v>1415</v>
      </c>
      <c r="AU445" s="18" t="s">
        <v>1360</v>
      </c>
    </row>
    <row r="446" spans="2:51" s="11" customFormat="1" ht="13.5">
      <c r="B446" s="181"/>
      <c r="D446" s="182" t="s">
        <v>1417</v>
      </c>
      <c r="E446" s="183" t="s">
        <v>1299</v>
      </c>
      <c r="F446" s="184" t="s">
        <v>1173</v>
      </c>
      <c r="H446" s="185">
        <v>12</v>
      </c>
      <c r="I446" s="186"/>
      <c r="L446" s="181"/>
      <c r="M446" s="187"/>
      <c r="N446" s="188"/>
      <c r="O446" s="188"/>
      <c r="P446" s="188"/>
      <c r="Q446" s="188"/>
      <c r="R446" s="188"/>
      <c r="S446" s="188"/>
      <c r="T446" s="189"/>
      <c r="AT446" s="190" t="s">
        <v>1417</v>
      </c>
      <c r="AU446" s="190" t="s">
        <v>1360</v>
      </c>
      <c r="AV446" s="11" t="s">
        <v>1360</v>
      </c>
      <c r="AW446" s="11" t="s">
        <v>1316</v>
      </c>
      <c r="AX446" s="11" t="s">
        <v>1300</v>
      </c>
      <c r="AY446" s="190" t="s">
        <v>1404</v>
      </c>
    </row>
    <row r="447" spans="2:65" s="1" customFormat="1" ht="22.5" customHeight="1">
      <c r="B447" s="165"/>
      <c r="C447" s="166" t="s">
        <v>1174</v>
      </c>
      <c r="D447" s="166" t="s">
        <v>1406</v>
      </c>
      <c r="E447" s="167" t="s">
        <v>1175</v>
      </c>
      <c r="F447" s="168" t="s">
        <v>1176</v>
      </c>
      <c r="G447" s="169" t="s">
        <v>1427</v>
      </c>
      <c r="H447" s="170">
        <v>0.45</v>
      </c>
      <c r="I447" s="171"/>
      <c r="J447" s="172">
        <f>ROUND(I447*H447,2)</f>
        <v>0</v>
      </c>
      <c r="K447" s="168" t="s">
        <v>1410</v>
      </c>
      <c r="L447" s="35"/>
      <c r="M447" s="173" t="s">
        <v>1299</v>
      </c>
      <c r="N447" s="174" t="s">
        <v>1323</v>
      </c>
      <c r="O447" s="36"/>
      <c r="P447" s="175">
        <f>O447*H447</f>
        <v>0</v>
      </c>
      <c r="Q447" s="175">
        <v>0</v>
      </c>
      <c r="R447" s="175">
        <f>Q447*H447</f>
        <v>0</v>
      </c>
      <c r="S447" s="175">
        <v>0</v>
      </c>
      <c r="T447" s="176">
        <f>S447*H447</f>
        <v>0</v>
      </c>
      <c r="AR447" s="18" t="s">
        <v>1411</v>
      </c>
      <c r="AT447" s="18" t="s">
        <v>1406</v>
      </c>
      <c r="AU447" s="18" t="s">
        <v>1360</v>
      </c>
      <c r="AY447" s="18" t="s">
        <v>1404</v>
      </c>
      <c r="BE447" s="177">
        <f>IF(N447="základní",J447,0)</f>
        <v>0</v>
      </c>
      <c r="BF447" s="177">
        <f>IF(N447="snížená",J447,0)</f>
        <v>0</v>
      </c>
      <c r="BG447" s="177">
        <f>IF(N447="zákl. přenesená",J447,0)</f>
        <v>0</v>
      </c>
      <c r="BH447" s="177">
        <f>IF(N447="sníž. přenesená",J447,0)</f>
        <v>0</v>
      </c>
      <c r="BI447" s="177">
        <f>IF(N447="nulová",J447,0)</f>
        <v>0</v>
      </c>
      <c r="BJ447" s="18" t="s">
        <v>1300</v>
      </c>
      <c r="BK447" s="177">
        <f>ROUND(I447*H447,2)</f>
        <v>0</v>
      </c>
      <c r="BL447" s="18" t="s">
        <v>1411</v>
      </c>
      <c r="BM447" s="18" t="s">
        <v>1177</v>
      </c>
    </row>
    <row r="448" spans="2:47" s="1" customFormat="1" ht="13.5">
      <c r="B448" s="35"/>
      <c r="D448" s="178" t="s">
        <v>1413</v>
      </c>
      <c r="F448" s="179" t="s">
        <v>1178</v>
      </c>
      <c r="I448" s="134"/>
      <c r="L448" s="35"/>
      <c r="M448" s="65"/>
      <c r="N448" s="36"/>
      <c r="O448" s="36"/>
      <c r="P448" s="36"/>
      <c r="Q448" s="36"/>
      <c r="R448" s="36"/>
      <c r="S448" s="36"/>
      <c r="T448" s="66"/>
      <c r="AT448" s="18" t="s">
        <v>1413</v>
      </c>
      <c r="AU448" s="18" t="s">
        <v>1360</v>
      </c>
    </row>
    <row r="449" spans="2:47" s="1" customFormat="1" ht="40.5">
      <c r="B449" s="35"/>
      <c r="D449" s="178" t="s">
        <v>1415</v>
      </c>
      <c r="F449" s="180" t="s">
        <v>1179</v>
      </c>
      <c r="I449" s="134"/>
      <c r="L449" s="35"/>
      <c r="M449" s="65"/>
      <c r="N449" s="36"/>
      <c r="O449" s="36"/>
      <c r="P449" s="36"/>
      <c r="Q449" s="36"/>
      <c r="R449" s="36"/>
      <c r="S449" s="36"/>
      <c r="T449" s="66"/>
      <c r="AT449" s="18" t="s">
        <v>1415</v>
      </c>
      <c r="AU449" s="18" t="s">
        <v>1360</v>
      </c>
    </row>
    <row r="450" spans="2:51" s="11" customFormat="1" ht="13.5">
      <c r="B450" s="181"/>
      <c r="D450" s="182" t="s">
        <v>1417</v>
      </c>
      <c r="E450" s="183" t="s">
        <v>1299</v>
      </c>
      <c r="F450" s="184" t="s">
        <v>1180</v>
      </c>
      <c r="H450" s="185">
        <v>0.45</v>
      </c>
      <c r="I450" s="186"/>
      <c r="L450" s="181"/>
      <c r="M450" s="187"/>
      <c r="N450" s="188"/>
      <c r="O450" s="188"/>
      <c r="P450" s="188"/>
      <c r="Q450" s="188"/>
      <c r="R450" s="188"/>
      <c r="S450" s="188"/>
      <c r="T450" s="189"/>
      <c r="AT450" s="190" t="s">
        <v>1417</v>
      </c>
      <c r="AU450" s="190" t="s">
        <v>1360</v>
      </c>
      <c r="AV450" s="11" t="s">
        <v>1360</v>
      </c>
      <c r="AW450" s="11" t="s">
        <v>1316</v>
      </c>
      <c r="AX450" s="11" t="s">
        <v>1300</v>
      </c>
      <c r="AY450" s="190" t="s">
        <v>1404</v>
      </c>
    </row>
    <row r="451" spans="2:65" s="1" customFormat="1" ht="22.5" customHeight="1">
      <c r="B451" s="165"/>
      <c r="C451" s="166" t="s">
        <v>1181</v>
      </c>
      <c r="D451" s="166" t="s">
        <v>1406</v>
      </c>
      <c r="E451" s="167" t="s">
        <v>1182</v>
      </c>
      <c r="F451" s="168" t="s">
        <v>1183</v>
      </c>
      <c r="G451" s="169" t="s">
        <v>1184</v>
      </c>
      <c r="H451" s="170">
        <v>3</v>
      </c>
      <c r="I451" s="171"/>
      <c r="J451" s="172">
        <f>ROUND(I451*H451,2)</f>
        <v>0</v>
      </c>
      <c r="K451" s="168" t="s">
        <v>1299</v>
      </c>
      <c r="L451" s="35"/>
      <c r="M451" s="173" t="s">
        <v>1299</v>
      </c>
      <c r="N451" s="174" t="s">
        <v>1323</v>
      </c>
      <c r="O451" s="36"/>
      <c r="P451" s="175">
        <f>O451*H451</f>
        <v>0</v>
      </c>
      <c r="Q451" s="175">
        <v>0</v>
      </c>
      <c r="R451" s="175">
        <f>Q451*H451</f>
        <v>0</v>
      </c>
      <c r="S451" s="175">
        <v>0.3409</v>
      </c>
      <c r="T451" s="176">
        <f>S451*H451</f>
        <v>1.0227</v>
      </c>
      <c r="AR451" s="18" t="s">
        <v>1411</v>
      </c>
      <c r="AT451" s="18" t="s">
        <v>1406</v>
      </c>
      <c r="AU451" s="18" t="s">
        <v>1360</v>
      </c>
      <c r="AY451" s="18" t="s">
        <v>1404</v>
      </c>
      <c r="BE451" s="177">
        <f>IF(N451="základní",J451,0)</f>
        <v>0</v>
      </c>
      <c r="BF451" s="177">
        <f>IF(N451="snížená",J451,0)</f>
        <v>0</v>
      </c>
      <c r="BG451" s="177">
        <f>IF(N451="zákl. přenesená",J451,0)</f>
        <v>0</v>
      </c>
      <c r="BH451" s="177">
        <f>IF(N451="sníž. přenesená",J451,0)</f>
        <v>0</v>
      </c>
      <c r="BI451" s="177">
        <f>IF(N451="nulová",J451,0)</f>
        <v>0</v>
      </c>
      <c r="BJ451" s="18" t="s">
        <v>1300</v>
      </c>
      <c r="BK451" s="177">
        <f>ROUND(I451*H451,2)</f>
        <v>0</v>
      </c>
      <c r="BL451" s="18" t="s">
        <v>1411</v>
      </c>
      <c r="BM451" s="18" t="s">
        <v>1185</v>
      </c>
    </row>
    <row r="452" spans="2:47" s="1" customFormat="1" ht="13.5">
      <c r="B452" s="35"/>
      <c r="D452" s="178" t="s">
        <v>1413</v>
      </c>
      <c r="F452" s="179" t="s">
        <v>1186</v>
      </c>
      <c r="I452" s="134"/>
      <c r="L452" s="35"/>
      <c r="M452" s="65"/>
      <c r="N452" s="36"/>
      <c r="O452" s="36"/>
      <c r="P452" s="36"/>
      <c r="Q452" s="36"/>
      <c r="R452" s="36"/>
      <c r="S452" s="36"/>
      <c r="T452" s="66"/>
      <c r="AT452" s="18" t="s">
        <v>1413</v>
      </c>
      <c r="AU452" s="18" t="s">
        <v>1360</v>
      </c>
    </row>
    <row r="453" spans="2:51" s="11" customFormat="1" ht="13.5">
      <c r="B453" s="181"/>
      <c r="D453" s="178" t="s">
        <v>1417</v>
      </c>
      <c r="E453" s="190" t="s">
        <v>1299</v>
      </c>
      <c r="F453" s="199" t="s">
        <v>1187</v>
      </c>
      <c r="H453" s="200">
        <v>3</v>
      </c>
      <c r="I453" s="186"/>
      <c r="L453" s="181"/>
      <c r="M453" s="187"/>
      <c r="N453" s="188"/>
      <c r="O453" s="188"/>
      <c r="P453" s="188"/>
      <c r="Q453" s="188"/>
      <c r="R453" s="188"/>
      <c r="S453" s="188"/>
      <c r="T453" s="189"/>
      <c r="AT453" s="190" t="s">
        <v>1417</v>
      </c>
      <c r="AU453" s="190" t="s">
        <v>1360</v>
      </c>
      <c r="AV453" s="11" t="s">
        <v>1360</v>
      </c>
      <c r="AW453" s="11" t="s">
        <v>1316</v>
      </c>
      <c r="AX453" s="11" t="s">
        <v>1300</v>
      </c>
      <c r="AY453" s="190" t="s">
        <v>1404</v>
      </c>
    </row>
    <row r="454" spans="2:63" s="10" customFormat="1" ht="29.25" customHeight="1">
      <c r="B454" s="151"/>
      <c r="D454" s="162" t="s">
        <v>1351</v>
      </c>
      <c r="E454" s="163" t="s">
        <v>1474</v>
      </c>
      <c r="F454" s="163" t="s">
        <v>1188</v>
      </c>
      <c r="I454" s="154"/>
      <c r="J454" s="164">
        <f>BK454</f>
        <v>0</v>
      </c>
      <c r="L454" s="151"/>
      <c r="M454" s="156"/>
      <c r="N454" s="157"/>
      <c r="O454" s="157"/>
      <c r="P454" s="158">
        <f>SUM(P455:P625)</f>
        <v>0</v>
      </c>
      <c r="Q454" s="157"/>
      <c r="R454" s="158">
        <f>SUM(R455:R625)</f>
        <v>153.01568042</v>
      </c>
      <c r="S454" s="157"/>
      <c r="T454" s="159">
        <f>SUM(T455:T625)</f>
        <v>0</v>
      </c>
      <c r="AR454" s="152" t="s">
        <v>1300</v>
      </c>
      <c r="AT454" s="160" t="s">
        <v>1351</v>
      </c>
      <c r="AU454" s="160" t="s">
        <v>1300</v>
      </c>
      <c r="AY454" s="152" t="s">
        <v>1404</v>
      </c>
      <c r="BK454" s="161">
        <f>SUM(BK455:BK625)</f>
        <v>0</v>
      </c>
    </row>
    <row r="455" spans="2:65" s="1" customFormat="1" ht="22.5" customHeight="1">
      <c r="B455" s="165"/>
      <c r="C455" s="166" t="s">
        <v>1189</v>
      </c>
      <c r="D455" s="166" t="s">
        <v>1406</v>
      </c>
      <c r="E455" s="167" t="s">
        <v>1190</v>
      </c>
      <c r="F455" s="168" t="s">
        <v>1191</v>
      </c>
      <c r="G455" s="169" t="s">
        <v>915</v>
      </c>
      <c r="H455" s="170">
        <v>53</v>
      </c>
      <c r="I455" s="171"/>
      <c r="J455" s="172">
        <f>ROUND(I455*H455,2)</f>
        <v>0</v>
      </c>
      <c r="K455" s="168" t="s">
        <v>1410</v>
      </c>
      <c r="L455" s="35"/>
      <c r="M455" s="173" t="s">
        <v>1299</v>
      </c>
      <c r="N455" s="174" t="s">
        <v>1323</v>
      </c>
      <c r="O455" s="36"/>
      <c r="P455" s="175">
        <f>O455*H455</f>
        <v>0</v>
      </c>
      <c r="Q455" s="175">
        <v>0</v>
      </c>
      <c r="R455" s="175">
        <f>Q455*H455</f>
        <v>0</v>
      </c>
      <c r="S455" s="175">
        <v>0</v>
      </c>
      <c r="T455" s="176">
        <f>S455*H455</f>
        <v>0</v>
      </c>
      <c r="AR455" s="18" t="s">
        <v>1411</v>
      </c>
      <c r="AT455" s="18" t="s">
        <v>1406</v>
      </c>
      <c r="AU455" s="18" t="s">
        <v>1360</v>
      </c>
      <c r="AY455" s="18" t="s">
        <v>1404</v>
      </c>
      <c r="BE455" s="177">
        <f>IF(N455="základní",J455,0)</f>
        <v>0</v>
      </c>
      <c r="BF455" s="177">
        <f>IF(N455="snížená",J455,0)</f>
        <v>0</v>
      </c>
      <c r="BG455" s="177">
        <f>IF(N455="zákl. přenesená",J455,0)</f>
        <v>0</v>
      </c>
      <c r="BH455" s="177">
        <f>IF(N455="sníž. přenesená",J455,0)</f>
        <v>0</v>
      </c>
      <c r="BI455" s="177">
        <f>IF(N455="nulová",J455,0)</f>
        <v>0</v>
      </c>
      <c r="BJ455" s="18" t="s">
        <v>1300</v>
      </c>
      <c r="BK455" s="177">
        <f>ROUND(I455*H455,2)</f>
        <v>0</v>
      </c>
      <c r="BL455" s="18" t="s">
        <v>1411</v>
      </c>
      <c r="BM455" s="18" t="s">
        <v>1192</v>
      </c>
    </row>
    <row r="456" spans="2:47" s="1" customFormat="1" ht="27">
      <c r="B456" s="35"/>
      <c r="D456" s="178" t="s">
        <v>1413</v>
      </c>
      <c r="F456" s="179" t="s">
        <v>1193</v>
      </c>
      <c r="I456" s="134"/>
      <c r="L456" s="35"/>
      <c r="M456" s="65"/>
      <c r="N456" s="36"/>
      <c r="O456" s="36"/>
      <c r="P456" s="36"/>
      <c r="Q456" s="36"/>
      <c r="R456" s="36"/>
      <c r="S456" s="36"/>
      <c r="T456" s="66"/>
      <c r="AT456" s="18" t="s">
        <v>1413</v>
      </c>
      <c r="AU456" s="18" t="s">
        <v>1360</v>
      </c>
    </row>
    <row r="457" spans="2:47" s="1" customFormat="1" ht="27">
      <c r="B457" s="35"/>
      <c r="D457" s="178" t="s">
        <v>1415</v>
      </c>
      <c r="F457" s="180" t="s">
        <v>1194</v>
      </c>
      <c r="I457" s="134"/>
      <c r="L457" s="35"/>
      <c r="M457" s="65"/>
      <c r="N457" s="36"/>
      <c r="O457" s="36"/>
      <c r="P457" s="36"/>
      <c r="Q457" s="36"/>
      <c r="R457" s="36"/>
      <c r="S457" s="36"/>
      <c r="T457" s="66"/>
      <c r="AT457" s="18" t="s">
        <v>1415</v>
      </c>
      <c r="AU457" s="18" t="s">
        <v>1360</v>
      </c>
    </row>
    <row r="458" spans="2:51" s="12" customFormat="1" ht="13.5">
      <c r="B458" s="191"/>
      <c r="D458" s="178" t="s">
        <v>1417</v>
      </c>
      <c r="E458" s="192" t="s">
        <v>1299</v>
      </c>
      <c r="F458" s="193" t="s">
        <v>1195</v>
      </c>
      <c r="H458" s="194" t="s">
        <v>1299</v>
      </c>
      <c r="I458" s="195"/>
      <c r="L458" s="191"/>
      <c r="M458" s="196"/>
      <c r="N458" s="197"/>
      <c r="O458" s="197"/>
      <c r="P458" s="197"/>
      <c r="Q458" s="197"/>
      <c r="R458" s="197"/>
      <c r="S458" s="197"/>
      <c r="T458" s="198"/>
      <c r="AT458" s="194" t="s">
        <v>1417</v>
      </c>
      <c r="AU458" s="194" t="s">
        <v>1360</v>
      </c>
      <c r="AV458" s="12" t="s">
        <v>1300</v>
      </c>
      <c r="AW458" s="12" t="s">
        <v>1316</v>
      </c>
      <c r="AX458" s="12" t="s">
        <v>1352</v>
      </c>
      <c r="AY458" s="194" t="s">
        <v>1404</v>
      </c>
    </row>
    <row r="459" spans="2:51" s="11" customFormat="1" ht="13.5">
      <c r="B459" s="181"/>
      <c r="D459" s="178" t="s">
        <v>1417</v>
      </c>
      <c r="E459" s="190" t="s">
        <v>1299</v>
      </c>
      <c r="F459" s="199" t="s">
        <v>1196</v>
      </c>
      <c r="H459" s="200">
        <v>4</v>
      </c>
      <c r="I459" s="186"/>
      <c r="L459" s="181"/>
      <c r="M459" s="187"/>
      <c r="N459" s="188"/>
      <c r="O459" s="188"/>
      <c r="P459" s="188"/>
      <c r="Q459" s="188"/>
      <c r="R459" s="188"/>
      <c r="S459" s="188"/>
      <c r="T459" s="189"/>
      <c r="AT459" s="190" t="s">
        <v>1417</v>
      </c>
      <c r="AU459" s="190" t="s">
        <v>1360</v>
      </c>
      <c r="AV459" s="11" t="s">
        <v>1360</v>
      </c>
      <c r="AW459" s="11" t="s">
        <v>1316</v>
      </c>
      <c r="AX459" s="11" t="s">
        <v>1352</v>
      </c>
      <c r="AY459" s="190" t="s">
        <v>1404</v>
      </c>
    </row>
    <row r="460" spans="2:51" s="11" customFormat="1" ht="13.5">
      <c r="B460" s="181"/>
      <c r="D460" s="178" t="s">
        <v>1417</v>
      </c>
      <c r="E460" s="190" t="s">
        <v>1299</v>
      </c>
      <c r="F460" s="199" t="s">
        <v>1197</v>
      </c>
      <c r="H460" s="200">
        <v>4</v>
      </c>
      <c r="I460" s="186"/>
      <c r="L460" s="181"/>
      <c r="M460" s="187"/>
      <c r="N460" s="188"/>
      <c r="O460" s="188"/>
      <c r="P460" s="188"/>
      <c r="Q460" s="188"/>
      <c r="R460" s="188"/>
      <c r="S460" s="188"/>
      <c r="T460" s="189"/>
      <c r="AT460" s="190" t="s">
        <v>1417</v>
      </c>
      <c r="AU460" s="190" t="s">
        <v>1360</v>
      </c>
      <c r="AV460" s="11" t="s">
        <v>1360</v>
      </c>
      <c r="AW460" s="11" t="s">
        <v>1316</v>
      </c>
      <c r="AX460" s="11" t="s">
        <v>1352</v>
      </c>
      <c r="AY460" s="190" t="s">
        <v>1404</v>
      </c>
    </row>
    <row r="461" spans="2:51" s="11" customFormat="1" ht="13.5">
      <c r="B461" s="181"/>
      <c r="D461" s="178" t="s">
        <v>1417</v>
      </c>
      <c r="E461" s="190" t="s">
        <v>1299</v>
      </c>
      <c r="F461" s="199" t="s">
        <v>1198</v>
      </c>
      <c r="H461" s="200">
        <v>2</v>
      </c>
      <c r="I461" s="186"/>
      <c r="L461" s="181"/>
      <c r="M461" s="187"/>
      <c r="N461" s="188"/>
      <c r="O461" s="188"/>
      <c r="P461" s="188"/>
      <c r="Q461" s="188"/>
      <c r="R461" s="188"/>
      <c r="S461" s="188"/>
      <c r="T461" s="189"/>
      <c r="AT461" s="190" t="s">
        <v>1417</v>
      </c>
      <c r="AU461" s="190" t="s">
        <v>1360</v>
      </c>
      <c r="AV461" s="11" t="s">
        <v>1360</v>
      </c>
      <c r="AW461" s="11" t="s">
        <v>1316</v>
      </c>
      <c r="AX461" s="11" t="s">
        <v>1352</v>
      </c>
      <c r="AY461" s="190" t="s">
        <v>1404</v>
      </c>
    </row>
    <row r="462" spans="2:51" s="11" customFormat="1" ht="13.5">
      <c r="B462" s="181"/>
      <c r="D462" s="178" t="s">
        <v>1417</v>
      </c>
      <c r="E462" s="190" t="s">
        <v>1299</v>
      </c>
      <c r="F462" s="199" t="s">
        <v>1199</v>
      </c>
      <c r="H462" s="200">
        <v>7</v>
      </c>
      <c r="I462" s="186"/>
      <c r="L462" s="181"/>
      <c r="M462" s="187"/>
      <c r="N462" s="188"/>
      <c r="O462" s="188"/>
      <c r="P462" s="188"/>
      <c r="Q462" s="188"/>
      <c r="R462" s="188"/>
      <c r="S462" s="188"/>
      <c r="T462" s="189"/>
      <c r="AT462" s="190" t="s">
        <v>1417</v>
      </c>
      <c r="AU462" s="190" t="s">
        <v>1360</v>
      </c>
      <c r="AV462" s="11" t="s">
        <v>1360</v>
      </c>
      <c r="AW462" s="11" t="s">
        <v>1316</v>
      </c>
      <c r="AX462" s="11" t="s">
        <v>1352</v>
      </c>
      <c r="AY462" s="190" t="s">
        <v>1404</v>
      </c>
    </row>
    <row r="463" spans="2:51" s="11" customFormat="1" ht="13.5">
      <c r="B463" s="181"/>
      <c r="D463" s="178" t="s">
        <v>1417</v>
      </c>
      <c r="E463" s="190" t="s">
        <v>1299</v>
      </c>
      <c r="F463" s="199" t="s">
        <v>1200</v>
      </c>
      <c r="H463" s="200">
        <v>11</v>
      </c>
      <c r="I463" s="186"/>
      <c r="L463" s="181"/>
      <c r="M463" s="187"/>
      <c r="N463" s="188"/>
      <c r="O463" s="188"/>
      <c r="P463" s="188"/>
      <c r="Q463" s="188"/>
      <c r="R463" s="188"/>
      <c r="S463" s="188"/>
      <c r="T463" s="189"/>
      <c r="AT463" s="190" t="s">
        <v>1417</v>
      </c>
      <c r="AU463" s="190" t="s">
        <v>1360</v>
      </c>
      <c r="AV463" s="11" t="s">
        <v>1360</v>
      </c>
      <c r="AW463" s="11" t="s">
        <v>1316</v>
      </c>
      <c r="AX463" s="11" t="s">
        <v>1352</v>
      </c>
      <c r="AY463" s="190" t="s">
        <v>1404</v>
      </c>
    </row>
    <row r="464" spans="2:51" s="11" customFormat="1" ht="13.5">
      <c r="B464" s="181"/>
      <c r="D464" s="178" t="s">
        <v>1417</v>
      </c>
      <c r="E464" s="190" t="s">
        <v>1299</v>
      </c>
      <c r="F464" s="199" t="s">
        <v>1201</v>
      </c>
      <c r="H464" s="200">
        <v>19</v>
      </c>
      <c r="I464" s="186"/>
      <c r="L464" s="181"/>
      <c r="M464" s="187"/>
      <c r="N464" s="188"/>
      <c r="O464" s="188"/>
      <c r="P464" s="188"/>
      <c r="Q464" s="188"/>
      <c r="R464" s="188"/>
      <c r="S464" s="188"/>
      <c r="T464" s="189"/>
      <c r="AT464" s="190" t="s">
        <v>1417</v>
      </c>
      <c r="AU464" s="190" t="s">
        <v>1360</v>
      </c>
      <c r="AV464" s="11" t="s">
        <v>1360</v>
      </c>
      <c r="AW464" s="11" t="s">
        <v>1316</v>
      </c>
      <c r="AX464" s="11" t="s">
        <v>1352</v>
      </c>
      <c r="AY464" s="190" t="s">
        <v>1404</v>
      </c>
    </row>
    <row r="465" spans="2:51" s="11" customFormat="1" ht="13.5">
      <c r="B465" s="181"/>
      <c r="D465" s="178" t="s">
        <v>1417</v>
      </c>
      <c r="E465" s="190" t="s">
        <v>1299</v>
      </c>
      <c r="F465" s="199" t="s">
        <v>1202</v>
      </c>
      <c r="H465" s="200">
        <v>2</v>
      </c>
      <c r="I465" s="186"/>
      <c r="L465" s="181"/>
      <c r="M465" s="187"/>
      <c r="N465" s="188"/>
      <c r="O465" s="188"/>
      <c r="P465" s="188"/>
      <c r="Q465" s="188"/>
      <c r="R465" s="188"/>
      <c r="S465" s="188"/>
      <c r="T465" s="189"/>
      <c r="AT465" s="190" t="s">
        <v>1417</v>
      </c>
      <c r="AU465" s="190" t="s">
        <v>1360</v>
      </c>
      <c r="AV465" s="11" t="s">
        <v>1360</v>
      </c>
      <c r="AW465" s="11" t="s">
        <v>1316</v>
      </c>
      <c r="AX465" s="11" t="s">
        <v>1352</v>
      </c>
      <c r="AY465" s="190" t="s">
        <v>1404</v>
      </c>
    </row>
    <row r="466" spans="2:51" s="11" customFormat="1" ht="13.5">
      <c r="B466" s="181"/>
      <c r="D466" s="178" t="s">
        <v>1417</v>
      </c>
      <c r="E466" s="190" t="s">
        <v>1299</v>
      </c>
      <c r="F466" s="199" t="s">
        <v>1203</v>
      </c>
      <c r="H466" s="200">
        <v>1</v>
      </c>
      <c r="I466" s="186"/>
      <c r="L466" s="181"/>
      <c r="M466" s="187"/>
      <c r="N466" s="188"/>
      <c r="O466" s="188"/>
      <c r="P466" s="188"/>
      <c r="Q466" s="188"/>
      <c r="R466" s="188"/>
      <c r="S466" s="188"/>
      <c r="T466" s="189"/>
      <c r="AT466" s="190" t="s">
        <v>1417</v>
      </c>
      <c r="AU466" s="190" t="s">
        <v>1360</v>
      </c>
      <c r="AV466" s="11" t="s">
        <v>1360</v>
      </c>
      <c r="AW466" s="11" t="s">
        <v>1316</v>
      </c>
      <c r="AX466" s="11" t="s">
        <v>1352</v>
      </c>
      <c r="AY466" s="190" t="s">
        <v>1404</v>
      </c>
    </row>
    <row r="467" spans="2:51" s="11" customFormat="1" ht="13.5">
      <c r="B467" s="181"/>
      <c r="D467" s="178" t="s">
        <v>1417</v>
      </c>
      <c r="E467" s="190" t="s">
        <v>1299</v>
      </c>
      <c r="F467" s="199" t="s">
        <v>1204</v>
      </c>
      <c r="H467" s="200">
        <v>1</v>
      </c>
      <c r="I467" s="186"/>
      <c r="L467" s="181"/>
      <c r="M467" s="187"/>
      <c r="N467" s="188"/>
      <c r="O467" s="188"/>
      <c r="P467" s="188"/>
      <c r="Q467" s="188"/>
      <c r="R467" s="188"/>
      <c r="S467" s="188"/>
      <c r="T467" s="189"/>
      <c r="AT467" s="190" t="s">
        <v>1417</v>
      </c>
      <c r="AU467" s="190" t="s">
        <v>1360</v>
      </c>
      <c r="AV467" s="11" t="s">
        <v>1360</v>
      </c>
      <c r="AW467" s="11" t="s">
        <v>1316</v>
      </c>
      <c r="AX467" s="11" t="s">
        <v>1352</v>
      </c>
      <c r="AY467" s="190" t="s">
        <v>1404</v>
      </c>
    </row>
    <row r="468" spans="2:51" s="11" customFormat="1" ht="13.5">
      <c r="B468" s="181"/>
      <c r="D468" s="178" t="s">
        <v>1417</v>
      </c>
      <c r="E468" s="190" t="s">
        <v>1299</v>
      </c>
      <c r="F468" s="199" t="s">
        <v>1205</v>
      </c>
      <c r="H468" s="200">
        <v>2</v>
      </c>
      <c r="I468" s="186"/>
      <c r="L468" s="181"/>
      <c r="M468" s="187"/>
      <c r="N468" s="188"/>
      <c r="O468" s="188"/>
      <c r="P468" s="188"/>
      <c r="Q468" s="188"/>
      <c r="R468" s="188"/>
      <c r="S468" s="188"/>
      <c r="T468" s="189"/>
      <c r="AT468" s="190" t="s">
        <v>1417</v>
      </c>
      <c r="AU468" s="190" t="s">
        <v>1360</v>
      </c>
      <c r="AV468" s="11" t="s">
        <v>1360</v>
      </c>
      <c r="AW468" s="11" t="s">
        <v>1316</v>
      </c>
      <c r="AX468" s="11" t="s">
        <v>1352</v>
      </c>
      <c r="AY468" s="190" t="s">
        <v>1404</v>
      </c>
    </row>
    <row r="469" spans="2:51" s="13" customFormat="1" ht="13.5">
      <c r="B469" s="201"/>
      <c r="D469" s="182" t="s">
        <v>1417</v>
      </c>
      <c r="E469" s="202" t="s">
        <v>1299</v>
      </c>
      <c r="F469" s="203" t="s">
        <v>1436</v>
      </c>
      <c r="H469" s="204">
        <v>53</v>
      </c>
      <c r="I469" s="205"/>
      <c r="L469" s="201"/>
      <c r="M469" s="206"/>
      <c r="N469" s="207"/>
      <c r="O469" s="207"/>
      <c r="P469" s="207"/>
      <c r="Q469" s="207"/>
      <c r="R469" s="207"/>
      <c r="S469" s="207"/>
      <c r="T469" s="208"/>
      <c r="AT469" s="209" t="s">
        <v>1417</v>
      </c>
      <c r="AU469" s="209" t="s">
        <v>1360</v>
      </c>
      <c r="AV469" s="13" t="s">
        <v>1411</v>
      </c>
      <c r="AW469" s="13" t="s">
        <v>1316</v>
      </c>
      <c r="AX469" s="13" t="s">
        <v>1300</v>
      </c>
      <c r="AY469" s="209" t="s">
        <v>1404</v>
      </c>
    </row>
    <row r="470" spans="2:65" s="1" customFormat="1" ht="22.5" customHeight="1">
      <c r="B470" s="165"/>
      <c r="C470" s="166" t="s">
        <v>1206</v>
      </c>
      <c r="D470" s="166" t="s">
        <v>1406</v>
      </c>
      <c r="E470" s="167" t="s">
        <v>1207</v>
      </c>
      <c r="F470" s="168" t="s">
        <v>1208</v>
      </c>
      <c r="G470" s="169" t="s">
        <v>915</v>
      </c>
      <c r="H470" s="170">
        <v>3180</v>
      </c>
      <c r="I470" s="171"/>
      <c r="J470" s="172">
        <f>ROUND(I470*H470,2)</f>
        <v>0</v>
      </c>
      <c r="K470" s="168" t="s">
        <v>1410</v>
      </c>
      <c r="L470" s="35"/>
      <c r="M470" s="173" t="s">
        <v>1299</v>
      </c>
      <c r="N470" s="174" t="s">
        <v>1323</v>
      </c>
      <c r="O470" s="36"/>
      <c r="P470" s="175">
        <f>O470*H470</f>
        <v>0</v>
      </c>
      <c r="Q470" s="175">
        <v>0</v>
      </c>
      <c r="R470" s="175">
        <f>Q470*H470</f>
        <v>0</v>
      </c>
      <c r="S470" s="175">
        <v>0</v>
      </c>
      <c r="T470" s="176">
        <f>S470*H470</f>
        <v>0</v>
      </c>
      <c r="AR470" s="18" t="s">
        <v>1411</v>
      </c>
      <c r="AT470" s="18" t="s">
        <v>1406</v>
      </c>
      <c r="AU470" s="18" t="s">
        <v>1360</v>
      </c>
      <c r="AY470" s="18" t="s">
        <v>1404</v>
      </c>
      <c r="BE470" s="177">
        <f>IF(N470="základní",J470,0)</f>
        <v>0</v>
      </c>
      <c r="BF470" s="177">
        <f>IF(N470="snížená",J470,0)</f>
        <v>0</v>
      </c>
      <c r="BG470" s="177">
        <f>IF(N470="zákl. přenesená",J470,0)</f>
        <v>0</v>
      </c>
      <c r="BH470" s="177">
        <f>IF(N470="sníž. přenesená",J470,0)</f>
        <v>0</v>
      </c>
      <c r="BI470" s="177">
        <f>IF(N470="nulová",J470,0)</f>
        <v>0</v>
      </c>
      <c r="BJ470" s="18" t="s">
        <v>1300</v>
      </c>
      <c r="BK470" s="177">
        <f>ROUND(I470*H470,2)</f>
        <v>0</v>
      </c>
      <c r="BL470" s="18" t="s">
        <v>1411</v>
      </c>
      <c r="BM470" s="18" t="s">
        <v>1209</v>
      </c>
    </row>
    <row r="471" spans="2:47" s="1" customFormat="1" ht="27">
      <c r="B471" s="35"/>
      <c r="D471" s="178" t="s">
        <v>1413</v>
      </c>
      <c r="F471" s="179" t="s">
        <v>1210</v>
      </c>
      <c r="I471" s="134"/>
      <c r="L471" s="35"/>
      <c r="M471" s="65"/>
      <c r="N471" s="36"/>
      <c r="O471" s="36"/>
      <c r="P471" s="36"/>
      <c r="Q471" s="36"/>
      <c r="R471" s="36"/>
      <c r="S471" s="36"/>
      <c r="T471" s="66"/>
      <c r="AT471" s="18" t="s">
        <v>1413</v>
      </c>
      <c r="AU471" s="18" t="s">
        <v>1360</v>
      </c>
    </row>
    <row r="472" spans="2:47" s="1" customFormat="1" ht="27">
      <c r="B472" s="35"/>
      <c r="D472" s="178" t="s">
        <v>1415</v>
      </c>
      <c r="F472" s="180" t="s">
        <v>1194</v>
      </c>
      <c r="I472" s="134"/>
      <c r="L472" s="35"/>
      <c r="M472" s="65"/>
      <c r="N472" s="36"/>
      <c r="O472" s="36"/>
      <c r="P472" s="36"/>
      <c r="Q472" s="36"/>
      <c r="R472" s="36"/>
      <c r="S472" s="36"/>
      <c r="T472" s="66"/>
      <c r="AT472" s="18" t="s">
        <v>1415</v>
      </c>
      <c r="AU472" s="18" t="s">
        <v>1360</v>
      </c>
    </row>
    <row r="473" spans="2:51" s="12" customFormat="1" ht="13.5">
      <c r="B473" s="191"/>
      <c r="D473" s="178" t="s">
        <v>1417</v>
      </c>
      <c r="E473" s="192" t="s">
        <v>1299</v>
      </c>
      <c r="F473" s="193" t="s">
        <v>1211</v>
      </c>
      <c r="H473" s="194" t="s">
        <v>1299</v>
      </c>
      <c r="I473" s="195"/>
      <c r="L473" s="191"/>
      <c r="M473" s="196"/>
      <c r="N473" s="197"/>
      <c r="O473" s="197"/>
      <c r="P473" s="197"/>
      <c r="Q473" s="197"/>
      <c r="R473" s="197"/>
      <c r="S473" s="197"/>
      <c r="T473" s="198"/>
      <c r="AT473" s="194" t="s">
        <v>1417</v>
      </c>
      <c r="AU473" s="194" t="s">
        <v>1360</v>
      </c>
      <c r="AV473" s="12" t="s">
        <v>1300</v>
      </c>
      <c r="AW473" s="12" t="s">
        <v>1316</v>
      </c>
      <c r="AX473" s="12" t="s">
        <v>1352</v>
      </c>
      <c r="AY473" s="194" t="s">
        <v>1404</v>
      </c>
    </row>
    <row r="474" spans="2:51" s="11" customFormat="1" ht="13.5">
      <c r="B474" s="181"/>
      <c r="D474" s="182" t="s">
        <v>1417</v>
      </c>
      <c r="E474" s="183" t="s">
        <v>1299</v>
      </c>
      <c r="F474" s="184" t="s">
        <v>1212</v>
      </c>
      <c r="H474" s="185">
        <v>3180</v>
      </c>
      <c r="I474" s="186"/>
      <c r="L474" s="181"/>
      <c r="M474" s="187"/>
      <c r="N474" s="188"/>
      <c r="O474" s="188"/>
      <c r="P474" s="188"/>
      <c r="Q474" s="188"/>
      <c r="R474" s="188"/>
      <c r="S474" s="188"/>
      <c r="T474" s="189"/>
      <c r="AT474" s="190" t="s">
        <v>1417</v>
      </c>
      <c r="AU474" s="190" t="s">
        <v>1360</v>
      </c>
      <c r="AV474" s="11" t="s">
        <v>1360</v>
      </c>
      <c r="AW474" s="11" t="s">
        <v>1316</v>
      </c>
      <c r="AX474" s="11" t="s">
        <v>1300</v>
      </c>
      <c r="AY474" s="190" t="s">
        <v>1404</v>
      </c>
    </row>
    <row r="475" spans="2:65" s="1" customFormat="1" ht="22.5" customHeight="1">
      <c r="B475" s="165"/>
      <c r="C475" s="166" t="s">
        <v>1213</v>
      </c>
      <c r="D475" s="166" t="s">
        <v>1406</v>
      </c>
      <c r="E475" s="167" t="s">
        <v>1214</v>
      </c>
      <c r="F475" s="168" t="s">
        <v>1215</v>
      </c>
      <c r="G475" s="169" t="s">
        <v>915</v>
      </c>
      <c r="H475" s="170">
        <v>4</v>
      </c>
      <c r="I475" s="171"/>
      <c r="J475" s="172">
        <f>ROUND(I475*H475,2)</f>
        <v>0</v>
      </c>
      <c r="K475" s="168" t="s">
        <v>1410</v>
      </c>
      <c r="L475" s="35"/>
      <c r="M475" s="173" t="s">
        <v>1299</v>
      </c>
      <c r="N475" s="174" t="s">
        <v>1323</v>
      </c>
      <c r="O475" s="36"/>
      <c r="P475" s="175">
        <f>O475*H475</f>
        <v>0</v>
      </c>
      <c r="Q475" s="175">
        <v>0</v>
      </c>
      <c r="R475" s="175">
        <f>Q475*H475</f>
        <v>0</v>
      </c>
      <c r="S475" s="175">
        <v>0</v>
      </c>
      <c r="T475" s="176">
        <f>S475*H475</f>
        <v>0</v>
      </c>
      <c r="AR475" s="18" t="s">
        <v>1411</v>
      </c>
      <c r="AT475" s="18" t="s">
        <v>1406</v>
      </c>
      <c r="AU475" s="18" t="s">
        <v>1360</v>
      </c>
      <c r="AY475" s="18" t="s">
        <v>1404</v>
      </c>
      <c r="BE475" s="177">
        <f>IF(N475="základní",J475,0)</f>
        <v>0</v>
      </c>
      <c r="BF475" s="177">
        <f>IF(N475="snížená",J475,0)</f>
        <v>0</v>
      </c>
      <c r="BG475" s="177">
        <f>IF(N475="zákl. přenesená",J475,0)</f>
        <v>0</v>
      </c>
      <c r="BH475" s="177">
        <f>IF(N475="sníž. přenesená",J475,0)</f>
        <v>0</v>
      </c>
      <c r="BI475" s="177">
        <f>IF(N475="nulová",J475,0)</f>
        <v>0</v>
      </c>
      <c r="BJ475" s="18" t="s">
        <v>1300</v>
      </c>
      <c r="BK475" s="177">
        <f>ROUND(I475*H475,2)</f>
        <v>0</v>
      </c>
      <c r="BL475" s="18" t="s">
        <v>1411</v>
      </c>
      <c r="BM475" s="18" t="s">
        <v>1216</v>
      </c>
    </row>
    <row r="476" spans="2:47" s="1" customFormat="1" ht="27">
      <c r="B476" s="35"/>
      <c r="D476" s="178" t="s">
        <v>1413</v>
      </c>
      <c r="F476" s="179" t="s">
        <v>1217</v>
      </c>
      <c r="I476" s="134"/>
      <c r="L476" s="35"/>
      <c r="M476" s="65"/>
      <c r="N476" s="36"/>
      <c r="O476" s="36"/>
      <c r="P476" s="36"/>
      <c r="Q476" s="36"/>
      <c r="R476" s="36"/>
      <c r="S476" s="36"/>
      <c r="T476" s="66"/>
      <c r="AT476" s="18" t="s">
        <v>1413</v>
      </c>
      <c r="AU476" s="18" t="s">
        <v>1360</v>
      </c>
    </row>
    <row r="477" spans="2:47" s="1" customFormat="1" ht="27">
      <c r="B477" s="35"/>
      <c r="D477" s="178" t="s">
        <v>1415</v>
      </c>
      <c r="F477" s="180" t="s">
        <v>1218</v>
      </c>
      <c r="I477" s="134"/>
      <c r="L477" s="35"/>
      <c r="M477" s="65"/>
      <c r="N477" s="36"/>
      <c r="O477" s="36"/>
      <c r="P477" s="36"/>
      <c r="Q477" s="36"/>
      <c r="R477" s="36"/>
      <c r="S477" s="36"/>
      <c r="T477" s="66"/>
      <c r="AT477" s="18" t="s">
        <v>1415</v>
      </c>
      <c r="AU477" s="18" t="s">
        <v>1360</v>
      </c>
    </row>
    <row r="478" spans="2:51" s="12" customFormat="1" ht="13.5">
      <c r="B478" s="191"/>
      <c r="D478" s="178" t="s">
        <v>1417</v>
      </c>
      <c r="E478" s="192" t="s">
        <v>1299</v>
      </c>
      <c r="F478" s="193" t="s">
        <v>1195</v>
      </c>
      <c r="H478" s="194" t="s">
        <v>1299</v>
      </c>
      <c r="I478" s="195"/>
      <c r="L478" s="191"/>
      <c r="M478" s="196"/>
      <c r="N478" s="197"/>
      <c r="O478" s="197"/>
      <c r="P478" s="197"/>
      <c r="Q478" s="197"/>
      <c r="R478" s="197"/>
      <c r="S478" s="197"/>
      <c r="T478" s="198"/>
      <c r="AT478" s="194" t="s">
        <v>1417</v>
      </c>
      <c r="AU478" s="194" t="s">
        <v>1360</v>
      </c>
      <c r="AV478" s="12" t="s">
        <v>1300</v>
      </c>
      <c r="AW478" s="12" t="s">
        <v>1316</v>
      </c>
      <c r="AX478" s="12" t="s">
        <v>1352</v>
      </c>
      <c r="AY478" s="194" t="s">
        <v>1404</v>
      </c>
    </row>
    <row r="479" spans="2:51" s="11" customFormat="1" ht="13.5">
      <c r="B479" s="181"/>
      <c r="D479" s="182" t="s">
        <v>1417</v>
      </c>
      <c r="E479" s="183" t="s">
        <v>1299</v>
      </c>
      <c r="F479" s="184" t="s">
        <v>1219</v>
      </c>
      <c r="H479" s="185">
        <v>4</v>
      </c>
      <c r="I479" s="186"/>
      <c r="L479" s="181"/>
      <c r="M479" s="187"/>
      <c r="N479" s="188"/>
      <c r="O479" s="188"/>
      <c r="P479" s="188"/>
      <c r="Q479" s="188"/>
      <c r="R479" s="188"/>
      <c r="S479" s="188"/>
      <c r="T479" s="189"/>
      <c r="AT479" s="190" t="s">
        <v>1417</v>
      </c>
      <c r="AU479" s="190" t="s">
        <v>1360</v>
      </c>
      <c r="AV479" s="11" t="s">
        <v>1360</v>
      </c>
      <c r="AW479" s="11" t="s">
        <v>1316</v>
      </c>
      <c r="AX479" s="11" t="s">
        <v>1300</v>
      </c>
      <c r="AY479" s="190" t="s">
        <v>1404</v>
      </c>
    </row>
    <row r="480" spans="2:65" s="1" customFormat="1" ht="31.5" customHeight="1">
      <c r="B480" s="165"/>
      <c r="C480" s="166" t="s">
        <v>1220</v>
      </c>
      <c r="D480" s="166" t="s">
        <v>1406</v>
      </c>
      <c r="E480" s="167" t="s">
        <v>1221</v>
      </c>
      <c r="F480" s="168" t="s">
        <v>1222</v>
      </c>
      <c r="G480" s="169" t="s">
        <v>915</v>
      </c>
      <c r="H480" s="170">
        <v>240</v>
      </c>
      <c r="I480" s="171"/>
      <c r="J480" s="172">
        <f>ROUND(I480*H480,2)</f>
        <v>0</v>
      </c>
      <c r="K480" s="168" t="s">
        <v>1410</v>
      </c>
      <c r="L480" s="35"/>
      <c r="M480" s="173" t="s">
        <v>1299</v>
      </c>
      <c r="N480" s="174" t="s">
        <v>1323</v>
      </c>
      <c r="O480" s="36"/>
      <c r="P480" s="175">
        <f>O480*H480</f>
        <v>0</v>
      </c>
      <c r="Q480" s="175">
        <v>0</v>
      </c>
      <c r="R480" s="175">
        <f>Q480*H480</f>
        <v>0</v>
      </c>
      <c r="S480" s="175">
        <v>0</v>
      </c>
      <c r="T480" s="176">
        <f>S480*H480</f>
        <v>0</v>
      </c>
      <c r="AR480" s="18" t="s">
        <v>1411</v>
      </c>
      <c r="AT480" s="18" t="s">
        <v>1406</v>
      </c>
      <c r="AU480" s="18" t="s">
        <v>1360</v>
      </c>
      <c r="AY480" s="18" t="s">
        <v>1404</v>
      </c>
      <c r="BE480" s="177">
        <f>IF(N480="základní",J480,0)</f>
        <v>0</v>
      </c>
      <c r="BF480" s="177">
        <f>IF(N480="snížená",J480,0)</f>
        <v>0</v>
      </c>
      <c r="BG480" s="177">
        <f>IF(N480="zákl. přenesená",J480,0)</f>
        <v>0</v>
      </c>
      <c r="BH480" s="177">
        <f>IF(N480="sníž. přenesená",J480,0)</f>
        <v>0</v>
      </c>
      <c r="BI480" s="177">
        <f>IF(N480="nulová",J480,0)</f>
        <v>0</v>
      </c>
      <c r="BJ480" s="18" t="s">
        <v>1300</v>
      </c>
      <c r="BK480" s="177">
        <f>ROUND(I480*H480,2)</f>
        <v>0</v>
      </c>
      <c r="BL480" s="18" t="s">
        <v>1411</v>
      </c>
      <c r="BM480" s="18" t="s">
        <v>1223</v>
      </c>
    </row>
    <row r="481" spans="2:47" s="1" customFormat="1" ht="27">
      <c r="B481" s="35"/>
      <c r="D481" s="178" t="s">
        <v>1413</v>
      </c>
      <c r="F481" s="179" t="s">
        <v>1224</v>
      </c>
      <c r="I481" s="134"/>
      <c r="L481" s="35"/>
      <c r="M481" s="65"/>
      <c r="N481" s="36"/>
      <c r="O481" s="36"/>
      <c r="P481" s="36"/>
      <c r="Q481" s="36"/>
      <c r="R481" s="36"/>
      <c r="S481" s="36"/>
      <c r="T481" s="66"/>
      <c r="AT481" s="18" t="s">
        <v>1413</v>
      </c>
      <c r="AU481" s="18" t="s">
        <v>1360</v>
      </c>
    </row>
    <row r="482" spans="2:47" s="1" customFormat="1" ht="27">
      <c r="B482" s="35"/>
      <c r="D482" s="178" t="s">
        <v>1415</v>
      </c>
      <c r="F482" s="180" t="s">
        <v>1218</v>
      </c>
      <c r="I482" s="134"/>
      <c r="L482" s="35"/>
      <c r="M482" s="65"/>
      <c r="N482" s="36"/>
      <c r="O482" s="36"/>
      <c r="P482" s="36"/>
      <c r="Q482" s="36"/>
      <c r="R482" s="36"/>
      <c r="S482" s="36"/>
      <c r="T482" s="66"/>
      <c r="AT482" s="18" t="s">
        <v>1415</v>
      </c>
      <c r="AU482" s="18" t="s">
        <v>1360</v>
      </c>
    </row>
    <row r="483" spans="2:51" s="12" customFormat="1" ht="13.5">
      <c r="B483" s="191"/>
      <c r="D483" s="178" t="s">
        <v>1417</v>
      </c>
      <c r="E483" s="192" t="s">
        <v>1299</v>
      </c>
      <c r="F483" s="193" t="s">
        <v>1211</v>
      </c>
      <c r="H483" s="194" t="s">
        <v>1299</v>
      </c>
      <c r="I483" s="195"/>
      <c r="L483" s="191"/>
      <c r="M483" s="196"/>
      <c r="N483" s="197"/>
      <c r="O483" s="197"/>
      <c r="P483" s="197"/>
      <c r="Q483" s="197"/>
      <c r="R483" s="197"/>
      <c r="S483" s="197"/>
      <c r="T483" s="198"/>
      <c r="AT483" s="194" t="s">
        <v>1417</v>
      </c>
      <c r="AU483" s="194" t="s">
        <v>1360</v>
      </c>
      <c r="AV483" s="12" t="s">
        <v>1300</v>
      </c>
      <c r="AW483" s="12" t="s">
        <v>1316</v>
      </c>
      <c r="AX483" s="12" t="s">
        <v>1352</v>
      </c>
      <c r="AY483" s="194" t="s">
        <v>1404</v>
      </c>
    </row>
    <row r="484" spans="2:51" s="11" customFormat="1" ht="13.5">
      <c r="B484" s="181"/>
      <c r="D484" s="182" t="s">
        <v>1417</v>
      </c>
      <c r="E484" s="183" t="s">
        <v>1299</v>
      </c>
      <c r="F484" s="184" t="s">
        <v>1225</v>
      </c>
      <c r="H484" s="185">
        <v>240</v>
      </c>
      <c r="I484" s="186"/>
      <c r="L484" s="181"/>
      <c r="M484" s="187"/>
      <c r="N484" s="188"/>
      <c r="O484" s="188"/>
      <c r="P484" s="188"/>
      <c r="Q484" s="188"/>
      <c r="R484" s="188"/>
      <c r="S484" s="188"/>
      <c r="T484" s="189"/>
      <c r="AT484" s="190" t="s">
        <v>1417</v>
      </c>
      <c r="AU484" s="190" t="s">
        <v>1360</v>
      </c>
      <c r="AV484" s="11" t="s">
        <v>1360</v>
      </c>
      <c r="AW484" s="11" t="s">
        <v>1316</v>
      </c>
      <c r="AX484" s="11" t="s">
        <v>1300</v>
      </c>
      <c r="AY484" s="190" t="s">
        <v>1404</v>
      </c>
    </row>
    <row r="485" spans="2:65" s="1" customFormat="1" ht="22.5" customHeight="1">
      <c r="B485" s="165"/>
      <c r="C485" s="166" t="s">
        <v>1226</v>
      </c>
      <c r="D485" s="166" t="s">
        <v>1406</v>
      </c>
      <c r="E485" s="167" t="s">
        <v>1227</v>
      </c>
      <c r="F485" s="168" t="s">
        <v>1228</v>
      </c>
      <c r="G485" s="169" t="s">
        <v>915</v>
      </c>
      <c r="H485" s="170">
        <v>20</v>
      </c>
      <c r="I485" s="171"/>
      <c r="J485" s="172">
        <f>ROUND(I485*H485,2)</f>
        <v>0</v>
      </c>
      <c r="K485" s="168" t="s">
        <v>1410</v>
      </c>
      <c r="L485" s="35"/>
      <c r="M485" s="173" t="s">
        <v>1299</v>
      </c>
      <c r="N485" s="174" t="s">
        <v>1323</v>
      </c>
      <c r="O485" s="36"/>
      <c r="P485" s="175">
        <f>O485*H485</f>
        <v>0</v>
      </c>
      <c r="Q485" s="175">
        <v>0</v>
      </c>
      <c r="R485" s="175">
        <f>Q485*H485</f>
        <v>0</v>
      </c>
      <c r="S485" s="175">
        <v>0</v>
      </c>
      <c r="T485" s="176">
        <f>S485*H485</f>
        <v>0</v>
      </c>
      <c r="AR485" s="18" t="s">
        <v>1411</v>
      </c>
      <c r="AT485" s="18" t="s">
        <v>1406</v>
      </c>
      <c r="AU485" s="18" t="s">
        <v>1360</v>
      </c>
      <c r="AY485" s="18" t="s">
        <v>1404</v>
      </c>
      <c r="BE485" s="177">
        <f>IF(N485="základní",J485,0)</f>
        <v>0</v>
      </c>
      <c r="BF485" s="177">
        <f>IF(N485="snížená",J485,0)</f>
        <v>0</v>
      </c>
      <c r="BG485" s="177">
        <f>IF(N485="zákl. přenesená",J485,0)</f>
        <v>0</v>
      </c>
      <c r="BH485" s="177">
        <f>IF(N485="sníž. přenesená",J485,0)</f>
        <v>0</v>
      </c>
      <c r="BI485" s="177">
        <f>IF(N485="nulová",J485,0)</f>
        <v>0</v>
      </c>
      <c r="BJ485" s="18" t="s">
        <v>1300</v>
      </c>
      <c r="BK485" s="177">
        <f>ROUND(I485*H485,2)</f>
        <v>0</v>
      </c>
      <c r="BL485" s="18" t="s">
        <v>1411</v>
      </c>
      <c r="BM485" s="18" t="s">
        <v>1229</v>
      </c>
    </row>
    <row r="486" spans="2:47" s="1" customFormat="1" ht="13.5">
      <c r="B486" s="35"/>
      <c r="D486" s="178" t="s">
        <v>1413</v>
      </c>
      <c r="F486" s="179" t="s">
        <v>1230</v>
      </c>
      <c r="I486" s="134"/>
      <c r="L486" s="35"/>
      <c r="M486" s="65"/>
      <c r="N486" s="36"/>
      <c r="O486" s="36"/>
      <c r="P486" s="36"/>
      <c r="Q486" s="36"/>
      <c r="R486" s="36"/>
      <c r="S486" s="36"/>
      <c r="T486" s="66"/>
      <c r="AT486" s="18" t="s">
        <v>1413</v>
      </c>
      <c r="AU486" s="18" t="s">
        <v>1360</v>
      </c>
    </row>
    <row r="487" spans="2:47" s="1" customFormat="1" ht="27">
      <c r="B487" s="35"/>
      <c r="D487" s="178" t="s">
        <v>1415</v>
      </c>
      <c r="F487" s="180" t="s">
        <v>1231</v>
      </c>
      <c r="I487" s="134"/>
      <c r="L487" s="35"/>
      <c r="M487" s="65"/>
      <c r="N487" s="36"/>
      <c r="O487" s="36"/>
      <c r="P487" s="36"/>
      <c r="Q487" s="36"/>
      <c r="R487" s="36"/>
      <c r="S487" s="36"/>
      <c r="T487" s="66"/>
      <c r="AT487" s="18" t="s">
        <v>1415</v>
      </c>
      <c r="AU487" s="18" t="s">
        <v>1360</v>
      </c>
    </row>
    <row r="488" spans="2:51" s="12" customFormat="1" ht="13.5">
      <c r="B488" s="191"/>
      <c r="D488" s="178" t="s">
        <v>1417</v>
      </c>
      <c r="E488" s="192" t="s">
        <v>1299</v>
      </c>
      <c r="F488" s="193" t="s">
        <v>1195</v>
      </c>
      <c r="H488" s="194" t="s">
        <v>1299</v>
      </c>
      <c r="I488" s="195"/>
      <c r="L488" s="191"/>
      <c r="M488" s="196"/>
      <c r="N488" s="197"/>
      <c r="O488" s="197"/>
      <c r="P488" s="197"/>
      <c r="Q488" s="197"/>
      <c r="R488" s="197"/>
      <c r="S488" s="197"/>
      <c r="T488" s="198"/>
      <c r="AT488" s="194" t="s">
        <v>1417</v>
      </c>
      <c r="AU488" s="194" t="s">
        <v>1360</v>
      </c>
      <c r="AV488" s="12" t="s">
        <v>1300</v>
      </c>
      <c r="AW488" s="12" t="s">
        <v>1316</v>
      </c>
      <c r="AX488" s="12" t="s">
        <v>1352</v>
      </c>
      <c r="AY488" s="194" t="s">
        <v>1404</v>
      </c>
    </row>
    <row r="489" spans="2:51" s="11" customFormat="1" ht="13.5">
      <c r="B489" s="181"/>
      <c r="D489" s="182" t="s">
        <v>1417</v>
      </c>
      <c r="E489" s="183" t="s">
        <v>1299</v>
      </c>
      <c r="F489" s="184" t="s">
        <v>1232</v>
      </c>
      <c r="H489" s="185">
        <v>20</v>
      </c>
      <c r="I489" s="186"/>
      <c r="L489" s="181"/>
      <c r="M489" s="187"/>
      <c r="N489" s="188"/>
      <c r="O489" s="188"/>
      <c r="P489" s="188"/>
      <c r="Q489" s="188"/>
      <c r="R489" s="188"/>
      <c r="S489" s="188"/>
      <c r="T489" s="189"/>
      <c r="AT489" s="190" t="s">
        <v>1417</v>
      </c>
      <c r="AU489" s="190" t="s">
        <v>1360</v>
      </c>
      <c r="AV489" s="11" t="s">
        <v>1360</v>
      </c>
      <c r="AW489" s="11" t="s">
        <v>1316</v>
      </c>
      <c r="AX489" s="11" t="s">
        <v>1300</v>
      </c>
      <c r="AY489" s="190" t="s">
        <v>1404</v>
      </c>
    </row>
    <row r="490" spans="2:65" s="1" customFormat="1" ht="22.5" customHeight="1">
      <c r="B490" s="165"/>
      <c r="C490" s="166" t="s">
        <v>1233</v>
      </c>
      <c r="D490" s="166" t="s">
        <v>1406</v>
      </c>
      <c r="E490" s="167" t="s">
        <v>1234</v>
      </c>
      <c r="F490" s="168" t="s">
        <v>1235</v>
      </c>
      <c r="G490" s="169" t="s">
        <v>915</v>
      </c>
      <c r="H490" s="170">
        <v>600</v>
      </c>
      <c r="I490" s="171"/>
      <c r="J490" s="172">
        <f>ROUND(I490*H490,2)</f>
        <v>0</v>
      </c>
      <c r="K490" s="168" t="s">
        <v>1410</v>
      </c>
      <c r="L490" s="35"/>
      <c r="M490" s="173" t="s">
        <v>1299</v>
      </c>
      <c r="N490" s="174" t="s">
        <v>1323</v>
      </c>
      <c r="O490" s="36"/>
      <c r="P490" s="175">
        <f>O490*H490</f>
        <v>0</v>
      </c>
      <c r="Q490" s="175">
        <v>0</v>
      </c>
      <c r="R490" s="175">
        <f>Q490*H490</f>
        <v>0</v>
      </c>
      <c r="S490" s="175">
        <v>0</v>
      </c>
      <c r="T490" s="176">
        <f>S490*H490</f>
        <v>0</v>
      </c>
      <c r="AR490" s="18" t="s">
        <v>1411</v>
      </c>
      <c r="AT490" s="18" t="s">
        <v>1406</v>
      </c>
      <c r="AU490" s="18" t="s">
        <v>1360</v>
      </c>
      <c r="AY490" s="18" t="s">
        <v>1404</v>
      </c>
      <c r="BE490" s="177">
        <f>IF(N490="základní",J490,0)</f>
        <v>0</v>
      </c>
      <c r="BF490" s="177">
        <f>IF(N490="snížená",J490,0)</f>
        <v>0</v>
      </c>
      <c r="BG490" s="177">
        <f>IF(N490="zákl. přenesená",J490,0)</f>
        <v>0</v>
      </c>
      <c r="BH490" s="177">
        <f>IF(N490="sníž. přenesená",J490,0)</f>
        <v>0</v>
      </c>
      <c r="BI490" s="177">
        <f>IF(N490="nulová",J490,0)</f>
        <v>0</v>
      </c>
      <c r="BJ490" s="18" t="s">
        <v>1300</v>
      </c>
      <c r="BK490" s="177">
        <f>ROUND(I490*H490,2)</f>
        <v>0</v>
      </c>
      <c r="BL490" s="18" t="s">
        <v>1411</v>
      </c>
      <c r="BM490" s="18" t="s">
        <v>1236</v>
      </c>
    </row>
    <row r="491" spans="2:47" s="1" customFormat="1" ht="27">
      <c r="B491" s="35"/>
      <c r="D491" s="178" t="s">
        <v>1413</v>
      </c>
      <c r="F491" s="179" t="s">
        <v>1237</v>
      </c>
      <c r="I491" s="134"/>
      <c r="L491" s="35"/>
      <c r="M491" s="65"/>
      <c r="N491" s="36"/>
      <c r="O491" s="36"/>
      <c r="P491" s="36"/>
      <c r="Q491" s="36"/>
      <c r="R491" s="36"/>
      <c r="S491" s="36"/>
      <c r="T491" s="66"/>
      <c r="AT491" s="18" t="s">
        <v>1413</v>
      </c>
      <c r="AU491" s="18" t="s">
        <v>1360</v>
      </c>
    </row>
    <row r="492" spans="2:47" s="1" customFormat="1" ht="27">
      <c r="B492" s="35"/>
      <c r="D492" s="178" t="s">
        <v>1415</v>
      </c>
      <c r="F492" s="180" t="s">
        <v>1231</v>
      </c>
      <c r="I492" s="134"/>
      <c r="L492" s="35"/>
      <c r="M492" s="65"/>
      <c r="N492" s="36"/>
      <c r="O492" s="36"/>
      <c r="P492" s="36"/>
      <c r="Q492" s="36"/>
      <c r="R492" s="36"/>
      <c r="S492" s="36"/>
      <c r="T492" s="66"/>
      <c r="AT492" s="18" t="s">
        <v>1415</v>
      </c>
      <c r="AU492" s="18" t="s">
        <v>1360</v>
      </c>
    </row>
    <row r="493" spans="2:51" s="12" customFormat="1" ht="13.5">
      <c r="B493" s="191"/>
      <c r="D493" s="178" t="s">
        <v>1417</v>
      </c>
      <c r="E493" s="192" t="s">
        <v>1299</v>
      </c>
      <c r="F493" s="193" t="s">
        <v>1238</v>
      </c>
      <c r="H493" s="194" t="s">
        <v>1299</v>
      </c>
      <c r="I493" s="195"/>
      <c r="L493" s="191"/>
      <c r="M493" s="196"/>
      <c r="N493" s="197"/>
      <c r="O493" s="197"/>
      <c r="P493" s="197"/>
      <c r="Q493" s="197"/>
      <c r="R493" s="197"/>
      <c r="S493" s="197"/>
      <c r="T493" s="198"/>
      <c r="AT493" s="194" t="s">
        <v>1417</v>
      </c>
      <c r="AU493" s="194" t="s">
        <v>1360</v>
      </c>
      <c r="AV493" s="12" t="s">
        <v>1300</v>
      </c>
      <c r="AW493" s="12" t="s">
        <v>1316</v>
      </c>
      <c r="AX493" s="12" t="s">
        <v>1352</v>
      </c>
      <c r="AY493" s="194" t="s">
        <v>1404</v>
      </c>
    </row>
    <row r="494" spans="2:51" s="11" customFormat="1" ht="13.5">
      <c r="B494" s="181"/>
      <c r="D494" s="182" t="s">
        <v>1417</v>
      </c>
      <c r="E494" s="183" t="s">
        <v>1299</v>
      </c>
      <c r="F494" s="184" t="s">
        <v>1239</v>
      </c>
      <c r="H494" s="185">
        <v>600</v>
      </c>
      <c r="I494" s="186"/>
      <c r="L494" s="181"/>
      <c r="M494" s="187"/>
      <c r="N494" s="188"/>
      <c r="O494" s="188"/>
      <c r="P494" s="188"/>
      <c r="Q494" s="188"/>
      <c r="R494" s="188"/>
      <c r="S494" s="188"/>
      <c r="T494" s="189"/>
      <c r="AT494" s="190" t="s">
        <v>1417</v>
      </c>
      <c r="AU494" s="190" t="s">
        <v>1360</v>
      </c>
      <c r="AV494" s="11" t="s">
        <v>1360</v>
      </c>
      <c r="AW494" s="11" t="s">
        <v>1316</v>
      </c>
      <c r="AX494" s="11" t="s">
        <v>1300</v>
      </c>
      <c r="AY494" s="190" t="s">
        <v>1404</v>
      </c>
    </row>
    <row r="495" spans="2:65" s="1" customFormat="1" ht="22.5" customHeight="1">
      <c r="B495" s="165"/>
      <c r="C495" s="166" t="s">
        <v>1240</v>
      </c>
      <c r="D495" s="166" t="s">
        <v>1406</v>
      </c>
      <c r="E495" s="167" t="s">
        <v>1241</v>
      </c>
      <c r="F495" s="168" t="s">
        <v>1242</v>
      </c>
      <c r="G495" s="169" t="s">
        <v>915</v>
      </c>
      <c r="H495" s="170">
        <v>1</v>
      </c>
      <c r="I495" s="171"/>
      <c r="J495" s="172">
        <f>ROUND(I495*H495,2)</f>
        <v>0</v>
      </c>
      <c r="K495" s="168" t="s">
        <v>1410</v>
      </c>
      <c r="L495" s="35"/>
      <c r="M495" s="173" t="s">
        <v>1299</v>
      </c>
      <c r="N495" s="174" t="s">
        <v>1323</v>
      </c>
      <c r="O495" s="36"/>
      <c r="P495" s="175">
        <f>O495*H495</f>
        <v>0</v>
      </c>
      <c r="Q495" s="175">
        <v>0.0007</v>
      </c>
      <c r="R495" s="175">
        <f>Q495*H495</f>
        <v>0.0007</v>
      </c>
      <c r="S495" s="175">
        <v>0</v>
      </c>
      <c r="T495" s="176">
        <f>S495*H495</f>
        <v>0</v>
      </c>
      <c r="AR495" s="18" t="s">
        <v>1411</v>
      </c>
      <c r="AT495" s="18" t="s">
        <v>1406</v>
      </c>
      <c r="AU495" s="18" t="s">
        <v>1360</v>
      </c>
      <c r="AY495" s="18" t="s">
        <v>1404</v>
      </c>
      <c r="BE495" s="177">
        <f>IF(N495="základní",J495,0)</f>
        <v>0</v>
      </c>
      <c r="BF495" s="177">
        <f>IF(N495="snížená",J495,0)</f>
        <v>0</v>
      </c>
      <c r="BG495" s="177">
        <f>IF(N495="zákl. přenesená",J495,0)</f>
        <v>0</v>
      </c>
      <c r="BH495" s="177">
        <f>IF(N495="sníž. přenesená",J495,0)</f>
        <v>0</v>
      </c>
      <c r="BI495" s="177">
        <f>IF(N495="nulová",J495,0)</f>
        <v>0</v>
      </c>
      <c r="BJ495" s="18" t="s">
        <v>1300</v>
      </c>
      <c r="BK495" s="177">
        <f>ROUND(I495*H495,2)</f>
        <v>0</v>
      </c>
      <c r="BL495" s="18" t="s">
        <v>1411</v>
      </c>
      <c r="BM495" s="18" t="s">
        <v>1243</v>
      </c>
    </row>
    <row r="496" spans="2:47" s="1" customFormat="1" ht="13.5">
      <c r="B496" s="35"/>
      <c r="D496" s="178" t="s">
        <v>1413</v>
      </c>
      <c r="F496" s="179" t="s">
        <v>1244</v>
      </c>
      <c r="I496" s="134"/>
      <c r="L496" s="35"/>
      <c r="M496" s="65"/>
      <c r="N496" s="36"/>
      <c r="O496" s="36"/>
      <c r="P496" s="36"/>
      <c r="Q496" s="36"/>
      <c r="R496" s="36"/>
      <c r="S496" s="36"/>
      <c r="T496" s="66"/>
      <c r="AT496" s="18" t="s">
        <v>1413</v>
      </c>
      <c r="AU496" s="18" t="s">
        <v>1360</v>
      </c>
    </row>
    <row r="497" spans="2:47" s="1" customFormat="1" ht="148.5">
      <c r="B497" s="35"/>
      <c r="D497" s="178" t="s">
        <v>1415</v>
      </c>
      <c r="F497" s="180" t="s">
        <v>1245</v>
      </c>
      <c r="I497" s="134"/>
      <c r="L497" s="35"/>
      <c r="M497" s="65"/>
      <c r="N497" s="36"/>
      <c r="O497" s="36"/>
      <c r="P497" s="36"/>
      <c r="Q497" s="36"/>
      <c r="R497" s="36"/>
      <c r="S497" s="36"/>
      <c r="T497" s="66"/>
      <c r="AT497" s="18" t="s">
        <v>1415</v>
      </c>
      <c r="AU497" s="18" t="s">
        <v>1360</v>
      </c>
    </row>
    <row r="498" spans="2:51" s="12" customFormat="1" ht="13.5">
      <c r="B498" s="191"/>
      <c r="D498" s="178" t="s">
        <v>1417</v>
      </c>
      <c r="E498" s="192" t="s">
        <v>1299</v>
      </c>
      <c r="F498" s="193" t="s">
        <v>1246</v>
      </c>
      <c r="H498" s="194" t="s">
        <v>1299</v>
      </c>
      <c r="I498" s="195"/>
      <c r="L498" s="191"/>
      <c r="M498" s="196"/>
      <c r="N498" s="197"/>
      <c r="O498" s="197"/>
      <c r="P498" s="197"/>
      <c r="Q498" s="197"/>
      <c r="R498" s="197"/>
      <c r="S498" s="197"/>
      <c r="T498" s="198"/>
      <c r="AT498" s="194" t="s">
        <v>1417</v>
      </c>
      <c r="AU498" s="194" t="s">
        <v>1360</v>
      </c>
      <c r="AV498" s="12" t="s">
        <v>1300</v>
      </c>
      <c r="AW498" s="12" t="s">
        <v>1316</v>
      </c>
      <c r="AX498" s="12" t="s">
        <v>1352</v>
      </c>
      <c r="AY498" s="194" t="s">
        <v>1404</v>
      </c>
    </row>
    <row r="499" spans="2:51" s="11" customFormat="1" ht="13.5">
      <c r="B499" s="181"/>
      <c r="D499" s="182" t="s">
        <v>1417</v>
      </c>
      <c r="E499" s="183" t="s">
        <v>1299</v>
      </c>
      <c r="F499" s="184" t="s">
        <v>1247</v>
      </c>
      <c r="H499" s="185">
        <v>1</v>
      </c>
      <c r="I499" s="186"/>
      <c r="L499" s="181"/>
      <c r="M499" s="187"/>
      <c r="N499" s="188"/>
      <c r="O499" s="188"/>
      <c r="P499" s="188"/>
      <c r="Q499" s="188"/>
      <c r="R499" s="188"/>
      <c r="S499" s="188"/>
      <c r="T499" s="189"/>
      <c r="AT499" s="190" t="s">
        <v>1417</v>
      </c>
      <c r="AU499" s="190" t="s">
        <v>1360</v>
      </c>
      <c r="AV499" s="11" t="s">
        <v>1360</v>
      </c>
      <c r="AW499" s="11" t="s">
        <v>1316</v>
      </c>
      <c r="AX499" s="11" t="s">
        <v>1300</v>
      </c>
      <c r="AY499" s="190" t="s">
        <v>1404</v>
      </c>
    </row>
    <row r="500" spans="2:65" s="1" customFormat="1" ht="22.5" customHeight="1">
      <c r="B500" s="165"/>
      <c r="C500" s="214" t="s">
        <v>1248</v>
      </c>
      <c r="D500" s="214" t="s">
        <v>841</v>
      </c>
      <c r="E500" s="215" t="s">
        <v>1249</v>
      </c>
      <c r="F500" s="216" t="s">
        <v>1250</v>
      </c>
      <c r="G500" s="217" t="s">
        <v>915</v>
      </c>
      <c r="H500" s="218">
        <v>1</v>
      </c>
      <c r="I500" s="219"/>
      <c r="J500" s="220">
        <f>ROUND(I500*H500,2)</f>
        <v>0</v>
      </c>
      <c r="K500" s="216" t="s">
        <v>1410</v>
      </c>
      <c r="L500" s="221"/>
      <c r="M500" s="222" t="s">
        <v>1299</v>
      </c>
      <c r="N500" s="223" t="s">
        <v>1323</v>
      </c>
      <c r="O500" s="36"/>
      <c r="P500" s="175">
        <f>O500*H500</f>
        <v>0</v>
      </c>
      <c r="Q500" s="175">
        <v>0.0031</v>
      </c>
      <c r="R500" s="175">
        <f>Q500*H500</f>
        <v>0.0031</v>
      </c>
      <c r="S500" s="175">
        <v>0</v>
      </c>
      <c r="T500" s="176">
        <f>S500*H500</f>
        <v>0</v>
      </c>
      <c r="AR500" s="18" t="s">
        <v>1469</v>
      </c>
      <c r="AT500" s="18" t="s">
        <v>841</v>
      </c>
      <c r="AU500" s="18" t="s">
        <v>1360</v>
      </c>
      <c r="AY500" s="18" t="s">
        <v>1404</v>
      </c>
      <c r="BE500" s="177">
        <f>IF(N500="základní",J500,0)</f>
        <v>0</v>
      </c>
      <c r="BF500" s="177">
        <f>IF(N500="snížená",J500,0)</f>
        <v>0</v>
      </c>
      <c r="BG500" s="177">
        <f>IF(N500="zákl. přenesená",J500,0)</f>
        <v>0</v>
      </c>
      <c r="BH500" s="177">
        <f>IF(N500="sníž. přenesená",J500,0)</f>
        <v>0</v>
      </c>
      <c r="BI500" s="177">
        <f>IF(N500="nulová",J500,0)</f>
        <v>0</v>
      </c>
      <c r="BJ500" s="18" t="s">
        <v>1300</v>
      </c>
      <c r="BK500" s="177">
        <f>ROUND(I500*H500,2)</f>
        <v>0</v>
      </c>
      <c r="BL500" s="18" t="s">
        <v>1411</v>
      </c>
      <c r="BM500" s="18" t="s">
        <v>1251</v>
      </c>
    </row>
    <row r="501" spans="2:47" s="1" customFormat="1" ht="40.5">
      <c r="B501" s="35"/>
      <c r="D501" s="182" t="s">
        <v>1413</v>
      </c>
      <c r="F501" s="227" t="s">
        <v>1252</v>
      </c>
      <c r="I501" s="134"/>
      <c r="L501" s="35"/>
      <c r="M501" s="65"/>
      <c r="N501" s="36"/>
      <c r="O501" s="36"/>
      <c r="P501" s="36"/>
      <c r="Q501" s="36"/>
      <c r="R501" s="36"/>
      <c r="S501" s="36"/>
      <c r="T501" s="66"/>
      <c r="AT501" s="18" t="s">
        <v>1413</v>
      </c>
      <c r="AU501" s="18" t="s">
        <v>1360</v>
      </c>
    </row>
    <row r="502" spans="2:65" s="1" customFormat="1" ht="22.5" customHeight="1">
      <c r="B502" s="165"/>
      <c r="C502" s="214" t="s">
        <v>1253</v>
      </c>
      <c r="D502" s="214" t="s">
        <v>841</v>
      </c>
      <c r="E502" s="215" t="s">
        <v>1254</v>
      </c>
      <c r="F502" s="216" t="s">
        <v>1255</v>
      </c>
      <c r="G502" s="217" t="s">
        <v>915</v>
      </c>
      <c r="H502" s="218">
        <v>1</v>
      </c>
      <c r="I502" s="219"/>
      <c r="J502" s="220">
        <f>ROUND(I502*H502,2)</f>
        <v>0</v>
      </c>
      <c r="K502" s="216" t="s">
        <v>1410</v>
      </c>
      <c r="L502" s="221"/>
      <c r="M502" s="222" t="s">
        <v>1299</v>
      </c>
      <c r="N502" s="223" t="s">
        <v>1323</v>
      </c>
      <c r="O502" s="36"/>
      <c r="P502" s="175">
        <f>O502*H502</f>
        <v>0</v>
      </c>
      <c r="Q502" s="175">
        <v>0.0061</v>
      </c>
      <c r="R502" s="175">
        <f>Q502*H502</f>
        <v>0.0061</v>
      </c>
      <c r="S502" s="175">
        <v>0</v>
      </c>
      <c r="T502" s="176">
        <f>S502*H502</f>
        <v>0</v>
      </c>
      <c r="AR502" s="18" t="s">
        <v>1469</v>
      </c>
      <c r="AT502" s="18" t="s">
        <v>841</v>
      </c>
      <c r="AU502" s="18" t="s">
        <v>1360</v>
      </c>
      <c r="AY502" s="18" t="s">
        <v>1404</v>
      </c>
      <c r="BE502" s="177">
        <f>IF(N502="základní",J502,0)</f>
        <v>0</v>
      </c>
      <c r="BF502" s="177">
        <f>IF(N502="snížená",J502,0)</f>
        <v>0</v>
      </c>
      <c r="BG502" s="177">
        <f>IF(N502="zákl. přenesená",J502,0)</f>
        <v>0</v>
      </c>
      <c r="BH502" s="177">
        <f>IF(N502="sníž. přenesená",J502,0)</f>
        <v>0</v>
      </c>
      <c r="BI502" s="177">
        <f>IF(N502="nulová",J502,0)</f>
        <v>0</v>
      </c>
      <c r="BJ502" s="18" t="s">
        <v>1300</v>
      </c>
      <c r="BK502" s="177">
        <f>ROUND(I502*H502,2)</f>
        <v>0</v>
      </c>
      <c r="BL502" s="18" t="s">
        <v>1411</v>
      </c>
      <c r="BM502" s="18" t="s">
        <v>1256</v>
      </c>
    </row>
    <row r="503" spans="2:47" s="1" customFormat="1" ht="13.5">
      <c r="B503" s="35"/>
      <c r="D503" s="182" t="s">
        <v>1413</v>
      </c>
      <c r="F503" s="227" t="s">
        <v>1257</v>
      </c>
      <c r="I503" s="134"/>
      <c r="L503" s="35"/>
      <c r="M503" s="65"/>
      <c r="N503" s="36"/>
      <c r="O503" s="36"/>
      <c r="P503" s="36"/>
      <c r="Q503" s="36"/>
      <c r="R503" s="36"/>
      <c r="S503" s="36"/>
      <c r="T503" s="66"/>
      <c r="AT503" s="18" t="s">
        <v>1413</v>
      </c>
      <c r="AU503" s="18" t="s">
        <v>1360</v>
      </c>
    </row>
    <row r="504" spans="2:65" s="1" customFormat="1" ht="22.5" customHeight="1">
      <c r="B504" s="165"/>
      <c r="C504" s="214" t="s">
        <v>1258</v>
      </c>
      <c r="D504" s="214" t="s">
        <v>841</v>
      </c>
      <c r="E504" s="215" t="s">
        <v>1259</v>
      </c>
      <c r="F504" s="216" t="s">
        <v>1260</v>
      </c>
      <c r="G504" s="217" t="s">
        <v>915</v>
      </c>
      <c r="H504" s="218">
        <v>1</v>
      </c>
      <c r="I504" s="219"/>
      <c r="J504" s="220">
        <f>ROUND(I504*H504,2)</f>
        <v>0</v>
      </c>
      <c r="K504" s="216" t="s">
        <v>1410</v>
      </c>
      <c r="L504" s="221"/>
      <c r="M504" s="222" t="s">
        <v>1299</v>
      </c>
      <c r="N504" s="223" t="s">
        <v>1323</v>
      </c>
      <c r="O504" s="36"/>
      <c r="P504" s="175">
        <f>O504*H504</f>
        <v>0</v>
      </c>
      <c r="Q504" s="175">
        <v>0.003</v>
      </c>
      <c r="R504" s="175">
        <f>Q504*H504</f>
        <v>0.003</v>
      </c>
      <c r="S504" s="175">
        <v>0</v>
      </c>
      <c r="T504" s="176">
        <f>S504*H504</f>
        <v>0</v>
      </c>
      <c r="AR504" s="18" t="s">
        <v>1469</v>
      </c>
      <c r="AT504" s="18" t="s">
        <v>841</v>
      </c>
      <c r="AU504" s="18" t="s">
        <v>1360</v>
      </c>
      <c r="AY504" s="18" t="s">
        <v>1404</v>
      </c>
      <c r="BE504" s="177">
        <f>IF(N504="základní",J504,0)</f>
        <v>0</v>
      </c>
      <c r="BF504" s="177">
        <f>IF(N504="snížená",J504,0)</f>
        <v>0</v>
      </c>
      <c r="BG504" s="177">
        <f>IF(N504="zákl. přenesená",J504,0)</f>
        <v>0</v>
      </c>
      <c r="BH504" s="177">
        <f>IF(N504="sníž. přenesená",J504,0)</f>
        <v>0</v>
      </c>
      <c r="BI504" s="177">
        <f>IF(N504="nulová",J504,0)</f>
        <v>0</v>
      </c>
      <c r="BJ504" s="18" t="s">
        <v>1300</v>
      </c>
      <c r="BK504" s="177">
        <f>ROUND(I504*H504,2)</f>
        <v>0</v>
      </c>
      <c r="BL504" s="18" t="s">
        <v>1411</v>
      </c>
      <c r="BM504" s="18" t="s">
        <v>1261</v>
      </c>
    </row>
    <row r="505" spans="2:47" s="1" customFormat="1" ht="13.5">
      <c r="B505" s="35"/>
      <c r="D505" s="182" t="s">
        <v>1413</v>
      </c>
      <c r="F505" s="227" t="s">
        <v>1262</v>
      </c>
      <c r="I505" s="134"/>
      <c r="L505" s="35"/>
      <c r="M505" s="65"/>
      <c r="N505" s="36"/>
      <c r="O505" s="36"/>
      <c r="P505" s="36"/>
      <c r="Q505" s="36"/>
      <c r="R505" s="36"/>
      <c r="S505" s="36"/>
      <c r="T505" s="66"/>
      <c r="AT505" s="18" t="s">
        <v>1413</v>
      </c>
      <c r="AU505" s="18" t="s">
        <v>1360</v>
      </c>
    </row>
    <row r="506" spans="2:65" s="1" customFormat="1" ht="22.5" customHeight="1">
      <c r="B506" s="165"/>
      <c r="C506" s="214" t="s">
        <v>1263</v>
      </c>
      <c r="D506" s="214" t="s">
        <v>841</v>
      </c>
      <c r="E506" s="215" t="s">
        <v>1264</v>
      </c>
      <c r="F506" s="216" t="s">
        <v>1265</v>
      </c>
      <c r="G506" s="217" t="s">
        <v>915</v>
      </c>
      <c r="H506" s="218">
        <v>1</v>
      </c>
      <c r="I506" s="219"/>
      <c r="J506" s="220">
        <f>ROUND(I506*H506,2)</f>
        <v>0</v>
      </c>
      <c r="K506" s="216" t="s">
        <v>1410</v>
      </c>
      <c r="L506" s="221"/>
      <c r="M506" s="222" t="s">
        <v>1299</v>
      </c>
      <c r="N506" s="223" t="s">
        <v>1323</v>
      </c>
      <c r="O506" s="36"/>
      <c r="P506" s="175">
        <f>O506*H506</f>
        <v>0</v>
      </c>
      <c r="Q506" s="175">
        <v>0.0001</v>
      </c>
      <c r="R506" s="175">
        <f>Q506*H506</f>
        <v>0.0001</v>
      </c>
      <c r="S506" s="175">
        <v>0</v>
      </c>
      <c r="T506" s="176">
        <f>S506*H506</f>
        <v>0</v>
      </c>
      <c r="AR506" s="18" t="s">
        <v>1469</v>
      </c>
      <c r="AT506" s="18" t="s">
        <v>841</v>
      </c>
      <c r="AU506" s="18" t="s">
        <v>1360</v>
      </c>
      <c r="AY506" s="18" t="s">
        <v>1404</v>
      </c>
      <c r="BE506" s="177">
        <f>IF(N506="základní",J506,0)</f>
        <v>0</v>
      </c>
      <c r="BF506" s="177">
        <f>IF(N506="snížená",J506,0)</f>
        <v>0</v>
      </c>
      <c r="BG506" s="177">
        <f>IF(N506="zákl. přenesená",J506,0)</f>
        <v>0</v>
      </c>
      <c r="BH506" s="177">
        <f>IF(N506="sníž. přenesená",J506,0)</f>
        <v>0</v>
      </c>
      <c r="BI506" s="177">
        <f>IF(N506="nulová",J506,0)</f>
        <v>0</v>
      </c>
      <c r="BJ506" s="18" t="s">
        <v>1300</v>
      </c>
      <c r="BK506" s="177">
        <f>ROUND(I506*H506,2)</f>
        <v>0</v>
      </c>
      <c r="BL506" s="18" t="s">
        <v>1411</v>
      </c>
      <c r="BM506" s="18" t="s">
        <v>1266</v>
      </c>
    </row>
    <row r="507" spans="2:47" s="1" customFormat="1" ht="27">
      <c r="B507" s="35"/>
      <c r="D507" s="182" t="s">
        <v>1413</v>
      </c>
      <c r="F507" s="227" t="s">
        <v>1267</v>
      </c>
      <c r="I507" s="134"/>
      <c r="L507" s="35"/>
      <c r="M507" s="65"/>
      <c r="N507" s="36"/>
      <c r="O507" s="36"/>
      <c r="P507" s="36"/>
      <c r="Q507" s="36"/>
      <c r="R507" s="36"/>
      <c r="S507" s="36"/>
      <c r="T507" s="66"/>
      <c r="AT507" s="18" t="s">
        <v>1413</v>
      </c>
      <c r="AU507" s="18" t="s">
        <v>1360</v>
      </c>
    </row>
    <row r="508" spans="2:65" s="1" customFormat="1" ht="22.5" customHeight="1">
      <c r="B508" s="165"/>
      <c r="C508" s="214" t="s">
        <v>1268</v>
      </c>
      <c r="D508" s="214" t="s">
        <v>841</v>
      </c>
      <c r="E508" s="215" t="s">
        <v>1269</v>
      </c>
      <c r="F508" s="216" t="s">
        <v>1270</v>
      </c>
      <c r="G508" s="217" t="s">
        <v>915</v>
      </c>
      <c r="H508" s="218">
        <v>2</v>
      </c>
      <c r="I508" s="219"/>
      <c r="J508" s="220">
        <f>ROUND(I508*H508,2)</f>
        <v>0</v>
      </c>
      <c r="K508" s="216" t="s">
        <v>1410</v>
      </c>
      <c r="L508" s="221"/>
      <c r="M508" s="222" t="s">
        <v>1299</v>
      </c>
      <c r="N508" s="223" t="s">
        <v>1323</v>
      </c>
      <c r="O508" s="36"/>
      <c r="P508" s="175">
        <f>O508*H508</f>
        <v>0</v>
      </c>
      <c r="Q508" s="175">
        <v>0.00035</v>
      </c>
      <c r="R508" s="175">
        <f>Q508*H508</f>
        <v>0.0007</v>
      </c>
      <c r="S508" s="175">
        <v>0</v>
      </c>
      <c r="T508" s="176">
        <f>S508*H508</f>
        <v>0</v>
      </c>
      <c r="AR508" s="18" t="s">
        <v>1469</v>
      </c>
      <c r="AT508" s="18" t="s">
        <v>841</v>
      </c>
      <c r="AU508" s="18" t="s">
        <v>1360</v>
      </c>
      <c r="AY508" s="18" t="s">
        <v>1404</v>
      </c>
      <c r="BE508" s="177">
        <f>IF(N508="základní",J508,0)</f>
        <v>0</v>
      </c>
      <c r="BF508" s="177">
        <f>IF(N508="snížená",J508,0)</f>
        <v>0</v>
      </c>
      <c r="BG508" s="177">
        <f>IF(N508="zákl. přenesená",J508,0)</f>
        <v>0</v>
      </c>
      <c r="BH508" s="177">
        <f>IF(N508="sníž. přenesená",J508,0)</f>
        <v>0</v>
      </c>
      <c r="BI508" s="177">
        <f>IF(N508="nulová",J508,0)</f>
        <v>0</v>
      </c>
      <c r="BJ508" s="18" t="s">
        <v>1300</v>
      </c>
      <c r="BK508" s="177">
        <f>ROUND(I508*H508,2)</f>
        <v>0</v>
      </c>
      <c r="BL508" s="18" t="s">
        <v>1411</v>
      </c>
      <c r="BM508" s="18" t="s">
        <v>1271</v>
      </c>
    </row>
    <row r="509" spans="2:47" s="1" customFormat="1" ht="13.5">
      <c r="B509" s="35"/>
      <c r="D509" s="178" t="s">
        <v>1413</v>
      </c>
      <c r="F509" s="179" t="s">
        <v>1270</v>
      </c>
      <c r="I509" s="134"/>
      <c r="L509" s="35"/>
      <c r="M509" s="65"/>
      <c r="N509" s="36"/>
      <c r="O509" s="36"/>
      <c r="P509" s="36"/>
      <c r="Q509" s="36"/>
      <c r="R509" s="36"/>
      <c r="S509" s="36"/>
      <c r="T509" s="66"/>
      <c r="AT509" s="18" t="s">
        <v>1413</v>
      </c>
      <c r="AU509" s="18" t="s">
        <v>1360</v>
      </c>
    </row>
    <row r="510" spans="2:51" s="11" customFormat="1" ht="13.5">
      <c r="B510" s="181"/>
      <c r="D510" s="182" t="s">
        <v>1417</v>
      </c>
      <c r="F510" s="184" t="s">
        <v>1272</v>
      </c>
      <c r="H510" s="185">
        <v>2</v>
      </c>
      <c r="I510" s="186"/>
      <c r="L510" s="181"/>
      <c r="M510" s="187"/>
      <c r="N510" s="188"/>
      <c r="O510" s="188"/>
      <c r="P510" s="188"/>
      <c r="Q510" s="188"/>
      <c r="R510" s="188"/>
      <c r="S510" s="188"/>
      <c r="T510" s="189"/>
      <c r="AT510" s="190" t="s">
        <v>1417</v>
      </c>
      <c r="AU510" s="190" t="s">
        <v>1360</v>
      </c>
      <c r="AV510" s="11" t="s">
        <v>1360</v>
      </c>
      <c r="AW510" s="11" t="s">
        <v>1281</v>
      </c>
      <c r="AX510" s="11" t="s">
        <v>1300</v>
      </c>
      <c r="AY510" s="190" t="s">
        <v>1404</v>
      </c>
    </row>
    <row r="511" spans="2:65" s="1" customFormat="1" ht="22.5" customHeight="1">
      <c r="B511" s="165"/>
      <c r="C511" s="166" t="s">
        <v>1273</v>
      </c>
      <c r="D511" s="166" t="s">
        <v>1406</v>
      </c>
      <c r="E511" s="167" t="s">
        <v>1274</v>
      </c>
      <c r="F511" s="168" t="s">
        <v>1275</v>
      </c>
      <c r="G511" s="169" t="s">
        <v>881</v>
      </c>
      <c r="H511" s="170">
        <v>12</v>
      </c>
      <c r="I511" s="171"/>
      <c r="J511" s="172">
        <f>ROUND(I511*H511,2)</f>
        <v>0</v>
      </c>
      <c r="K511" s="168" t="s">
        <v>1410</v>
      </c>
      <c r="L511" s="35"/>
      <c r="M511" s="173" t="s">
        <v>1299</v>
      </c>
      <c r="N511" s="174" t="s">
        <v>1323</v>
      </c>
      <c r="O511" s="36"/>
      <c r="P511" s="175">
        <f>O511*H511</f>
        <v>0</v>
      </c>
      <c r="Q511" s="175">
        <v>0.00065</v>
      </c>
      <c r="R511" s="175">
        <f>Q511*H511</f>
        <v>0.0078</v>
      </c>
      <c r="S511" s="175">
        <v>0</v>
      </c>
      <c r="T511" s="176">
        <f>S511*H511</f>
        <v>0</v>
      </c>
      <c r="AR511" s="18" t="s">
        <v>1411</v>
      </c>
      <c r="AT511" s="18" t="s">
        <v>1406</v>
      </c>
      <c r="AU511" s="18" t="s">
        <v>1360</v>
      </c>
      <c r="AY511" s="18" t="s">
        <v>1404</v>
      </c>
      <c r="BE511" s="177">
        <f>IF(N511="základní",J511,0)</f>
        <v>0</v>
      </c>
      <c r="BF511" s="177">
        <f>IF(N511="snížená",J511,0)</f>
        <v>0</v>
      </c>
      <c r="BG511" s="177">
        <f>IF(N511="zákl. přenesená",J511,0)</f>
        <v>0</v>
      </c>
      <c r="BH511" s="177">
        <f>IF(N511="sníž. přenesená",J511,0)</f>
        <v>0</v>
      </c>
      <c r="BI511" s="177">
        <f>IF(N511="nulová",J511,0)</f>
        <v>0</v>
      </c>
      <c r="BJ511" s="18" t="s">
        <v>1300</v>
      </c>
      <c r="BK511" s="177">
        <f>ROUND(I511*H511,2)</f>
        <v>0</v>
      </c>
      <c r="BL511" s="18" t="s">
        <v>1411</v>
      </c>
      <c r="BM511" s="18" t="s">
        <v>428</v>
      </c>
    </row>
    <row r="512" spans="2:47" s="1" customFormat="1" ht="13.5">
      <c r="B512" s="35"/>
      <c r="D512" s="178" t="s">
        <v>1413</v>
      </c>
      <c r="F512" s="179" t="s">
        <v>429</v>
      </c>
      <c r="I512" s="134"/>
      <c r="L512" s="35"/>
      <c r="M512" s="65"/>
      <c r="N512" s="36"/>
      <c r="O512" s="36"/>
      <c r="P512" s="36"/>
      <c r="Q512" s="36"/>
      <c r="R512" s="36"/>
      <c r="S512" s="36"/>
      <c r="T512" s="66"/>
      <c r="AT512" s="18" t="s">
        <v>1413</v>
      </c>
      <c r="AU512" s="18" t="s">
        <v>1360</v>
      </c>
    </row>
    <row r="513" spans="2:47" s="1" customFormat="1" ht="108">
      <c r="B513" s="35"/>
      <c r="D513" s="178" t="s">
        <v>1415</v>
      </c>
      <c r="F513" s="180" t="s">
        <v>430</v>
      </c>
      <c r="I513" s="134"/>
      <c r="L513" s="35"/>
      <c r="M513" s="65"/>
      <c r="N513" s="36"/>
      <c r="O513" s="36"/>
      <c r="P513" s="36"/>
      <c r="Q513" s="36"/>
      <c r="R513" s="36"/>
      <c r="S513" s="36"/>
      <c r="T513" s="66"/>
      <c r="AT513" s="18" t="s">
        <v>1415</v>
      </c>
      <c r="AU513" s="18" t="s">
        <v>1360</v>
      </c>
    </row>
    <row r="514" spans="2:51" s="12" customFormat="1" ht="13.5">
      <c r="B514" s="191"/>
      <c r="D514" s="178" t="s">
        <v>1417</v>
      </c>
      <c r="E514" s="192" t="s">
        <v>1299</v>
      </c>
      <c r="F514" s="193" t="s">
        <v>431</v>
      </c>
      <c r="H514" s="194" t="s">
        <v>1299</v>
      </c>
      <c r="I514" s="195"/>
      <c r="L514" s="191"/>
      <c r="M514" s="196"/>
      <c r="N514" s="197"/>
      <c r="O514" s="197"/>
      <c r="P514" s="197"/>
      <c r="Q514" s="197"/>
      <c r="R514" s="197"/>
      <c r="S514" s="197"/>
      <c r="T514" s="198"/>
      <c r="AT514" s="194" t="s">
        <v>1417</v>
      </c>
      <c r="AU514" s="194" t="s">
        <v>1360</v>
      </c>
      <c r="AV514" s="12" t="s">
        <v>1300</v>
      </c>
      <c r="AW514" s="12" t="s">
        <v>1316</v>
      </c>
      <c r="AX514" s="12" t="s">
        <v>1352</v>
      </c>
      <c r="AY514" s="194" t="s">
        <v>1404</v>
      </c>
    </row>
    <row r="515" spans="2:51" s="12" customFormat="1" ht="13.5">
      <c r="B515" s="191"/>
      <c r="D515" s="178" t="s">
        <v>1417</v>
      </c>
      <c r="E515" s="192" t="s">
        <v>1299</v>
      </c>
      <c r="F515" s="193" t="s">
        <v>432</v>
      </c>
      <c r="H515" s="194" t="s">
        <v>1299</v>
      </c>
      <c r="I515" s="195"/>
      <c r="L515" s="191"/>
      <c r="M515" s="196"/>
      <c r="N515" s="197"/>
      <c r="O515" s="197"/>
      <c r="P515" s="197"/>
      <c r="Q515" s="197"/>
      <c r="R515" s="197"/>
      <c r="S515" s="197"/>
      <c r="T515" s="198"/>
      <c r="AT515" s="194" t="s">
        <v>1417</v>
      </c>
      <c r="AU515" s="194" t="s">
        <v>1360</v>
      </c>
      <c r="AV515" s="12" t="s">
        <v>1300</v>
      </c>
      <c r="AW515" s="12" t="s">
        <v>1316</v>
      </c>
      <c r="AX515" s="12" t="s">
        <v>1352</v>
      </c>
      <c r="AY515" s="194" t="s">
        <v>1404</v>
      </c>
    </row>
    <row r="516" spans="2:51" s="11" customFormat="1" ht="13.5">
      <c r="B516" s="181"/>
      <c r="D516" s="178" t="s">
        <v>1417</v>
      </c>
      <c r="E516" s="190" t="s">
        <v>1299</v>
      </c>
      <c r="F516" s="199" t="s">
        <v>433</v>
      </c>
      <c r="H516" s="200">
        <v>7.5</v>
      </c>
      <c r="I516" s="186"/>
      <c r="L516" s="181"/>
      <c r="M516" s="187"/>
      <c r="N516" s="188"/>
      <c r="O516" s="188"/>
      <c r="P516" s="188"/>
      <c r="Q516" s="188"/>
      <c r="R516" s="188"/>
      <c r="S516" s="188"/>
      <c r="T516" s="189"/>
      <c r="AT516" s="190" t="s">
        <v>1417</v>
      </c>
      <c r="AU516" s="190" t="s">
        <v>1360</v>
      </c>
      <c r="AV516" s="11" t="s">
        <v>1360</v>
      </c>
      <c r="AW516" s="11" t="s">
        <v>1316</v>
      </c>
      <c r="AX516" s="11" t="s">
        <v>1352</v>
      </c>
      <c r="AY516" s="190" t="s">
        <v>1404</v>
      </c>
    </row>
    <row r="517" spans="2:51" s="11" customFormat="1" ht="13.5">
      <c r="B517" s="181"/>
      <c r="D517" s="178" t="s">
        <v>1417</v>
      </c>
      <c r="E517" s="190" t="s">
        <v>1299</v>
      </c>
      <c r="F517" s="199" t="s">
        <v>434</v>
      </c>
      <c r="H517" s="200">
        <v>4.5</v>
      </c>
      <c r="I517" s="186"/>
      <c r="L517" s="181"/>
      <c r="M517" s="187"/>
      <c r="N517" s="188"/>
      <c r="O517" s="188"/>
      <c r="P517" s="188"/>
      <c r="Q517" s="188"/>
      <c r="R517" s="188"/>
      <c r="S517" s="188"/>
      <c r="T517" s="189"/>
      <c r="AT517" s="190" t="s">
        <v>1417</v>
      </c>
      <c r="AU517" s="190" t="s">
        <v>1360</v>
      </c>
      <c r="AV517" s="11" t="s">
        <v>1360</v>
      </c>
      <c r="AW517" s="11" t="s">
        <v>1316</v>
      </c>
      <c r="AX517" s="11" t="s">
        <v>1352</v>
      </c>
      <c r="AY517" s="190" t="s">
        <v>1404</v>
      </c>
    </row>
    <row r="518" spans="2:51" s="13" customFormat="1" ht="13.5">
      <c r="B518" s="201"/>
      <c r="D518" s="182" t="s">
        <v>1417</v>
      </c>
      <c r="E518" s="202" t="s">
        <v>1299</v>
      </c>
      <c r="F518" s="203" t="s">
        <v>1436</v>
      </c>
      <c r="H518" s="204">
        <v>12</v>
      </c>
      <c r="I518" s="205"/>
      <c r="L518" s="201"/>
      <c r="M518" s="206"/>
      <c r="N518" s="207"/>
      <c r="O518" s="207"/>
      <c r="P518" s="207"/>
      <c r="Q518" s="207"/>
      <c r="R518" s="207"/>
      <c r="S518" s="207"/>
      <c r="T518" s="208"/>
      <c r="AT518" s="209" t="s">
        <v>1417</v>
      </c>
      <c r="AU518" s="209" t="s">
        <v>1360</v>
      </c>
      <c r="AV518" s="13" t="s">
        <v>1411</v>
      </c>
      <c r="AW518" s="13" t="s">
        <v>1316</v>
      </c>
      <c r="AX518" s="13" t="s">
        <v>1300</v>
      </c>
      <c r="AY518" s="209" t="s">
        <v>1404</v>
      </c>
    </row>
    <row r="519" spans="2:65" s="1" customFormat="1" ht="22.5" customHeight="1">
      <c r="B519" s="165"/>
      <c r="C519" s="166" t="s">
        <v>435</v>
      </c>
      <c r="D519" s="166" t="s">
        <v>1406</v>
      </c>
      <c r="E519" s="167" t="s">
        <v>436</v>
      </c>
      <c r="F519" s="168" t="s">
        <v>437</v>
      </c>
      <c r="G519" s="169" t="s">
        <v>881</v>
      </c>
      <c r="H519" s="170">
        <v>24</v>
      </c>
      <c r="I519" s="171"/>
      <c r="J519" s="172">
        <f>ROUND(I519*H519,2)</f>
        <v>0</v>
      </c>
      <c r="K519" s="168" t="s">
        <v>1410</v>
      </c>
      <c r="L519" s="35"/>
      <c r="M519" s="173" t="s">
        <v>1299</v>
      </c>
      <c r="N519" s="174" t="s">
        <v>1323</v>
      </c>
      <c r="O519" s="36"/>
      <c r="P519" s="175">
        <f>O519*H519</f>
        <v>0</v>
      </c>
      <c r="Q519" s="175">
        <v>0</v>
      </c>
      <c r="R519" s="175">
        <f>Q519*H519</f>
        <v>0</v>
      </c>
      <c r="S519" s="175">
        <v>0</v>
      </c>
      <c r="T519" s="176">
        <f>S519*H519</f>
        <v>0</v>
      </c>
      <c r="AR519" s="18" t="s">
        <v>1411</v>
      </c>
      <c r="AT519" s="18" t="s">
        <v>1406</v>
      </c>
      <c r="AU519" s="18" t="s">
        <v>1360</v>
      </c>
      <c r="AY519" s="18" t="s">
        <v>1404</v>
      </c>
      <c r="BE519" s="177">
        <f>IF(N519="základní",J519,0)</f>
        <v>0</v>
      </c>
      <c r="BF519" s="177">
        <f>IF(N519="snížená",J519,0)</f>
        <v>0</v>
      </c>
      <c r="BG519" s="177">
        <f>IF(N519="zákl. přenesená",J519,0)</f>
        <v>0</v>
      </c>
      <c r="BH519" s="177">
        <f>IF(N519="sníž. přenesená",J519,0)</f>
        <v>0</v>
      </c>
      <c r="BI519" s="177">
        <f>IF(N519="nulová",J519,0)</f>
        <v>0</v>
      </c>
      <c r="BJ519" s="18" t="s">
        <v>1300</v>
      </c>
      <c r="BK519" s="177">
        <f>ROUND(I519*H519,2)</f>
        <v>0</v>
      </c>
      <c r="BL519" s="18" t="s">
        <v>1411</v>
      </c>
      <c r="BM519" s="18" t="s">
        <v>438</v>
      </c>
    </row>
    <row r="520" spans="2:47" s="1" customFormat="1" ht="27">
      <c r="B520" s="35"/>
      <c r="D520" s="178" t="s">
        <v>1413</v>
      </c>
      <c r="F520" s="179" t="s">
        <v>439</v>
      </c>
      <c r="I520" s="134"/>
      <c r="L520" s="35"/>
      <c r="M520" s="65"/>
      <c r="N520" s="36"/>
      <c r="O520" s="36"/>
      <c r="P520" s="36"/>
      <c r="Q520" s="36"/>
      <c r="R520" s="36"/>
      <c r="S520" s="36"/>
      <c r="T520" s="66"/>
      <c r="AT520" s="18" t="s">
        <v>1413</v>
      </c>
      <c r="AU520" s="18" t="s">
        <v>1360</v>
      </c>
    </row>
    <row r="521" spans="2:47" s="1" customFormat="1" ht="40.5">
      <c r="B521" s="35"/>
      <c r="D521" s="178" t="s">
        <v>1415</v>
      </c>
      <c r="F521" s="180" t="s">
        <v>440</v>
      </c>
      <c r="I521" s="134"/>
      <c r="L521" s="35"/>
      <c r="M521" s="65"/>
      <c r="N521" s="36"/>
      <c r="O521" s="36"/>
      <c r="P521" s="36"/>
      <c r="Q521" s="36"/>
      <c r="R521" s="36"/>
      <c r="S521" s="36"/>
      <c r="T521" s="66"/>
      <c r="AT521" s="18" t="s">
        <v>1415</v>
      </c>
      <c r="AU521" s="18" t="s">
        <v>1360</v>
      </c>
    </row>
    <row r="522" spans="2:51" s="12" customFormat="1" ht="13.5">
      <c r="B522" s="191"/>
      <c r="D522" s="178" t="s">
        <v>1417</v>
      </c>
      <c r="E522" s="192" t="s">
        <v>1299</v>
      </c>
      <c r="F522" s="193" t="s">
        <v>431</v>
      </c>
      <c r="H522" s="194" t="s">
        <v>1299</v>
      </c>
      <c r="I522" s="195"/>
      <c r="L522" s="191"/>
      <c r="M522" s="196"/>
      <c r="N522" s="197"/>
      <c r="O522" s="197"/>
      <c r="P522" s="197"/>
      <c r="Q522" s="197"/>
      <c r="R522" s="197"/>
      <c r="S522" s="197"/>
      <c r="T522" s="198"/>
      <c r="AT522" s="194" t="s">
        <v>1417</v>
      </c>
      <c r="AU522" s="194" t="s">
        <v>1360</v>
      </c>
      <c r="AV522" s="12" t="s">
        <v>1300</v>
      </c>
      <c r="AW522" s="12" t="s">
        <v>1316</v>
      </c>
      <c r="AX522" s="12" t="s">
        <v>1352</v>
      </c>
      <c r="AY522" s="194" t="s">
        <v>1404</v>
      </c>
    </row>
    <row r="523" spans="2:51" s="12" customFormat="1" ht="13.5">
      <c r="B523" s="191"/>
      <c r="D523" s="178" t="s">
        <v>1417</v>
      </c>
      <c r="E523" s="192" t="s">
        <v>1299</v>
      </c>
      <c r="F523" s="193" t="s">
        <v>441</v>
      </c>
      <c r="H523" s="194" t="s">
        <v>1299</v>
      </c>
      <c r="I523" s="195"/>
      <c r="L523" s="191"/>
      <c r="M523" s="196"/>
      <c r="N523" s="197"/>
      <c r="O523" s="197"/>
      <c r="P523" s="197"/>
      <c r="Q523" s="197"/>
      <c r="R523" s="197"/>
      <c r="S523" s="197"/>
      <c r="T523" s="198"/>
      <c r="AT523" s="194" t="s">
        <v>1417</v>
      </c>
      <c r="AU523" s="194" t="s">
        <v>1360</v>
      </c>
      <c r="AV523" s="12" t="s">
        <v>1300</v>
      </c>
      <c r="AW523" s="12" t="s">
        <v>1316</v>
      </c>
      <c r="AX523" s="12" t="s">
        <v>1352</v>
      </c>
      <c r="AY523" s="194" t="s">
        <v>1404</v>
      </c>
    </row>
    <row r="524" spans="2:51" s="11" customFormat="1" ht="13.5">
      <c r="B524" s="181"/>
      <c r="D524" s="178" t="s">
        <v>1417</v>
      </c>
      <c r="E524" s="190" t="s">
        <v>1299</v>
      </c>
      <c r="F524" s="199" t="s">
        <v>442</v>
      </c>
      <c r="H524" s="200">
        <v>15</v>
      </c>
      <c r="I524" s="186"/>
      <c r="L524" s="181"/>
      <c r="M524" s="187"/>
      <c r="N524" s="188"/>
      <c r="O524" s="188"/>
      <c r="P524" s="188"/>
      <c r="Q524" s="188"/>
      <c r="R524" s="188"/>
      <c r="S524" s="188"/>
      <c r="T524" s="189"/>
      <c r="AT524" s="190" t="s">
        <v>1417</v>
      </c>
      <c r="AU524" s="190" t="s">
        <v>1360</v>
      </c>
      <c r="AV524" s="11" t="s">
        <v>1360</v>
      </c>
      <c r="AW524" s="11" t="s">
        <v>1316</v>
      </c>
      <c r="AX524" s="11" t="s">
        <v>1352</v>
      </c>
      <c r="AY524" s="190" t="s">
        <v>1404</v>
      </c>
    </row>
    <row r="525" spans="2:51" s="11" customFormat="1" ht="13.5">
      <c r="B525" s="181"/>
      <c r="D525" s="178" t="s">
        <v>1417</v>
      </c>
      <c r="E525" s="190" t="s">
        <v>1299</v>
      </c>
      <c r="F525" s="199" t="s">
        <v>443</v>
      </c>
      <c r="H525" s="200">
        <v>9</v>
      </c>
      <c r="I525" s="186"/>
      <c r="L525" s="181"/>
      <c r="M525" s="187"/>
      <c r="N525" s="188"/>
      <c r="O525" s="188"/>
      <c r="P525" s="188"/>
      <c r="Q525" s="188"/>
      <c r="R525" s="188"/>
      <c r="S525" s="188"/>
      <c r="T525" s="189"/>
      <c r="AT525" s="190" t="s">
        <v>1417</v>
      </c>
      <c r="AU525" s="190" t="s">
        <v>1360</v>
      </c>
      <c r="AV525" s="11" t="s">
        <v>1360</v>
      </c>
      <c r="AW525" s="11" t="s">
        <v>1316</v>
      </c>
      <c r="AX525" s="11" t="s">
        <v>1352</v>
      </c>
      <c r="AY525" s="190" t="s">
        <v>1404</v>
      </c>
    </row>
    <row r="526" spans="2:51" s="13" customFormat="1" ht="13.5">
      <c r="B526" s="201"/>
      <c r="D526" s="182" t="s">
        <v>1417</v>
      </c>
      <c r="E526" s="202" t="s">
        <v>1299</v>
      </c>
      <c r="F526" s="203" t="s">
        <v>1436</v>
      </c>
      <c r="H526" s="204">
        <v>24</v>
      </c>
      <c r="I526" s="205"/>
      <c r="L526" s="201"/>
      <c r="M526" s="206"/>
      <c r="N526" s="207"/>
      <c r="O526" s="207"/>
      <c r="P526" s="207"/>
      <c r="Q526" s="207"/>
      <c r="R526" s="207"/>
      <c r="S526" s="207"/>
      <c r="T526" s="208"/>
      <c r="AT526" s="209" t="s">
        <v>1417</v>
      </c>
      <c r="AU526" s="209" t="s">
        <v>1360</v>
      </c>
      <c r="AV526" s="13" t="s">
        <v>1411</v>
      </c>
      <c r="AW526" s="13" t="s">
        <v>1316</v>
      </c>
      <c r="AX526" s="13" t="s">
        <v>1300</v>
      </c>
      <c r="AY526" s="209" t="s">
        <v>1404</v>
      </c>
    </row>
    <row r="527" spans="2:65" s="1" customFormat="1" ht="22.5" customHeight="1">
      <c r="B527" s="165"/>
      <c r="C527" s="166" t="s">
        <v>444</v>
      </c>
      <c r="D527" s="166" t="s">
        <v>1406</v>
      </c>
      <c r="E527" s="167" t="s">
        <v>445</v>
      </c>
      <c r="F527" s="168" t="s">
        <v>446</v>
      </c>
      <c r="G527" s="169" t="s">
        <v>881</v>
      </c>
      <c r="H527" s="170">
        <v>481</v>
      </c>
      <c r="I527" s="171"/>
      <c r="J527" s="172">
        <f>ROUND(I527*H527,2)</f>
        <v>0</v>
      </c>
      <c r="K527" s="168" t="s">
        <v>1410</v>
      </c>
      <c r="L527" s="35"/>
      <c r="M527" s="173" t="s">
        <v>1299</v>
      </c>
      <c r="N527" s="174" t="s">
        <v>1323</v>
      </c>
      <c r="O527" s="36"/>
      <c r="P527" s="175">
        <f>O527*H527</f>
        <v>0</v>
      </c>
      <c r="Q527" s="175">
        <v>0.08978</v>
      </c>
      <c r="R527" s="175">
        <f>Q527*H527</f>
        <v>43.18418</v>
      </c>
      <c r="S527" s="175">
        <v>0</v>
      </c>
      <c r="T527" s="176">
        <f>S527*H527</f>
        <v>0</v>
      </c>
      <c r="AR527" s="18" t="s">
        <v>1411</v>
      </c>
      <c r="AT527" s="18" t="s">
        <v>1406</v>
      </c>
      <c r="AU527" s="18" t="s">
        <v>1360</v>
      </c>
      <c r="AY527" s="18" t="s">
        <v>1404</v>
      </c>
      <c r="BE527" s="177">
        <f>IF(N527="základní",J527,0)</f>
        <v>0</v>
      </c>
      <c r="BF527" s="177">
        <f>IF(N527="snížená",J527,0)</f>
        <v>0</v>
      </c>
      <c r="BG527" s="177">
        <f>IF(N527="zákl. přenesená",J527,0)</f>
        <v>0</v>
      </c>
      <c r="BH527" s="177">
        <f>IF(N527="sníž. přenesená",J527,0)</f>
        <v>0</v>
      </c>
      <c r="BI527" s="177">
        <f>IF(N527="nulová",J527,0)</f>
        <v>0</v>
      </c>
      <c r="BJ527" s="18" t="s">
        <v>1300</v>
      </c>
      <c r="BK527" s="177">
        <f>ROUND(I527*H527,2)</f>
        <v>0</v>
      </c>
      <c r="BL527" s="18" t="s">
        <v>1411</v>
      </c>
      <c r="BM527" s="18" t="s">
        <v>447</v>
      </c>
    </row>
    <row r="528" spans="2:47" s="1" customFormat="1" ht="40.5">
      <c r="B528" s="35"/>
      <c r="D528" s="178" t="s">
        <v>1413</v>
      </c>
      <c r="F528" s="179" t="s">
        <v>448</v>
      </c>
      <c r="I528" s="134"/>
      <c r="L528" s="35"/>
      <c r="M528" s="65"/>
      <c r="N528" s="36"/>
      <c r="O528" s="36"/>
      <c r="P528" s="36"/>
      <c r="Q528" s="36"/>
      <c r="R528" s="36"/>
      <c r="S528" s="36"/>
      <c r="T528" s="66"/>
      <c r="AT528" s="18" t="s">
        <v>1413</v>
      </c>
      <c r="AU528" s="18" t="s">
        <v>1360</v>
      </c>
    </row>
    <row r="529" spans="2:47" s="1" customFormat="1" ht="135">
      <c r="B529" s="35"/>
      <c r="D529" s="178" t="s">
        <v>1415</v>
      </c>
      <c r="F529" s="180" t="s">
        <v>449</v>
      </c>
      <c r="I529" s="134"/>
      <c r="L529" s="35"/>
      <c r="M529" s="65"/>
      <c r="N529" s="36"/>
      <c r="O529" s="36"/>
      <c r="P529" s="36"/>
      <c r="Q529" s="36"/>
      <c r="R529" s="36"/>
      <c r="S529" s="36"/>
      <c r="T529" s="66"/>
      <c r="AT529" s="18" t="s">
        <v>1415</v>
      </c>
      <c r="AU529" s="18" t="s">
        <v>1360</v>
      </c>
    </row>
    <row r="530" spans="2:51" s="12" customFormat="1" ht="13.5">
      <c r="B530" s="191"/>
      <c r="D530" s="178" t="s">
        <v>1417</v>
      </c>
      <c r="E530" s="192" t="s">
        <v>1299</v>
      </c>
      <c r="F530" s="193" t="s">
        <v>450</v>
      </c>
      <c r="H530" s="194" t="s">
        <v>1299</v>
      </c>
      <c r="I530" s="195"/>
      <c r="L530" s="191"/>
      <c r="M530" s="196"/>
      <c r="N530" s="197"/>
      <c r="O530" s="197"/>
      <c r="P530" s="197"/>
      <c r="Q530" s="197"/>
      <c r="R530" s="197"/>
      <c r="S530" s="197"/>
      <c r="T530" s="198"/>
      <c r="AT530" s="194" t="s">
        <v>1417</v>
      </c>
      <c r="AU530" s="194" t="s">
        <v>1360</v>
      </c>
      <c r="AV530" s="12" t="s">
        <v>1300</v>
      </c>
      <c r="AW530" s="12" t="s">
        <v>1316</v>
      </c>
      <c r="AX530" s="12" t="s">
        <v>1352</v>
      </c>
      <c r="AY530" s="194" t="s">
        <v>1404</v>
      </c>
    </row>
    <row r="531" spans="2:51" s="11" customFormat="1" ht="13.5">
      <c r="B531" s="181"/>
      <c r="D531" s="178" t="s">
        <v>1417</v>
      </c>
      <c r="E531" s="190" t="s">
        <v>1299</v>
      </c>
      <c r="F531" s="199" t="s">
        <v>451</v>
      </c>
      <c r="H531" s="200">
        <v>225</v>
      </c>
      <c r="I531" s="186"/>
      <c r="L531" s="181"/>
      <c r="M531" s="187"/>
      <c r="N531" s="188"/>
      <c r="O531" s="188"/>
      <c r="P531" s="188"/>
      <c r="Q531" s="188"/>
      <c r="R531" s="188"/>
      <c r="S531" s="188"/>
      <c r="T531" s="189"/>
      <c r="AT531" s="190" t="s">
        <v>1417</v>
      </c>
      <c r="AU531" s="190" t="s">
        <v>1360</v>
      </c>
      <c r="AV531" s="11" t="s">
        <v>1360</v>
      </c>
      <c r="AW531" s="11" t="s">
        <v>1316</v>
      </c>
      <c r="AX531" s="11" t="s">
        <v>1352</v>
      </c>
      <c r="AY531" s="190" t="s">
        <v>1404</v>
      </c>
    </row>
    <row r="532" spans="2:51" s="11" customFormat="1" ht="13.5">
      <c r="B532" s="181"/>
      <c r="D532" s="178" t="s">
        <v>1417</v>
      </c>
      <c r="E532" s="190" t="s">
        <v>1299</v>
      </c>
      <c r="F532" s="199" t="s">
        <v>452</v>
      </c>
      <c r="H532" s="200">
        <v>235</v>
      </c>
      <c r="I532" s="186"/>
      <c r="L532" s="181"/>
      <c r="M532" s="187"/>
      <c r="N532" s="188"/>
      <c r="O532" s="188"/>
      <c r="P532" s="188"/>
      <c r="Q532" s="188"/>
      <c r="R532" s="188"/>
      <c r="S532" s="188"/>
      <c r="T532" s="189"/>
      <c r="AT532" s="190" t="s">
        <v>1417</v>
      </c>
      <c r="AU532" s="190" t="s">
        <v>1360</v>
      </c>
      <c r="AV532" s="11" t="s">
        <v>1360</v>
      </c>
      <c r="AW532" s="11" t="s">
        <v>1316</v>
      </c>
      <c r="AX532" s="11" t="s">
        <v>1352</v>
      </c>
      <c r="AY532" s="190" t="s">
        <v>1404</v>
      </c>
    </row>
    <row r="533" spans="2:51" s="11" customFormat="1" ht="13.5">
      <c r="B533" s="181"/>
      <c r="D533" s="178" t="s">
        <v>1417</v>
      </c>
      <c r="E533" s="190" t="s">
        <v>1299</v>
      </c>
      <c r="F533" s="199" t="s">
        <v>1299</v>
      </c>
      <c r="H533" s="200">
        <v>0</v>
      </c>
      <c r="I533" s="186"/>
      <c r="L533" s="181"/>
      <c r="M533" s="187"/>
      <c r="N533" s="188"/>
      <c r="O533" s="188"/>
      <c r="P533" s="188"/>
      <c r="Q533" s="188"/>
      <c r="R533" s="188"/>
      <c r="S533" s="188"/>
      <c r="T533" s="189"/>
      <c r="AT533" s="190" t="s">
        <v>1417</v>
      </c>
      <c r="AU533" s="190" t="s">
        <v>1360</v>
      </c>
      <c r="AV533" s="11" t="s">
        <v>1360</v>
      </c>
      <c r="AW533" s="11" t="s">
        <v>1316</v>
      </c>
      <c r="AX533" s="11" t="s">
        <v>1352</v>
      </c>
      <c r="AY533" s="190" t="s">
        <v>1404</v>
      </c>
    </row>
    <row r="534" spans="2:51" s="11" customFormat="1" ht="13.5">
      <c r="B534" s="181"/>
      <c r="D534" s="178" t="s">
        <v>1417</v>
      </c>
      <c r="E534" s="190" t="s">
        <v>1299</v>
      </c>
      <c r="F534" s="199" t="s">
        <v>453</v>
      </c>
      <c r="H534" s="200">
        <v>21</v>
      </c>
      <c r="I534" s="186"/>
      <c r="L534" s="181"/>
      <c r="M534" s="187"/>
      <c r="N534" s="188"/>
      <c r="O534" s="188"/>
      <c r="P534" s="188"/>
      <c r="Q534" s="188"/>
      <c r="R534" s="188"/>
      <c r="S534" s="188"/>
      <c r="T534" s="189"/>
      <c r="AT534" s="190" t="s">
        <v>1417</v>
      </c>
      <c r="AU534" s="190" t="s">
        <v>1360</v>
      </c>
      <c r="AV534" s="11" t="s">
        <v>1360</v>
      </c>
      <c r="AW534" s="11" t="s">
        <v>1316</v>
      </c>
      <c r="AX534" s="11" t="s">
        <v>1352</v>
      </c>
      <c r="AY534" s="190" t="s">
        <v>1404</v>
      </c>
    </row>
    <row r="535" spans="2:51" s="12" customFormat="1" ht="13.5">
      <c r="B535" s="191"/>
      <c r="D535" s="178" t="s">
        <v>1417</v>
      </c>
      <c r="E535" s="192" t="s">
        <v>1299</v>
      </c>
      <c r="F535" s="193" t="s">
        <v>1449</v>
      </c>
      <c r="H535" s="194" t="s">
        <v>1299</v>
      </c>
      <c r="I535" s="195"/>
      <c r="L535" s="191"/>
      <c r="M535" s="196"/>
      <c r="N535" s="197"/>
      <c r="O535" s="197"/>
      <c r="P535" s="197"/>
      <c r="Q535" s="197"/>
      <c r="R535" s="197"/>
      <c r="S535" s="197"/>
      <c r="T535" s="198"/>
      <c r="AT535" s="194" t="s">
        <v>1417</v>
      </c>
      <c r="AU535" s="194" t="s">
        <v>1360</v>
      </c>
      <c r="AV535" s="12" t="s">
        <v>1300</v>
      </c>
      <c r="AW535" s="12" t="s">
        <v>1316</v>
      </c>
      <c r="AX535" s="12" t="s">
        <v>1352</v>
      </c>
      <c r="AY535" s="194" t="s">
        <v>1404</v>
      </c>
    </row>
    <row r="536" spans="2:51" s="13" customFormat="1" ht="13.5">
      <c r="B536" s="201"/>
      <c r="D536" s="182" t="s">
        <v>1417</v>
      </c>
      <c r="E536" s="202" t="s">
        <v>1299</v>
      </c>
      <c r="F536" s="203" t="s">
        <v>1436</v>
      </c>
      <c r="H536" s="204">
        <v>481</v>
      </c>
      <c r="I536" s="205"/>
      <c r="L536" s="201"/>
      <c r="M536" s="206"/>
      <c r="N536" s="207"/>
      <c r="O536" s="207"/>
      <c r="P536" s="207"/>
      <c r="Q536" s="207"/>
      <c r="R536" s="207"/>
      <c r="S536" s="207"/>
      <c r="T536" s="208"/>
      <c r="AT536" s="209" t="s">
        <v>1417</v>
      </c>
      <c r="AU536" s="209" t="s">
        <v>1360</v>
      </c>
      <c r="AV536" s="13" t="s">
        <v>1411</v>
      </c>
      <c r="AW536" s="13" t="s">
        <v>1316</v>
      </c>
      <c r="AX536" s="13" t="s">
        <v>1300</v>
      </c>
      <c r="AY536" s="209" t="s">
        <v>1404</v>
      </c>
    </row>
    <row r="537" spans="2:65" s="1" customFormat="1" ht="22.5" customHeight="1">
      <c r="B537" s="165"/>
      <c r="C537" s="214" t="s">
        <v>454</v>
      </c>
      <c r="D537" s="214" t="s">
        <v>841</v>
      </c>
      <c r="E537" s="215" t="s">
        <v>455</v>
      </c>
      <c r="F537" s="216" t="s">
        <v>456</v>
      </c>
      <c r="G537" s="217" t="s">
        <v>1545</v>
      </c>
      <c r="H537" s="218">
        <v>11.775</v>
      </c>
      <c r="I537" s="219"/>
      <c r="J537" s="220">
        <f>ROUND(I537*H537,2)</f>
        <v>0</v>
      </c>
      <c r="K537" s="216" t="s">
        <v>1410</v>
      </c>
      <c r="L537" s="221"/>
      <c r="M537" s="222" t="s">
        <v>1299</v>
      </c>
      <c r="N537" s="223" t="s">
        <v>1323</v>
      </c>
      <c r="O537" s="36"/>
      <c r="P537" s="175">
        <f>O537*H537</f>
        <v>0</v>
      </c>
      <c r="Q537" s="175">
        <v>1</v>
      </c>
      <c r="R537" s="175">
        <f>Q537*H537</f>
        <v>11.775</v>
      </c>
      <c r="S537" s="175">
        <v>0</v>
      </c>
      <c r="T537" s="176">
        <f>S537*H537</f>
        <v>0</v>
      </c>
      <c r="AR537" s="18" t="s">
        <v>1469</v>
      </c>
      <c r="AT537" s="18" t="s">
        <v>841</v>
      </c>
      <c r="AU537" s="18" t="s">
        <v>1360</v>
      </c>
      <c r="AY537" s="18" t="s">
        <v>1404</v>
      </c>
      <c r="BE537" s="177">
        <f>IF(N537="základní",J537,0)</f>
        <v>0</v>
      </c>
      <c r="BF537" s="177">
        <f>IF(N537="snížená",J537,0)</f>
        <v>0</v>
      </c>
      <c r="BG537" s="177">
        <f>IF(N537="zákl. přenesená",J537,0)</f>
        <v>0</v>
      </c>
      <c r="BH537" s="177">
        <f>IF(N537="sníž. přenesená",J537,0)</f>
        <v>0</v>
      </c>
      <c r="BI537" s="177">
        <f>IF(N537="nulová",J537,0)</f>
        <v>0</v>
      </c>
      <c r="BJ537" s="18" t="s">
        <v>1300</v>
      </c>
      <c r="BK537" s="177">
        <f>ROUND(I537*H537,2)</f>
        <v>0</v>
      </c>
      <c r="BL537" s="18" t="s">
        <v>1411</v>
      </c>
      <c r="BM537" s="18" t="s">
        <v>457</v>
      </c>
    </row>
    <row r="538" spans="2:47" s="1" customFormat="1" ht="27">
      <c r="B538" s="35"/>
      <c r="D538" s="178" t="s">
        <v>1413</v>
      </c>
      <c r="F538" s="179" t="s">
        <v>458</v>
      </c>
      <c r="I538" s="134"/>
      <c r="L538" s="35"/>
      <c r="M538" s="65"/>
      <c r="N538" s="36"/>
      <c r="O538" s="36"/>
      <c r="P538" s="36"/>
      <c r="Q538" s="36"/>
      <c r="R538" s="36"/>
      <c r="S538" s="36"/>
      <c r="T538" s="66"/>
      <c r="AT538" s="18" t="s">
        <v>1413</v>
      </c>
      <c r="AU538" s="18" t="s">
        <v>1360</v>
      </c>
    </row>
    <row r="539" spans="2:47" s="1" customFormat="1" ht="27">
      <c r="B539" s="35"/>
      <c r="D539" s="178" t="s">
        <v>1116</v>
      </c>
      <c r="F539" s="180" t="s">
        <v>459</v>
      </c>
      <c r="I539" s="134"/>
      <c r="L539" s="35"/>
      <c r="M539" s="65"/>
      <c r="N539" s="36"/>
      <c r="O539" s="36"/>
      <c r="P539" s="36"/>
      <c r="Q539" s="36"/>
      <c r="R539" s="36"/>
      <c r="S539" s="36"/>
      <c r="T539" s="66"/>
      <c r="AT539" s="18" t="s">
        <v>1116</v>
      </c>
      <c r="AU539" s="18" t="s">
        <v>1360</v>
      </c>
    </row>
    <row r="540" spans="2:51" s="11" customFormat="1" ht="13.5">
      <c r="B540" s="181"/>
      <c r="D540" s="182" t="s">
        <v>1417</v>
      </c>
      <c r="F540" s="184" t="s">
        <v>460</v>
      </c>
      <c r="H540" s="185">
        <v>11.775</v>
      </c>
      <c r="I540" s="186"/>
      <c r="L540" s="181"/>
      <c r="M540" s="187"/>
      <c r="N540" s="188"/>
      <c r="O540" s="188"/>
      <c r="P540" s="188"/>
      <c r="Q540" s="188"/>
      <c r="R540" s="188"/>
      <c r="S540" s="188"/>
      <c r="T540" s="189"/>
      <c r="AT540" s="190" t="s">
        <v>1417</v>
      </c>
      <c r="AU540" s="190" t="s">
        <v>1360</v>
      </c>
      <c r="AV540" s="11" t="s">
        <v>1360</v>
      </c>
      <c r="AW540" s="11" t="s">
        <v>1281</v>
      </c>
      <c r="AX540" s="11" t="s">
        <v>1300</v>
      </c>
      <c r="AY540" s="190" t="s">
        <v>1404</v>
      </c>
    </row>
    <row r="541" spans="2:65" s="1" customFormat="1" ht="31.5" customHeight="1">
      <c r="B541" s="165"/>
      <c r="C541" s="166" t="s">
        <v>461</v>
      </c>
      <c r="D541" s="166" t="s">
        <v>1406</v>
      </c>
      <c r="E541" s="167" t="s">
        <v>462</v>
      </c>
      <c r="F541" s="168" t="s">
        <v>463</v>
      </c>
      <c r="G541" s="169" t="s">
        <v>881</v>
      </c>
      <c r="H541" s="170">
        <v>256</v>
      </c>
      <c r="I541" s="171"/>
      <c r="J541" s="172">
        <f>ROUND(I541*H541,2)</f>
        <v>0</v>
      </c>
      <c r="K541" s="168" t="s">
        <v>1410</v>
      </c>
      <c r="L541" s="35"/>
      <c r="M541" s="173" t="s">
        <v>1299</v>
      </c>
      <c r="N541" s="174" t="s">
        <v>1323</v>
      </c>
      <c r="O541" s="36"/>
      <c r="P541" s="175">
        <f>O541*H541</f>
        <v>0</v>
      </c>
      <c r="Q541" s="175">
        <v>0.1554</v>
      </c>
      <c r="R541" s="175">
        <f>Q541*H541</f>
        <v>39.7824</v>
      </c>
      <c r="S541" s="175">
        <v>0</v>
      </c>
      <c r="T541" s="176">
        <f>S541*H541</f>
        <v>0</v>
      </c>
      <c r="AR541" s="18" t="s">
        <v>1411</v>
      </c>
      <c r="AT541" s="18" t="s">
        <v>1406</v>
      </c>
      <c r="AU541" s="18" t="s">
        <v>1360</v>
      </c>
      <c r="AY541" s="18" t="s">
        <v>1404</v>
      </c>
      <c r="BE541" s="177">
        <f>IF(N541="základní",J541,0)</f>
        <v>0</v>
      </c>
      <c r="BF541" s="177">
        <f>IF(N541="snížená",J541,0)</f>
        <v>0</v>
      </c>
      <c r="BG541" s="177">
        <f>IF(N541="zákl. přenesená",J541,0)</f>
        <v>0</v>
      </c>
      <c r="BH541" s="177">
        <f>IF(N541="sníž. přenesená",J541,0)</f>
        <v>0</v>
      </c>
      <c r="BI541" s="177">
        <f>IF(N541="nulová",J541,0)</f>
        <v>0</v>
      </c>
      <c r="BJ541" s="18" t="s">
        <v>1300</v>
      </c>
      <c r="BK541" s="177">
        <f>ROUND(I541*H541,2)</f>
        <v>0</v>
      </c>
      <c r="BL541" s="18" t="s">
        <v>1411</v>
      </c>
      <c r="BM541" s="18" t="s">
        <v>464</v>
      </c>
    </row>
    <row r="542" spans="2:47" s="1" customFormat="1" ht="40.5">
      <c r="B542" s="35"/>
      <c r="D542" s="178" t="s">
        <v>1413</v>
      </c>
      <c r="F542" s="179" t="s">
        <v>465</v>
      </c>
      <c r="I542" s="134"/>
      <c r="L542" s="35"/>
      <c r="M542" s="65"/>
      <c r="N542" s="36"/>
      <c r="O542" s="36"/>
      <c r="P542" s="36"/>
      <c r="Q542" s="36"/>
      <c r="R542" s="36"/>
      <c r="S542" s="36"/>
      <c r="T542" s="66"/>
      <c r="AT542" s="18" t="s">
        <v>1413</v>
      </c>
      <c r="AU542" s="18" t="s">
        <v>1360</v>
      </c>
    </row>
    <row r="543" spans="2:47" s="1" customFormat="1" ht="94.5">
      <c r="B543" s="35"/>
      <c r="D543" s="178" t="s">
        <v>1415</v>
      </c>
      <c r="F543" s="180" t="s">
        <v>466</v>
      </c>
      <c r="I543" s="134"/>
      <c r="L543" s="35"/>
      <c r="M543" s="65"/>
      <c r="N543" s="36"/>
      <c r="O543" s="36"/>
      <c r="P543" s="36"/>
      <c r="Q543" s="36"/>
      <c r="R543" s="36"/>
      <c r="S543" s="36"/>
      <c r="T543" s="66"/>
      <c r="AT543" s="18" t="s">
        <v>1415</v>
      </c>
      <c r="AU543" s="18" t="s">
        <v>1360</v>
      </c>
    </row>
    <row r="544" spans="2:51" s="12" customFormat="1" ht="13.5">
      <c r="B544" s="191"/>
      <c r="D544" s="178" t="s">
        <v>1417</v>
      </c>
      <c r="E544" s="192" t="s">
        <v>1299</v>
      </c>
      <c r="F544" s="193" t="s">
        <v>1434</v>
      </c>
      <c r="H544" s="194" t="s">
        <v>1299</v>
      </c>
      <c r="I544" s="195"/>
      <c r="L544" s="191"/>
      <c r="M544" s="196"/>
      <c r="N544" s="197"/>
      <c r="O544" s="197"/>
      <c r="P544" s="197"/>
      <c r="Q544" s="197"/>
      <c r="R544" s="197"/>
      <c r="S544" s="197"/>
      <c r="T544" s="198"/>
      <c r="AT544" s="194" t="s">
        <v>1417</v>
      </c>
      <c r="AU544" s="194" t="s">
        <v>1360</v>
      </c>
      <c r="AV544" s="12" t="s">
        <v>1300</v>
      </c>
      <c r="AW544" s="12" t="s">
        <v>1316</v>
      </c>
      <c r="AX544" s="12" t="s">
        <v>1352</v>
      </c>
      <c r="AY544" s="194" t="s">
        <v>1404</v>
      </c>
    </row>
    <row r="545" spans="2:51" s="12" customFormat="1" ht="13.5">
      <c r="B545" s="191"/>
      <c r="D545" s="178" t="s">
        <v>1417</v>
      </c>
      <c r="E545" s="192" t="s">
        <v>1299</v>
      </c>
      <c r="F545" s="193" t="s">
        <v>467</v>
      </c>
      <c r="H545" s="194" t="s">
        <v>1299</v>
      </c>
      <c r="I545" s="195"/>
      <c r="L545" s="191"/>
      <c r="M545" s="196"/>
      <c r="N545" s="197"/>
      <c r="O545" s="197"/>
      <c r="P545" s="197"/>
      <c r="Q545" s="197"/>
      <c r="R545" s="197"/>
      <c r="S545" s="197"/>
      <c r="T545" s="198"/>
      <c r="AT545" s="194" t="s">
        <v>1417</v>
      </c>
      <c r="AU545" s="194" t="s">
        <v>1360</v>
      </c>
      <c r="AV545" s="12" t="s">
        <v>1300</v>
      </c>
      <c r="AW545" s="12" t="s">
        <v>1316</v>
      </c>
      <c r="AX545" s="12" t="s">
        <v>1352</v>
      </c>
      <c r="AY545" s="194" t="s">
        <v>1404</v>
      </c>
    </row>
    <row r="546" spans="2:51" s="11" customFormat="1" ht="13.5">
      <c r="B546" s="181"/>
      <c r="D546" s="178" t="s">
        <v>1417</v>
      </c>
      <c r="E546" s="190" t="s">
        <v>1299</v>
      </c>
      <c r="F546" s="199" t="s">
        <v>468</v>
      </c>
      <c r="H546" s="200">
        <v>31</v>
      </c>
      <c r="I546" s="186"/>
      <c r="L546" s="181"/>
      <c r="M546" s="187"/>
      <c r="N546" s="188"/>
      <c r="O546" s="188"/>
      <c r="P546" s="188"/>
      <c r="Q546" s="188"/>
      <c r="R546" s="188"/>
      <c r="S546" s="188"/>
      <c r="T546" s="189"/>
      <c r="AT546" s="190" t="s">
        <v>1417</v>
      </c>
      <c r="AU546" s="190" t="s">
        <v>1360</v>
      </c>
      <c r="AV546" s="11" t="s">
        <v>1360</v>
      </c>
      <c r="AW546" s="11" t="s">
        <v>1316</v>
      </c>
      <c r="AX546" s="11" t="s">
        <v>1352</v>
      </c>
      <c r="AY546" s="190" t="s">
        <v>1404</v>
      </c>
    </row>
    <row r="547" spans="2:51" s="11" customFormat="1" ht="13.5">
      <c r="B547" s="181"/>
      <c r="D547" s="178" t="s">
        <v>1417</v>
      </c>
      <c r="E547" s="190" t="s">
        <v>1299</v>
      </c>
      <c r="F547" s="199" t="s">
        <v>469</v>
      </c>
      <c r="H547" s="200">
        <v>2</v>
      </c>
      <c r="I547" s="186"/>
      <c r="L547" s="181"/>
      <c r="M547" s="187"/>
      <c r="N547" s="188"/>
      <c r="O547" s="188"/>
      <c r="P547" s="188"/>
      <c r="Q547" s="188"/>
      <c r="R547" s="188"/>
      <c r="S547" s="188"/>
      <c r="T547" s="189"/>
      <c r="AT547" s="190" t="s">
        <v>1417</v>
      </c>
      <c r="AU547" s="190" t="s">
        <v>1360</v>
      </c>
      <c r="AV547" s="11" t="s">
        <v>1360</v>
      </c>
      <c r="AW547" s="11" t="s">
        <v>1316</v>
      </c>
      <c r="AX547" s="11" t="s">
        <v>1352</v>
      </c>
      <c r="AY547" s="190" t="s">
        <v>1404</v>
      </c>
    </row>
    <row r="548" spans="2:51" s="11" customFormat="1" ht="13.5">
      <c r="B548" s="181"/>
      <c r="D548" s="178" t="s">
        <v>1417</v>
      </c>
      <c r="E548" s="190" t="s">
        <v>1299</v>
      </c>
      <c r="F548" s="199" t="s">
        <v>1299</v>
      </c>
      <c r="H548" s="200">
        <v>0</v>
      </c>
      <c r="I548" s="186"/>
      <c r="L548" s="181"/>
      <c r="M548" s="187"/>
      <c r="N548" s="188"/>
      <c r="O548" s="188"/>
      <c r="P548" s="188"/>
      <c r="Q548" s="188"/>
      <c r="R548" s="188"/>
      <c r="S548" s="188"/>
      <c r="T548" s="189"/>
      <c r="AT548" s="190" t="s">
        <v>1417</v>
      </c>
      <c r="AU548" s="190" t="s">
        <v>1360</v>
      </c>
      <c r="AV548" s="11" t="s">
        <v>1360</v>
      </c>
      <c r="AW548" s="11" t="s">
        <v>1316</v>
      </c>
      <c r="AX548" s="11" t="s">
        <v>1352</v>
      </c>
      <c r="AY548" s="190" t="s">
        <v>1404</v>
      </c>
    </row>
    <row r="549" spans="2:51" s="12" customFormat="1" ht="13.5">
      <c r="B549" s="191"/>
      <c r="D549" s="178" t="s">
        <v>1417</v>
      </c>
      <c r="E549" s="192" t="s">
        <v>1299</v>
      </c>
      <c r="F549" s="193" t="s">
        <v>470</v>
      </c>
      <c r="H549" s="194" t="s">
        <v>1299</v>
      </c>
      <c r="I549" s="195"/>
      <c r="L549" s="191"/>
      <c r="M549" s="196"/>
      <c r="N549" s="197"/>
      <c r="O549" s="197"/>
      <c r="P549" s="197"/>
      <c r="Q549" s="197"/>
      <c r="R549" s="197"/>
      <c r="S549" s="197"/>
      <c r="T549" s="198"/>
      <c r="AT549" s="194" t="s">
        <v>1417</v>
      </c>
      <c r="AU549" s="194" t="s">
        <v>1360</v>
      </c>
      <c r="AV549" s="12" t="s">
        <v>1300</v>
      </c>
      <c r="AW549" s="12" t="s">
        <v>1316</v>
      </c>
      <c r="AX549" s="12" t="s">
        <v>1352</v>
      </c>
      <c r="AY549" s="194" t="s">
        <v>1404</v>
      </c>
    </row>
    <row r="550" spans="2:51" s="11" customFormat="1" ht="13.5">
      <c r="B550" s="181"/>
      <c r="D550" s="178" t="s">
        <v>1417</v>
      </c>
      <c r="E550" s="190" t="s">
        <v>1299</v>
      </c>
      <c r="F550" s="199" t="s">
        <v>471</v>
      </c>
      <c r="H550" s="200">
        <v>46</v>
      </c>
      <c r="I550" s="186"/>
      <c r="L550" s="181"/>
      <c r="M550" s="187"/>
      <c r="N550" s="188"/>
      <c r="O550" s="188"/>
      <c r="P550" s="188"/>
      <c r="Q550" s="188"/>
      <c r="R550" s="188"/>
      <c r="S550" s="188"/>
      <c r="T550" s="189"/>
      <c r="AT550" s="190" t="s">
        <v>1417</v>
      </c>
      <c r="AU550" s="190" t="s">
        <v>1360</v>
      </c>
      <c r="AV550" s="11" t="s">
        <v>1360</v>
      </c>
      <c r="AW550" s="11" t="s">
        <v>1316</v>
      </c>
      <c r="AX550" s="11" t="s">
        <v>1352</v>
      </c>
      <c r="AY550" s="190" t="s">
        <v>1404</v>
      </c>
    </row>
    <row r="551" spans="2:51" s="11" customFormat="1" ht="13.5">
      <c r="B551" s="181"/>
      <c r="D551" s="178" t="s">
        <v>1417</v>
      </c>
      <c r="E551" s="190" t="s">
        <v>1299</v>
      </c>
      <c r="F551" s="199" t="s">
        <v>472</v>
      </c>
      <c r="H551" s="200">
        <v>16</v>
      </c>
      <c r="I551" s="186"/>
      <c r="L551" s="181"/>
      <c r="M551" s="187"/>
      <c r="N551" s="188"/>
      <c r="O551" s="188"/>
      <c r="P551" s="188"/>
      <c r="Q551" s="188"/>
      <c r="R551" s="188"/>
      <c r="S551" s="188"/>
      <c r="T551" s="189"/>
      <c r="AT551" s="190" t="s">
        <v>1417</v>
      </c>
      <c r="AU551" s="190" t="s">
        <v>1360</v>
      </c>
      <c r="AV551" s="11" t="s">
        <v>1360</v>
      </c>
      <c r="AW551" s="11" t="s">
        <v>1316</v>
      </c>
      <c r="AX551" s="11" t="s">
        <v>1352</v>
      </c>
      <c r="AY551" s="190" t="s">
        <v>1404</v>
      </c>
    </row>
    <row r="552" spans="2:51" s="11" customFormat="1" ht="13.5">
      <c r="B552" s="181"/>
      <c r="D552" s="178" t="s">
        <v>1417</v>
      </c>
      <c r="E552" s="190" t="s">
        <v>1299</v>
      </c>
      <c r="F552" s="199" t="s">
        <v>473</v>
      </c>
      <c r="H552" s="200">
        <v>161</v>
      </c>
      <c r="I552" s="186"/>
      <c r="L552" s="181"/>
      <c r="M552" s="187"/>
      <c r="N552" s="188"/>
      <c r="O552" s="188"/>
      <c r="P552" s="188"/>
      <c r="Q552" s="188"/>
      <c r="R552" s="188"/>
      <c r="S552" s="188"/>
      <c r="T552" s="189"/>
      <c r="AT552" s="190" t="s">
        <v>1417</v>
      </c>
      <c r="AU552" s="190" t="s">
        <v>1360</v>
      </c>
      <c r="AV552" s="11" t="s">
        <v>1360</v>
      </c>
      <c r="AW552" s="11" t="s">
        <v>1316</v>
      </c>
      <c r="AX552" s="11" t="s">
        <v>1352</v>
      </c>
      <c r="AY552" s="190" t="s">
        <v>1404</v>
      </c>
    </row>
    <row r="553" spans="2:51" s="13" customFormat="1" ht="13.5">
      <c r="B553" s="201"/>
      <c r="D553" s="182" t="s">
        <v>1417</v>
      </c>
      <c r="E553" s="202" t="s">
        <v>1299</v>
      </c>
      <c r="F553" s="203" t="s">
        <v>1436</v>
      </c>
      <c r="H553" s="204">
        <v>256</v>
      </c>
      <c r="I553" s="205"/>
      <c r="L553" s="201"/>
      <c r="M553" s="206"/>
      <c r="N553" s="207"/>
      <c r="O553" s="207"/>
      <c r="P553" s="207"/>
      <c r="Q553" s="207"/>
      <c r="R553" s="207"/>
      <c r="S553" s="207"/>
      <c r="T553" s="208"/>
      <c r="AT553" s="209" t="s">
        <v>1417</v>
      </c>
      <c r="AU553" s="209" t="s">
        <v>1360</v>
      </c>
      <c r="AV553" s="13" t="s">
        <v>1411</v>
      </c>
      <c r="AW553" s="13" t="s">
        <v>1316</v>
      </c>
      <c r="AX553" s="13" t="s">
        <v>1300</v>
      </c>
      <c r="AY553" s="209" t="s">
        <v>1404</v>
      </c>
    </row>
    <row r="554" spans="2:65" s="1" customFormat="1" ht="22.5" customHeight="1">
      <c r="B554" s="165"/>
      <c r="C554" s="214" t="s">
        <v>474</v>
      </c>
      <c r="D554" s="214" t="s">
        <v>841</v>
      </c>
      <c r="E554" s="215" t="s">
        <v>475</v>
      </c>
      <c r="F554" s="216" t="s">
        <v>476</v>
      </c>
      <c r="G554" s="217" t="s">
        <v>915</v>
      </c>
      <c r="H554" s="218">
        <v>192</v>
      </c>
      <c r="I554" s="219"/>
      <c r="J554" s="220">
        <f>ROUND(I554*H554,2)</f>
        <v>0</v>
      </c>
      <c r="K554" s="216" t="s">
        <v>1410</v>
      </c>
      <c r="L554" s="221"/>
      <c r="M554" s="222" t="s">
        <v>1299</v>
      </c>
      <c r="N554" s="223" t="s">
        <v>1323</v>
      </c>
      <c r="O554" s="36"/>
      <c r="P554" s="175">
        <f>O554*H554</f>
        <v>0</v>
      </c>
      <c r="Q554" s="175">
        <v>0.0821</v>
      </c>
      <c r="R554" s="175">
        <f>Q554*H554</f>
        <v>15.763200000000001</v>
      </c>
      <c r="S554" s="175">
        <v>0</v>
      </c>
      <c r="T554" s="176">
        <f>S554*H554</f>
        <v>0</v>
      </c>
      <c r="AR554" s="18" t="s">
        <v>1469</v>
      </c>
      <c r="AT554" s="18" t="s">
        <v>841</v>
      </c>
      <c r="AU554" s="18" t="s">
        <v>1360</v>
      </c>
      <c r="AY554" s="18" t="s">
        <v>1404</v>
      </c>
      <c r="BE554" s="177">
        <f>IF(N554="základní",J554,0)</f>
        <v>0</v>
      </c>
      <c r="BF554" s="177">
        <f>IF(N554="snížená",J554,0)</f>
        <v>0</v>
      </c>
      <c r="BG554" s="177">
        <f>IF(N554="zákl. přenesená",J554,0)</f>
        <v>0</v>
      </c>
      <c r="BH554" s="177">
        <f>IF(N554="sníž. přenesená",J554,0)</f>
        <v>0</v>
      </c>
      <c r="BI554" s="177">
        <f>IF(N554="nulová",J554,0)</f>
        <v>0</v>
      </c>
      <c r="BJ554" s="18" t="s">
        <v>1300</v>
      </c>
      <c r="BK554" s="177">
        <f>ROUND(I554*H554,2)</f>
        <v>0</v>
      </c>
      <c r="BL554" s="18" t="s">
        <v>1411</v>
      </c>
      <c r="BM554" s="18" t="s">
        <v>477</v>
      </c>
    </row>
    <row r="555" spans="2:47" s="1" customFormat="1" ht="13.5">
      <c r="B555" s="35"/>
      <c r="D555" s="178" t="s">
        <v>1413</v>
      </c>
      <c r="F555" s="179" t="s">
        <v>478</v>
      </c>
      <c r="I555" s="134"/>
      <c r="L555" s="35"/>
      <c r="M555" s="65"/>
      <c r="N555" s="36"/>
      <c r="O555" s="36"/>
      <c r="P555" s="36"/>
      <c r="Q555" s="36"/>
      <c r="R555" s="36"/>
      <c r="S555" s="36"/>
      <c r="T555" s="66"/>
      <c r="AT555" s="18" t="s">
        <v>1413</v>
      </c>
      <c r="AU555" s="18" t="s">
        <v>1360</v>
      </c>
    </row>
    <row r="556" spans="2:51" s="12" customFormat="1" ht="13.5">
      <c r="B556" s="191"/>
      <c r="D556" s="178" t="s">
        <v>1417</v>
      </c>
      <c r="E556" s="192" t="s">
        <v>1299</v>
      </c>
      <c r="F556" s="193" t="s">
        <v>479</v>
      </c>
      <c r="H556" s="194" t="s">
        <v>1299</v>
      </c>
      <c r="I556" s="195"/>
      <c r="L556" s="191"/>
      <c r="M556" s="196"/>
      <c r="N556" s="197"/>
      <c r="O556" s="197"/>
      <c r="P556" s="197"/>
      <c r="Q556" s="197"/>
      <c r="R556" s="197"/>
      <c r="S556" s="197"/>
      <c r="T556" s="198"/>
      <c r="AT556" s="194" t="s">
        <v>1417</v>
      </c>
      <c r="AU556" s="194" t="s">
        <v>1360</v>
      </c>
      <c r="AV556" s="12" t="s">
        <v>1300</v>
      </c>
      <c r="AW556" s="12" t="s">
        <v>1316</v>
      </c>
      <c r="AX556" s="12" t="s">
        <v>1352</v>
      </c>
      <c r="AY556" s="194" t="s">
        <v>1404</v>
      </c>
    </row>
    <row r="557" spans="2:51" s="11" customFormat="1" ht="13.5">
      <c r="B557" s="181"/>
      <c r="D557" s="178" t="s">
        <v>1417</v>
      </c>
      <c r="E557" s="190" t="s">
        <v>1299</v>
      </c>
      <c r="F557" s="199" t="s">
        <v>480</v>
      </c>
      <c r="H557" s="200">
        <v>31</v>
      </c>
      <c r="I557" s="186"/>
      <c r="L557" s="181"/>
      <c r="M557" s="187"/>
      <c r="N557" s="188"/>
      <c r="O557" s="188"/>
      <c r="P557" s="188"/>
      <c r="Q557" s="188"/>
      <c r="R557" s="188"/>
      <c r="S557" s="188"/>
      <c r="T557" s="189"/>
      <c r="AT557" s="190" t="s">
        <v>1417</v>
      </c>
      <c r="AU557" s="190" t="s">
        <v>1360</v>
      </c>
      <c r="AV557" s="11" t="s">
        <v>1360</v>
      </c>
      <c r="AW557" s="11" t="s">
        <v>1316</v>
      </c>
      <c r="AX557" s="11" t="s">
        <v>1352</v>
      </c>
      <c r="AY557" s="190" t="s">
        <v>1404</v>
      </c>
    </row>
    <row r="558" spans="2:51" s="11" customFormat="1" ht="13.5">
      <c r="B558" s="181"/>
      <c r="D558" s="178" t="s">
        <v>1417</v>
      </c>
      <c r="E558" s="190" t="s">
        <v>1299</v>
      </c>
      <c r="F558" s="199" t="s">
        <v>481</v>
      </c>
      <c r="H558" s="200">
        <v>161</v>
      </c>
      <c r="I558" s="186"/>
      <c r="L558" s="181"/>
      <c r="M558" s="187"/>
      <c r="N558" s="188"/>
      <c r="O558" s="188"/>
      <c r="P558" s="188"/>
      <c r="Q558" s="188"/>
      <c r="R558" s="188"/>
      <c r="S558" s="188"/>
      <c r="T558" s="189"/>
      <c r="AT558" s="190" t="s">
        <v>1417</v>
      </c>
      <c r="AU558" s="190" t="s">
        <v>1360</v>
      </c>
      <c r="AV558" s="11" t="s">
        <v>1360</v>
      </c>
      <c r="AW558" s="11" t="s">
        <v>1316</v>
      </c>
      <c r="AX558" s="11" t="s">
        <v>1352</v>
      </c>
      <c r="AY558" s="190" t="s">
        <v>1404</v>
      </c>
    </row>
    <row r="559" spans="2:51" s="13" customFormat="1" ht="13.5">
      <c r="B559" s="201"/>
      <c r="D559" s="182" t="s">
        <v>1417</v>
      </c>
      <c r="E559" s="202" t="s">
        <v>1299</v>
      </c>
      <c r="F559" s="203" t="s">
        <v>1436</v>
      </c>
      <c r="H559" s="204">
        <v>192</v>
      </c>
      <c r="I559" s="205"/>
      <c r="L559" s="201"/>
      <c r="M559" s="206"/>
      <c r="N559" s="207"/>
      <c r="O559" s="207"/>
      <c r="P559" s="207"/>
      <c r="Q559" s="207"/>
      <c r="R559" s="207"/>
      <c r="S559" s="207"/>
      <c r="T559" s="208"/>
      <c r="AT559" s="209" t="s">
        <v>1417</v>
      </c>
      <c r="AU559" s="209" t="s">
        <v>1360</v>
      </c>
      <c r="AV559" s="13" t="s">
        <v>1411</v>
      </c>
      <c r="AW559" s="13" t="s">
        <v>1316</v>
      </c>
      <c r="AX559" s="13" t="s">
        <v>1300</v>
      </c>
      <c r="AY559" s="209" t="s">
        <v>1404</v>
      </c>
    </row>
    <row r="560" spans="2:65" s="1" customFormat="1" ht="22.5" customHeight="1">
      <c r="B560" s="165"/>
      <c r="C560" s="214" t="s">
        <v>482</v>
      </c>
      <c r="D560" s="214" t="s">
        <v>841</v>
      </c>
      <c r="E560" s="215" t="s">
        <v>483</v>
      </c>
      <c r="F560" s="216" t="s">
        <v>484</v>
      </c>
      <c r="G560" s="217" t="s">
        <v>915</v>
      </c>
      <c r="H560" s="218">
        <v>46</v>
      </c>
      <c r="I560" s="219"/>
      <c r="J560" s="220">
        <f>ROUND(I560*H560,2)</f>
        <v>0</v>
      </c>
      <c r="K560" s="216" t="s">
        <v>1410</v>
      </c>
      <c r="L560" s="221"/>
      <c r="M560" s="222" t="s">
        <v>1299</v>
      </c>
      <c r="N560" s="223" t="s">
        <v>1323</v>
      </c>
      <c r="O560" s="36"/>
      <c r="P560" s="175">
        <f>O560*H560</f>
        <v>0</v>
      </c>
      <c r="Q560" s="175">
        <v>0.0483</v>
      </c>
      <c r="R560" s="175">
        <f>Q560*H560</f>
        <v>2.2218</v>
      </c>
      <c r="S560" s="175">
        <v>0</v>
      </c>
      <c r="T560" s="176">
        <f>S560*H560</f>
        <v>0</v>
      </c>
      <c r="AR560" s="18" t="s">
        <v>1469</v>
      </c>
      <c r="AT560" s="18" t="s">
        <v>841</v>
      </c>
      <c r="AU560" s="18" t="s">
        <v>1360</v>
      </c>
      <c r="AY560" s="18" t="s">
        <v>1404</v>
      </c>
      <c r="BE560" s="177">
        <f>IF(N560="základní",J560,0)</f>
        <v>0</v>
      </c>
      <c r="BF560" s="177">
        <f>IF(N560="snížená",J560,0)</f>
        <v>0</v>
      </c>
      <c r="BG560" s="177">
        <f>IF(N560="zákl. přenesená",J560,0)</f>
        <v>0</v>
      </c>
      <c r="BH560" s="177">
        <f>IF(N560="sníž. přenesená",J560,0)</f>
        <v>0</v>
      </c>
      <c r="BI560" s="177">
        <f>IF(N560="nulová",J560,0)</f>
        <v>0</v>
      </c>
      <c r="BJ560" s="18" t="s">
        <v>1300</v>
      </c>
      <c r="BK560" s="177">
        <f>ROUND(I560*H560,2)</f>
        <v>0</v>
      </c>
      <c r="BL560" s="18" t="s">
        <v>1411</v>
      </c>
      <c r="BM560" s="18" t="s">
        <v>485</v>
      </c>
    </row>
    <row r="561" spans="2:47" s="1" customFormat="1" ht="13.5">
      <c r="B561" s="35"/>
      <c r="D561" s="178" t="s">
        <v>1413</v>
      </c>
      <c r="F561" s="179" t="s">
        <v>486</v>
      </c>
      <c r="I561" s="134"/>
      <c r="L561" s="35"/>
      <c r="M561" s="65"/>
      <c r="N561" s="36"/>
      <c r="O561" s="36"/>
      <c r="P561" s="36"/>
      <c r="Q561" s="36"/>
      <c r="R561" s="36"/>
      <c r="S561" s="36"/>
      <c r="T561" s="66"/>
      <c r="AT561" s="18" t="s">
        <v>1413</v>
      </c>
      <c r="AU561" s="18" t="s">
        <v>1360</v>
      </c>
    </row>
    <row r="562" spans="2:51" s="12" customFormat="1" ht="13.5">
      <c r="B562" s="191"/>
      <c r="D562" s="178" t="s">
        <v>1417</v>
      </c>
      <c r="E562" s="192" t="s">
        <v>1299</v>
      </c>
      <c r="F562" s="193" t="s">
        <v>479</v>
      </c>
      <c r="H562" s="194" t="s">
        <v>1299</v>
      </c>
      <c r="I562" s="195"/>
      <c r="L562" s="191"/>
      <c r="M562" s="196"/>
      <c r="N562" s="197"/>
      <c r="O562" s="197"/>
      <c r="P562" s="197"/>
      <c r="Q562" s="197"/>
      <c r="R562" s="197"/>
      <c r="S562" s="197"/>
      <c r="T562" s="198"/>
      <c r="AT562" s="194" t="s">
        <v>1417</v>
      </c>
      <c r="AU562" s="194" t="s">
        <v>1360</v>
      </c>
      <c r="AV562" s="12" t="s">
        <v>1300</v>
      </c>
      <c r="AW562" s="12" t="s">
        <v>1316</v>
      </c>
      <c r="AX562" s="12" t="s">
        <v>1352</v>
      </c>
      <c r="AY562" s="194" t="s">
        <v>1404</v>
      </c>
    </row>
    <row r="563" spans="2:51" s="11" customFormat="1" ht="13.5">
      <c r="B563" s="181"/>
      <c r="D563" s="182" t="s">
        <v>1417</v>
      </c>
      <c r="E563" s="183" t="s">
        <v>1299</v>
      </c>
      <c r="F563" s="184" t="s">
        <v>487</v>
      </c>
      <c r="H563" s="185">
        <v>46</v>
      </c>
      <c r="I563" s="186"/>
      <c r="L563" s="181"/>
      <c r="M563" s="187"/>
      <c r="N563" s="188"/>
      <c r="O563" s="188"/>
      <c r="P563" s="188"/>
      <c r="Q563" s="188"/>
      <c r="R563" s="188"/>
      <c r="S563" s="188"/>
      <c r="T563" s="189"/>
      <c r="AT563" s="190" t="s">
        <v>1417</v>
      </c>
      <c r="AU563" s="190" t="s">
        <v>1360</v>
      </c>
      <c r="AV563" s="11" t="s">
        <v>1360</v>
      </c>
      <c r="AW563" s="11" t="s">
        <v>1316</v>
      </c>
      <c r="AX563" s="11" t="s">
        <v>1300</v>
      </c>
      <c r="AY563" s="190" t="s">
        <v>1404</v>
      </c>
    </row>
    <row r="564" spans="2:65" s="1" customFormat="1" ht="22.5" customHeight="1">
      <c r="B564" s="165"/>
      <c r="C564" s="214" t="s">
        <v>488</v>
      </c>
      <c r="D564" s="214" t="s">
        <v>841</v>
      </c>
      <c r="E564" s="215" t="s">
        <v>489</v>
      </c>
      <c r="F564" s="216" t="s">
        <v>490</v>
      </c>
      <c r="G564" s="217" t="s">
        <v>915</v>
      </c>
      <c r="H564" s="218">
        <v>16</v>
      </c>
      <c r="I564" s="219"/>
      <c r="J564" s="220">
        <f>ROUND(I564*H564,2)</f>
        <v>0</v>
      </c>
      <c r="K564" s="216" t="s">
        <v>1410</v>
      </c>
      <c r="L564" s="221"/>
      <c r="M564" s="222" t="s">
        <v>1299</v>
      </c>
      <c r="N564" s="223" t="s">
        <v>1323</v>
      </c>
      <c r="O564" s="36"/>
      <c r="P564" s="175">
        <f>O564*H564</f>
        <v>0</v>
      </c>
      <c r="Q564" s="175">
        <v>0.064</v>
      </c>
      <c r="R564" s="175">
        <f>Q564*H564</f>
        <v>1.024</v>
      </c>
      <c r="S564" s="175">
        <v>0</v>
      </c>
      <c r="T564" s="176">
        <f>S564*H564</f>
        <v>0</v>
      </c>
      <c r="AR564" s="18" t="s">
        <v>1469</v>
      </c>
      <c r="AT564" s="18" t="s">
        <v>841</v>
      </c>
      <c r="AU564" s="18" t="s">
        <v>1360</v>
      </c>
      <c r="AY564" s="18" t="s">
        <v>1404</v>
      </c>
      <c r="BE564" s="177">
        <f>IF(N564="základní",J564,0)</f>
        <v>0</v>
      </c>
      <c r="BF564" s="177">
        <f>IF(N564="snížená",J564,0)</f>
        <v>0</v>
      </c>
      <c r="BG564" s="177">
        <f>IF(N564="zákl. přenesená",J564,0)</f>
        <v>0</v>
      </c>
      <c r="BH564" s="177">
        <f>IF(N564="sníž. přenesená",J564,0)</f>
        <v>0</v>
      </c>
      <c r="BI564" s="177">
        <f>IF(N564="nulová",J564,0)</f>
        <v>0</v>
      </c>
      <c r="BJ564" s="18" t="s">
        <v>1300</v>
      </c>
      <c r="BK564" s="177">
        <f>ROUND(I564*H564,2)</f>
        <v>0</v>
      </c>
      <c r="BL564" s="18" t="s">
        <v>1411</v>
      </c>
      <c r="BM564" s="18" t="s">
        <v>491</v>
      </c>
    </row>
    <row r="565" spans="2:47" s="1" customFormat="1" ht="27">
      <c r="B565" s="35"/>
      <c r="D565" s="178" t="s">
        <v>1413</v>
      </c>
      <c r="F565" s="179" t="s">
        <v>492</v>
      </c>
      <c r="I565" s="134"/>
      <c r="L565" s="35"/>
      <c r="M565" s="65"/>
      <c r="N565" s="36"/>
      <c r="O565" s="36"/>
      <c r="P565" s="36"/>
      <c r="Q565" s="36"/>
      <c r="R565" s="36"/>
      <c r="S565" s="36"/>
      <c r="T565" s="66"/>
      <c r="AT565" s="18" t="s">
        <v>1413</v>
      </c>
      <c r="AU565" s="18" t="s">
        <v>1360</v>
      </c>
    </row>
    <row r="566" spans="2:51" s="12" customFormat="1" ht="13.5">
      <c r="B566" s="191"/>
      <c r="D566" s="178" t="s">
        <v>1417</v>
      </c>
      <c r="E566" s="192" t="s">
        <v>1299</v>
      </c>
      <c r="F566" s="193" t="s">
        <v>479</v>
      </c>
      <c r="H566" s="194" t="s">
        <v>1299</v>
      </c>
      <c r="I566" s="195"/>
      <c r="L566" s="191"/>
      <c r="M566" s="196"/>
      <c r="N566" s="197"/>
      <c r="O566" s="197"/>
      <c r="P566" s="197"/>
      <c r="Q566" s="197"/>
      <c r="R566" s="197"/>
      <c r="S566" s="197"/>
      <c r="T566" s="198"/>
      <c r="AT566" s="194" t="s">
        <v>1417</v>
      </c>
      <c r="AU566" s="194" t="s">
        <v>1360</v>
      </c>
      <c r="AV566" s="12" t="s">
        <v>1300</v>
      </c>
      <c r="AW566" s="12" t="s">
        <v>1316</v>
      </c>
      <c r="AX566" s="12" t="s">
        <v>1352</v>
      </c>
      <c r="AY566" s="194" t="s">
        <v>1404</v>
      </c>
    </row>
    <row r="567" spans="2:51" s="11" customFormat="1" ht="13.5">
      <c r="B567" s="181"/>
      <c r="D567" s="182" t="s">
        <v>1417</v>
      </c>
      <c r="E567" s="183" t="s">
        <v>1299</v>
      </c>
      <c r="F567" s="184" t="s">
        <v>493</v>
      </c>
      <c r="H567" s="185">
        <v>16</v>
      </c>
      <c r="I567" s="186"/>
      <c r="L567" s="181"/>
      <c r="M567" s="187"/>
      <c r="N567" s="188"/>
      <c r="O567" s="188"/>
      <c r="P567" s="188"/>
      <c r="Q567" s="188"/>
      <c r="R567" s="188"/>
      <c r="S567" s="188"/>
      <c r="T567" s="189"/>
      <c r="AT567" s="190" t="s">
        <v>1417</v>
      </c>
      <c r="AU567" s="190" t="s">
        <v>1360</v>
      </c>
      <c r="AV567" s="11" t="s">
        <v>1360</v>
      </c>
      <c r="AW567" s="11" t="s">
        <v>1316</v>
      </c>
      <c r="AX567" s="11" t="s">
        <v>1300</v>
      </c>
      <c r="AY567" s="190" t="s">
        <v>1404</v>
      </c>
    </row>
    <row r="568" spans="2:65" s="1" customFormat="1" ht="22.5" customHeight="1">
      <c r="B568" s="165"/>
      <c r="C568" s="166" t="s">
        <v>494</v>
      </c>
      <c r="D568" s="166" t="s">
        <v>1406</v>
      </c>
      <c r="E568" s="167" t="s">
        <v>495</v>
      </c>
      <c r="F568" s="168" t="s">
        <v>496</v>
      </c>
      <c r="G568" s="169" t="s">
        <v>1427</v>
      </c>
      <c r="H568" s="170">
        <v>9.213</v>
      </c>
      <c r="I568" s="171"/>
      <c r="J568" s="172">
        <f>ROUND(I568*H568,2)</f>
        <v>0</v>
      </c>
      <c r="K568" s="168" t="s">
        <v>1410</v>
      </c>
      <c r="L568" s="35"/>
      <c r="M568" s="173" t="s">
        <v>1299</v>
      </c>
      <c r="N568" s="174" t="s">
        <v>1323</v>
      </c>
      <c r="O568" s="36"/>
      <c r="P568" s="175">
        <f>O568*H568</f>
        <v>0</v>
      </c>
      <c r="Q568" s="175">
        <v>2.25634</v>
      </c>
      <c r="R568" s="175">
        <f>Q568*H568</f>
        <v>20.787660419999995</v>
      </c>
      <c r="S568" s="175">
        <v>0</v>
      </c>
      <c r="T568" s="176">
        <f>S568*H568</f>
        <v>0</v>
      </c>
      <c r="AR568" s="18" t="s">
        <v>1411</v>
      </c>
      <c r="AT568" s="18" t="s">
        <v>1406</v>
      </c>
      <c r="AU568" s="18" t="s">
        <v>1360</v>
      </c>
      <c r="AY568" s="18" t="s">
        <v>1404</v>
      </c>
      <c r="BE568" s="177">
        <f>IF(N568="základní",J568,0)</f>
        <v>0</v>
      </c>
      <c r="BF568" s="177">
        <f>IF(N568="snížená",J568,0)</f>
        <v>0</v>
      </c>
      <c r="BG568" s="177">
        <f>IF(N568="zákl. přenesená",J568,0)</f>
        <v>0</v>
      </c>
      <c r="BH568" s="177">
        <f>IF(N568="sníž. přenesená",J568,0)</f>
        <v>0</v>
      </c>
      <c r="BI568" s="177">
        <f>IF(N568="nulová",J568,0)</f>
        <v>0</v>
      </c>
      <c r="BJ568" s="18" t="s">
        <v>1300</v>
      </c>
      <c r="BK568" s="177">
        <f>ROUND(I568*H568,2)</f>
        <v>0</v>
      </c>
      <c r="BL568" s="18" t="s">
        <v>1411</v>
      </c>
      <c r="BM568" s="18" t="s">
        <v>497</v>
      </c>
    </row>
    <row r="569" spans="2:47" s="1" customFormat="1" ht="13.5">
      <c r="B569" s="35"/>
      <c r="D569" s="178" t="s">
        <v>1413</v>
      </c>
      <c r="F569" s="179" t="s">
        <v>498</v>
      </c>
      <c r="I569" s="134"/>
      <c r="L569" s="35"/>
      <c r="M569" s="65"/>
      <c r="N569" s="36"/>
      <c r="O569" s="36"/>
      <c r="P569" s="36"/>
      <c r="Q569" s="36"/>
      <c r="R569" s="36"/>
      <c r="S569" s="36"/>
      <c r="T569" s="66"/>
      <c r="AT569" s="18" t="s">
        <v>1413</v>
      </c>
      <c r="AU569" s="18" t="s">
        <v>1360</v>
      </c>
    </row>
    <row r="570" spans="2:51" s="12" customFormat="1" ht="13.5">
      <c r="B570" s="191"/>
      <c r="D570" s="178" t="s">
        <v>1417</v>
      </c>
      <c r="E570" s="192" t="s">
        <v>1299</v>
      </c>
      <c r="F570" s="193" t="s">
        <v>499</v>
      </c>
      <c r="H570" s="194" t="s">
        <v>1299</v>
      </c>
      <c r="I570" s="195"/>
      <c r="L570" s="191"/>
      <c r="M570" s="196"/>
      <c r="N570" s="197"/>
      <c r="O570" s="197"/>
      <c r="P570" s="197"/>
      <c r="Q570" s="197"/>
      <c r="R570" s="197"/>
      <c r="S570" s="197"/>
      <c r="T570" s="198"/>
      <c r="AT570" s="194" t="s">
        <v>1417</v>
      </c>
      <c r="AU570" s="194" t="s">
        <v>1360</v>
      </c>
      <c r="AV570" s="12" t="s">
        <v>1300</v>
      </c>
      <c r="AW570" s="12" t="s">
        <v>1316</v>
      </c>
      <c r="AX570" s="12" t="s">
        <v>1352</v>
      </c>
      <c r="AY570" s="194" t="s">
        <v>1404</v>
      </c>
    </row>
    <row r="571" spans="2:51" s="11" customFormat="1" ht="13.5">
      <c r="B571" s="181"/>
      <c r="D571" s="178" t="s">
        <v>1417</v>
      </c>
      <c r="E571" s="190" t="s">
        <v>1299</v>
      </c>
      <c r="F571" s="199" t="s">
        <v>500</v>
      </c>
      <c r="H571" s="200">
        <v>6.4</v>
      </c>
      <c r="I571" s="186"/>
      <c r="L571" s="181"/>
      <c r="M571" s="187"/>
      <c r="N571" s="188"/>
      <c r="O571" s="188"/>
      <c r="P571" s="188"/>
      <c r="Q571" s="188"/>
      <c r="R571" s="188"/>
      <c r="S571" s="188"/>
      <c r="T571" s="189"/>
      <c r="AT571" s="190" t="s">
        <v>1417</v>
      </c>
      <c r="AU571" s="190" t="s">
        <v>1360</v>
      </c>
      <c r="AV571" s="11" t="s">
        <v>1360</v>
      </c>
      <c r="AW571" s="11" t="s">
        <v>1316</v>
      </c>
      <c r="AX571" s="11" t="s">
        <v>1352</v>
      </c>
      <c r="AY571" s="190" t="s">
        <v>1404</v>
      </c>
    </row>
    <row r="572" spans="2:51" s="11" customFormat="1" ht="13.5">
      <c r="B572" s="181"/>
      <c r="D572" s="178" t="s">
        <v>1417</v>
      </c>
      <c r="E572" s="190" t="s">
        <v>1299</v>
      </c>
      <c r="F572" s="199" t="s">
        <v>501</v>
      </c>
      <c r="H572" s="200">
        <v>2.813</v>
      </c>
      <c r="I572" s="186"/>
      <c r="L572" s="181"/>
      <c r="M572" s="187"/>
      <c r="N572" s="188"/>
      <c r="O572" s="188"/>
      <c r="P572" s="188"/>
      <c r="Q572" s="188"/>
      <c r="R572" s="188"/>
      <c r="S572" s="188"/>
      <c r="T572" s="189"/>
      <c r="AT572" s="190" t="s">
        <v>1417</v>
      </c>
      <c r="AU572" s="190" t="s">
        <v>1360</v>
      </c>
      <c r="AV572" s="11" t="s">
        <v>1360</v>
      </c>
      <c r="AW572" s="11" t="s">
        <v>1316</v>
      </c>
      <c r="AX572" s="11" t="s">
        <v>1352</v>
      </c>
      <c r="AY572" s="190" t="s">
        <v>1404</v>
      </c>
    </row>
    <row r="573" spans="2:51" s="13" customFormat="1" ht="13.5">
      <c r="B573" s="201"/>
      <c r="D573" s="182" t="s">
        <v>1417</v>
      </c>
      <c r="E573" s="202" t="s">
        <v>1299</v>
      </c>
      <c r="F573" s="203" t="s">
        <v>1436</v>
      </c>
      <c r="H573" s="204">
        <v>9.213</v>
      </c>
      <c r="I573" s="205"/>
      <c r="L573" s="201"/>
      <c r="M573" s="206"/>
      <c r="N573" s="207"/>
      <c r="O573" s="207"/>
      <c r="P573" s="207"/>
      <c r="Q573" s="207"/>
      <c r="R573" s="207"/>
      <c r="S573" s="207"/>
      <c r="T573" s="208"/>
      <c r="AT573" s="209" t="s">
        <v>1417</v>
      </c>
      <c r="AU573" s="209" t="s">
        <v>1360</v>
      </c>
      <c r="AV573" s="13" t="s">
        <v>1411</v>
      </c>
      <c r="AW573" s="13" t="s">
        <v>1316</v>
      </c>
      <c r="AX573" s="13" t="s">
        <v>1300</v>
      </c>
      <c r="AY573" s="209" t="s">
        <v>1404</v>
      </c>
    </row>
    <row r="574" spans="2:65" s="1" customFormat="1" ht="31.5" customHeight="1">
      <c r="B574" s="165"/>
      <c r="C574" s="166" t="s">
        <v>502</v>
      </c>
      <c r="D574" s="166" t="s">
        <v>1406</v>
      </c>
      <c r="E574" s="167" t="s">
        <v>503</v>
      </c>
      <c r="F574" s="168" t="s">
        <v>504</v>
      </c>
      <c r="G574" s="169" t="s">
        <v>881</v>
      </c>
      <c r="H574" s="170">
        <v>13</v>
      </c>
      <c r="I574" s="171"/>
      <c r="J574" s="172">
        <f>ROUND(I574*H574,2)</f>
        <v>0</v>
      </c>
      <c r="K574" s="168" t="s">
        <v>1410</v>
      </c>
      <c r="L574" s="35"/>
      <c r="M574" s="173" t="s">
        <v>1299</v>
      </c>
      <c r="N574" s="174" t="s">
        <v>1323</v>
      </c>
      <c r="O574" s="36"/>
      <c r="P574" s="175">
        <f>O574*H574</f>
        <v>0</v>
      </c>
      <c r="Q574" s="175">
        <v>0</v>
      </c>
      <c r="R574" s="175">
        <f>Q574*H574</f>
        <v>0</v>
      </c>
      <c r="S574" s="175">
        <v>0</v>
      </c>
      <c r="T574" s="176">
        <f>S574*H574</f>
        <v>0</v>
      </c>
      <c r="AR574" s="18" t="s">
        <v>1411</v>
      </c>
      <c r="AT574" s="18" t="s">
        <v>1406</v>
      </c>
      <c r="AU574" s="18" t="s">
        <v>1360</v>
      </c>
      <c r="AY574" s="18" t="s">
        <v>1404</v>
      </c>
      <c r="BE574" s="177">
        <f>IF(N574="základní",J574,0)</f>
        <v>0</v>
      </c>
      <c r="BF574" s="177">
        <f>IF(N574="snížená",J574,0)</f>
        <v>0</v>
      </c>
      <c r="BG574" s="177">
        <f>IF(N574="zákl. přenesená",J574,0)</f>
        <v>0</v>
      </c>
      <c r="BH574" s="177">
        <f>IF(N574="sníž. přenesená",J574,0)</f>
        <v>0</v>
      </c>
      <c r="BI574" s="177">
        <f>IF(N574="nulová",J574,0)</f>
        <v>0</v>
      </c>
      <c r="BJ574" s="18" t="s">
        <v>1300</v>
      </c>
      <c r="BK574" s="177">
        <f>ROUND(I574*H574,2)</f>
        <v>0</v>
      </c>
      <c r="BL574" s="18" t="s">
        <v>1411</v>
      </c>
      <c r="BM574" s="18" t="s">
        <v>505</v>
      </c>
    </row>
    <row r="575" spans="2:47" s="1" customFormat="1" ht="27">
      <c r="B575" s="35"/>
      <c r="D575" s="178" t="s">
        <v>1413</v>
      </c>
      <c r="F575" s="179" t="s">
        <v>506</v>
      </c>
      <c r="I575" s="134"/>
      <c r="L575" s="35"/>
      <c r="M575" s="65"/>
      <c r="N575" s="36"/>
      <c r="O575" s="36"/>
      <c r="P575" s="36"/>
      <c r="Q575" s="36"/>
      <c r="R575" s="36"/>
      <c r="S575" s="36"/>
      <c r="T575" s="66"/>
      <c r="AT575" s="18" t="s">
        <v>1413</v>
      </c>
      <c r="AU575" s="18" t="s">
        <v>1360</v>
      </c>
    </row>
    <row r="576" spans="2:47" s="1" customFormat="1" ht="27">
      <c r="B576" s="35"/>
      <c r="D576" s="178" t="s">
        <v>1415</v>
      </c>
      <c r="F576" s="180" t="s">
        <v>507</v>
      </c>
      <c r="I576" s="134"/>
      <c r="L576" s="35"/>
      <c r="M576" s="65"/>
      <c r="N576" s="36"/>
      <c r="O576" s="36"/>
      <c r="P576" s="36"/>
      <c r="Q576" s="36"/>
      <c r="R576" s="36"/>
      <c r="S576" s="36"/>
      <c r="T576" s="66"/>
      <c r="AT576" s="18" t="s">
        <v>1415</v>
      </c>
      <c r="AU576" s="18" t="s">
        <v>1360</v>
      </c>
    </row>
    <row r="577" spans="2:51" s="12" customFormat="1" ht="13.5">
      <c r="B577" s="191"/>
      <c r="D577" s="178" t="s">
        <v>1417</v>
      </c>
      <c r="E577" s="192" t="s">
        <v>1299</v>
      </c>
      <c r="F577" s="193" t="s">
        <v>508</v>
      </c>
      <c r="H577" s="194" t="s">
        <v>1299</v>
      </c>
      <c r="I577" s="195"/>
      <c r="L577" s="191"/>
      <c r="M577" s="196"/>
      <c r="N577" s="197"/>
      <c r="O577" s="197"/>
      <c r="P577" s="197"/>
      <c r="Q577" s="197"/>
      <c r="R577" s="197"/>
      <c r="S577" s="197"/>
      <c r="T577" s="198"/>
      <c r="AT577" s="194" t="s">
        <v>1417</v>
      </c>
      <c r="AU577" s="194" t="s">
        <v>1360</v>
      </c>
      <c r="AV577" s="12" t="s">
        <v>1300</v>
      </c>
      <c r="AW577" s="12" t="s">
        <v>1316</v>
      </c>
      <c r="AX577" s="12" t="s">
        <v>1352</v>
      </c>
      <c r="AY577" s="194" t="s">
        <v>1404</v>
      </c>
    </row>
    <row r="578" spans="2:51" s="12" customFormat="1" ht="13.5">
      <c r="B578" s="191"/>
      <c r="D578" s="178" t="s">
        <v>1417</v>
      </c>
      <c r="E578" s="192" t="s">
        <v>1299</v>
      </c>
      <c r="F578" s="193" t="s">
        <v>1434</v>
      </c>
      <c r="H578" s="194" t="s">
        <v>1299</v>
      </c>
      <c r="I578" s="195"/>
      <c r="L578" s="191"/>
      <c r="M578" s="196"/>
      <c r="N578" s="197"/>
      <c r="O578" s="197"/>
      <c r="P578" s="197"/>
      <c r="Q578" s="197"/>
      <c r="R578" s="197"/>
      <c r="S578" s="197"/>
      <c r="T578" s="198"/>
      <c r="AT578" s="194" t="s">
        <v>1417</v>
      </c>
      <c r="AU578" s="194" t="s">
        <v>1360</v>
      </c>
      <c r="AV578" s="12" t="s">
        <v>1300</v>
      </c>
      <c r="AW578" s="12" t="s">
        <v>1316</v>
      </c>
      <c r="AX578" s="12" t="s">
        <v>1352</v>
      </c>
      <c r="AY578" s="194" t="s">
        <v>1404</v>
      </c>
    </row>
    <row r="579" spans="2:51" s="11" customFormat="1" ht="13.5">
      <c r="B579" s="181"/>
      <c r="D579" s="178" t="s">
        <v>1417</v>
      </c>
      <c r="E579" s="190" t="s">
        <v>1299</v>
      </c>
      <c r="F579" s="199" t="s">
        <v>509</v>
      </c>
      <c r="H579" s="200">
        <v>7.5</v>
      </c>
      <c r="I579" s="186"/>
      <c r="L579" s="181"/>
      <c r="M579" s="187"/>
      <c r="N579" s="188"/>
      <c r="O579" s="188"/>
      <c r="P579" s="188"/>
      <c r="Q579" s="188"/>
      <c r="R579" s="188"/>
      <c r="S579" s="188"/>
      <c r="T579" s="189"/>
      <c r="AT579" s="190" t="s">
        <v>1417</v>
      </c>
      <c r="AU579" s="190" t="s">
        <v>1360</v>
      </c>
      <c r="AV579" s="11" t="s">
        <v>1360</v>
      </c>
      <c r="AW579" s="11" t="s">
        <v>1316</v>
      </c>
      <c r="AX579" s="11" t="s">
        <v>1352</v>
      </c>
      <c r="AY579" s="190" t="s">
        <v>1404</v>
      </c>
    </row>
    <row r="580" spans="2:51" s="11" customFormat="1" ht="13.5">
      <c r="B580" s="181"/>
      <c r="D580" s="178" t="s">
        <v>1417</v>
      </c>
      <c r="E580" s="190" t="s">
        <v>1299</v>
      </c>
      <c r="F580" s="199" t="s">
        <v>510</v>
      </c>
      <c r="H580" s="200">
        <v>5.5</v>
      </c>
      <c r="I580" s="186"/>
      <c r="L580" s="181"/>
      <c r="M580" s="187"/>
      <c r="N580" s="188"/>
      <c r="O580" s="188"/>
      <c r="P580" s="188"/>
      <c r="Q580" s="188"/>
      <c r="R580" s="188"/>
      <c r="S580" s="188"/>
      <c r="T580" s="189"/>
      <c r="AT580" s="190" t="s">
        <v>1417</v>
      </c>
      <c r="AU580" s="190" t="s">
        <v>1360</v>
      </c>
      <c r="AV580" s="11" t="s">
        <v>1360</v>
      </c>
      <c r="AW580" s="11" t="s">
        <v>1316</v>
      </c>
      <c r="AX580" s="11" t="s">
        <v>1352</v>
      </c>
      <c r="AY580" s="190" t="s">
        <v>1404</v>
      </c>
    </row>
    <row r="581" spans="2:51" s="13" customFormat="1" ht="13.5">
      <c r="B581" s="201"/>
      <c r="D581" s="182" t="s">
        <v>1417</v>
      </c>
      <c r="E581" s="202" t="s">
        <v>1299</v>
      </c>
      <c r="F581" s="203" t="s">
        <v>1436</v>
      </c>
      <c r="H581" s="204">
        <v>13</v>
      </c>
      <c r="I581" s="205"/>
      <c r="L581" s="201"/>
      <c r="M581" s="206"/>
      <c r="N581" s="207"/>
      <c r="O581" s="207"/>
      <c r="P581" s="207"/>
      <c r="Q581" s="207"/>
      <c r="R581" s="207"/>
      <c r="S581" s="207"/>
      <c r="T581" s="208"/>
      <c r="AT581" s="209" t="s">
        <v>1417</v>
      </c>
      <c r="AU581" s="209" t="s">
        <v>1360</v>
      </c>
      <c r="AV581" s="13" t="s">
        <v>1411</v>
      </c>
      <c r="AW581" s="13" t="s">
        <v>1316</v>
      </c>
      <c r="AX581" s="13" t="s">
        <v>1300</v>
      </c>
      <c r="AY581" s="209" t="s">
        <v>1404</v>
      </c>
    </row>
    <row r="582" spans="2:65" s="1" customFormat="1" ht="22.5" customHeight="1">
      <c r="B582" s="165"/>
      <c r="C582" s="166" t="s">
        <v>511</v>
      </c>
      <c r="D582" s="166" t="s">
        <v>1406</v>
      </c>
      <c r="E582" s="167" t="s">
        <v>512</v>
      </c>
      <c r="F582" s="168" t="s">
        <v>513</v>
      </c>
      <c r="G582" s="169" t="s">
        <v>881</v>
      </c>
      <c r="H582" s="170">
        <v>13</v>
      </c>
      <c r="I582" s="171"/>
      <c r="J582" s="172">
        <f>ROUND(I582*H582,2)</f>
        <v>0</v>
      </c>
      <c r="K582" s="168" t="s">
        <v>1410</v>
      </c>
      <c r="L582" s="35"/>
      <c r="M582" s="173" t="s">
        <v>1299</v>
      </c>
      <c r="N582" s="174" t="s">
        <v>1323</v>
      </c>
      <c r="O582" s="36"/>
      <c r="P582" s="175">
        <f>O582*H582</f>
        <v>0</v>
      </c>
      <c r="Q582" s="175">
        <v>0.00028</v>
      </c>
      <c r="R582" s="175">
        <f>Q582*H582</f>
        <v>0.0036399999999999996</v>
      </c>
      <c r="S582" s="175">
        <v>0</v>
      </c>
      <c r="T582" s="176">
        <f>S582*H582</f>
        <v>0</v>
      </c>
      <c r="AR582" s="18" t="s">
        <v>1411</v>
      </c>
      <c r="AT582" s="18" t="s">
        <v>1406</v>
      </c>
      <c r="AU582" s="18" t="s">
        <v>1360</v>
      </c>
      <c r="AY582" s="18" t="s">
        <v>1404</v>
      </c>
      <c r="BE582" s="177">
        <f>IF(N582="základní",J582,0)</f>
        <v>0</v>
      </c>
      <c r="BF582" s="177">
        <f>IF(N582="snížená",J582,0)</f>
        <v>0</v>
      </c>
      <c r="BG582" s="177">
        <f>IF(N582="zákl. přenesená",J582,0)</f>
        <v>0</v>
      </c>
      <c r="BH582" s="177">
        <f>IF(N582="sníž. přenesená",J582,0)</f>
        <v>0</v>
      </c>
      <c r="BI582" s="177">
        <f>IF(N582="nulová",J582,0)</f>
        <v>0</v>
      </c>
      <c r="BJ582" s="18" t="s">
        <v>1300</v>
      </c>
      <c r="BK582" s="177">
        <f>ROUND(I582*H582,2)</f>
        <v>0</v>
      </c>
      <c r="BL582" s="18" t="s">
        <v>1411</v>
      </c>
      <c r="BM582" s="18" t="s">
        <v>514</v>
      </c>
    </row>
    <row r="583" spans="2:47" s="1" customFormat="1" ht="27">
      <c r="B583" s="35"/>
      <c r="D583" s="178" t="s">
        <v>1413</v>
      </c>
      <c r="F583" s="179" t="s">
        <v>515</v>
      </c>
      <c r="I583" s="134"/>
      <c r="L583" s="35"/>
      <c r="M583" s="65"/>
      <c r="N583" s="36"/>
      <c r="O583" s="36"/>
      <c r="P583" s="36"/>
      <c r="Q583" s="36"/>
      <c r="R583" s="36"/>
      <c r="S583" s="36"/>
      <c r="T583" s="66"/>
      <c r="AT583" s="18" t="s">
        <v>1413</v>
      </c>
      <c r="AU583" s="18" t="s">
        <v>1360</v>
      </c>
    </row>
    <row r="584" spans="2:47" s="1" customFormat="1" ht="40.5">
      <c r="B584" s="35"/>
      <c r="D584" s="178" t="s">
        <v>1415</v>
      </c>
      <c r="F584" s="180" t="s">
        <v>516</v>
      </c>
      <c r="I584" s="134"/>
      <c r="L584" s="35"/>
      <c r="M584" s="65"/>
      <c r="N584" s="36"/>
      <c r="O584" s="36"/>
      <c r="P584" s="36"/>
      <c r="Q584" s="36"/>
      <c r="R584" s="36"/>
      <c r="S584" s="36"/>
      <c r="T584" s="66"/>
      <c r="AT584" s="18" t="s">
        <v>1415</v>
      </c>
      <c r="AU584" s="18" t="s">
        <v>1360</v>
      </c>
    </row>
    <row r="585" spans="2:51" s="12" customFormat="1" ht="13.5">
      <c r="B585" s="191"/>
      <c r="D585" s="178" t="s">
        <v>1417</v>
      </c>
      <c r="E585" s="192" t="s">
        <v>1299</v>
      </c>
      <c r="F585" s="193" t="s">
        <v>508</v>
      </c>
      <c r="H585" s="194" t="s">
        <v>1299</v>
      </c>
      <c r="I585" s="195"/>
      <c r="L585" s="191"/>
      <c r="M585" s="196"/>
      <c r="N585" s="197"/>
      <c r="O585" s="197"/>
      <c r="P585" s="197"/>
      <c r="Q585" s="197"/>
      <c r="R585" s="197"/>
      <c r="S585" s="197"/>
      <c r="T585" s="198"/>
      <c r="AT585" s="194" t="s">
        <v>1417</v>
      </c>
      <c r="AU585" s="194" t="s">
        <v>1360</v>
      </c>
      <c r="AV585" s="12" t="s">
        <v>1300</v>
      </c>
      <c r="AW585" s="12" t="s">
        <v>1316</v>
      </c>
      <c r="AX585" s="12" t="s">
        <v>1352</v>
      </c>
      <c r="AY585" s="194" t="s">
        <v>1404</v>
      </c>
    </row>
    <row r="586" spans="2:51" s="12" customFormat="1" ht="13.5">
      <c r="B586" s="191"/>
      <c r="D586" s="178" t="s">
        <v>1417</v>
      </c>
      <c r="E586" s="192" t="s">
        <v>1299</v>
      </c>
      <c r="F586" s="193" t="s">
        <v>1434</v>
      </c>
      <c r="H586" s="194" t="s">
        <v>1299</v>
      </c>
      <c r="I586" s="195"/>
      <c r="L586" s="191"/>
      <c r="M586" s="196"/>
      <c r="N586" s="197"/>
      <c r="O586" s="197"/>
      <c r="P586" s="197"/>
      <c r="Q586" s="197"/>
      <c r="R586" s="197"/>
      <c r="S586" s="197"/>
      <c r="T586" s="198"/>
      <c r="AT586" s="194" t="s">
        <v>1417</v>
      </c>
      <c r="AU586" s="194" t="s">
        <v>1360</v>
      </c>
      <c r="AV586" s="12" t="s">
        <v>1300</v>
      </c>
      <c r="AW586" s="12" t="s">
        <v>1316</v>
      </c>
      <c r="AX586" s="12" t="s">
        <v>1352</v>
      </c>
      <c r="AY586" s="194" t="s">
        <v>1404</v>
      </c>
    </row>
    <row r="587" spans="2:51" s="11" customFormat="1" ht="13.5">
      <c r="B587" s="181"/>
      <c r="D587" s="178" t="s">
        <v>1417</v>
      </c>
      <c r="E587" s="190" t="s">
        <v>1299</v>
      </c>
      <c r="F587" s="199" t="s">
        <v>509</v>
      </c>
      <c r="H587" s="200">
        <v>7.5</v>
      </c>
      <c r="I587" s="186"/>
      <c r="L587" s="181"/>
      <c r="M587" s="187"/>
      <c r="N587" s="188"/>
      <c r="O587" s="188"/>
      <c r="P587" s="188"/>
      <c r="Q587" s="188"/>
      <c r="R587" s="188"/>
      <c r="S587" s="188"/>
      <c r="T587" s="189"/>
      <c r="AT587" s="190" t="s">
        <v>1417</v>
      </c>
      <c r="AU587" s="190" t="s">
        <v>1360</v>
      </c>
      <c r="AV587" s="11" t="s">
        <v>1360</v>
      </c>
      <c r="AW587" s="11" t="s">
        <v>1316</v>
      </c>
      <c r="AX587" s="11" t="s">
        <v>1352</v>
      </c>
      <c r="AY587" s="190" t="s">
        <v>1404</v>
      </c>
    </row>
    <row r="588" spans="2:51" s="11" customFormat="1" ht="13.5">
      <c r="B588" s="181"/>
      <c r="D588" s="178" t="s">
        <v>1417</v>
      </c>
      <c r="E588" s="190" t="s">
        <v>1299</v>
      </c>
      <c r="F588" s="199" t="s">
        <v>510</v>
      </c>
      <c r="H588" s="200">
        <v>5.5</v>
      </c>
      <c r="I588" s="186"/>
      <c r="L588" s="181"/>
      <c r="M588" s="187"/>
      <c r="N588" s="188"/>
      <c r="O588" s="188"/>
      <c r="P588" s="188"/>
      <c r="Q588" s="188"/>
      <c r="R588" s="188"/>
      <c r="S588" s="188"/>
      <c r="T588" s="189"/>
      <c r="AT588" s="190" t="s">
        <v>1417</v>
      </c>
      <c r="AU588" s="190" t="s">
        <v>1360</v>
      </c>
      <c r="AV588" s="11" t="s">
        <v>1360</v>
      </c>
      <c r="AW588" s="11" t="s">
        <v>1316</v>
      </c>
      <c r="AX588" s="11" t="s">
        <v>1352</v>
      </c>
      <c r="AY588" s="190" t="s">
        <v>1404</v>
      </c>
    </row>
    <row r="589" spans="2:51" s="13" customFormat="1" ht="13.5">
      <c r="B589" s="201"/>
      <c r="D589" s="182" t="s">
        <v>1417</v>
      </c>
      <c r="E589" s="202" t="s">
        <v>1299</v>
      </c>
      <c r="F589" s="203" t="s">
        <v>1436</v>
      </c>
      <c r="H589" s="204">
        <v>13</v>
      </c>
      <c r="I589" s="205"/>
      <c r="L589" s="201"/>
      <c r="M589" s="206"/>
      <c r="N589" s="207"/>
      <c r="O589" s="207"/>
      <c r="P589" s="207"/>
      <c r="Q589" s="207"/>
      <c r="R589" s="207"/>
      <c r="S589" s="207"/>
      <c r="T589" s="208"/>
      <c r="AT589" s="209" t="s">
        <v>1417</v>
      </c>
      <c r="AU589" s="209" t="s">
        <v>1360</v>
      </c>
      <c r="AV589" s="13" t="s">
        <v>1411</v>
      </c>
      <c r="AW589" s="13" t="s">
        <v>1316</v>
      </c>
      <c r="AX589" s="13" t="s">
        <v>1300</v>
      </c>
      <c r="AY589" s="209" t="s">
        <v>1404</v>
      </c>
    </row>
    <row r="590" spans="2:65" s="1" customFormat="1" ht="22.5" customHeight="1">
      <c r="B590" s="165"/>
      <c r="C590" s="166" t="s">
        <v>517</v>
      </c>
      <c r="D590" s="166" t="s">
        <v>1406</v>
      </c>
      <c r="E590" s="167" t="s">
        <v>518</v>
      </c>
      <c r="F590" s="168" t="s">
        <v>519</v>
      </c>
      <c r="G590" s="169" t="s">
        <v>915</v>
      </c>
      <c r="H590" s="170">
        <v>2</v>
      </c>
      <c r="I590" s="171"/>
      <c r="J590" s="172">
        <f>ROUND(I590*H590,2)</f>
        <v>0</v>
      </c>
      <c r="K590" s="168" t="s">
        <v>1410</v>
      </c>
      <c r="L590" s="35"/>
      <c r="M590" s="173" t="s">
        <v>1299</v>
      </c>
      <c r="N590" s="174" t="s">
        <v>1323</v>
      </c>
      <c r="O590" s="36"/>
      <c r="P590" s="175">
        <f>O590*H590</f>
        <v>0</v>
      </c>
      <c r="Q590" s="175">
        <v>9.22615</v>
      </c>
      <c r="R590" s="175">
        <f>Q590*H590</f>
        <v>18.4523</v>
      </c>
      <c r="S590" s="175">
        <v>0</v>
      </c>
      <c r="T590" s="176">
        <f>S590*H590</f>
        <v>0</v>
      </c>
      <c r="AR590" s="18" t="s">
        <v>1411</v>
      </c>
      <c r="AT590" s="18" t="s">
        <v>1406</v>
      </c>
      <c r="AU590" s="18" t="s">
        <v>1360</v>
      </c>
      <c r="AY590" s="18" t="s">
        <v>1404</v>
      </c>
      <c r="BE590" s="177">
        <f>IF(N590="základní",J590,0)</f>
        <v>0</v>
      </c>
      <c r="BF590" s="177">
        <f>IF(N590="snížená",J590,0)</f>
        <v>0</v>
      </c>
      <c r="BG590" s="177">
        <f>IF(N590="zákl. přenesená",J590,0)</f>
        <v>0</v>
      </c>
      <c r="BH590" s="177">
        <f>IF(N590="sníž. přenesená",J590,0)</f>
        <v>0</v>
      </c>
      <c r="BI590" s="177">
        <f>IF(N590="nulová",J590,0)</f>
        <v>0</v>
      </c>
      <c r="BJ590" s="18" t="s">
        <v>1300</v>
      </c>
      <c r="BK590" s="177">
        <f>ROUND(I590*H590,2)</f>
        <v>0</v>
      </c>
      <c r="BL590" s="18" t="s">
        <v>1411</v>
      </c>
      <c r="BM590" s="18" t="s">
        <v>520</v>
      </c>
    </row>
    <row r="591" spans="2:47" s="1" customFormat="1" ht="13.5">
      <c r="B591" s="35"/>
      <c r="D591" s="178" t="s">
        <v>1413</v>
      </c>
      <c r="F591" s="179" t="s">
        <v>521</v>
      </c>
      <c r="I591" s="134"/>
      <c r="L591" s="35"/>
      <c r="M591" s="65"/>
      <c r="N591" s="36"/>
      <c r="O591" s="36"/>
      <c r="P591" s="36"/>
      <c r="Q591" s="36"/>
      <c r="R591" s="36"/>
      <c r="S591" s="36"/>
      <c r="T591" s="66"/>
      <c r="AT591" s="18" t="s">
        <v>1413</v>
      </c>
      <c r="AU591" s="18" t="s">
        <v>1360</v>
      </c>
    </row>
    <row r="592" spans="2:47" s="1" customFormat="1" ht="162">
      <c r="B592" s="35"/>
      <c r="D592" s="178" t="s">
        <v>1415</v>
      </c>
      <c r="F592" s="180" t="s">
        <v>522</v>
      </c>
      <c r="I592" s="134"/>
      <c r="L592" s="35"/>
      <c r="M592" s="65"/>
      <c r="N592" s="36"/>
      <c r="O592" s="36"/>
      <c r="P592" s="36"/>
      <c r="Q592" s="36"/>
      <c r="R592" s="36"/>
      <c r="S592" s="36"/>
      <c r="T592" s="66"/>
      <c r="AT592" s="18" t="s">
        <v>1415</v>
      </c>
      <c r="AU592" s="18" t="s">
        <v>1360</v>
      </c>
    </row>
    <row r="593" spans="2:51" s="11" customFormat="1" ht="13.5">
      <c r="B593" s="181"/>
      <c r="D593" s="178" t="s">
        <v>1417</v>
      </c>
      <c r="E593" s="190" t="s">
        <v>1299</v>
      </c>
      <c r="F593" s="199" t="s">
        <v>1136</v>
      </c>
      <c r="H593" s="200">
        <v>2</v>
      </c>
      <c r="I593" s="186"/>
      <c r="L593" s="181"/>
      <c r="M593" s="187"/>
      <c r="N593" s="188"/>
      <c r="O593" s="188"/>
      <c r="P593" s="188"/>
      <c r="Q593" s="188"/>
      <c r="R593" s="188"/>
      <c r="S593" s="188"/>
      <c r="T593" s="189"/>
      <c r="AT593" s="190" t="s">
        <v>1417</v>
      </c>
      <c r="AU593" s="190" t="s">
        <v>1360</v>
      </c>
      <c r="AV593" s="11" t="s">
        <v>1360</v>
      </c>
      <c r="AW593" s="11" t="s">
        <v>1316</v>
      </c>
      <c r="AX593" s="11" t="s">
        <v>1300</v>
      </c>
      <c r="AY593" s="190" t="s">
        <v>1404</v>
      </c>
    </row>
    <row r="594" spans="2:51" s="12" customFormat="1" ht="13.5">
      <c r="B594" s="191"/>
      <c r="D594" s="178" t="s">
        <v>1417</v>
      </c>
      <c r="E594" s="192" t="s">
        <v>1299</v>
      </c>
      <c r="F594" s="193" t="s">
        <v>523</v>
      </c>
      <c r="H594" s="194" t="s">
        <v>1299</v>
      </c>
      <c r="I594" s="195"/>
      <c r="L594" s="191"/>
      <c r="M594" s="196"/>
      <c r="N594" s="197"/>
      <c r="O594" s="197"/>
      <c r="P594" s="197"/>
      <c r="Q594" s="197"/>
      <c r="R594" s="197"/>
      <c r="S594" s="197"/>
      <c r="T594" s="198"/>
      <c r="AT594" s="194" t="s">
        <v>1417</v>
      </c>
      <c r="AU594" s="194" t="s">
        <v>1360</v>
      </c>
      <c r="AV594" s="12" t="s">
        <v>1300</v>
      </c>
      <c r="AW594" s="12" t="s">
        <v>1316</v>
      </c>
      <c r="AX594" s="12" t="s">
        <v>1352</v>
      </c>
      <c r="AY594" s="194" t="s">
        <v>1404</v>
      </c>
    </row>
    <row r="595" spans="2:51" s="12" customFormat="1" ht="13.5">
      <c r="B595" s="191"/>
      <c r="D595" s="182" t="s">
        <v>1417</v>
      </c>
      <c r="E595" s="211" t="s">
        <v>1299</v>
      </c>
      <c r="F595" s="212" t="s">
        <v>524</v>
      </c>
      <c r="H595" s="213" t="s">
        <v>1299</v>
      </c>
      <c r="I595" s="195"/>
      <c r="L595" s="191"/>
      <c r="M595" s="196"/>
      <c r="N595" s="197"/>
      <c r="O595" s="197"/>
      <c r="P595" s="197"/>
      <c r="Q595" s="197"/>
      <c r="R595" s="197"/>
      <c r="S595" s="197"/>
      <c r="T595" s="198"/>
      <c r="AT595" s="194" t="s">
        <v>1417</v>
      </c>
      <c r="AU595" s="194" t="s">
        <v>1360</v>
      </c>
      <c r="AV595" s="12" t="s">
        <v>1300</v>
      </c>
      <c r="AW595" s="12" t="s">
        <v>1316</v>
      </c>
      <c r="AX595" s="12" t="s">
        <v>1352</v>
      </c>
      <c r="AY595" s="194" t="s">
        <v>1404</v>
      </c>
    </row>
    <row r="596" spans="2:65" s="1" customFormat="1" ht="22.5" customHeight="1">
      <c r="B596" s="165"/>
      <c r="C596" s="166" t="s">
        <v>525</v>
      </c>
      <c r="D596" s="166" t="s">
        <v>1406</v>
      </c>
      <c r="E596" s="167" t="s">
        <v>526</v>
      </c>
      <c r="F596" s="168" t="s">
        <v>527</v>
      </c>
      <c r="G596" s="169" t="s">
        <v>881</v>
      </c>
      <c r="H596" s="170">
        <v>13</v>
      </c>
      <c r="I596" s="171"/>
      <c r="J596" s="172">
        <f>ROUND(I596*H596,2)</f>
        <v>0</v>
      </c>
      <c r="K596" s="168" t="s">
        <v>1410</v>
      </c>
      <c r="L596" s="35"/>
      <c r="M596" s="173" t="s">
        <v>1299</v>
      </c>
      <c r="N596" s="174" t="s">
        <v>1323</v>
      </c>
      <c r="O596" s="36"/>
      <c r="P596" s="175">
        <f>O596*H596</f>
        <v>0</v>
      </c>
      <c r="Q596" s="175">
        <v>0</v>
      </c>
      <c r="R596" s="175">
        <f>Q596*H596</f>
        <v>0</v>
      </c>
      <c r="S596" s="175">
        <v>0</v>
      </c>
      <c r="T596" s="176">
        <f>S596*H596</f>
        <v>0</v>
      </c>
      <c r="AR596" s="18" t="s">
        <v>1411</v>
      </c>
      <c r="AT596" s="18" t="s">
        <v>1406</v>
      </c>
      <c r="AU596" s="18" t="s">
        <v>1360</v>
      </c>
      <c r="AY596" s="18" t="s">
        <v>1404</v>
      </c>
      <c r="BE596" s="177">
        <f>IF(N596="základní",J596,0)</f>
        <v>0</v>
      </c>
      <c r="BF596" s="177">
        <f>IF(N596="snížená",J596,0)</f>
        <v>0</v>
      </c>
      <c r="BG596" s="177">
        <f>IF(N596="zákl. přenesená",J596,0)</f>
        <v>0</v>
      </c>
      <c r="BH596" s="177">
        <f>IF(N596="sníž. přenesená",J596,0)</f>
        <v>0</v>
      </c>
      <c r="BI596" s="177">
        <f>IF(N596="nulová",J596,0)</f>
        <v>0</v>
      </c>
      <c r="BJ596" s="18" t="s">
        <v>1300</v>
      </c>
      <c r="BK596" s="177">
        <f>ROUND(I596*H596,2)</f>
        <v>0</v>
      </c>
      <c r="BL596" s="18" t="s">
        <v>1411</v>
      </c>
      <c r="BM596" s="18" t="s">
        <v>528</v>
      </c>
    </row>
    <row r="597" spans="2:47" s="1" customFormat="1" ht="27">
      <c r="B597" s="35"/>
      <c r="D597" s="178" t="s">
        <v>1413</v>
      </c>
      <c r="F597" s="179" t="s">
        <v>529</v>
      </c>
      <c r="I597" s="134"/>
      <c r="L597" s="35"/>
      <c r="M597" s="65"/>
      <c r="N597" s="36"/>
      <c r="O597" s="36"/>
      <c r="P597" s="36"/>
      <c r="Q597" s="36"/>
      <c r="R597" s="36"/>
      <c r="S597" s="36"/>
      <c r="T597" s="66"/>
      <c r="AT597" s="18" t="s">
        <v>1413</v>
      </c>
      <c r="AU597" s="18" t="s">
        <v>1360</v>
      </c>
    </row>
    <row r="598" spans="2:47" s="1" customFormat="1" ht="67.5">
      <c r="B598" s="35"/>
      <c r="D598" s="178" t="s">
        <v>1415</v>
      </c>
      <c r="F598" s="180" t="s">
        <v>530</v>
      </c>
      <c r="I598" s="134"/>
      <c r="L598" s="35"/>
      <c r="M598" s="65"/>
      <c r="N598" s="36"/>
      <c r="O598" s="36"/>
      <c r="P598" s="36"/>
      <c r="Q598" s="36"/>
      <c r="R598" s="36"/>
      <c r="S598" s="36"/>
      <c r="T598" s="66"/>
      <c r="AT598" s="18" t="s">
        <v>1415</v>
      </c>
      <c r="AU598" s="18" t="s">
        <v>1360</v>
      </c>
    </row>
    <row r="599" spans="2:51" s="12" customFormat="1" ht="13.5">
      <c r="B599" s="191"/>
      <c r="D599" s="178" t="s">
        <v>1417</v>
      </c>
      <c r="E599" s="192" t="s">
        <v>1299</v>
      </c>
      <c r="F599" s="193" t="s">
        <v>531</v>
      </c>
      <c r="H599" s="194" t="s">
        <v>1299</v>
      </c>
      <c r="I599" s="195"/>
      <c r="L599" s="191"/>
      <c r="M599" s="196"/>
      <c r="N599" s="197"/>
      <c r="O599" s="197"/>
      <c r="P599" s="197"/>
      <c r="Q599" s="197"/>
      <c r="R599" s="197"/>
      <c r="S599" s="197"/>
      <c r="T599" s="198"/>
      <c r="AT599" s="194" t="s">
        <v>1417</v>
      </c>
      <c r="AU599" s="194" t="s">
        <v>1360</v>
      </c>
      <c r="AV599" s="12" t="s">
        <v>1300</v>
      </c>
      <c r="AW599" s="12" t="s">
        <v>1316</v>
      </c>
      <c r="AX599" s="12" t="s">
        <v>1352</v>
      </c>
      <c r="AY599" s="194" t="s">
        <v>1404</v>
      </c>
    </row>
    <row r="600" spans="2:51" s="12" customFormat="1" ht="13.5">
      <c r="B600" s="191"/>
      <c r="D600" s="178" t="s">
        <v>1417</v>
      </c>
      <c r="E600" s="192" t="s">
        <v>1299</v>
      </c>
      <c r="F600" s="193" t="s">
        <v>1434</v>
      </c>
      <c r="H600" s="194" t="s">
        <v>1299</v>
      </c>
      <c r="I600" s="195"/>
      <c r="L600" s="191"/>
      <c r="M600" s="196"/>
      <c r="N600" s="197"/>
      <c r="O600" s="197"/>
      <c r="P600" s="197"/>
      <c r="Q600" s="197"/>
      <c r="R600" s="197"/>
      <c r="S600" s="197"/>
      <c r="T600" s="198"/>
      <c r="AT600" s="194" t="s">
        <v>1417</v>
      </c>
      <c r="AU600" s="194" t="s">
        <v>1360</v>
      </c>
      <c r="AV600" s="12" t="s">
        <v>1300</v>
      </c>
      <c r="AW600" s="12" t="s">
        <v>1316</v>
      </c>
      <c r="AX600" s="12" t="s">
        <v>1352</v>
      </c>
      <c r="AY600" s="194" t="s">
        <v>1404</v>
      </c>
    </row>
    <row r="601" spans="2:51" s="11" customFormat="1" ht="13.5">
      <c r="B601" s="181"/>
      <c r="D601" s="178" t="s">
        <v>1417</v>
      </c>
      <c r="E601" s="190" t="s">
        <v>1299</v>
      </c>
      <c r="F601" s="199" t="s">
        <v>509</v>
      </c>
      <c r="H601" s="200">
        <v>7.5</v>
      </c>
      <c r="I601" s="186"/>
      <c r="L601" s="181"/>
      <c r="M601" s="187"/>
      <c r="N601" s="188"/>
      <c r="O601" s="188"/>
      <c r="P601" s="188"/>
      <c r="Q601" s="188"/>
      <c r="R601" s="188"/>
      <c r="S601" s="188"/>
      <c r="T601" s="189"/>
      <c r="AT601" s="190" t="s">
        <v>1417</v>
      </c>
      <c r="AU601" s="190" t="s">
        <v>1360</v>
      </c>
      <c r="AV601" s="11" t="s">
        <v>1360</v>
      </c>
      <c r="AW601" s="11" t="s">
        <v>1316</v>
      </c>
      <c r="AX601" s="11" t="s">
        <v>1352</v>
      </c>
      <c r="AY601" s="190" t="s">
        <v>1404</v>
      </c>
    </row>
    <row r="602" spans="2:51" s="11" customFormat="1" ht="13.5">
      <c r="B602" s="181"/>
      <c r="D602" s="178" t="s">
        <v>1417</v>
      </c>
      <c r="E602" s="190" t="s">
        <v>1299</v>
      </c>
      <c r="F602" s="199" t="s">
        <v>510</v>
      </c>
      <c r="H602" s="200">
        <v>5.5</v>
      </c>
      <c r="I602" s="186"/>
      <c r="L602" s="181"/>
      <c r="M602" s="187"/>
      <c r="N602" s="188"/>
      <c r="O602" s="188"/>
      <c r="P602" s="188"/>
      <c r="Q602" s="188"/>
      <c r="R602" s="188"/>
      <c r="S602" s="188"/>
      <c r="T602" s="189"/>
      <c r="AT602" s="190" t="s">
        <v>1417</v>
      </c>
      <c r="AU602" s="190" t="s">
        <v>1360</v>
      </c>
      <c r="AV602" s="11" t="s">
        <v>1360</v>
      </c>
      <c r="AW602" s="11" t="s">
        <v>1316</v>
      </c>
      <c r="AX602" s="11" t="s">
        <v>1352</v>
      </c>
      <c r="AY602" s="190" t="s">
        <v>1404</v>
      </c>
    </row>
    <row r="603" spans="2:51" s="13" customFormat="1" ht="13.5">
      <c r="B603" s="201"/>
      <c r="D603" s="182" t="s">
        <v>1417</v>
      </c>
      <c r="E603" s="202" t="s">
        <v>1299</v>
      </c>
      <c r="F603" s="203" t="s">
        <v>1436</v>
      </c>
      <c r="H603" s="204">
        <v>13</v>
      </c>
      <c r="I603" s="205"/>
      <c r="L603" s="201"/>
      <c r="M603" s="206"/>
      <c r="N603" s="207"/>
      <c r="O603" s="207"/>
      <c r="P603" s="207"/>
      <c r="Q603" s="207"/>
      <c r="R603" s="207"/>
      <c r="S603" s="207"/>
      <c r="T603" s="208"/>
      <c r="AT603" s="209" t="s">
        <v>1417</v>
      </c>
      <c r="AU603" s="209" t="s">
        <v>1360</v>
      </c>
      <c r="AV603" s="13" t="s">
        <v>1411</v>
      </c>
      <c r="AW603" s="13" t="s">
        <v>1316</v>
      </c>
      <c r="AX603" s="13" t="s">
        <v>1300</v>
      </c>
      <c r="AY603" s="209" t="s">
        <v>1404</v>
      </c>
    </row>
    <row r="604" spans="2:65" s="1" customFormat="1" ht="22.5" customHeight="1">
      <c r="B604" s="165"/>
      <c r="C604" s="166" t="s">
        <v>532</v>
      </c>
      <c r="D604" s="166" t="s">
        <v>1406</v>
      </c>
      <c r="E604" s="167" t="s">
        <v>533</v>
      </c>
      <c r="F604" s="168" t="s">
        <v>534</v>
      </c>
      <c r="G604" s="169" t="s">
        <v>881</v>
      </c>
      <c r="H604" s="170">
        <v>13</v>
      </c>
      <c r="I604" s="171"/>
      <c r="J604" s="172">
        <f>ROUND(I604*H604,2)</f>
        <v>0</v>
      </c>
      <c r="K604" s="168" t="s">
        <v>1410</v>
      </c>
      <c r="L604" s="35"/>
      <c r="M604" s="173" t="s">
        <v>1299</v>
      </c>
      <c r="N604" s="174" t="s">
        <v>1323</v>
      </c>
      <c r="O604" s="36"/>
      <c r="P604" s="175">
        <f>O604*H604</f>
        <v>0</v>
      </c>
      <c r="Q604" s="175">
        <v>0</v>
      </c>
      <c r="R604" s="175">
        <f>Q604*H604</f>
        <v>0</v>
      </c>
      <c r="S604" s="175">
        <v>0</v>
      </c>
      <c r="T604" s="176">
        <f>S604*H604</f>
        <v>0</v>
      </c>
      <c r="AR604" s="18" t="s">
        <v>1411</v>
      </c>
      <c r="AT604" s="18" t="s">
        <v>1406</v>
      </c>
      <c r="AU604" s="18" t="s">
        <v>1360</v>
      </c>
      <c r="AY604" s="18" t="s">
        <v>1404</v>
      </c>
      <c r="BE604" s="177">
        <f>IF(N604="základní",J604,0)</f>
        <v>0</v>
      </c>
      <c r="BF604" s="177">
        <f>IF(N604="snížená",J604,0)</f>
        <v>0</v>
      </c>
      <c r="BG604" s="177">
        <f>IF(N604="zákl. přenesená",J604,0)</f>
        <v>0</v>
      </c>
      <c r="BH604" s="177">
        <f>IF(N604="sníž. přenesená",J604,0)</f>
        <v>0</v>
      </c>
      <c r="BI604" s="177">
        <f>IF(N604="nulová",J604,0)</f>
        <v>0</v>
      </c>
      <c r="BJ604" s="18" t="s">
        <v>1300</v>
      </c>
      <c r="BK604" s="177">
        <f>ROUND(I604*H604,2)</f>
        <v>0</v>
      </c>
      <c r="BL604" s="18" t="s">
        <v>1411</v>
      </c>
      <c r="BM604" s="18" t="s">
        <v>535</v>
      </c>
    </row>
    <row r="605" spans="2:47" s="1" customFormat="1" ht="13.5">
      <c r="B605" s="35"/>
      <c r="D605" s="178" t="s">
        <v>1413</v>
      </c>
      <c r="F605" s="179" t="s">
        <v>536</v>
      </c>
      <c r="I605" s="134"/>
      <c r="L605" s="35"/>
      <c r="M605" s="65"/>
      <c r="N605" s="36"/>
      <c r="O605" s="36"/>
      <c r="P605" s="36"/>
      <c r="Q605" s="36"/>
      <c r="R605" s="36"/>
      <c r="S605" s="36"/>
      <c r="T605" s="66"/>
      <c r="AT605" s="18" t="s">
        <v>1413</v>
      </c>
      <c r="AU605" s="18" t="s">
        <v>1360</v>
      </c>
    </row>
    <row r="606" spans="2:47" s="1" customFormat="1" ht="27">
      <c r="B606" s="35"/>
      <c r="D606" s="178" t="s">
        <v>1415</v>
      </c>
      <c r="F606" s="180" t="s">
        <v>537</v>
      </c>
      <c r="I606" s="134"/>
      <c r="L606" s="35"/>
      <c r="M606" s="65"/>
      <c r="N606" s="36"/>
      <c r="O606" s="36"/>
      <c r="P606" s="36"/>
      <c r="Q606" s="36"/>
      <c r="R606" s="36"/>
      <c r="S606" s="36"/>
      <c r="T606" s="66"/>
      <c r="AT606" s="18" t="s">
        <v>1415</v>
      </c>
      <c r="AU606" s="18" t="s">
        <v>1360</v>
      </c>
    </row>
    <row r="607" spans="2:51" s="12" customFormat="1" ht="13.5">
      <c r="B607" s="191"/>
      <c r="D607" s="178" t="s">
        <v>1417</v>
      </c>
      <c r="E607" s="192" t="s">
        <v>1299</v>
      </c>
      <c r="F607" s="193" t="s">
        <v>538</v>
      </c>
      <c r="H607" s="194" t="s">
        <v>1299</v>
      </c>
      <c r="I607" s="195"/>
      <c r="L607" s="191"/>
      <c r="M607" s="196"/>
      <c r="N607" s="197"/>
      <c r="O607" s="197"/>
      <c r="P607" s="197"/>
      <c r="Q607" s="197"/>
      <c r="R607" s="197"/>
      <c r="S607" s="197"/>
      <c r="T607" s="198"/>
      <c r="AT607" s="194" t="s">
        <v>1417</v>
      </c>
      <c r="AU607" s="194" t="s">
        <v>1360</v>
      </c>
      <c r="AV607" s="12" t="s">
        <v>1300</v>
      </c>
      <c r="AW607" s="12" t="s">
        <v>1316</v>
      </c>
      <c r="AX607" s="12" t="s">
        <v>1352</v>
      </c>
      <c r="AY607" s="194" t="s">
        <v>1404</v>
      </c>
    </row>
    <row r="608" spans="2:51" s="12" customFormat="1" ht="13.5">
      <c r="B608" s="191"/>
      <c r="D608" s="178" t="s">
        <v>1417</v>
      </c>
      <c r="E608" s="192" t="s">
        <v>1299</v>
      </c>
      <c r="F608" s="193" t="s">
        <v>1434</v>
      </c>
      <c r="H608" s="194" t="s">
        <v>1299</v>
      </c>
      <c r="I608" s="195"/>
      <c r="L608" s="191"/>
      <c r="M608" s="196"/>
      <c r="N608" s="197"/>
      <c r="O608" s="197"/>
      <c r="P608" s="197"/>
      <c r="Q608" s="197"/>
      <c r="R608" s="197"/>
      <c r="S608" s="197"/>
      <c r="T608" s="198"/>
      <c r="AT608" s="194" t="s">
        <v>1417</v>
      </c>
      <c r="AU608" s="194" t="s">
        <v>1360</v>
      </c>
      <c r="AV608" s="12" t="s">
        <v>1300</v>
      </c>
      <c r="AW608" s="12" t="s">
        <v>1316</v>
      </c>
      <c r="AX608" s="12" t="s">
        <v>1352</v>
      </c>
      <c r="AY608" s="194" t="s">
        <v>1404</v>
      </c>
    </row>
    <row r="609" spans="2:51" s="11" customFormat="1" ht="13.5">
      <c r="B609" s="181"/>
      <c r="D609" s="178" t="s">
        <v>1417</v>
      </c>
      <c r="E609" s="190" t="s">
        <v>1299</v>
      </c>
      <c r="F609" s="199" t="s">
        <v>509</v>
      </c>
      <c r="H609" s="200">
        <v>7.5</v>
      </c>
      <c r="I609" s="186"/>
      <c r="L609" s="181"/>
      <c r="M609" s="187"/>
      <c r="N609" s="188"/>
      <c r="O609" s="188"/>
      <c r="P609" s="188"/>
      <c r="Q609" s="188"/>
      <c r="R609" s="188"/>
      <c r="S609" s="188"/>
      <c r="T609" s="189"/>
      <c r="AT609" s="190" t="s">
        <v>1417</v>
      </c>
      <c r="AU609" s="190" t="s">
        <v>1360</v>
      </c>
      <c r="AV609" s="11" t="s">
        <v>1360</v>
      </c>
      <c r="AW609" s="11" t="s">
        <v>1316</v>
      </c>
      <c r="AX609" s="11" t="s">
        <v>1352</v>
      </c>
      <c r="AY609" s="190" t="s">
        <v>1404</v>
      </c>
    </row>
    <row r="610" spans="2:51" s="11" customFormat="1" ht="13.5">
      <c r="B610" s="181"/>
      <c r="D610" s="178" t="s">
        <v>1417</v>
      </c>
      <c r="E610" s="190" t="s">
        <v>1299</v>
      </c>
      <c r="F610" s="199" t="s">
        <v>510</v>
      </c>
      <c r="H610" s="200">
        <v>5.5</v>
      </c>
      <c r="I610" s="186"/>
      <c r="L610" s="181"/>
      <c r="M610" s="187"/>
      <c r="N610" s="188"/>
      <c r="O610" s="188"/>
      <c r="P610" s="188"/>
      <c r="Q610" s="188"/>
      <c r="R610" s="188"/>
      <c r="S610" s="188"/>
      <c r="T610" s="189"/>
      <c r="AT610" s="190" t="s">
        <v>1417</v>
      </c>
      <c r="AU610" s="190" t="s">
        <v>1360</v>
      </c>
      <c r="AV610" s="11" t="s">
        <v>1360</v>
      </c>
      <c r="AW610" s="11" t="s">
        <v>1316</v>
      </c>
      <c r="AX610" s="11" t="s">
        <v>1352</v>
      </c>
      <c r="AY610" s="190" t="s">
        <v>1404</v>
      </c>
    </row>
    <row r="611" spans="2:51" s="13" customFormat="1" ht="13.5">
      <c r="B611" s="201"/>
      <c r="D611" s="182" t="s">
        <v>1417</v>
      </c>
      <c r="E611" s="202" t="s">
        <v>1299</v>
      </c>
      <c r="F611" s="203" t="s">
        <v>1436</v>
      </c>
      <c r="H611" s="204">
        <v>13</v>
      </c>
      <c r="I611" s="205"/>
      <c r="L611" s="201"/>
      <c r="M611" s="206"/>
      <c r="N611" s="207"/>
      <c r="O611" s="207"/>
      <c r="P611" s="207"/>
      <c r="Q611" s="207"/>
      <c r="R611" s="207"/>
      <c r="S611" s="207"/>
      <c r="T611" s="208"/>
      <c r="AT611" s="209" t="s">
        <v>1417</v>
      </c>
      <c r="AU611" s="209" t="s">
        <v>1360</v>
      </c>
      <c r="AV611" s="13" t="s">
        <v>1411</v>
      </c>
      <c r="AW611" s="13" t="s">
        <v>1316</v>
      </c>
      <c r="AX611" s="13" t="s">
        <v>1300</v>
      </c>
      <c r="AY611" s="209" t="s">
        <v>1404</v>
      </c>
    </row>
    <row r="612" spans="2:65" s="1" customFormat="1" ht="22.5" customHeight="1">
      <c r="B612" s="165"/>
      <c r="C612" s="166" t="s">
        <v>539</v>
      </c>
      <c r="D612" s="166" t="s">
        <v>1406</v>
      </c>
      <c r="E612" s="167" t="s">
        <v>540</v>
      </c>
      <c r="F612" s="168" t="s">
        <v>541</v>
      </c>
      <c r="G612" s="169" t="s">
        <v>1409</v>
      </c>
      <c r="H612" s="170">
        <v>2150</v>
      </c>
      <c r="I612" s="171"/>
      <c r="J612" s="172">
        <f>ROUND(I612*H612,2)</f>
        <v>0</v>
      </c>
      <c r="K612" s="168" t="s">
        <v>1410</v>
      </c>
      <c r="L612" s="35"/>
      <c r="M612" s="173" t="s">
        <v>1299</v>
      </c>
      <c r="N612" s="174" t="s">
        <v>1323</v>
      </c>
      <c r="O612" s="36"/>
      <c r="P612" s="175">
        <f>O612*H612</f>
        <v>0</v>
      </c>
      <c r="Q612" s="175">
        <v>0</v>
      </c>
      <c r="R612" s="175">
        <f>Q612*H612</f>
        <v>0</v>
      </c>
      <c r="S612" s="175">
        <v>0</v>
      </c>
      <c r="T612" s="176">
        <f>S612*H612</f>
        <v>0</v>
      </c>
      <c r="AR612" s="18" t="s">
        <v>1411</v>
      </c>
      <c r="AT612" s="18" t="s">
        <v>1406</v>
      </c>
      <c r="AU612" s="18" t="s">
        <v>1360</v>
      </c>
      <c r="AY612" s="18" t="s">
        <v>1404</v>
      </c>
      <c r="BE612" s="177">
        <f>IF(N612="základní",J612,0)</f>
        <v>0</v>
      </c>
      <c r="BF612" s="177">
        <f>IF(N612="snížená",J612,0)</f>
        <v>0</v>
      </c>
      <c r="BG612" s="177">
        <f>IF(N612="zákl. přenesená",J612,0)</f>
        <v>0</v>
      </c>
      <c r="BH612" s="177">
        <f>IF(N612="sníž. přenesená",J612,0)</f>
        <v>0</v>
      </c>
      <c r="BI612" s="177">
        <f>IF(N612="nulová",J612,0)</f>
        <v>0</v>
      </c>
      <c r="BJ612" s="18" t="s">
        <v>1300</v>
      </c>
      <c r="BK612" s="177">
        <f>ROUND(I612*H612,2)</f>
        <v>0</v>
      </c>
      <c r="BL612" s="18" t="s">
        <v>1411</v>
      </c>
      <c r="BM612" s="18" t="s">
        <v>542</v>
      </c>
    </row>
    <row r="613" spans="2:47" s="1" customFormat="1" ht="40.5">
      <c r="B613" s="35"/>
      <c r="D613" s="178" t="s">
        <v>1413</v>
      </c>
      <c r="F613" s="179" t="s">
        <v>543</v>
      </c>
      <c r="I613" s="134"/>
      <c r="L613" s="35"/>
      <c r="M613" s="65"/>
      <c r="N613" s="36"/>
      <c r="O613" s="36"/>
      <c r="P613" s="36"/>
      <c r="Q613" s="36"/>
      <c r="R613" s="36"/>
      <c r="S613" s="36"/>
      <c r="T613" s="66"/>
      <c r="AT613" s="18" t="s">
        <v>1413</v>
      </c>
      <c r="AU613" s="18" t="s">
        <v>1360</v>
      </c>
    </row>
    <row r="614" spans="2:47" s="1" customFormat="1" ht="81">
      <c r="B614" s="35"/>
      <c r="D614" s="178" t="s">
        <v>1415</v>
      </c>
      <c r="F614" s="180" t="s">
        <v>544</v>
      </c>
      <c r="I614" s="134"/>
      <c r="L614" s="35"/>
      <c r="M614" s="65"/>
      <c r="N614" s="36"/>
      <c r="O614" s="36"/>
      <c r="P614" s="36"/>
      <c r="Q614" s="36"/>
      <c r="R614" s="36"/>
      <c r="S614" s="36"/>
      <c r="T614" s="66"/>
      <c r="AT614" s="18" t="s">
        <v>1415</v>
      </c>
      <c r="AU614" s="18" t="s">
        <v>1360</v>
      </c>
    </row>
    <row r="615" spans="2:51" s="11" customFormat="1" ht="13.5">
      <c r="B615" s="181"/>
      <c r="D615" s="182" t="s">
        <v>1417</v>
      </c>
      <c r="E615" s="183" t="s">
        <v>1299</v>
      </c>
      <c r="F615" s="184" t="s">
        <v>545</v>
      </c>
      <c r="H615" s="185">
        <v>2150</v>
      </c>
      <c r="I615" s="186"/>
      <c r="L615" s="181"/>
      <c r="M615" s="187"/>
      <c r="N615" s="188"/>
      <c r="O615" s="188"/>
      <c r="P615" s="188"/>
      <c r="Q615" s="188"/>
      <c r="R615" s="188"/>
      <c r="S615" s="188"/>
      <c r="T615" s="189"/>
      <c r="AT615" s="190" t="s">
        <v>1417</v>
      </c>
      <c r="AU615" s="190" t="s">
        <v>1360</v>
      </c>
      <c r="AV615" s="11" t="s">
        <v>1360</v>
      </c>
      <c r="AW615" s="11" t="s">
        <v>1316</v>
      </c>
      <c r="AX615" s="11" t="s">
        <v>1300</v>
      </c>
      <c r="AY615" s="190" t="s">
        <v>1404</v>
      </c>
    </row>
    <row r="616" spans="2:65" s="1" customFormat="1" ht="22.5" customHeight="1">
      <c r="B616" s="165"/>
      <c r="C616" s="166" t="s">
        <v>546</v>
      </c>
      <c r="D616" s="166" t="s">
        <v>1406</v>
      </c>
      <c r="E616" s="167" t="s">
        <v>547</v>
      </c>
      <c r="F616" s="168" t="s">
        <v>548</v>
      </c>
      <c r="G616" s="169" t="s">
        <v>881</v>
      </c>
      <c r="H616" s="170">
        <v>8</v>
      </c>
      <c r="I616" s="171"/>
      <c r="J616" s="172">
        <f>ROUND(I616*H616,2)</f>
        <v>0</v>
      </c>
      <c r="K616" s="168" t="s">
        <v>1299</v>
      </c>
      <c r="L616" s="35"/>
      <c r="M616" s="173" t="s">
        <v>1299</v>
      </c>
      <c r="N616" s="174" t="s">
        <v>1323</v>
      </c>
      <c r="O616" s="36"/>
      <c r="P616" s="175">
        <f>O616*H616</f>
        <v>0</v>
      </c>
      <c r="Q616" s="175">
        <v>0</v>
      </c>
      <c r="R616" s="175">
        <f>Q616*H616</f>
        <v>0</v>
      </c>
      <c r="S616" s="175">
        <v>0</v>
      </c>
      <c r="T616" s="176">
        <f>S616*H616</f>
        <v>0</v>
      </c>
      <c r="AR616" s="18" t="s">
        <v>1411</v>
      </c>
      <c r="AT616" s="18" t="s">
        <v>1406</v>
      </c>
      <c r="AU616" s="18" t="s">
        <v>1360</v>
      </c>
      <c r="AY616" s="18" t="s">
        <v>1404</v>
      </c>
      <c r="BE616" s="177">
        <f>IF(N616="základní",J616,0)</f>
        <v>0</v>
      </c>
      <c r="BF616" s="177">
        <f>IF(N616="snížená",J616,0)</f>
        <v>0</v>
      </c>
      <c r="BG616" s="177">
        <f>IF(N616="zákl. přenesená",J616,0)</f>
        <v>0</v>
      </c>
      <c r="BH616" s="177">
        <f>IF(N616="sníž. přenesená",J616,0)</f>
        <v>0</v>
      </c>
      <c r="BI616" s="177">
        <f>IF(N616="nulová",J616,0)</f>
        <v>0</v>
      </c>
      <c r="BJ616" s="18" t="s">
        <v>1300</v>
      </c>
      <c r="BK616" s="177">
        <f>ROUND(I616*H616,2)</f>
        <v>0</v>
      </c>
      <c r="BL616" s="18" t="s">
        <v>1411</v>
      </c>
      <c r="BM616" s="18" t="s">
        <v>549</v>
      </c>
    </row>
    <row r="617" spans="2:47" s="1" customFormat="1" ht="13.5">
      <c r="B617" s="35"/>
      <c r="D617" s="178" t="s">
        <v>1413</v>
      </c>
      <c r="F617" s="179" t="s">
        <v>548</v>
      </c>
      <c r="I617" s="134"/>
      <c r="L617" s="35"/>
      <c r="M617" s="65"/>
      <c r="N617" s="36"/>
      <c r="O617" s="36"/>
      <c r="P617" s="36"/>
      <c r="Q617" s="36"/>
      <c r="R617" s="36"/>
      <c r="S617" s="36"/>
      <c r="T617" s="66"/>
      <c r="AT617" s="18" t="s">
        <v>1413</v>
      </c>
      <c r="AU617" s="18" t="s">
        <v>1360</v>
      </c>
    </row>
    <row r="618" spans="2:51" s="12" customFormat="1" ht="13.5">
      <c r="B618" s="191"/>
      <c r="D618" s="178" t="s">
        <v>1417</v>
      </c>
      <c r="E618" s="192" t="s">
        <v>1299</v>
      </c>
      <c r="F618" s="193" t="s">
        <v>550</v>
      </c>
      <c r="H618" s="194" t="s">
        <v>1299</v>
      </c>
      <c r="I618" s="195"/>
      <c r="L618" s="191"/>
      <c r="M618" s="196"/>
      <c r="N618" s="197"/>
      <c r="O618" s="197"/>
      <c r="P618" s="197"/>
      <c r="Q618" s="197"/>
      <c r="R618" s="197"/>
      <c r="S618" s="197"/>
      <c r="T618" s="198"/>
      <c r="AT618" s="194" t="s">
        <v>1417</v>
      </c>
      <c r="AU618" s="194" t="s">
        <v>1360</v>
      </c>
      <c r="AV618" s="12" t="s">
        <v>1300</v>
      </c>
      <c r="AW618" s="12" t="s">
        <v>1316</v>
      </c>
      <c r="AX618" s="12" t="s">
        <v>1352</v>
      </c>
      <c r="AY618" s="194" t="s">
        <v>1404</v>
      </c>
    </row>
    <row r="619" spans="2:51" s="11" customFormat="1" ht="13.5">
      <c r="B619" s="181"/>
      <c r="D619" s="178" t="s">
        <v>1417</v>
      </c>
      <c r="E619" s="190" t="s">
        <v>1299</v>
      </c>
      <c r="F619" s="199" t="s">
        <v>551</v>
      </c>
      <c r="H619" s="200">
        <v>8</v>
      </c>
      <c r="I619" s="186"/>
      <c r="L619" s="181"/>
      <c r="M619" s="187"/>
      <c r="N619" s="188"/>
      <c r="O619" s="188"/>
      <c r="P619" s="188"/>
      <c r="Q619" s="188"/>
      <c r="R619" s="188"/>
      <c r="S619" s="188"/>
      <c r="T619" s="189"/>
      <c r="AT619" s="190" t="s">
        <v>1417</v>
      </c>
      <c r="AU619" s="190" t="s">
        <v>1360</v>
      </c>
      <c r="AV619" s="11" t="s">
        <v>1360</v>
      </c>
      <c r="AW619" s="11" t="s">
        <v>1316</v>
      </c>
      <c r="AX619" s="11" t="s">
        <v>1300</v>
      </c>
      <c r="AY619" s="190" t="s">
        <v>1404</v>
      </c>
    </row>
    <row r="620" spans="2:51" s="12" customFormat="1" ht="13.5">
      <c r="B620" s="191"/>
      <c r="D620" s="182" t="s">
        <v>1417</v>
      </c>
      <c r="E620" s="211" t="s">
        <v>1299</v>
      </c>
      <c r="F620" s="212" t="s">
        <v>552</v>
      </c>
      <c r="H620" s="213" t="s">
        <v>1299</v>
      </c>
      <c r="I620" s="195"/>
      <c r="L620" s="191"/>
      <c r="M620" s="196"/>
      <c r="N620" s="197"/>
      <c r="O620" s="197"/>
      <c r="P620" s="197"/>
      <c r="Q620" s="197"/>
      <c r="R620" s="197"/>
      <c r="S620" s="197"/>
      <c r="T620" s="198"/>
      <c r="AT620" s="194" t="s">
        <v>1417</v>
      </c>
      <c r="AU620" s="194" t="s">
        <v>1360</v>
      </c>
      <c r="AV620" s="12" t="s">
        <v>1300</v>
      </c>
      <c r="AW620" s="12" t="s">
        <v>1316</v>
      </c>
      <c r="AX620" s="12" t="s">
        <v>1352</v>
      </c>
      <c r="AY620" s="194" t="s">
        <v>1404</v>
      </c>
    </row>
    <row r="621" spans="2:65" s="1" customFormat="1" ht="31.5" customHeight="1">
      <c r="B621" s="165"/>
      <c r="C621" s="166" t="s">
        <v>553</v>
      </c>
      <c r="D621" s="166" t="s">
        <v>1406</v>
      </c>
      <c r="E621" s="167" t="s">
        <v>554</v>
      </c>
      <c r="F621" s="168" t="s">
        <v>555</v>
      </c>
      <c r="G621" s="169" t="s">
        <v>881</v>
      </c>
      <c r="H621" s="170">
        <v>70</v>
      </c>
      <c r="I621" s="171"/>
      <c r="J621" s="172">
        <f>ROUND(I621*H621,2)</f>
        <v>0</v>
      </c>
      <c r="K621" s="168" t="s">
        <v>1299</v>
      </c>
      <c r="L621" s="35"/>
      <c r="M621" s="173" t="s">
        <v>1299</v>
      </c>
      <c r="N621" s="174" t="s">
        <v>1323</v>
      </c>
      <c r="O621" s="36"/>
      <c r="P621" s="175">
        <f>O621*H621</f>
        <v>0</v>
      </c>
      <c r="Q621" s="175">
        <v>0</v>
      </c>
      <c r="R621" s="175">
        <f>Q621*H621</f>
        <v>0</v>
      </c>
      <c r="S621" s="175">
        <v>0</v>
      </c>
      <c r="T621" s="176">
        <f>S621*H621</f>
        <v>0</v>
      </c>
      <c r="AR621" s="18" t="s">
        <v>1411</v>
      </c>
      <c r="AT621" s="18" t="s">
        <v>1406</v>
      </c>
      <c r="AU621" s="18" t="s">
        <v>1360</v>
      </c>
      <c r="AY621" s="18" t="s">
        <v>1404</v>
      </c>
      <c r="BE621" s="177">
        <f>IF(N621="základní",J621,0)</f>
        <v>0</v>
      </c>
      <c r="BF621" s="177">
        <f>IF(N621="snížená",J621,0)</f>
        <v>0</v>
      </c>
      <c r="BG621" s="177">
        <f>IF(N621="zákl. přenesená",J621,0)</f>
        <v>0</v>
      </c>
      <c r="BH621" s="177">
        <f>IF(N621="sníž. přenesená",J621,0)</f>
        <v>0</v>
      </c>
      <c r="BI621" s="177">
        <f>IF(N621="nulová",J621,0)</f>
        <v>0</v>
      </c>
      <c r="BJ621" s="18" t="s">
        <v>1300</v>
      </c>
      <c r="BK621" s="177">
        <f>ROUND(I621*H621,2)</f>
        <v>0</v>
      </c>
      <c r="BL621" s="18" t="s">
        <v>1411</v>
      </c>
      <c r="BM621" s="18" t="s">
        <v>556</v>
      </c>
    </row>
    <row r="622" spans="2:47" s="1" customFormat="1" ht="13.5">
      <c r="B622" s="35"/>
      <c r="D622" s="178" t="s">
        <v>1413</v>
      </c>
      <c r="F622" s="179" t="s">
        <v>548</v>
      </c>
      <c r="I622" s="134"/>
      <c r="L622" s="35"/>
      <c r="M622" s="65"/>
      <c r="N622" s="36"/>
      <c r="O622" s="36"/>
      <c r="P622" s="36"/>
      <c r="Q622" s="36"/>
      <c r="R622" s="36"/>
      <c r="S622" s="36"/>
      <c r="T622" s="66"/>
      <c r="AT622" s="18" t="s">
        <v>1413</v>
      </c>
      <c r="AU622" s="18" t="s">
        <v>1360</v>
      </c>
    </row>
    <row r="623" spans="2:51" s="12" customFormat="1" ht="13.5">
      <c r="B623" s="191"/>
      <c r="D623" s="178" t="s">
        <v>1417</v>
      </c>
      <c r="E623" s="192" t="s">
        <v>1299</v>
      </c>
      <c r="F623" s="193" t="s">
        <v>557</v>
      </c>
      <c r="H623" s="194" t="s">
        <v>1299</v>
      </c>
      <c r="I623" s="195"/>
      <c r="L623" s="191"/>
      <c r="M623" s="196"/>
      <c r="N623" s="197"/>
      <c r="O623" s="197"/>
      <c r="P623" s="197"/>
      <c r="Q623" s="197"/>
      <c r="R623" s="197"/>
      <c r="S623" s="197"/>
      <c r="T623" s="198"/>
      <c r="AT623" s="194" t="s">
        <v>1417</v>
      </c>
      <c r="AU623" s="194" t="s">
        <v>1360</v>
      </c>
      <c r="AV623" s="12" t="s">
        <v>1300</v>
      </c>
      <c r="AW623" s="12" t="s">
        <v>1316</v>
      </c>
      <c r="AX623" s="12" t="s">
        <v>1352</v>
      </c>
      <c r="AY623" s="194" t="s">
        <v>1404</v>
      </c>
    </row>
    <row r="624" spans="2:51" s="11" customFormat="1" ht="13.5">
      <c r="B624" s="181"/>
      <c r="D624" s="178" t="s">
        <v>1417</v>
      </c>
      <c r="E624" s="190" t="s">
        <v>1299</v>
      </c>
      <c r="F624" s="199" t="s">
        <v>558</v>
      </c>
      <c r="H624" s="200">
        <v>70</v>
      </c>
      <c r="I624" s="186"/>
      <c r="L624" s="181"/>
      <c r="M624" s="187"/>
      <c r="N624" s="188"/>
      <c r="O624" s="188"/>
      <c r="P624" s="188"/>
      <c r="Q624" s="188"/>
      <c r="R624" s="188"/>
      <c r="S624" s="188"/>
      <c r="T624" s="189"/>
      <c r="AT624" s="190" t="s">
        <v>1417</v>
      </c>
      <c r="AU624" s="190" t="s">
        <v>1360</v>
      </c>
      <c r="AV624" s="11" t="s">
        <v>1360</v>
      </c>
      <c r="AW624" s="11" t="s">
        <v>1316</v>
      </c>
      <c r="AX624" s="11" t="s">
        <v>1300</v>
      </c>
      <c r="AY624" s="190" t="s">
        <v>1404</v>
      </c>
    </row>
    <row r="625" spans="2:51" s="12" customFormat="1" ht="13.5">
      <c r="B625" s="191"/>
      <c r="D625" s="178" t="s">
        <v>1417</v>
      </c>
      <c r="E625" s="192" t="s">
        <v>1299</v>
      </c>
      <c r="F625" s="193" t="s">
        <v>552</v>
      </c>
      <c r="H625" s="194" t="s">
        <v>1299</v>
      </c>
      <c r="I625" s="195"/>
      <c r="L625" s="191"/>
      <c r="M625" s="196"/>
      <c r="N625" s="197"/>
      <c r="O625" s="197"/>
      <c r="P625" s="197"/>
      <c r="Q625" s="197"/>
      <c r="R625" s="197"/>
      <c r="S625" s="197"/>
      <c r="T625" s="198"/>
      <c r="AT625" s="194" t="s">
        <v>1417</v>
      </c>
      <c r="AU625" s="194" t="s">
        <v>1360</v>
      </c>
      <c r="AV625" s="12" t="s">
        <v>1300</v>
      </c>
      <c r="AW625" s="12" t="s">
        <v>1316</v>
      </c>
      <c r="AX625" s="12" t="s">
        <v>1352</v>
      </c>
      <c r="AY625" s="194" t="s">
        <v>1404</v>
      </c>
    </row>
    <row r="626" spans="2:63" s="10" customFormat="1" ht="29.25" customHeight="1">
      <c r="B626" s="151"/>
      <c r="D626" s="162" t="s">
        <v>1351</v>
      </c>
      <c r="E626" s="163" t="s">
        <v>559</v>
      </c>
      <c r="F626" s="163" t="s">
        <v>560</v>
      </c>
      <c r="I626" s="154"/>
      <c r="J626" s="164">
        <f>BK626</f>
        <v>0</v>
      </c>
      <c r="L626" s="151"/>
      <c r="M626" s="156"/>
      <c r="N626" s="157"/>
      <c r="O626" s="157"/>
      <c r="P626" s="158">
        <f>SUM(P627:P653)</f>
        <v>0</v>
      </c>
      <c r="Q626" s="157"/>
      <c r="R626" s="158">
        <f>SUM(R627:R653)</f>
        <v>0</v>
      </c>
      <c r="S626" s="157"/>
      <c r="T626" s="159">
        <f>SUM(T627:T653)</f>
        <v>0</v>
      </c>
      <c r="AR626" s="152" t="s">
        <v>1300</v>
      </c>
      <c r="AT626" s="160" t="s">
        <v>1351</v>
      </c>
      <c r="AU626" s="160" t="s">
        <v>1300</v>
      </c>
      <c r="AY626" s="152" t="s">
        <v>1404</v>
      </c>
      <c r="BK626" s="161">
        <f>SUM(BK627:BK653)</f>
        <v>0</v>
      </c>
    </row>
    <row r="627" spans="2:65" s="1" customFormat="1" ht="22.5" customHeight="1">
      <c r="B627" s="165"/>
      <c r="C627" s="166" t="s">
        <v>561</v>
      </c>
      <c r="D627" s="166" t="s">
        <v>1406</v>
      </c>
      <c r="E627" s="167" t="s">
        <v>562</v>
      </c>
      <c r="F627" s="168" t="s">
        <v>563</v>
      </c>
      <c r="G627" s="169" t="s">
        <v>1545</v>
      </c>
      <c r="H627" s="170">
        <v>879</v>
      </c>
      <c r="I627" s="171"/>
      <c r="J627" s="172">
        <f>ROUND(I627*H627,2)</f>
        <v>0</v>
      </c>
      <c r="K627" s="168" t="s">
        <v>1410</v>
      </c>
      <c r="L627" s="35"/>
      <c r="M627" s="173" t="s">
        <v>1299</v>
      </c>
      <c r="N627" s="174" t="s">
        <v>1323</v>
      </c>
      <c r="O627" s="36"/>
      <c r="P627" s="175">
        <f>O627*H627</f>
        <v>0</v>
      </c>
      <c r="Q627" s="175">
        <v>0</v>
      </c>
      <c r="R627" s="175">
        <f>Q627*H627</f>
        <v>0</v>
      </c>
      <c r="S627" s="175">
        <v>0</v>
      </c>
      <c r="T627" s="176">
        <f>S627*H627</f>
        <v>0</v>
      </c>
      <c r="AR627" s="18" t="s">
        <v>1411</v>
      </c>
      <c r="AT627" s="18" t="s">
        <v>1406</v>
      </c>
      <c r="AU627" s="18" t="s">
        <v>1360</v>
      </c>
      <c r="AY627" s="18" t="s">
        <v>1404</v>
      </c>
      <c r="BE627" s="177">
        <f>IF(N627="základní",J627,0)</f>
        <v>0</v>
      </c>
      <c r="BF627" s="177">
        <f>IF(N627="snížená",J627,0)</f>
        <v>0</v>
      </c>
      <c r="BG627" s="177">
        <f>IF(N627="zákl. přenesená",J627,0)</f>
        <v>0</v>
      </c>
      <c r="BH627" s="177">
        <f>IF(N627="sníž. přenesená",J627,0)</f>
        <v>0</v>
      </c>
      <c r="BI627" s="177">
        <f>IF(N627="nulová",J627,0)</f>
        <v>0</v>
      </c>
      <c r="BJ627" s="18" t="s">
        <v>1300</v>
      </c>
      <c r="BK627" s="177">
        <f>ROUND(I627*H627,2)</f>
        <v>0</v>
      </c>
      <c r="BL627" s="18" t="s">
        <v>1411</v>
      </c>
      <c r="BM627" s="18" t="s">
        <v>564</v>
      </c>
    </row>
    <row r="628" spans="2:47" s="1" customFormat="1" ht="27">
      <c r="B628" s="35"/>
      <c r="D628" s="178" t="s">
        <v>1413</v>
      </c>
      <c r="F628" s="179" t="s">
        <v>565</v>
      </c>
      <c r="I628" s="134"/>
      <c r="L628" s="35"/>
      <c r="M628" s="65"/>
      <c r="N628" s="36"/>
      <c r="O628" s="36"/>
      <c r="P628" s="36"/>
      <c r="Q628" s="36"/>
      <c r="R628" s="36"/>
      <c r="S628" s="36"/>
      <c r="T628" s="66"/>
      <c r="AT628" s="18" t="s">
        <v>1413</v>
      </c>
      <c r="AU628" s="18" t="s">
        <v>1360</v>
      </c>
    </row>
    <row r="629" spans="2:47" s="1" customFormat="1" ht="94.5">
      <c r="B629" s="35"/>
      <c r="D629" s="178" t="s">
        <v>1415</v>
      </c>
      <c r="F629" s="180" t="s">
        <v>566</v>
      </c>
      <c r="I629" s="134"/>
      <c r="L629" s="35"/>
      <c r="M629" s="65"/>
      <c r="N629" s="36"/>
      <c r="O629" s="36"/>
      <c r="P629" s="36"/>
      <c r="Q629" s="36"/>
      <c r="R629" s="36"/>
      <c r="S629" s="36"/>
      <c r="T629" s="66"/>
      <c r="AT629" s="18" t="s">
        <v>1415</v>
      </c>
      <c r="AU629" s="18" t="s">
        <v>1360</v>
      </c>
    </row>
    <row r="630" spans="2:51" s="11" customFormat="1" ht="13.5">
      <c r="B630" s="181"/>
      <c r="D630" s="182" t="s">
        <v>1417</v>
      </c>
      <c r="E630" s="183" t="s">
        <v>1299</v>
      </c>
      <c r="F630" s="184" t="s">
        <v>567</v>
      </c>
      <c r="H630" s="185">
        <v>879</v>
      </c>
      <c r="I630" s="186"/>
      <c r="L630" s="181"/>
      <c r="M630" s="187"/>
      <c r="N630" s="188"/>
      <c r="O630" s="188"/>
      <c r="P630" s="188"/>
      <c r="Q630" s="188"/>
      <c r="R630" s="188"/>
      <c r="S630" s="188"/>
      <c r="T630" s="189"/>
      <c r="AT630" s="190" t="s">
        <v>1417</v>
      </c>
      <c r="AU630" s="190" t="s">
        <v>1360</v>
      </c>
      <c r="AV630" s="11" t="s">
        <v>1360</v>
      </c>
      <c r="AW630" s="11" t="s">
        <v>1316</v>
      </c>
      <c r="AX630" s="11" t="s">
        <v>1300</v>
      </c>
      <c r="AY630" s="190" t="s">
        <v>1404</v>
      </c>
    </row>
    <row r="631" spans="2:65" s="1" customFormat="1" ht="22.5" customHeight="1">
      <c r="B631" s="165"/>
      <c r="C631" s="166" t="s">
        <v>1306</v>
      </c>
      <c r="D631" s="166" t="s">
        <v>1406</v>
      </c>
      <c r="E631" s="167" t="s">
        <v>568</v>
      </c>
      <c r="F631" s="168" t="s">
        <v>569</v>
      </c>
      <c r="G631" s="169" t="s">
        <v>1545</v>
      </c>
      <c r="H631" s="170">
        <v>21975</v>
      </c>
      <c r="I631" s="171"/>
      <c r="J631" s="172">
        <f>ROUND(I631*H631,2)</f>
        <v>0</v>
      </c>
      <c r="K631" s="168" t="s">
        <v>1410</v>
      </c>
      <c r="L631" s="35"/>
      <c r="M631" s="173" t="s">
        <v>1299</v>
      </c>
      <c r="N631" s="174" t="s">
        <v>1323</v>
      </c>
      <c r="O631" s="36"/>
      <c r="P631" s="175">
        <f>O631*H631</f>
        <v>0</v>
      </c>
      <c r="Q631" s="175">
        <v>0</v>
      </c>
      <c r="R631" s="175">
        <f>Q631*H631</f>
        <v>0</v>
      </c>
      <c r="S631" s="175">
        <v>0</v>
      </c>
      <c r="T631" s="176">
        <f>S631*H631</f>
        <v>0</v>
      </c>
      <c r="AR631" s="18" t="s">
        <v>1411</v>
      </c>
      <c r="AT631" s="18" t="s">
        <v>1406</v>
      </c>
      <c r="AU631" s="18" t="s">
        <v>1360</v>
      </c>
      <c r="AY631" s="18" t="s">
        <v>1404</v>
      </c>
      <c r="BE631" s="177">
        <f>IF(N631="základní",J631,0)</f>
        <v>0</v>
      </c>
      <c r="BF631" s="177">
        <f>IF(N631="snížená",J631,0)</f>
        <v>0</v>
      </c>
      <c r="BG631" s="177">
        <f>IF(N631="zákl. přenesená",J631,0)</f>
        <v>0</v>
      </c>
      <c r="BH631" s="177">
        <f>IF(N631="sníž. přenesená",J631,0)</f>
        <v>0</v>
      </c>
      <c r="BI631" s="177">
        <f>IF(N631="nulová",J631,0)</f>
        <v>0</v>
      </c>
      <c r="BJ631" s="18" t="s">
        <v>1300</v>
      </c>
      <c r="BK631" s="177">
        <f>ROUND(I631*H631,2)</f>
        <v>0</v>
      </c>
      <c r="BL631" s="18" t="s">
        <v>1411</v>
      </c>
      <c r="BM631" s="18" t="s">
        <v>570</v>
      </c>
    </row>
    <row r="632" spans="2:47" s="1" customFormat="1" ht="27">
      <c r="B632" s="35"/>
      <c r="D632" s="178" t="s">
        <v>1413</v>
      </c>
      <c r="F632" s="179" t="s">
        <v>571</v>
      </c>
      <c r="I632" s="134"/>
      <c r="L632" s="35"/>
      <c r="M632" s="65"/>
      <c r="N632" s="36"/>
      <c r="O632" s="36"/>
      <c r="P632" s="36"/>
      <c r="Q632" s="36"/>
      <c r="R632" s="36"/>
      <c r="S632" s="36"/>
      <c r="T632" s="66"/>
      <c r="AT632" s="18" t="s">
        <v>1413</v>
      </c>
      <c r="AU632" s="18" t="s">
        <v>1360</v>
      </c>
    </row>
    <row r="633" spans="2:47" s="1" customFormat="1" ht="94.5">
      <c r="B633" s="35"/>
      <c r="D633" s="178" t="s">
        <v>1415</v>
      </c>
      <c r="F633" s="180" t="s">
        <v>566</v>
      </c>
      <c r="I633" s="134"/>
      <c r="L633" s="35"/>
      <c r="M633" s="65"/>
      <c r="N633" s="36"/>
      <c r="O633" s="36"/>
      <c r="P633" s="36"/>
      <c r="Q633" s="36"/>
      <c r="R633" s="36"/>
      <c r="S633" s="36"/>
      <c r="T633" s="66"/>
      <c r="AT633" s="18" t="s">
        <v>1415</v>
      </c>
      <c r="AU633" s="18" t="s">
        <v>1360</v>
      </c>
    </row>
    <row r="634" spans="2:51" s="11" customFormat="1" ht="13.5">
      <c r="B634" s="181"/>
      <c r="D634" s="178" t="s">
        <v>1417</v>
      </c>
      <c r="E634" s="190" t="s">
        <v>1299</v>
      </c>
      <c r="F634" s="199" t="s">
        <v>572</v>
      </c>
      <c r="H634" s="200">
        <v>21975</v>
      </c>
      <c r="I634" s="186"/>
      <c r="L634" s="181"/>
      <c r="M634" s="187"/>
      <c r="N634" s="188"/>
      <c r="O634" s="188"/>
      <c r="P634" s="188"/>
      <c r="Q634" s="188"/>
      <c r="R634" s="188"/>
      <c r="S634" s="188"/>
      <c r="T634" s="189"/>
      <c r="AT634" s="190" t="s">
        <v>1417</v>
      </c>
      <c r="AU634" s="190" t="s">
        <v>1360</v>
      </c>
      <c r="AV634" s="11" t="s">
        <v>1360</v>
      </c>
      <c r="AW634" s="11" t="s">
        <v>1316</v>
      </c>
      <c r="AX634" s="11" t="s">
        <v>1352</v>
      </c>
      <c r="AY634" s="190" t="s">
        <v>1404</v>
      </c>
    </row>
    <row r="635" spans="2:51" s="12" customFormat="1" ht="13.5">
      <c r="B635" s="191"/>
      <c r="D635" s="178" t="s">
        <v>1417</v>
      </c>
      <c r="E635" s="192" t="s">
        <v>1299</v>
      </c>
      <c r="F635" s="193" t="s">
        <v>1524</v>
      </c>
      <c r="H635" s="194" t="s">
        <v>1299</v>
      </c>
      <c r="I635" s="195"/>
      <c r="L635" s="191"/>
      <c r="M635" s="196"/>
      <c r="N635" s="197"/>
      <c r="O635" s="197"/>
      <c r="P635" s="197"/>
      <c r="Q635" s="197"/>
      <c r="R635" s="197"/>
      <c r="S635" s="197"/>
      <c r="T635" s="198"/>
      <c r="AT635" s="194" t="s">
        <v>1417</v>
      </c>
      <c r="AU635" s="194" t="s">
        <v>1360</v>
      </c>
      <c r="AV635" s="12" t="s">
        <v>1300</v>
      </c>
      <c r="AW635" s="12" t="s">
        <v>1316</v>
      </c>
      <c r="AX635" s="12" t="s">
        <v>1352</v>
      </c>
      <c r="AY635" s="194" t="s">
        <v>1404</v>
      </c>
    </row>
    <row r="636" spans="2:51" s="13" customFormat="1" ht="13.5">
      <c r="B636" s="201"/>
      <c r="D636" s="182" t="s">
        <v>1417</v>
      </c>
      <c r="E636" s="202" t="s">
        <v>1299</v>
      </c>
      <c r="F636" s="203" t="s">
        <v>1436</v>
      </c>
      <c r="H636" s="204">
        <v>21975</v>
      </c>
      <c r="I636" s="205"/>
      <c r="L636" s="201"/>
      <c r="M636" s="206"/>
      <c r="N636" s="207"/>
      <c r="O636" s="207"/>
      <c r="P636" s="207"/>
      <c r="Q636" s="207"/>
      <c r="R636" s="207"/>
      <c r="S636" s="207"/>
      <c r="T636" s="208"/>
      <c r="AT636" s="209" t="s">
        <v>1417</v>
      </c>
      <c r="AU636" s="209" t="s">
        <v>1360</v>
      </c>
      <c r="AV636" s="13" t="s">
        <v>1411</v>
      </c>
      <c r="AW636" s="13" t="s">
        <v>1316</v>
      </c>
      <c r="AX636" s="13" t="s">
        <v>1300</v>
      </c>
      <c r="AY636" s="209" t="s">
        <v>1404</v>
      </c>
    </row>
    <row r="637" spans="2:65" s="1" customFormat="1" ht="22.5" customHeight="1">
      <c r="B637" s="165"/>
      <c r="C637" s="166" t="s">
        <v>1356</v>
      </c>
      <c r="D637" s="166" t="s">
        <v>1406</v>
      </c>
      <c r="E637" s="167" t="s">
        <v>573</v>
      </c>
      <c r="F637" s="168" t="s">
        <v>574</v>
      </c>
      <c r="G637" s="169" t="s">
        <v>1545</v>
      </c>
      <c r="H637" s="170">
        <v>284</v>
      </c>
      <c r="I637" s="171"/>
      <c r="J637" s="172">
        <f>ROUND(I637*H637,2)</f>
        <v>0</v>
      </c>
      <c r="K637" s="168" t="s">
        <v>1410</v>
      </c>
      <c r="L637" s="35"/>
      <c r="M637" s="173" t="s">
        <v>1299</v>
      </c>
      <c r="N637" s="174" t="s">
        <v>1323</v>
      </c>
      <c r="O637" s="36"/>
      <c r="P637" s="175">
        <f>O637*H637</f>
        <v>0</v>
      </c>
      <c r="Q637" s="175">
        <v>0</v>
      </c>
      <c r="R637" s="175">
        <f>Q637*H637</f>
        <v>0</v>
      </c>
      <c r="S637" s="175">
        <v>0</v>
      </c>
      <c r="T637" s="176">
        <f>S637*H637</f>
        <v>0</v>
      </c>
      <c r="AR637" s="18" t="s">
        <v>1411</v>
      </c>
      <c r="AT637" s="18" t="s">
        <v>1406</v>
      </c>
      <c r="AU637" s="18" t="s">
        <v>1360</v>
      </c>
      <c r="AY637" s="18" t="s">
        <v>1404</v>
      </c>
      <c r="BE637" s="177">
        <f>IF(N637="základní",J637,0)</f>
        <v>0</v>
      </c>
      <c r="BF637" s="177">
        <f>IF(N637="snížená",J637,0)</f>
        <v>0</v>
      </c>
      <c r="BG637" s="177">
        <f>IF(N637="zákl. přenesená",J637,0)</f>
        <v>0</v>
      </c>
      <c r="BH637" s="177">
        <f>IF(N637="sníž. přenesená",J637,0)</f>
        <v>0</v>
      </c>
      <c r="BI637" s="177">
        <f>IF(N637="nulová",J637,0)</f>
        <v>0</v>
      </c>
      <c r="BJ637" s="18" t="s">
        <v>1300</v>
      </c>
      <c r="BK637" s="177">
        <f>ROUND(I637*H637,2)</f>
        <v>0</v>
      </c>
      <c r="BL637" s="18" t="s">
        <v>1411</v>
      </c>
      <c r="BM637" s="18" t="s">
        <v>575</v>
      </c>
    </row>
    <row r="638" spans="2:47" s="1" customFormat="1" ht="27">
      <c r="B638" s="35"/>
      <c r="D638" s="178" t="s">
        <v>1413</v>
      </c>
      <c r="F638" s="179" t="s">
        <v>576</v>
      </c>
      <c r="I638" s="134"/>
      <c r="L638" s="35"/>
      <c r="M638" s="65"/>
      <c r="N638" s="36"/>
      <c r="O638" s="36"/>
      <c r="P638" s="36"/>
      <c r="Q638" s="36"/>
      <c r="R638" s="36"/>
      <c r="S638" s="36"/>
      <c r="T638" s="66"/>
      <c r="AT638" s="18" t="s">
        <v>1413</v>
      </c>
      <c r="AU638" s="18" t="s">
        <v>1360</v>
      </c>
    </row>
    <row r="639" spans="2:47" s="1" customFormat="1" ht="94.5">
      <c r="B639" s="35"/>
      <c r="D639" s="178" t="s">
        <v>1415</v>
      </c>
      <c r="F639" s="180" t="s">
        <v>566</v>
      </c>
      <c r="I639" s="134"/>
      <c r="L639" s="35"/>
      <c r="M639" s="65"/>
      <c r="N639" s="36"/>
      <c r="O639" s="36"/>
      <c r="P639" s="36"/>
      <c r="Q639" s="36"/>
      <c r="R639" s="36"/>
      <c r="S639" s="36"/>
      <c r="T639" s="66"/>
      <c r="AT639" s="18" t="s">
        <v>1415</v>
      </c>
      <c r="AU639" s="18" t="s">
        <v>1360</v>
      </c>
    </row>
    <row r="640" spans="2:51" s="11" customFormat="1" ht="13.5">
      <c r="B640" s="181"/>
      <c r="D640" s="182" t="s">
        <v>1417</v>
      </c>
      <c r="E640" s="183" t="s">
        <v>1299</v>
      </c>
      <c r="F640" s="184" t="s">
        <v>577</v>
      </c>
      <c r="H640" s="185">
        <v>284</v>
      </c>
      <c r="I640" s="186"/>
      <c r="L640" s="181"/>
      <c r="M640" s="187"/>
      <c r="N640" s="188"/>
      <c r="O640" s="188"/>
      <c r="P640" s="188"/>
      <c r="Q640" s="188"/>
      <c r="R640" s="188"/>
      <c r="S640" s="188"/>
      <c r="T640" s="189"/>
      <c r="AT640" s="190" t="s">
        <v>1417</v>
      </c>
      <c r="AU640" s="190" t="s">
        <v>1360</v>
      </c>
      <c r="AV640" s="11" t="s">
        <v>1360</v>
      </c>
      <c r="AW640" s="11" t="s">
        <v>1316</v>
      </c>
      <c r="AX640" s="11" t="s">
        <v>1300</v>
      </c>
      <c r="AY640" s="190" t="s">
        <v>1404</v>
      </c>
    </row>
    <row r="641" spans="2:65" s="1" customFormat="1" ht="22.5" customHeight="1">
      <c r="B641" s="165"/>
      <c r="C641" s="166" t="s">
        <v>1361</v>
      </c>
      <c r="D641" s="166" t="s">
        <v>1406</v>
      </c>
      <c r="E641" s="167" t="s">
        <v>578</v>
      </c>
      <c r="F641" s="168" t="s">
        <v>579</v>
      </c>
      <c r="G641" s="169" t="s">
        <v>1545</v>
      </c>
      <c r="H641" s="170">
        <v>7100</v>
      </c>
      <c r="I641" s="171"/>
      <c r="J641" s="172">
        <f>ROUND(I641*H641,2)</f>
        <v>0</v>
      </c>
      <c r="K641" s="168" t="s">
        <v>1410</v>
      </c>
      <c r="L641" s="35"/>
      <c r="M641" s="173" t="s">
        <v>1299</v>
      </c>
      <c r="N641" s="174" t="s">
        <v>1323</v>
      </c>
      <c r="O641" s="36"/>
      <c r="P641" s="175">
        <f>O641*H641</f>
        <v>0</v>
      </c>
      <c r="Q641" s="175">
        <v>0</v>
      </c>
      <c r="R641" s="175">
        <f>Q641*H641</f>
        <v>0</v>
      </c>
      <c r="S641" s="175">
        <v>0</v>
      </c>
      <c r="T641" s="176">
        <f>S641*H641</f>
        <v>0</v>
      </c>
      <c r="AR641" s="18" t="s">
        <v>1411</v>
      </c>
      <c r="AT641" s="18" t="s">
        <v>1406</v>
      </c>
      <c r="AU641" s="18" t="s">
        <v>1360</v>
      </c>
      <c r="AY641" s="18" t="s">
        <v>1404</v>
      </c>
      <c r="BE641" s="177">
        <f>IF(N641="základní",J641,0)</f>
        <v>0</v>
      </c>
      <c r="BF641" s="177">
        <f>IF(N641="snížená",J641,0)</f>
        <v>0</v>
      </c>
      <c r="BG641" s="177">
        <f>IF(N641="zákl. přenesená",J641,0)</f>
        <v>0</v>
      </c>
      <c r="BH641" s="177">
        <f>IF(N641="sníž. přenesená",J641,0)</f>
        <v>0</v>
      </c>
      <c r="BI641" s="177">
        <f>IF(N641="nulová",J641,0)</f>
        <v>0</v>
      </c>
      <c r="BJ641" s="18" t="s">
        <v>1300</v>
      </c>
      <c r="BK641" s="177">
        <f>ROUND(I641*H641,2)</f>
        <v>0</v>
      </c>
      <c r="BL641" s="18" t="s">
        <v>1411</v>
      </c>
      <c r="BM641" s="18" t="s">
        <v>580</v>
      </c>
    </row>
    <row r="642" spans="2:47" s="1" customFormat="1" ht="27">
      <c r="B642" s="35"/>
      <c r="D642" s="178" t="s">
        <v>1413</v>
      </c>
      <c r="F642" s="179" t="s">
        <v>571</v>
      </c>
      <c r="I642" s="134"/>
      <c r="L642" s="35"/>
      <c r="M642" s="65"/>
      <c r="N642" s="36"/>
      <c r="O642" s="36"/>
      <c r="P642" s="36"/>
      <c r="Q642" s="36"/>
      <c r="R642" s="36"/>
      <c r="S642" s="36"/>
      <c r="T642" s="66"/>
      <c r="AT642" s="18" t="s">
        <v>1413</v>
      </c>
      <c r="AU642" s="18" t="s">
        <v>1360</v>
      </c>
    </row>
    <row r="643" spans="2:47" s="1" customFormat="1" ht="94.5">
      <c r="B643" s="35"/>
      <c r="D643" s="178" t="s">
        <v>1415</v>
      </c>
      <c r="F643" s="180" t="s">
        <v>566</v>
      </c>
      <c r="I643" s="134"/>
      <c r="L643" s="35"/>
      <c r="M643" s="65"/>
      <c r="N643" s="36"/>
      <c r="O643" s="36"/>
      <c r="P643" s="36"/>
      <c r="Q643" s="36"/>
      <c r="R643" s="36"/>
      <c r="S643" s="36"/>
      <c r="T643" s="66"/>
      <c r="AT643" s="18" t="s">
        <v>1415</v>
      </c>
      <c r="AU643" s="18" t="s">
        <v>1360</v>
      </c>
    </row>
    <row r="644" spans="2:51" s="11" customFormat="1" ht="13.5">
      <c r="B644" s="181"/>
      <c r="D644" s="178" t="s">
        <v>1417</v>
      </c>
      <c r="E644" s="190" t="s">
        <v>1299</v>
      </c>
      <c r="F644" s="199" t="s">
        <v>581</v>
      </c>
      <c r="H644" s="200">
        <v>7100</v>
      </c>
      <c r="I644" s="186"/>
      <c r="L644" s="181"/>
      <c r="M644" s="187"/>
      <c r="N644" s="188"/>
      <c r="O644" s="188"/>
      <c r="P644" s="188"/>
      <c r="Q644" s="188"/>
      <c r="R644" s="188"/>
      <c r="S644" s="188"/>
      <c r="T644" s="189"/>
      <c r="AT644" s="190" t="s">
        <v>1417</v>
      </c>
      <c r="AU644" s="190" t="s">
        <v>1360</v>
      </c>
      <c r="AV644" s="11" t="s">
        <v>1360</v>
      </c>
      <c r="AW644" s="11" t="s">
        <v>1316</v>
      </c>
      <c r="AX644" s="11" t="s">
        <v>1300</v>
      </c>
      <c r="AY644" s="190" t="s">
        <v>1404</v>
      </c>
    </row>
    <row r="645" spans="2:51" s="12" customFormat="1" ht="13.5">
      <c r="B645" s="191"/>
      <c r="D645" s="182" t="s">
        <v>1417</v>
      </c>
      <c r="E645" s="211" t="s">
        <v>1299</v>
      </c>
      <c r="F645" s="212" t="s">
        <v>1524</v>
      </c>
      <c r="H645" s="213" t="s">
        <v>1299</v>
      </c>
      <c r="I645" s="195"/>
      <c r="L645" s="191"/>
      <c r="M645" s="196"/>
      <c r="N645" s="197"/>
      <c r="O645" s="197"/>
      <c r="P645" s="197"/>
      <c r="Q645" s="197"/>
      <c r="R645" s="197"/>
      <c r="S645" s="197"/>
      <c r="T645" s="198"/>
      <c r="AT645" s="194" t="s">
        <v>1417</v>
      </c>
      <c r="AU645" s="194" t="s">
        <v>1360</v>
      </c>
      <c r="AV645" s="12" t="s">
        <v>1300</v>
      </c>
      <c r="AW645" s="12" t="s">
        <v>1316</v>
      </c>
      <c r="AX645" s="12" t="s">
        <v>1352</v>
      </c>
      <c r="AY645" s="194" t="s">
        <v>1404</v>
      </c>
    </row>
    <row r="646" spans="2:65" s="1" customFormat="1" ht="22.5" customHeight="1">
      <c r="B646" s="165"/>
      <c r="C646" s="166" t="s">
        <v>582</v>
      </c>
      <c r="D646" s="166" t="s">
        <v>1406</v>
      </c>
      <c r="E646" s="167" t="s">
        <v>583</v>
      </c>
      <c r="F646" s="168" t="s">
        <v>584</v>
      </c>
      <c r="G646" s="169" t="s">
        <v>1545</v>
      </c>
      <c r="H646" s="170">
        <v>284</v>
      </c>
      <c r="I646" s="171"/>
      <c r="J646" s="172">
        <f>ROUND(I646*H646,2)</f>
        <v>0</v>
      </c>
      <c r="K646" s="168" t="s">
        <v>1410</v>
      </c>
      <c r="L646" s="35"/>
      <c r="M646" s="173" t="s">
        <v>1299</v>
      </c>
      <c r="N646" s="174" t="s">
        <v>1323</v>
      </c>
      <c r="O646" s="36"/>
      <c r="P646" s="175">
        <f>O646*H646</f>
        <v>0</v>
      </c>
      <c r="Q646" s="175">
        <v>0</v>
      </c>
      <c r="R646" s="175">
        <f>Q646*H646</f>
        <v>0</v>
      </c>
      <c r="S646" s="175">
        <v>0</v>
      </c>
      <c r="T646" s="176">
        <f>S646*H646</f>
        <v>0</v>
      </c>
      <c r="AR646" s="18" t="s">
        <v>1411</v>
      </c>
      <c r="AT646" s="18" t="s">
        <v>1406</v>
      </c>
      <c r="AU646" s="18" t="s">
        <v>1360</v>
      </c>
      <c r="AY646" s="18" t="s">
        <v>1404</v>
      </c>
      <c r="BE646" s="177">
        <f>IF(N646="základní",J646,0)</f>
        <v>0</v>
      </c>
      <c r="BF646" s="177">
        <f>IF(N646="snížená",J646,0)</f>
        <v>0</v>
      </c>
      <c r="BG646" s="177">
        <f>IF(N646="zákl. přenesená",J646,0)</f>
        <v>0</v>
      </c>
      <c r="BH646" s="177">
        <f>IF(N646="sníž. přenesená",J646,0)</f>
        <v>0</v>
      </c>
      <c r="BI646" s="177">
        <f>IF(N646="nulová",J646,0)</f>
        <v>0</v>
      </c>
      <c r="BJ646" s="18" t="s">
        <v>1300</v>
      </c>
      <c r="BK646" s="177">
        <f>ROUND(I646*H646,2)</f>
        <v>0</v>
      </c>
      <c r="BL646" s="18" t="s">
        <v>1411</v>
      </c>
      <c r="BM646" s="18" t="s">
        <v>585</v>
      </c>
    </row>
    <row r="647" spans="2:47" s="1" customFormat="1" ht="13.5">
      <c r="B647" s="35"/>
      <c r="D647" s="178" t="s">
        <v>1413</v>
      </c>
      <c r="F647" s="179" t="s">
        <v>586</v>
      </c>
      <c r="I647" s="134"/>
      <c r="L647" s="35"/>
      <c r="M647" s="65"/>
      <c r="N647" s="36"/>
      <c r="O647" s="36"/>
      <c r="P647" s="36"/>
      <c r="Q647" s="36"/>
      <c r="R647" s="36"/>
      <c r="S647" s="36"/>
      <c r="T647" s="66"/>
      <c r="AT647" s="18" t="s">
        <v>1413</v>
      </c>
      <c r="AU647" s="18" t="s">
        <v>1360</v>
      </c>
    </row>
    <row r="648" spans="2:47" s="1" customFormat="1" ht="67.5">
      <c r="B648" s="35"/>
      <c r="D648" s="178" t="s">
        <v>1415</v>
      </c>
      <c r="F648" s="180" t="s">
        <v>587</v>
      </c>
      <c r="I648" s="134"/>
      <c r="L648" s="35"/>
      <c r="M648" s="65"/>
      <c r="N648" s="36"/>
      <c r="O648" s="36"/>
      <c r="P648" s="36"/>
      <c r="Q648" s="36"/>
      <c r="R648" s="36"/>
      <c r="S648" s="36"/>
      <c r="T648" s="66"/>
      <c r="AT648" s="18" t="s">
        <v>1415</v>
      </c>
      <c r="AU648" s="18" t="s">
        <v>1360</v>
      </c>
    </row>
    <row r="649" spans="2:51" s="11" customFormat="1" ht="13.5">
      <c r="B649" s="181"/>
      <c r="D649" s="182" t="s">
        <v>1417</v>
      </c>
      <c r="E649" s="183" t="s">
        <v>1299</v>
      </c>
      <c r="F649" s="184" t="s">
        <v>577</v>
      </c>
      <c r="H649" s="185">
        <v>284</v>
      </c>
      <c r="I649" s="186"/>
      <c r="L649" s="181"/>
      <c r="M649" s="187"/>
      <c r="N649" s="188"/>
      <c r="O649" s="188"/>
      <c r="P649" s="188"/>
      <c r="Q649" s="188"/>
      <c r="R649" s="188"/>
      <c r="S649" s="188"/>
      <c r="T649" s="189"/>
      <c r="AT649" s="190" t="s">
        <v>1417</v>
      </c>
      <c r="AU649" s="190" t="s">
        <v>1360</v>
      </c>
      <c r="AV649" s="11" t="s">
        <v>1360</v>
      </c>
      <c r="AW649" s="11" t="s">
        <v>1316</v>
      </c>
      <c r="AX649" s="11" t="s">
        <v>1300</v>
      </c>
      <c r="AY649" s="190" t="s">
        <v>1404</v>
      </c>
    </row>
    <row r="650" spans="2:65" s="1" customFormat="1" ht="22.5" customHeight="1">
      <c r="B650" s="165"/>
      <c r="C650" s="166" t="s">
        <v>588</v>
      </c>
      <c r="D650" s="166" t="s">
        <v>1406</v>
      </c>
      <c r="E650" s="167" t="s">
        <v>589</v>
      </c>
      <c r="F650" s="168" t="s">
        <v>590</v>
      </c>
      <c r="G650" s="169" t="s">
        <v>1545</v>
      </c>
      <c r="H650" s="170">
        <v>879</v>
      </c>
      <c r="I650" s="171"/>
      <c r="J650" s="172">
        <f>ROUND(I650*H650,2)</f>
        <v>0</v>
      </c>
      <c r="K650" s="168" t="s">
        <v>1410</v>
      </c>
      <c r="L650" s="35"/>
      <c r="M650" s="173" t="s">
        <v>1299</v>
      </c>
      <c r="N650" s="174" t="s">
        <v>1323</v>
      </c>
      <c r="O650" s="36"/>
      <c r="P650" s="175">
        <f>O650*H650</f>
        <v>0</v>
      </c>
      <c r="Q650" s="175">
        <v>0</v>
      </c>
      <c r="R650" s="175">
        <f>Q650*H650</f>
        <v>0</v>
      </c>
      <c r="S650" s="175">
        <v>0</v>
      </c>
      <c r="T650" s="176">
        <f>S650*H650</f>
        <v>0</v>
      </c>
      <c r="AR650" s="18" t="s">
        <v>1411</v>
      </c>
      <c r="AT650" s="18" t="s">
        <v>1406</v>
      </c>
      <c r="AU650" s="18" t="s">
        <v>1360</v>
      </c>
      <c r="AY650" s="18" t="s">
        <v>1404</v>
      </c>
      <c r="BE650" s="177">
        <f>IF(N650="základní",J650,0)</f>
        <v>0</v>
      </c>
      <c r="BF650" s="177">
        <f>IF(N650="snížená",J650,0)</f>
        <v>0</v>
      </c>
      <c r="BG650" s="177">
        <f>IF(N650="zákl. přenesená",J650,0)</f>
        <v>0</v>
      </c>
      <c r="BH650" s="177">
        <f>IF(N650="sníž. přenesená",J650,0)</f>
        <v>0</v>
      </c>
      <c r="BI650" s="177">
        <f>IF(N650="nulová",J650,0)</f>
        <v>0</v>
      </c>
      <c r="BJ650" s="18" t="s">
        <v>1300</v>
      </c>
      <c r="BK650" s="177">
        <f>ROUND(I650*H650,2)</f>
        <v>0</v>
      </c>
      <c r="BL650" s="18" t="s">
        <v>1411</v>
      </c>
      <c r="BM650" s="18" t="s">
        <v>591</v>
      </c>
    </row>
    <row r="651" spans="2:47" s="1" customFormat="1" ht="13.5">
      <c r="B651" s="35"/>
      <c r="D651" s="178" t="s">
        <v>1413</v>
      </c>
      <c r="F651" s="179" t="s">
        <v>592</v>
      </c>
      <c r="I651" s="134"/>
      <c r="L651" s="35"/>
      <c r="M651" s="65"/>
      <c r="N651" s="36"/>
      <c r="O651" s="36"/>
      <c r="P651" s="36"/>
      <c r="Q651" s="36"/>
      <c r="R651" s="36"/>
      <c r="S651" s="36"/>
      <c r="T651" s="66"/>
      <c r="AT651" s="18" t="s">
        <v>1413</v>
      </c>
      <c r="AU651" s="18" t="s">
        <v>1360</v>
      </c>
    </row>
    <row r="652" spans="2:47" s="1" customFormat="1" ht="67.5">
      <c r="B652" s="35"/>
      <c r="D652" s="178" t="s">
        <v>1415</v>
      </c>
      <c r="F652" s="180" t="s">
        <v>587</v>
      </c>
      <c r="I652" s="134"/>
      <c r="L652" s="35"/>
      <c r="M652" s="65"/>
      <c r="N652" s="36"/>
      <c r="O652" s="36"/>
      <c r="P652" s="36"/>
      <c r="Q652" s="36"/>
      <c r="R652" s="36"/>
      <c r="S652" s="36"/>
      <c r="T652" s="66"/>
      <c r="AT652" s="18" t="s">
        <v>1415</v>
      </c>
      <c r="AU652" s="18" t="s">
        <v>1360</v>
      </c>
    </row>
    <row r="653" spans="2:51" s="11" customFormat="1" ht="13.5">
      <c r="B653" s="181"/>
      <c r="D653" s="178" t="s">
        <v>1417</v>
      </c>
      <c r="E653" s="190" t="s">
        <v>1299</v>
      </c>
      <c r="F653" s="199" t="s">
        <v>567</v>
      </c>
      <c r="H653" s="200">
        <v>879</v>
      </c>
      <c r="I653" s="186"/>
      <c r="L653" s="181"/>
      <c r="M653" s="187"/>
      <c r="N653" s="188"/>
      <c r="O653" s="188"/>
      <c r="P653" s="188"/>
      <c r="Q653" s="188"/>
      <c r="R653" s="188"/>
      <c r="S653" s="188"/>
      <c r="T653" s="189"/>
      <c r="AT653" s="190" t="s">
        <v>1417</v>
      </c>
      <c r="AU653" s="190" t="s">
        <v>1360</v>
      </c>
      <c r="AV653" s="11" t="s">
        <v>1360</v>
      </c>
      <c r="AW653" s="11" t="s">
        <v>1316</v>
      </c>
      <c r="AX653" s="11" t="s">
        <v>1300</v>
      </c>
      <c r="AY653" s="190" t="s">
        <v>1404</v>
      </c>
    </row>
    <row r="654" spans="2:63" s="10" customFormat="1" ht="29.25" customHeight="1">
      <c r="B654" s="151"/>
      <c r="D654" s="162" t="s">
        <v>1351</v>
      </c>
      <c r="E654" s="163" t="s">
        <v>593</v>
      </c>
      <c r="F654" s="163" t="s">
        <v>594</v>
      </c>
      <c r="I654" s="154"/>
      <c r="J654" s="164">
        <f>BK654</f>
        <v>0</v>
      </c>
      <c r="L654" s="151"/>
      <c r="M654" s="156"/>
      <c r="N654" s="157"/>
      <c r="O654" s="157"/>
      <c r="P654" s="158">
        <f>SUM(P655:P657)</f>
        <v>0</v>
      </c>
      <c r="Q654" s="157"/>
      <c r="R654" s="158">
        <f>SUM(R655:R657)</f>
        <v>0</v>
      </c>
      <c r="S654" s="157"/>
      <c r="T654" s="159">
        <f>SUM(T655:T657)</f>
        <v>0</v>
      </c>
      <c r="AR654" s="152" t="s">
        <v>1300</v>
      </c>
      <c r="AT654" s="160" t="s">
        <v>1351</v>
      </c>
      <c r="AU654" s="160" t="s">
        <v>1300</v>
      </c>
      <c r="AY654" s="152" t="s">
        <v>1404</v>
      </c>
      <c r="BK654" s="161">
        <f>SUM(BK655:BK657)</f>
        <v>0</v>
      </c>
    </row>
    <row r="655" spans="2:65" s="1" customFormat="1" ht="31.5" customHeight="1">
      <c r="B655" s="165"/>
      <c r="C655" s="166" t="s">
        <v>595</v>
      </c>
      <c r="D655" s="166" t="s">
        <v>1406</v>
      </c>
      <c r="E655" s="167" t="s">
        <v>596</v>
      </c>
      <c r="F655" s="168" t="s">
        <v>597</v>
      </c>
      <c r="G655" s="169" t="s">
        <v>1545</v>
      </c>
      <c r="H655" s="170">
        <v>1026.875</v>
      </c>
      <c r="I655" s="171"/>
      <c r="J655" s="172">
        <f>ROUND(I655*H655,2)</f>
        <v>0</v>
      </c>
      <c r="K655" s="168" t="s">
        <v>1410</v>
      </c>
      <c r="L655" s="35"/>
      <c r="M655" s="173" t="s">
        <v>1299</v>
      </c>
      <c r="N655" s="174" t="s">
        <v>1323</v>
      </c>
      <c r="O655" s="36"/>
      <c r="P655" s="175">
        <f>O655*H655</f>
        <v>0</v>
      </c>
      <c r="Q655" s="175">
        <v>0</v>
      </c>
      <c r="R655" s="175">
        <f>Q655*H655</f>
        <v>0</v>
      </c>
      <c r="S655" s="175">
        <v>0</v>
      </c>
      <c r="T655" s="176">
        <f>S655*H655</f>
        <v>0</v>
      </c>
      <c r="AR655" s="18" t="s">
        <v>1411</v>
      </c>
      <c r="AT655" s="18" t="s">
        <v>1406</v>
      </c>
      <c r="AU655" s="18" t="s">
        <v>1360</v>
      </c>
      <c r="AY655" s="18" t="s">
        <v>1404</v>
      </c>
      <c r="BE655" s="177">
        <f>IF(N655="základní",J655,0)</f>
        <v>0</v>
      </c>
      <c r="BF655" s="177">
        <f>IF(N655="snížená",J655,0)</f>
        <v>0</v>
      </c>
      <c r="BG655" s="177">
        <f>IF(N655="zákl. přenesená",J655,0)</f>
        <v>0</v>
      </c>
      <c r="BH655" s="177">
        <f>IF(N655="sníž. přenesená",J655,0)</f>
        <v>0</v>
      </c>
      <c r="BI655" s="177">
        <f>IF(N655="nulová",J655,0)</f>
        <v>0</v>
      </c>
      <c r="BJ655" s="18" t="s">
        <v>1300</v>
      </c>
      <c r="BK655" s="177">
        <f>ROUND(I655*H655,2)</f>
        <v>0</v>
      </c>
      <c r="BL655" s="18" t="s">
        <v>1411</v>
      </c>
      <c r="BM655" s="18" t="s">
        <v>598</v>
      </c>
    </row>
    <row r="656" spans="2:47" s="1" customFormat="1" ht="27">
      <c r="B656" s="35"/>
      <c r="D656" s="178" t="s">
        <v>1413</v>
      </c>
      <c r="F656" s="179" t="s">
        <v>599</v>
      </c>
      <c r="I656" s="134"/>
      <c r="L656" s="35"/>
      <c r="M656" s="65"/>
      <c r="N656" s="36"/>
      <c r="O656" s="36"/>
      <c r="P656" s="36"/>
      <c r="Q656" s="36"/>
      <c r="R656" s="36"/>
      <c r="S656" s="36"/>
      <c r="T656" s="66"/>
      <c r="AT656" s="18" t="s">
        <v>1413</v>
      </c>
      <c r="AU656" s="18" t="s">
        <v>1360</v>
      </c>
    </row>
    <row r="657" spans="2:47" s="1" customFormat="1" ht="27">
      <c r="B657" s="35"/>
      <c r="D657" s="178" t="s">
        <v>1415</v>
      </c>
      <c r="F657" s="180" t="s">
        <v>600</v>
      </c>
      <c r="I657" s="134"/>
      <c r="L657" s="35"/>
      <c r="M657" s="228"/>
      <c r="N657" s="229"/>
      <c r="O657" s="229"/>
      <c r="P657" s="229"/>
      <c r="Q657" s="229"/>
      <c r="R657" s="229"/>
      <c r="S657" s="229"/>
      <c r="T657" s="230"/>
      <c r="AT657" s="18" t="s">
        <v>1415</v>
      </c>
      <c r="AU657" s="18" t="s">
        <v>1360</v>
      </c>
    </row>
    <row r="658" spans="2:12" s="1" customFormat="1" ht="6.75" customHeight="1">
      <c r="B658" s="51"/>
      <c r="C658" s="52"/>
      <c r="D658" s="52"/>
      <c r="E658" s="52"/>
      <c r="F658" s="52"/>
      <c r="G658" s="52"/>
      <c r="H658" s="52"/>
      <c r="I658" s="113"/>
      <c r="J658" s="52"/>
      <c r="K658" s="52"/>
      <c r="L658" s="35"/>
    </row>
    <row r="659" ht="13.5">
      <c r="AT659" s="231"/>
    </row>
  </sheetData>
  <sheetProtection password="CC35" sheet="1" objects="1" scenarios="1" formatColumns="0" formatRows="0" sort="0" autoFilter="0"/>
  <autoFilter ref="C84:K84"/>
  <mergeCells count="9">
    <mergeCell ref="L2:V2"/>
    <mergeCell ref="E47:H47"/>
    <mergeCell ref="E75:H75"/>
    <mergeCell ref="E77:H77"/>
    <mergeCell ref="G1:H1"/>
    <mergeCell ref="E7:H7"/>
    <mergeCell ref="E9:H9"/>
    <mergeCell ref="E24:H24"/>
    <mergeCell ref="E45:H45"/>
  </mergeCells>
  <hyperlinks>
    <hyperlink ref="F1:G1" location="C2" tooltip="Krycí list soupisu" display="1) Krycí list soupisu"/>
    <hyperlink ref="G1:H1" location="C54" tooltip="Rekapitulace" display="2) Rekapitulace"/>
    <hyperlink ref="J1" location="C84"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1"/>
  <headerFooter alignWithMargins="0">
    <oddFooter>&amp;CStrana &amp;P z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BR730"/>
  <sheetViews>
    <sheetView showGridLines="0" zoomScalePageLayoutView="0" workbookViewId="0" topLeftCell="A1">
      <pane ySplit="1" topLeftCell="BM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6"/>
      <c r="B1" s="280"/>
      <c r="C1" s="280"/>
      <c r="D1" s="279" t="s">
        <v>1278</v>
      </c>
      <c r="E1" s="280"/>
      <c r="F1" s="281" t="s">
        <v>249</v>
      </c>
      <c r="G1" s="286" t="s">
        <v>250</v>
      </c>
      <c r="H1" s="286"/>
      <c r="I1" s="287"/>
      <c r="J1" s="281" t="s">
        <v>251</v>
      </c>
      <c r="K1" s="279" t="s">
        <v>1369</v>
      </c>
      <c r="L1" s="281" t="s">
        <v>252</v>
      </c>
      <c r="M1" s="281"/>
      <c r="N1" s="281"/>
      <c r="O1" s="281"/>
      <c r="P1" s="281"/>
      <c r="Q1" s="281"/>
      <c r="R1" s="281"/>
      <c r="S1" s="281"/>
      <c r="T1" s="281"/>
      <c r="U1" s="277"/>
      <c r="V1" s="277"/>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75" customHeight="1">
      <c r="L2" s="244"/>
      <c r="M2" s="244"/>
      <c r="N2" s="244"/>
      <c r="O2" s="244"/>
      <c r="P2" s="244"/>
      <c r="Q2" s="244"/>
      <c r="R2" s="244"/>
      <c r="S2" s="244"/>
      <c r="T2" s="244"/>
      <c r="U2" s="244"/>
      <c r="V2" s="244"/>
      <c r="AT2" s="18" t="s">
        <v>1363</v>
      </c>
    </row>
    <row r="3" spans="2:46" ht="6.75" customHeight="1">
      <c r="B3" s="19"/>
      <c r="C3" s="20"/>
      <c r="D3" s="20"/>
      <c r="E3" s="20"/>
      <c r="F3" s="20"/>
      <c r="G3" s="20"/>
      <c r="H3" s="20"/>
      <c r="I3" s="94"/>
      <c r="J3" s="20"/>
      <c r="K3" s="21"/>
      <c r="AT3" s="18" t="s">
        <v>1360</v>
      </c>
    </row>
    <row r="4" spans="2:46" ht="36.75" customHeight="1">
      <c r="B4" s="22"/>
      <c r="C4" s="23"/>
      <c r="D4" s="24" t="s">
        <v>1370</v>
      </c>
      <c r="E4" s="23"/>
      <c r="F4" s="23"/>
      <c r="G4" s="23"/>
      <c r="H4" s="23"/>
      <c r="I4" s="95"/>
      <c r="J4" s="23"/>
      <c r="K4" s="25"/>
      <c r="M4" s="26" t="s">
        <v>1287</v>
      </c>
      <c r="AT4" s="18" t="s">
        <v>1281</v>
      </c>
    </row>
    <row r="5" spans="2:11" ht="6.75" customHeight="1">
      <c r="B5" s="22"/>
      <c r="C5" s="23"/>
      <c r="D5" s="23"/>
      <c r="E5" s="23"/>
      <c r="F5" s="23"/>
      <c r="G5" s="23"/>
      <c r="H5" s="23"/>
      <c r="I5" s="95"/>
      <c r="J5" s="23"/>
      <c r="K5" s="25"/>
    </row>
    <row r="6" spans="2:11" ht="15">
      <c r="B6" s="22"/>
      <c r="C6" s="23"/>
      <c r="D6" s="31" t="s">
        <v>1293</v>
      </c>
      <c r="E6" s="23"/>
      <c r="F6" s="23"/>
      <c r="G6" s="23"/>
      <c r="H6" s="23"/>
      <c r="I6" s="95"/>
      <c r="J6" s="23"/>
      <c r="K6" s="25"/>
    </row>
    <row r="7" spans="2:11" ht="22.5" customHeight="1">
      <c r="B7" s="22"/>
      <c r="C7" s="23"/>
      <c r="D7" s="23"/>
      <c r="E7" s="273" t="str">
        <f>'Rekapitulace stavby'!K6</f>
        <v>REKONSTRUKCE TYRŠOVY ULICE, SILNICE II/183 KOLOVEČ</v>
      </c>
      <c r="F7" s="248"/>
      <c r="G7" s="248"/>
      <c r="H7" s="248"/>
      <c r="I7" s="95"/>
      <c r="J7" s="23"/>
      <c r="K7" s="25"/>
    </row>
    <row r="8" spans="2:11" s="1" customFormat="1" ht="15">
      <c r="B8" s="35"/>
      <c r="C8" s="36"/>
      <c r="D8" s="31" t="s">
        <v>1371</v>
      </c>
      <c r="E8" s="36"/>
      <c r="F8" s="36"/>
      <c r="G8" s="36"/>
      <c r="H8" s="36"/>
      <c r="I8" s="96"/>
      <c r="J8" s="36"/>
      <c r="K8" s="39"/>
    </row>
    <row r="9" spans="2:11" s="1" customFormat="1" ht="36.75" customHeight="1">
      <c r="B9" s="35"/>
      <c r="C9" s="36"/>
      <c r="D9" s="36"/>
      <c r="E9" s="274" t="s">
        <v>601</v>
      </c>
      <c r="F9" s="255"/>
      <c r="G9" s="255"/>
      <c r="H9" s="255"/>
      <c r="I9" s="96"/>
      <c r="J9" s="36"/>
      <c r="K9" s="39"/>
    </row>
    <row r="10" spans="2:11" s="1" customFormat="1" ht="13.5">
      <c r="B10" s="35"/>
      <c r="C10" s="36"/>
      <c r="D10" s="36"/>
      <c r="E10" s="36"/>
      <c r="F10" s="36"/>
      <c r="G10" s="36"/>
      <c r="H10" s="36"/>
      <c r="I10" s="96"/>
      <c r="J10" s="36"/>
      <c r="K10" s="39"/>
    </row>
    <row r="11" spans="2:11" s="1" customFormat="1" ht="14.25" customHeight="1">
      <c r="B11" s="35"/>
      <c r="C11" s="36"/>
      <c r="D11" s="31" t="s">
        <v>1296</v>
      </c>
      <c r="E11" s="36"/>
      <c r="F11" s="29" t="s">
        <v>1364</v>
      </c>
      <c r="G11" s="36"/>
      <c r="H11" s="36"/>
      <c r="I11" s="97" t="s">
        <v>1298</v>
      </c>
      <c r="J11" s="29" t="s">
        <v>1299</v>
      </c>
      <c r="K11" s="39"/>
    </row>
    <row r="12" spans="2:11" s="1" customFormat="1" ht="14.25" customHeight="1">
      <c r="B12" s="35"/>
      <c r="C12" s="36"/>
      <c r="D12" s="31" t="s">
        <v>1301</v>
      </c>
      <c r="E12" s="36"/>
      <c r="F12" s="29" t="s">
        <v>1302</v>
      </c>
      <c r="G12" s="36"/>
      <c r="H12" s="36"/>
      <c r="I12" s="97" t="s">
        <v>1303</v>
      </c>
      <c r="J12" s="98" t="str">
        <f>'Rekapitulace stavby'!AN8</f>
        <v>15.1.2018</v>
      </c>
      <c r="K12" s="39"/>
    </row>
    <row r="13" spans="2:11" s="1" customFormat="1" ht="10.5" customHeight="1">
      <c r="B13" s="35"/>
      <c r="C13" s="36"/>
      <c r="D13" s="36"/>
      <c r="E13" s="36"/>
      <c r="F13" s="36"/>
      <c r="G13" s="36"/>
      <c r="H13" s="36"/>
      <c r="I13" s="96"/>
      <c r="J13" s="36"/>
      <c r="K13" s="39"/>
    </row>
    <row r="14" spans="2:11" s="1" customFormat="1" ht="14.25" customHeight="1">
      <c r="B14" s="35"/>
      <c r="C14" s="36"/>
      <c r="D14" s="31" t="s">
        <v>1307</v>
      </c>
      <c r="E14" s="36"/>
      <c r="F14" s="36"/>
      <c r="G14" s="36"/>
      <c r="H14" s="36"/>
      <c r="I14" s="97" t="s">
        <v>1308</v>
      </c>
      <c r="J14" s="29" t="s">
        <v>1299</v>
      </c>
      <c r="K14" s="39"/>
    </row>
    <row r="15" spans="2:11" s="1" customFormat="1" ht="18" customHeight="1">
      <c r="B15" s="35"/>
      <c r="C15" s="36"/>
      <c r="D15" s="36"/>
      <c r="E15" s="29" t="s">
        <v>602</v>
      </c>
      <c r="F15" s="36"/>
      <c r="G15" s="36"/>
      <c r="H15" s="36"/>
      <c r="I15" s="97" t="s">
        <v>1310</v>
      </c>
      <c r="J15" s="29" t="s">
        <v>1299</v>
      </c>
      <c r="K15" s="39"/>
    </row>
    <row r="16" spans="2:11" s="1" customFormat="1" ht="6.75" customHeight="1">
      <c r="B16" s="35"/>
      <c r="C16" s="36"/>
      <c r="D16" s="36"/>
      <c r="E16" s="36"/>
      <c r="F16" s="36"/>
      <c r="G16" s="36"/>
      <c r="H16" s="36"/>
      <c r="I16" s="96"/>
      <c r="J16" s="36"/>
      <c r="K16" s="39"/>
    </row>
    <row r="17" spans="2:11" s="1" customFormat="1" ht="14.25" customHeight="1">
      <c r="B17" s="35"/>
      <c r="C17" s="36"/>
      <c r="D17" s="31" t="s">
        <v>1311</v>
      </c>
      <c r="E17" s="36"/>
      <c r="F17" s="36"/>
      <c r="G17" s="36"/>
      <c r="H17" s="36"/>
      <c r="I17" s="97" t="s">
        <v>1308</v>
      </c>
      <c r="J17" s="29">
        <f>IF('Rekapitulace stavby'!AN13="Vyplň údaj","",IF('Rekapitulace stavby'!AN13="","",'Rekapitulace stavby'!AN13))</f>
      </c>
      <c r="K17" s="39"/>
    </row>
    <row r="18" spans="2:11" s="1" customFormat="1" ht="18" customHeight="1">
      <c r="B18" s="35"/>
      <c r="C18" s="36"/>
      <c r="D18" s="36"/>
      <c r="E18" s="29">
        <f>IF('Rekapitulace stavby'!E14="Vyplň údaj","",IF('Rekapitulace stavby'!E14="","",'Rekapitulace stavby'!E14))</f>
      </c>
      <c r="F18" s="36"/>
      <c r="G18" s="36"/>
      <c r="H18" s="36"/>
      <c r="I18" s="97" t="s">
        <v>1310</v>
      </c>
      <c r="J18" s="29">
        <f>IF('Rekapitulace stavby'!AN14="Vyplň údaj","",IF('Rekapitulace stavby'!AN14="","",'Rekapitulace stavby'!AN14))</f>
      </c>
      <c r="K18" s="39"/>
    </row>
    <row r="19" spans="2:11" s="1" customFormat="1" ht="6.75" customHeight="1">
      <c r="B19" s="35"/>
      <c r="C19" s="36"/>
      <c r="D19" s="36"/>
      <c r="E19" s="36"/>
      <c r="F19" s="36"/>
      <c r="G19" s="36"/>
      <c r="H19" s="36"/>
      <c r="I19" s="96"/>
      <c r="J19" s="36"/>
      <c r="K19" s="39"/>
    </row>
    <row r="20" spans="2:11" s="1" customFormat="1" ht="14.25" customHeight="1">
      <c r="B20" s="35"/>
      <c r="C20" s="36"/>
      <c r="D20" s="31" t="s">
        <v>1313</v>
      </c>
      <c r="E20" s="36"/>
      <c r="F20" s="36"/>
      <c r="G20" s="36"/>
      <c r="H20" s="36"/>
      <c r="I20" s="97" t="s">
        <v>1308</v>
      </c>
      <c r="J20" s="29" t="s">
        <v>1314</v>
      </c>
      <c r="K20" s="39"/>
    </row>
    <row r="21" spans="2:11" s="1" customFormat="1" ht="18" customHeight="1">
      <c r="B21" s="35"/>
      <c r="C21" s="36"/>
      <c r="D21" s="36"/>
      <c r="E21" s="29" t="s">
        <v>1315</v>
      </c>
      <c r="F21" s="36"/>
      <c r="G21" s="36"/>
      <c r="H21" s="36"/>
      <c r="I21" s="97" t="s">
        <v>1310</v>
      </c>
      <c r="J21" s="29" t="s">
        <v>1299</v>
      </c>
      <c r="K21" s="39"/>
    </row>
    <row r="22" spans="2:11" s="1" customFormat="1" ht="6.75" customHeight="1">
      <c r="B22" s="35"/>
      <c r="C22" s="36"/>
      <c r="D22" s="36"/>
      <c r="E22" s="36"/>
      <c r="F22" s="36"/>
      <c r="G22" s="36"/>
      <c r="H22" s="36"/>
      <c r="I22" s="96"/>
      <c r="J22" s="36"/>
      <c r="K22" s="39"/>
    </row>
    <row r="23" spans="2:11" s="1" customFormat="1" ht="14.25" customHeight="1">
      <c r="B23" s="35"/>
      <c r="C23" s="36"/>
      <c r="D23" s="31" t="s">
        <v>1317</v>
      </c>
      <c r="E23" s="36"/>
      <c r="F23" s="36"/>
      <c r="G23" s="36"/>
      <c r="H23" s="36"/>
      <c r="I23" s="96"/>
      <c r="J23" s="36"/>
      <c r="K23" s="39"/>
    </row>
    <row r="24" spans="2:11" s="6" customFormat="1" ht="22.5" customHeight="1">
      <c r="B24" s="99"/>
      <c r="C24" s="100"/>
      <c r="D24" s="100"/>
      <c r="E24" s="251" t="s">
        <v>1299</v>
      </c>
      <c r="F24" s="275"/>
      <c r="G24" s="275"/>
      <c r="H24" s="275"/>
      <c r="I24" s="101"/>
      <c r="J24" s="100"/>
      <c r="K24" s="102"/>
    </row>
    <row r="25" spans="2:11" s="1" customFormat="1" ht="6.75" customHeight="1">
      <c r="B25" s="35"/>
      <c r="C25" s="36"/>
      <c r="D25" s="36"/>
      <c r="E25" s="36"/>
      <c r="F25" s="36"/>
      <c r="G25" s="36"/>
      <c r="H25" s="36"/>
      <c r="I25" s="96"/>
      <c r="J25" s="36"/>
      <c r="K25" s="39"/>
    </row>
    <row r="26" spans="2:11" s="1" customFormat="1" ht="6.75" customHeight="1">
      <c r="B26" s="35"/>
      <c r="C26" s="36"/>
      <c r="D26" s="63"/>
      <c r="E26" s="63"/>
      <c r="F26" s="63"/>
      <c r="G26" s="63"/>
      <c r="H26" s="63"/>
      <c r="I26" s="103"/>
      <c r="J26" s="63"/>
      <c r="K26" s="104"/>
    </row>
    <row r="27" spans="2:11" s="1" customFormat="1" ht="24.75" customHeight="1">
      <c r="B27" s="35"/>
      <c r="C27" s="36"/>
      <c r="D27" s="105" t="s">
        <v>1318</v>
      </c>
      <c r="E27" s="36"/>
      <c r="F27" s="36"/>
      <c r="G27" s="36"/>
      <c r="H27" s="36"/>
      <c r="I27" s="96"/>
      <c r="J27" s="106">
        <f>ROUND(J85,2)</f>
        <v>0</v>
      </c>
      <c r="K27" s="39"/>
    </row>
    <row r="28" spans="2:11" s="1" customFormat="1" ht="6.75" customHeight="1">
      <c r="B28" s="35"/>
      <c r="C28" s="36"/>
      <c r="D28" s="63"/>
      <c r="E28" s="63"/>
      <c r="F28" s="63"/>
      <c r="G28" s="63"/>
      <c r="H28" s="63"/>
      <c r="I28" s="103"/>
      <c r="J28" s="63"/>
      <c r="K28" s="104"/>
    </row>
    <row r="29" spans="2:11" s="1" customFormat="1" ht="14.25" customHeight="1">
      <c r="B29" s="35"/>
      <c r="C29" s="36"/>
      <c r="D29" s="36"/>
      <c r="E29" s="36"/>
      <c r="F29" s="40" t="s">
        <v>1320</v>
      </c>
      <c r="G29" s="36"/>
      <c r="H29" s="36"/>
      <c r="I29" s="107" t="s">
        <v>1319</v>
      </c>
      <c r="J29" s="40" t="s">
        <v>1321</v>
      </c>
      <c r="K29" s="39"/>
    </row>
    <row r="30" spans="2:11" s="1" customFormat="1" ht="14.25" customHeight="1">
      <c r="B30" s="35"/>
      <c r="C30" s="36"/>
      <c r="D30" s="43" t="s">
        <v>1322</v>
      </c>
      <c r="E30" s="43" t="s">
        <v>1323</v>
      </c>
      <c r="F30" s="108">
        <f>ROUND(SUM(BE85:BE728),2)</f>
        <v>0</v>
      </c>
      <c r="G30" s="36"/>
      <c r="H30" s="36"/>
      <c r="I30" s="109">
        <v>0.21</v>
      </c>
      <c r="J30" s="108">
        <f>ROUND(ROUND((SUM(BE85:BE728)),2)*I30,2)</f>
        <v>0</v>
      </c>
      <c r="K30" s="39"/>
    </row>
    <row r="31" spans="2:11" s="1" customFormat="1" ht="14.25" customHeight="1">
      <c r="B31" s="35"/>
      <c r="C31" s="36"/>
      <c r="D31" s="36"/>
      <c r="E31" s="43" t="s">
        <v>1324</v>
      </c>
      <c r="F31" s="108">
        <f>ROUND(SUM(BF85:BF728),2)</f>
        <v>0</v>
      </c>
      <c r="G31" s="36"/>
      <c r="H31" s="36"/>
      <c r="I31" s="109">
        <v>0.15</v>
      </c>
      <c r="J31" s="108">
        <f>ROUND(ROUND((SUM(BF85:BF728)),2)*I31,2)</f>
        <v>0</v>
      </c>
      <c r="K31" s="39"/>
    </row>
    <row r="32" spans="2:11" s="1" customFormat="1" ht="14.25" customHeight="1" hidden="1">
      <c r="B32" s="35"/>
      <c r="C32" s="36"/>
      <c r="D32" s="36"/>
      <c r="E32" s="43" t="s">
        <v>1325</v>
      </c>
      <c r="F32" s="108">
        <f>ROUND(SUM(BG85:BG728),2)</f>
        <v>0</v>
      </c>
      <c r="G32" s="36"/>
      <c r="H32" s="36"/>
      <c r="I32" s="109">
        <v>0.21</v>
      </c>
      <c r="J32" s="108">
        <v>0</v>
      </c>
      <c r="K32" s="39"/>
    </row>
    <row r="33" spans="2:11" s="1" customFormat="1" ht="14.25" customHeight="1" hidden="1">
      <c r="B33" s="35"/>
      <c r="C33" s="36"/>
      <c r="D33" s="36"/>
      <c r="E33" s="43" t="s">
        <v>1326</v>
      </c>
      <c r="F33" s="108">
        <f>ROUND(SUM(BH85:BH728),2)</f>
        <v>0</v>
      </c>
      <c r="G33" s="36"/>
      <c r="H33" s="36"/>
      <c r="I33" s="109">
        <v>0.15</v>
      </c>
      <c r="J33" s="108">
        <v>0</v>
      </c>
      <c r="K33" s="39"/>
    </row>
    <row r="34" spans="2:11" s="1" customFormat="1" ht="14.25" customHeight="1" hidden="1">
      <c r="B34" s="35"/>
      <c r="C34" s="36"/>
      <c r="D34" s="36"/>
      <c r="E34" s="43" t="s">
        <v>1327</v>
      </c>
      <c r="F34" s="108">
        <f>ROUND(SUM(BI85:BI728),2)</f>
        <v>0</v>
      </c>
      <c r="G34" s="36"/>
      <c r="H34" s="36"/>
      <c r="I34" s="109">
        <v>0</v>
      </c>
      <c r="J34" s="108">
        <v>0</v>
      </c>
      <c r="K34" s="39"/>
    </row>
    <row r="35" spans="2:11" s="1" customFormat="1" ht="6.75" customHeight="1">
      <c r="B35" s="35"/>
      <c r="C35" s="36"/>
      <c r="D35" s="36"/>
      <c r="E35" s="36"/>
      <c r="F35" s="36"/>
      <c r="G35" s="36"/>
      <c r="H35" s="36"/>
      <c r="I35" s="96"/>
      <c r="J35" s="36"/>
      <c r="K35" s="39"/>
    </row>
    <row r="36" spans="2:11" s="1" customFormat="1" ht="24.75" customHeight="1">
      <c r="B36" s="35"/>
      <c r="C36" s="45"/>
      <c r="D36" s="46" t="s">
        <v>1328</v>
      </c>
      <c r="E36" s="47"/>
      <c r="F36" s="47"/>
      <c r="G36" s="110" t="s">
        <v>1329</v>
      </c>
      <c r="H36" s="48" t="s">
        <v>1330</v>
      </c>
      <c r="I36" s="111"/>
      <c r="J36" s="49">
        <f>SUM(J27:J34)</f>
        <v>0</v>
      </c>
      <c r="K36" s="112"/>
    </row>
    <row r="37" spans="2:11" s="1" customFormat="1" ht="14.25" customHeight="1">
      <c r="B37" s="51"/>
      <c r="C37" s="52"/>
      <c r="D37" s="52"/>
      <c r="E37" s="52"/>
      <c r="F37" s="52"/>
      <c r="G37" s="52"/>
      <c r="H37" s="52"/>
      <c r="I37" s="113"/>
      <c r="J37" s="52"/>
      <c r="K37" s="53"/>
    </row>
    <row r="41" spans="2:11" s="1" customFormat="1" ht="6.75" customHeight="1">
      <c r="B41" s="54"/>
      <c r="C41" s="55"/>
      <c r="D41" s="55"/>
      <c r="E41" s="55"/>
      <c r="F41" s="55"/>
      <c r="G41" s="55"/>
      <c r="H41" s="55"/>
      <c r="I41" s="114"/>
      <c r="J41" s="55"/>
      <c r="K41" s="115"/>
    </row>
    <row r="42" spans="2:11" s="1" customFormat="1" ht="36.75" customHeight="1">
      <c r="B42" s="35"/>
      <c r="C42" s="24" t="s">
        <v>1374</v>
      </c>
      <c r="D42" s="36"/>
      <c r="E42" s="36"/>
      <c r="F42" s="36"/>
      <c r="G42" s="36"/>
      <c r="H42" s="36"/>
      <c r="I42" s="96"/>
      <c r="J42" s="36"/>
      <c r="K42" s="39"/>
    </row>
    <row r="43" spans="2:11" s="1" customFormat="1" ht="6.75" customHeight="1">
      <c r="B43" s="35"/>
      <c r="C43" s="36"/>
      <c r="D43" s="36"/>
      <c r="E43" s="36"/>
      <c r="F43" s="36"/>
      <c r="G43" s="36"/>
      <c r="H43" s="36"/>
      <c r="I43" s="96"/>
      <c r="J43" s="36"/>
      <c r="K43" s="39"/>
    </row>
    <row r="44" spans="2:11" s="1" customFormat="1" ht="14.25" customHeight="1">
      <c r="B44" s="35"/>
      <c r="C44" s="31" t="s">
        <v>1293</v>
      </c>
      <c r="D44" s="36"/>
      <c r="E44" s="36"/>
      <c r="F44" s="36"/>
      <c r="G44" s="36"/>
      <c r="H44" s="36"/>
      <c r="I44" s="96"/>
      <c r="J44" s="36"/>
      <c r="K44" s="39"/>
    </row>
    <row r="45" spans="2:11" s="1" customFormat="1" ht="22.5" customHeight="1">
      <c r="B45" s="35"/>
      <c r="C45" s="36"/>
      <c r="D45" s="36"/>
      <c r="E45" s="273" t="str">
        <f>E7</f>
        <v>REKONSTRUKCE TYRŠOVY ULICE, SILNICE II/183 KOLOVEČ</v>
      </c>
      <c r="F45" s="255"/>
      <c r="G45" s="255"/>
      <c r="H45" s="255"/>
      <c r="I45" s="96"/>
      <c r="J45" s="36"/>
      <c r="K45" s="39"/>
    </row>
    <row r="46" spans="2:11" s="1" customFormat="1" ht="14.25" customHeight="1">
      <c r="B46" s="35"/>
      <c r="C46" s="31" t="s">
        <v>1371</v>
      </c>
      <c r="D46" s="36"/>
      <c r="E46" s="36"/>
      <c r="F46" s="36"/>
      <c r="G46" s="36"/>
      <c r="H46" s="36"/>
      <c r="I46" s="96"/>
      <c r="J46" s="36"/>
      <c r="K46" s="39"/>
    </row>
    <row r="47" spans="2:11" s="1" customFormat="1" ht="23.25" customHeight="1">
      <c r="B47" s="35"/>
      <c r="C47" s="36"/>
      <c r="D47" s="36"/>
      <c r="E47" s="274" t="str">
        <f>E9</f>
        <v>102 - Chodníky</v>
      </c>
      <c r="F47" s="255"/>
      <c r="G47" s="255"/>
      <c r="H47" s="255"/>
      <c r="I47" s="96"/>
      <c r="J47" s="36"/>
      <c r="K47" s="39"/>
    </row>
    <row r="48" spans="2:11" s="1" customFormat="1" ht="6.75" customHeight="1">
      <c r="B48" s="35"/>
      <c r="C48" s="36"/>
      <c r="D48" s="36"/>
      <c r="E48" s="36"/>
      <c r="F48" s="36"/>
      <c r="G48" s="36"/>
      <c r="H48" s="36"/>
      <c r="I48" s="96"/>
      <c r="J48" s="36"/>
      <c r="K48" s="39"/>
    </row>
    <row r="49" spans="2:11" s="1" customFormat="1" ht="18" customHeight="1">
      <c r="B49" s="35"/>
      <c r="C49" s="31" t="s">
        <v>1301</v>
      </c>
      <c r="D49" s="36"/>
      <c r="E49" s="36"/>
      <c r="F49" s="29" t="str">
        <f>F12</f>
        <v>Koloveč</v>
      </c>
      <c r="G49" s="36"/>
      <c r="H49" s="36"/>
      <c r="I49" s="97" t="s">
        <v>1303</v>
      </c>
      <c r="J49" s="98" t="str">
        <f>IF(J12="","",J12)</f>
        <v>15.1.2018</v>
      </c>
      <c r="K49" s="39"/>
    </row>
    <row r="50" spans="2:11" s="1" customFormat="1" ht="6.75" customHeight="1">
      <c r="B50" s="35"/>
      <c r="C50" s="36"/>
      <c r="D50" s="36"/>
      <c r="E50" s="36"/>
      <c r="F50" s="36"/>
      <c r="G50" s="36"/>
      <c r="H50" s="36"/>
      <c r="I50" s="96"/>
      <c r="J50" s="36"/>
      <c r="K50" s="39"/>
    </row>
    <row r="51" spans="2:11" s="1" customFormat="1" ht="15">
      <c r="B51" s="35"/>
      <c r="C51" s="31" t="s">
        <v>1307</v>
      </c>
      <c r="D51" s="36"/>
      <c r="E51" s="36"/>
      <c r="F51" s="29" t="str">
        <f>E15</f>
        <v>Městys Koloveč</v>
      </c>
      <c r="G51" s="36"/>
      <c r="H51" s="36"/>
      <c r="I51" s="97" t="s">
        <v>1313</v>
      </c>
      <c r="J51" s="29" t="str">
        <f>E21</f>
        <v>Ing. Jaroslav Rojt</v>
      </c>
      <c r="K51" s="39"/>
    </row>
    <row r="52" spans="2:11" s="1" customFormat="1" ht="14.25" customHeight="1">
      <c r="B52" s="35"/>
      <c r="C52" s="31" t="s">
        <v>1311</v>
      </c>
      <c r="D52" s="36"/>
      <c r="E52" s="36"/>
      <c r="F52" s="29">
        <f>IF(E18="","",E18)</f>
      </c>
      <c r="G52" s="36"/>
      <c r="H52" s="36"/>
      <c r="I52" s="96"/>
      <c r="J52" s="36"/>
      <c r="K52" s="39"/>
    </row>
    <row r="53" spans="2:11" s="1" customFormat="1" ht="9.75" customHeight="1">
      <c r="B53" s="35"/>
      <c r="C53" s="36"/>
      <c r="D53" s="36"/>
      <c r="E53" s="36"/>
      <c r="F53" s="36"/>
      <c r="G53" s="36"/>
      <c r="H53" s="36"/>
      <c r="I53" s="96"/>
      <c r="J53" s="36"/>
      <c r="K53" s="39"/>
    </row>
    <row r="54" spans="2:11" s="1" customFormat="1" ht="29.25" customHeight="1">
      <c r="B54" s="35"/>
      <c r="C54" s="116" t="s">
        <v>1375</v>
      </c>
      <c r="D54" s="45"/>
      <c r="E54" s="45"/>
      <c r="F54" s="45"/>
      <c r="G54" s="45"/>
      <c r="H54" s="45"/>
      <c r="I54" s="117"/>
      <c r="J54" s="118" t="s">
        <v>1376</v>
      </c>
      <c r="K54" s="50"/>
    </row>
    <row r="55" spans="2:11" s="1" customFormat="1" ht="9.75" customHeight="1">
      <c r="B55" s="35"/>
      <c r="C55" s="36"/>
      <c r="D55" s="36"/>
      <c r="E55" s="36"/>
      <c r="F55" s="36"/>
      <c r="G55" s="36"/>
      <c r="H55" s="36"/>
      <c r="I55" s="96"/>
      <c r="J55" s="36"/>
      <c r="K55" s="39"/>
    </row>
    <row r="56" spans="2:47" s="1" customFormat="1" ht="29.25" customHeight="1">
      <c r="B56" s="35"/>
      <c r="C56" s="119" t="s">
        <v>1377</v>
      </c>
      <c r="D56" s="36"/>
      <c r="E56" s="36"/>
      <c r="F56" s="36"/>
      <c r="G56" s="36"/>
      <c r="H56" s="36"/>
      <c r="I56" s="96"/>
      <c r="J56" s="106">
        <f>J85</f>
        <v>0</v>
      </c>
      <c r="K56" s="39"/>
      <c r="AU56" s="18" t="s">
        <v>1378</v>
      </c>
    </row>
    <row r="57" spans="2:11" s="7" customFormat="1" ht="24.75" customHeight="1">
      <c r="B57" s="120"/>
      <c r="C57" s="121"/>
      <c r="D57" s="122" t="s">
        <v>1379</v>
      </c>
      <c r="E57" s="123"/>
      <c r="F57" s="123"/>
      <c r="G57" s="123"/>
      <c r="H57" s="123"/>
      <c r="I57" s="124"/>
      <c r="J57" s="125">
        <f>J86</f>
        <v>0</v>
      </c>
      <c r="K57" s="126"/>
    </row>
    <row r="58" spans="2:11" s="8" customFormat="1" ht="19.5" customHeight="1">
      <c r="B58" s="127"/>
      <c r="C58" s="128"/>
      <c r="D58" s="129" t="s">
        <v>1380</v>
      </c>
      <c r="E58" s="130"/>
      <c r="F58" s="130"/>
      <c r="G58" s="130"/>
      <c r="H58" s="130"/>
      <c r="I58" s="131"/>
      <c r="J58" s="132">
        <f>J87</f>
        <v>0</v>
      </c>
      <c r="K58" s="133"/>
    </row>
    <row r="59" spans="2:11" s="8" customFormat="1" ht="19.5" customHeight="1">
      <c r="B59" s="127"/>
      <c r="C59" s="128"/>
      <c r="D59" s="129" t="s">
        <v>1381</v>
      </c>
      <c r="E59" s="130"/>
      <c r="F59" s="130"/>
      <c r="G59" s="130"/>
      <c r="H59" s="130"/>
      <c r="I59" s="131"/>
      <c r="J59" s="132">
        <f>J302</f>
        <v>0</v>
      </c>
      <c r="K59" s="133"/>
    </row>
    <row r="60" spans="2:11" s="8" customFormat="1" ht="19.5" customHeight="1">
      <c r="B60" s="127"/>
      <c r="C60" s="128"/>
      <c r="D60" s="129" t="s">
        <v>1382</v>
      </c>
      <c r="E60" s="130"/>
      <c r="F60" s="130"/>
      <c r="G60" s="130"/>
      <c r="H60" s="130"/>
      <c r="I60" s="131"/>
      <c r="J60" s="132">
        <f>J319</f>
        <v>0</v>
      </c>
      <c r="K60" s="133"/>
    </row>
    <row r="61" spans="2:11" s="8" customFormat="1" ht="19.5" customHeight="1">
      <c r="B61" s="127"/>
      <c r="C61" s="128"/>
      <c r="D61" s="129" t="s">
        <v>1383</v>
      </c>
      <c r="E61" s="130"/>
      <c r="F61" s="130"/>
      <c r="G61" s="130"/>
      <c r="H61" s="130"/>
      <c r="I61" s="131"/>
      <c r="J61" s="132">
        <f>J340</f>
        <v>0</v>
      </c>
      <c r="K61" s="133"/>
    </row>
    <row r="62" spans="2:11" s="8" customFormat="1" ht="19.5" customHeight="1">
      <c r="B62" s="127"/>
      <c r="C62" s="128"/>
      <c r="D62" s="129" t="s">
        <v>1384</v>
      </c>
      <c r="E62" s="130"/>
      <c r="F62" s="130"/>
      <c r="G62" s="130"/>
      <c r="H62" s="130"/>
      <c r="I62" s="131"/>
      <c r="J62" s="132">
        <f>J451</f>
        <v>0</v>
      </c>
      <c r="K62" s="133"/>
    </row>
    <row r="63" spans="2:11" s="8" customFormat="1" ht="19.5" customHeight="1">
      <c r="B63" s="127"/>
      <c r="C63" s="128"/>
      <c r="D63" s="129" t="s">
        <v>1385</v>
      </c>
      <c r="E63" s="130"/>
      <c r="F63" s="130"/>
      <c r="G63" s="130"/>
      <c r="H63" s="130"/>
      <c r="I63" s="131"/>
      <c r="J63" s="132">
        <f>J533</f>
        <v>0</v>
      </c>
      <c r="K63" s="133"/>
    </row>
    <row r="64" spans="2:11" s="8" customFormat="1" ht="19.5" customHeight="1">
      <c r="B64" s="127"/>
      <c r="C64" s="128"/>
      <c r="D64" s="129" t="s">
        <v>1386</v>
      </c>
      <c r="E64" s="130"/>
      <c r="F64" s="130"/>
      <c r="G64" s="130"/>
      <c r="H64" s="130"/>
      <c r="I64" s="131"/>
      <c r="J64" s="132">
        <f>J671</f>
        <v>0</v>
      </c>
      <c r="K64" s="133"/>
    </row>
    <row r="65" spans="2:11" s="8" customFormat="1" ht="19.5" customHeight="1">
      <c r="B65" s="127"/>
      <c r="C65" s="128"/>
      <c r="D65" s="129" t="s">
        <v>1387</v>
      </c>
      <c r="E65" s="130"/>
      <c r="F65" s="130"/>
      <c r="G65" s="130"/>
      <c r="H65" s="130"/>
      <c r="I65" s="131"/>
      <c r="J65" s="132">
        <f>J725</f>
        <v>0</v>
      </c>
      <c r="K65" s="133"/>
    </row>
    <row r="66" spans="2:11" s="1" customFormat="1" ht="21.75" customHeight="1">
      <c r="B66" s="35"/>
      <c r="C66" s="36"/>
      <c r="D66" s="36"/>
      <c r="E66" s="36"/>
      <c r="F66" s="36"/>
      <c r="G66" s="36"/>
      <c r="H66" s="36"/>
      <c r="I66" s="96"/>
      <c r="J66" s="36"/>
      <c r="K66" s="39"/>
    </row>
    <row r="67" spans="2:11" s="1" customFormat="1" ht="6.75" customHeight="1">
      <c r="B67" s="51"/>
      <c r="C67" s="52"/>
      <c r="D67" s="52"/>
      <c r="E67" s="52"/>
      <c r="F67" s="52"/>
      <c r="G67" s="52"/>
      <c r="H67" s="52"/>
      <c r="I67" s="113"/>
      <c r="J67" s="52"/>
      <c r="K67" s="53"/>
    </row>
    <row r="71" spans="2:12" s="1" customFormat="1" ht="6.75" customHeight="1">
      <c r="B71" s="54"/>
      <c r="C71" s="55"/>
      <c r="D71" s="55"/>
      <c r="E71" s="55"/>
      <c r="F71" s="55"/>
      <c r="G71" s="55"/>
      <c r="H71" s="55"/>
      <c r="I71" s="114"/>
      <c r="J71" s="55"/>
      <c r="K71" s="55"/>
      <c r="L71" s="35"/>
    </row>
    <row r="72" spans="2:12" s="1" customFormat="1" ht="36.75" customHeight="1">
      <c r="B72" s="35"/>
      <c r="C72" s="56" t="s">
        <v>1388</v>
      </c>
      <c r="I72" s="134"/>
      <c r="L72" s="35"/>
    </row>
    <row r="73" spans="2:12" s="1" customFormat="1" ht="6.75" customHeight="1">
      <c r="B73" s="35"/>
      <c r="I73" s="134"/>
      <c r="L73" s="35"/>
    </row>
    <row r="74" spans="2:12" s="1" customFormat="1" ht="14.25" customHeight="1">
      <c r="B74" s="35"/>
      <c r="C74" s="58" t="s">
        <v>1293</v>
      </c>
      <c r="I74" s="134"/>
      <c r="L74" s="35"/>
    </row>
    <row r="75" spans="2:12" s="1" customFormat="1" ht="22.5" customHeight="1">
      <c r="B75" s="35"/>
      <c r="E75" s="276" t="str">
        <f>E7</f>
        <v>REKONSTRUKCE TYRŠOVY ULICE, SILNICE II/183 KOLOVEČ</v>
      </c>
      <c r="F75" s="245"/>
      <c r="G75" s="245"/>
      <c r="H75" s="245"/>
      <c r="I75" s="134"/>
      <c r="L75" s="35"/>
    </row>
    <row r="76" spans="2:12" s="1" customFormat="1" ht="14.25" customHeight="1">
      <c r="B76" s="35"/>
      <c r="C76" s="58" t="s">
        <v>1371</v>
      </c>
      <c r="I76" s="134"/>
      <c r="L76" s="35"/>
    </row>
    <row r="77" spans="2:12" s="1" customFormat="1" ht="23.25" customHeight="1">
      <c r="B77" s="35"/>
      <c r="E77" s="263" t="str">
        <f>E9</f>
        <v>102 - Chodníky</v>
      </c>
      <c r="F77" s="245"/>
      <c r="G77" s="245"/>
      <c r="H77" s="245"/>
      <c r="I77" s="134"/>
      <c r="L77" s="35"/>
    </row>
    <row r="78" spans="2:12" s="1" customFormat="1" ht="6.75" customHeight="1">
      <c r="B78" s="35"/>
      <c r="I78" s="134"/>
      <c r="L78" s="35"/>
    </row>
    <row r="79" spans="2:12" s="1" customFormat="1" ht="18" customHeight="1">
      <c r="B79" s="35"/>
      <c r="C79" s="58" t="s">
        <v>1301</v>
      </c>
      <c r="F79" s="140" t="str">
        <f>F12</f>
        <v>Koloveč</v>
      </c>
      <c r="I79" s="141" t="s">
        <v>1303</v>
      </c>
      <c r="J79" s="62" t="str">
        <f>IF(J12="","",J12)</f>
        <v>15.1.2018</v>
      </c>
      <c r="L79" s="35"/>
    </row>
    <row r="80" spans="2:12" s="1" customFormat="1" ht="6.75" customHeight="1">
      <c r="B80" s="35"/>
      <c r="I80" s="134"/>
      <c r="L80" s="35"/>
    </row>
    <row r="81" spans="2:12" s="1" customFormat="1" ht="15">
      <c r="B81" s="35"/>
      <c r="C81" s="58" t="s">
        <v>1307</v>
      </c>
      <c r="F81" s="140" t="str">
        <f>E15</f>
        <v>Městys Koloveč</v>
      </c>
      <c r="I81" s="141" t="s">
        <v>1313</v>
      </c>
      <c r="J81" s="140" t="str">
        <f>E21</f>
        <v>Ing. Jaroslav Rojt</v>
      </c>
      <c r="L81" s="35"/>
    </row>
    <row r="82" spans="2:12" s="1" customFormat="1" ht="14.25" customHeight="1">
      <c r="B82" s="35"/>
      <c r="C82" s="58" t="s">
        <v>1311</v>
      </c>
      <c r="F82" s="140">
        <f>IF(E18="","",E18)</f>
      </c>
      <c r="I82" s="134"/>
      <c r="L82" s="35"/>
    </row>
    <row r="83" spans="2:12" s="1" customFormat="1" ht="9.75" customHeight="1">
      <c r="B83" s="35"/>
      <c r="I83" s="134"/>
      <c r="L83" s="35"/>
    </row>
    <row r="84" spans="2:20" s="9" customFormat="1" ht="29.25" customHeight="1">
      <c r="B84" s="142"/>
      <c r="C84" s="143" t="s">
        <v>1389</v>
      </c>
      <c r="D84" s="144" t="s">
        <v>1337</v>
      </c>
      <c r="E84" s="144" t="s">
        <v>1333</v>
      </c>
      <c r="F84" s="144" t="s">
        <v>1390</v>
      </c>
      <c r="G84" s="144" t="s">
        <v>1391</v>
      </c>
      <c r="H84" s="144" t="s">
        <v>1392</v>
      </c>
      <c r="I84" s="145" t="s">
        <v>1393</v>
      </c>
      <c r="J84" s="144" t="s">
        <v>1376</v>
      </c>
      <c r="K84" s="146" t="s">
        <v>1394</v>
      </c>
      <c r="L84" s="142"/>
      <c r="M84" s="68" t="s">
        <v>1395</v>
      </c>
      <c r="N84" s="69" t="s">
        <v>1322</v>
      </c>
      <c r="O84" s="69" t="s">
        <v>1396</v>
      </c>
      <c r="P84" s="69" t="s">
        <v>1397</v>
      </c>
      <c r="Q84" s="69" t="s">
        <v>1398</v>
      </c>
      <c r="R84" s="69" t="s">
        <v>1399</v>
      </c>
      <c r="S84" s="69" t="s">
        <v>1400</v>
      </c>
      <c r="T84" s="70" t="s">
        <v>1401</v>
      </c>
    </row>
    <row r="85" spans="2:63" s="1" customFormat="1" ht="29.25" customHeight="1">
      <c r="B85" s="35"/>
      <c r="C85" s="72" t="s">
        <v>1377</v>
      </c>
      <c r="I85" s="134"/>
      <c r="J85" s="147">
        <f>BK85</f>
        <v>0</v>
      </c>
      <c r="L85" s="35"/>
      <c r="M85" s="71"/>
      <c r="N85" s="63"/>
      <c r="O85" s="63"/>
      <c r="P85" s="148">
        <f>P86</f>
        <v>0</v>
      </c>
      <c r="Q85" s="63"/>
      <c r="R85" s="148">
        <f>R86</f>
        <v>226.3221674</v>
      </c>
      <c r="S85" s="63"/>
      <c r="T85" s="149">
        <f>T86</f>
        <v>324.20590000000004</v>
      </c>
      <c r="AT85" s="18" t="s">
        <v>1351</v>
      </c>
      <c r="AU85" s="18" t="s">
        <v>1378</v>
      </c>
      <c r="BK85" s="150">
        <f>BK86</f>
        <v>0</v>
      </c>
    </row>
    <row r="86" spans="2:63" s="10" customFormat="1" ht="36.75" customHeight="1">
      <c r="B86" s="151"/>
      <c r="D86" s="152" t="s">
        <v>1351</v>
      </c>
      <c r="E86" s="153" t="s">
        <v>1402</v>
      </c>
      <c r="F86" s="153" t="s">
        <v>1403</v>
      </c>
      <c r="I86" s="154"/>
      <c r="J86" s="155">
        <f>BK86</f>
        <v>0</v>
      </c>
      <c r="L86" s="151"/>
      <c r="M86" s="156"/>
      <c r="N86" s="157"/>
      <c r="O86" s="157"/>
      <c r="P86" s="158">
        <f>P87+P302+P319+P340+P451+P533+P671+P725</f>
        <v>0</v>
      </c>
      <c r="Q86" s="157"/>
      <c r="R86" s="158">
        <f>R87+R302+R319+R340+R451+R533+R671+R725</f>
        <v>226.3221674</v>
      </c>
      <c r="S86" s="157"/>
      <c r="T86" s="159">
        <f>T87+T302+T319+T340+T451+T533+T671+T725</f>
        <v>324.20590000000004</v>
      </c>
      <c r="AR86" s="152" t="s">
        <v>1300</v>
      </c>
      <c r="AT86" s="160" t="s">
        <v>1351</v>
      </c>
      <c r="AU86" s="160" t="s">
        <v>1352</v>
      </c>
      <c r="AY86" s="152" t="s">
        <v>1404</v>
      </c>
      <c r="BK86" s="161">
        <f>BK87+BK302+BK319+BK340+BK451+BK533+BK671+BK725</f>
        <v>0</v>
      </c>
    </row>
    <row r="87" spans="2:63" s="10" customFormat="1" ht="19.5" customHeight="1">
      <c r="B87" s="151"/>
      <c r="D87" s="162" t="s">
        <v>1351</v>
      </c>
      <c r="E87" s="163" t="s">
        <v>1300</v>
      </c>
      <c r="F87" s="163" t="s">
        <v>1405</v>
      </c>
      <c r="I87" s="154"/>
      <c r="J87" s="164">
        <f>BK87</f>
        <v>0</v>
      </c>
      <c r="L87" s="151"/>
      <c r="M87" s="156"/>
      <c r="N87" s="157"/>
      <c r="O87" s="157"/>
      <c r="P87" s="158">
        <f>SUM(P88:P301)</f>
        <v>0</v>
      </c>
      <c r="Q87" s="157"/>
      <c r="R87" s="158">
        <f>SUM(R88:R301)</f>
        <v>11.518995</v>
      </c>
      <c r="S87" s="157"/>
      <c r="T87" s="159">
        <f>SUM(T88:T301)</f>
        <v>323.76500000000004</v>
      </c>
      <c r="AR87" s="152" t="s">
        <v>1300</v>
      </c>
      <c r="AT87" s="160" t="s">
        <v>1351</v>
      </c>
      <c r="AU87" s="160" t="s">
        <v>1300</v>
      </c>
      <c r="AY87" s="152" t="s">
        <v>1404</v>
      </c>
      <c r="BK87" s="161">
        <f>SUM(BK88:BK301)</f>
        <v>0</v>
      </c>
    </row>
    <row r="88" spans="2:65" s="1" customFormat="1" ht="22.5" customHeight="1">
      <c r="B88" s="165"/>
      <c r="C88" s="166" t="s">
        <v>1300</v>
      </c>
      <c r="D88" s="166" t="s">
        <v>1406</v>
      </c>
      <c r="E88" s="167" t="s">
        <v>603</v>
      </c>
      <c r="F88" s="168" t="s">
        <v>604</v>
      </c>
      <c r="G88" s="169" t="s">
        <v>1409</v>
      </c>
      <c r="H88" s="170">
        <v>170</v>
      </c>
      <c r="I88" s="171"/>
      <c r="J88" s="172">
        <f>ROUND(I88*H88,2)</f>
        <v>0</v>
      </c>
      <c r="K88" s="168" t="s">
        <v>1410</v>
      </c>
      <c r="L88" s="35"/>
      <c r="M88" s="173" t="s">
        <v>1299</v>
      </c>
      <c r="N88" s="174" t="s">
        <v>1323</v>
      </c>
      <c r="O88" s="36"/>
      <c r="P88" s="175">
        <f>O88*H88</f>
        <v>0</v>
      </c>
      <c r="Q88" s="175">
        <v>0</v>
      </c>
      <c r="R88" s="175">
        <f>Q88*H88</f>
        <v>0</v>
      </c>
      <c r="S88" s="175">
        <v>0.26</v>
      </c>
      <c r="T88" s="176">
        <f>S88*H88</f>
        <v>44.2</v>
      </c>
      <c r="AR88" s="18" t="s">
        <v>1411</v>
      </c>
      <c r="AT88" s="18" t="s">
        <v>1406</v>
      </c>
      <c r="AU88" s="18" t="s">
        <v>1360</v>
      </c>
      <c r="AY88" s="18" t="s">
        <v>1404</v>
      </c>
      <c r="BE88" s="177">
        <f>IF(N88="základní",J88,0)</f>
        <v>0</v>
      </c>
      <c r="BF88" s="177">
        <f>IF(N88="snížená",J88,0)</f>
        <v>0</v>
      </c>
      <c r="BG88" s="177">
        <f>IF(N88="zákl. přenesená",J88,0)</f>
        <v>0</v>
      </c>
      <c r="BH88" s="177">
        <f>IF(N88="sníž. přenesená",J88,0)</f>
        <v>0</v>
      </c>
      <c r="BI88" s="177">
        <f>IF(N88="nulová",J88,0)</f>
        <v>0</v>
      </c>
      <c r="BJ88" s="18" t="s">
        <v>1300</v>
      </c>
      <c r="BK88" s="177">
        <f>ROUND(I88*H88,2)</f>
        <v>0</v>
      </c>
      <c r="BL88" s="18" t="s">
        <v>1411</v>
      </c>
      <c r="BM88" s="18" t="s">
        <v>605</v>
      </c>
    </row>
    <row r="89" spans="2:47" s="1" customFormat="1" ht="40.5">
      <c r="B89" s="35"/>
      <c r="D89" s="178" t="s">
        <v>1413</v>
      </c>
      <c r="F89" s="179" t="s">
        <v>606</v>
      </c>
      <c r="I89" s="134"/>
      <c r="L89" s="35"/>
      <c r="M89" s="65"/>
      <c r="N89" s="36"/>
      <c r="O89" s="36"/>
      <c r="P89" s="36"/>
      <c r="Q89" s="36"/>
      <c r="R89" s="36"/>
      <c r="S89" s="36"/>
      <c r="T89" s="66"/>
      <c r="AT89" s="18" t="s">
        <v>1413</v>
      </c>
      <c r="AU89" s="18" t="s">
        <v>1360</v>
      </c>
    </row>
    <row r="90" spans="2:47" s="1" customFormat="1" ht="162">
      <c r="B90" s="35"/>
      <c r="D90" s="178" t="s">
        <v>1415</v>
      </c>
      <c r="F90" s="180" t="s">
        <v>607</v>
      </c>
      <c r="I90" s="134"/>
      <c r="L90" s="35"/>
      <c r="M90" s="65"/>
      <c r="N90" s="36"/>
      <c r="O90" s="36"/>
      <c r="P90" s="36"/>
      <c r="Q90" s="36"/>
      <c r="R90" s="36"/>
      <c r="S90" s="36"/>
      <c r="T90" s="66"/>
      <c r="AT90" s="18" t="s">
        <v>1415</v>
      </c>
      <c r="AU90" s="18" t="s">
        <v>1360</v>
      </c>
    </row>
    <row r="91" spans="2:51" s="11" customFormat="1" ht="13.5">
      <c r="B91" s="181"/>
      <c r="D91" s="182" t="s">
        <v>1417</v>
      </c>
      <c r="E91" s="183" t="s">
        <v>1299</v>
      </c>
      <c r="F91" s="184" t="s">
        <v>608</v>
      </c>
      <c r="H91" s="185">
        <v>170</v>
      </c>
      <c r="I91" s="186"/>
      <c r="L91" s="181"/>
      <c r="M91" s="187"/>
      <c r="N91" s="188"/>
      <c r="O91" s="188"/>
      <c r="P91" s="188"/>
      <c r="Q91" s="188"/>
      <c r="R91" s="188"/>
      <c r="S91" s="188"/>
      <c r="T91" s="189"/>
      <c r="AT91" s="190" t="s">
        <v>1417</v>
      </c>
      <c r="AU91" s="190" t="s">
        <v>1360</v>
      </c>
      <c r="AV91" s="11" t="s">
        <v>1360</v>
      </c>
      <c r="AW91" s="11" t="s">
        <v>1316</v>
      </c>
      <c r="AX91" s="11" t="s">
        <v>1300</v>
      </c>
      <c r="AY91" s="190" t="s">
        <v>1404</v>
      </c>
    </row>
    <row r="92" spans="2:65" s="1" customFormat="1" ht="22.5" customHeight="1">
      <c r="B92" s="165"/>
      <c r="C92" s="166" t="s">
        <v>1360</v>
      </c>
      <c r="D92" s="166" t="s">
        <v>1406</v>
      </c>
      <c r="E92" s="167" t="s">
        <v>609</v>
      </c>
      <c r="F92" s="168" t="s">
        <v>610</v>
      </c>
      <c r="G92" s="169" t="s">
        <v>1409</v>
      </c>
      <c r="H92" s="170">
        <v>82</v>
      </c>
      <c r="I92" s="171"/>
      <c r="J92" s="172">
        <f>ROUND(I92*H92,2)</f>
        <v>0</v>
      </c>
      <c r="K92" s="168" t="s">
        <v>1410</v>
      </c>
      <c r="L92" s="35"/>
      <c r="M92" s="173" t="s">
        <v>1299</v>
      </c>
      <c r="N92" s="174" t="s">
        <v>1323</v>
      </c>
      <c r="O92" s="36"/>
      <c r="P92" s="175">
        <f>O92*H92</f>
        <v>0</v>
      </c>
      <c r="Q92" s="175">
        <v>0</v>
      </c>
      <c r="R92" s="175">
        <f>Q92*H92</f>
        <v>0</v>
      </c>
      <c r="S92" s="175">
        <v>0.185</v>
      </c>
      <c r="T92" s="176">
        <f>S92*H92</f>
        <v>15.17</v>
      </c>
      <c r="AR92" s="18" t="s">
        <v>1411</v>
      </c>
      <c r="AT92" s="18" t="s">
        <v>1406</v>
      </c>
      <c r="AU92" s="18" t="s">
        <v>1360</v>
      </c>
      <c r="AY92" s="18" t="s">
        <v>1404</v>
      </c>
      <c r="BE92" s="177">
        <f>IF(N92="základní",J92,0)</f>
        <v>0</v>
      </c>
      <c r="BF92" s="177">
        <f>IF(N92="snížená",J92,0)</f>
        <v>0</v>
      </c>
      <c r="BG92" s="177">
        <f>IF(N92="zákl. přenesená",J92,0)</f>
        <v>0</v>
      </c>
      <c r="BH92" s="177">
        <f>IF(N92="sníž. přenesená",J92,0)</f>
        <v>0</v>
      </c>
      <c r="BI92" s="177">
        <f>IF(N92="nulová",J92,0)</f>
        <v>0</v>
      </c>
      <c r="BJ92" s="18" t="s">
        <v>1300</v>
      </c>
      <c r="BK92" s="177">
        <f>ROUND(I92*H92,2)</f>
        <v>0</v>
      </c>
      <c r="BL92" s="18" t="s">
        <v>1411</v>
      </c>
      <c r="BM92" s="18" t="s">
        <v>611</v>
      </c>
    </row>
    <row r="93" spans="2:47" s="1" customFormat="1" ht="40.5">
      <c r="B93" s="35"/>
      <c r="D93" s="178" t="s">
        <v>1413</v>
      </c>
      <c r="F93" s="179" t="s">
        <v>612</v>
      </c>
      <c r="I93" s="134"/>
      <c r="L93" s="35"/>
      <c r="M93" s="65"/>
      <c r="N93" s="36"/>
      <c r="O93" s="36"/>
      <c r="P93" s="36"/>
      <c r="Q93" s="36"/>
      <c r="R93" s="36"/>
      <c r="S93" s="36"/>
      <c r="T93" s="66"/>
      <c r="AT93" s="18" t="s">
        <v>1413</v>
      </c>
      <c r="AU93" s="18" t="s">
        <v>1360</v>
      </c>
    </row>
    <row r="94" spans="2:47" s="1" customFormat="1" ht="162">
      <c r="B94" s="35"/>
      <c r="D94" s="178" t="s">
        <v>1415</v>
      </c>
      <c r="F94" s="180" t="s">
        <v>1416</v>
      </c>
      <c r="I94" s="134"/>
      <c r="L94" s="35"/>
      <c r="M94" s="65"/>
      <c r="N94" s="36"/>
      <c r="O94" s="36"/>
      <c r="P94" s="36"/>
      <c r="Q94" s="36"/>
      <c r="R94" s="36"/>
      <c r="S94" s="36"/>
      <c r="T94" s="66"/>
      <c r="AT94" s="18" t="s">
        <v>1415</v>
      </c>
      <c r="AU94" s="18" t="s">
        <v>1360</v>
      </c>
    </row>
    <row r="95" spans="2:51" s="11" customFormat="1" ht="13.5">
      <c r="B95" s="181"/>
      <c r="D95" s="182" t="s">
        <v>1417</v>
      </c>
      <c r="E95" s="183" t="s">
        <v>1299</v>
      </c>
      <c r="F95" s="184" t="s">
        <v>613</v>
      </c>
      <c r="H95" s="185">
        <v>82</v>
      </c>
      <c r="I95" s="186"/>
      <c r="L95" s="181"/>
      <c r="M95" s="187"/>
      <c r="N95" s="188"/>
      <c r="O95" s="188"/>
      <c r="P95" s="188"/>
      <c r="Q95" s="188"/>
      <c r="R95" s="188"/>
      <c r="S95" s="188"/>
      <c r="T95" s="189"/>
      <c r="AT95" s="190" t="s">
        <v>1417</v>
      </c>
      <c r="AU95" s="190" t="s">
        <v>1360</v>
      </c>
      <c r="AV95" s="11" t="s">
        <v>1360</v>
      </c>
      <c r="AW95" s="11" t="s">
        <v>1316</v>
      </c>
      <c r="AX95" s="11" t="s">
        <v>1300</v>
      </c>
      <c r="AY95" s="190" t="s">
        <v>1404</v>
      </c>
    </row>
    <row r="96" spans="2:65" s="1" customFormat="1" ht="22.5" customHeight="1">
      <c r="B96" s="165"/>
      <c r="C96" s="166" t="s">
        <v>1424</v>
      </c>
      <c r="D96" s="166" t="s">
        <v>1406</v>
      </c>
      <c r="E96" s="167" t="s">
        <v>614</v>
      </c>
      <c r="F96" s="168" t="s">
        <v>615</v>
      </c>
      <c r="G96" s="169" t="s">
        <v>1409</v>
      </c>
      <c r="H96" s="170">
        <v>269</v>
      </c>
      <c r="I96" s="171"/>
      <c r="J96" s="172">
        <f>ROUND(I96*H96,2)</f>
        <v>0</v>
      </c>
      <c r="K96" s="168" t="s">
        <v>1410</v>
      </c>
      <c r="L96" s="35"/>
      <c r="M96" s="173" t="s">
        <v>1299</v>
      </c>
      <c r="N96" s="174" t="s">
        <v>1323</v>
      </c>
      <c r="O96" s="36"/>
      <c r="P96" s="175">
        <f>O96*H96</f>
        <v>0</v>
      </c>
      <c r="Q96" s="175">
        <v>0</v>
      </c>
      <c r="R96" s="175">
        <f>Q96*H96</f>
        <v>0</v>
      </c>
      <c r="S96" s="175">
        <v>0.235</v>
      </c>
      <c r="T96" s="176">
        <f>S96*H96</f>
        <v>63.214999999999996</v>
      </c>
      <c r="AR96" s="18" t="s">
        <v>1411</v>
      </c>
      <c r="AT96" s="18" t="s">
        <v>1406</v>
      </c>
      <c r="AU96" s="18" t="s">
        <v>1360</v>
      </c>
      <c r="AY96" s="18" t="s">
        <v>1404</v>
      </c>
      <c r="BE96" s="177">
        <f>IF(N96="základní",J96,0)</f>
        <v>0</v>
      </c>
      <c r="BF96" s="177">
        <f>IF(N96="snížená",J96,0)</f>
        <v>0</v>
      </c>
      <c r="BG96" s="177">
        <f>IF(N96="zákl. přenesená",J96,0)</f>
        <v>0</v>
      </c>
      <c r="BH96" s="177">
        <f>IF(N96="sníž. přenesená",J96,0)</f>
        <v>0</v>
      </c>
      <c r="BI96" s="177">
        <f>IF(N96="nulová",J96,0)</f>
        <v>0</v>
      </c>
      <c r="BJ96" s="18" t="s">
        <v>1300</v>
      </c>
      <c r="BK96" s="177">
        <f>ROUND(I96*H96,2)</f>
        <v>0</v>
      </c>
      <c r="BL96" s="18" t="s">
        <v>1411</v>
      </c>
      <c r="BM96" s="18" t="s">
        <v>616</v>
      </c>
    </row>
    <row r="97" spans="2:47" s="1" customFormat="1" ht="40.5">
      <c r="B97" s="35"/>
      <c r="D97" s="178" t="s">
        <v>1413</v>
      </c>
      <c r="F97" s="179" t="s">
        <v>617</v>
      </c>
      <c r="I97" s="134"/>
      <c r="L97" s="35"/>
      <c r="M97" s="65"/>
      <c r="N97" s="36"/>
      <c r="O97" s="36"/>
      <c r="P97" s="36"/>
      <c r="Q97" s="36"/>
      <c r="R97" s="36"/>
      <c r="S97" s="36"/>
      <c r="T97" s="66"/>
      <c r="AT97" s="18" t="s">
        <v>1413</v>
      </c>
      <c r="AU97" s="18" t="s">
        <v>1360</v>
      </c>
    </row>
    <row r="98" spans="2:47" s="1" customFormat="1" ht="162">
      <c r="B98" s="35"/>
      <c r="D98" s="178" t="s">
        <v>1415</v>
      </c>
      <c r="F98" s="180" t="s">
        <v>1416</v>
      </c>
      <c r="I98" s="134"/>
      <c r="L98" s="35"/>
      <c r="M98" s="65"/>
      <c r="N98" s="36"/>
      <c r="O98" s="36"/>
      <c r="P98" s="36"/>
      <c r="Q98" s="36"/>
      <c r="R98" s="36"/>
      <c r="S98" s="36"/>
      <c r="T98" s="66"/>
      <c r="AT98" s="18" t="s">
        <v>1415</v>
      </c>
      <c r="AU98" s="18" t="s">
        <v>1360</v>
      </c>
    </row>
    <row r="99" spans="2:51" s="11" customFormat="1" ht="13.5">
      <c r="B99" s="181"/>
      <c r="D99" s="178" t="s">
        <v>1417</v>
      </c>
      <c r="E99" s="190" t="s">
        <v>1299</v>
      </c>
      <c r="F99" s="199" t="s">
        <v>618</v>
      </c>
      <c r="H99" s="200">
        <v>99</v>
      </c>
      <c r="I99" s="186"/>
      <c r="L99" s="181"/>
      <c r="M99" s="187"/>
      <c r="N99" s="188"/>
      <c r="O99" s="188"/>
      <c r="P99" s="188"/>
      <c r="Q99" s="188"/>
      <c r="R99" s="188"/>
      <c r="S99" s="188"/>
      <c r="T99" s="189"/>
      <c r="AT99" s="190" t="s">
        <v>1417</v>
      </c>
      <c r="AU99" s="190" t="s">
        <v>1360</v>
      </c>
      <c r="AV99" s="11" t="s">
        <v>1360</v>
      </c>
      <c r="AW99" s="11" t="s">
        <v>1316</v>
      </c>
      <c r="AX99" s="11" t="s">
        <v>1352</v>
      </c>
      <c r="AY99" s="190" t="s">
        <v>1404</v>
      </c>
    </row>
    <row r="100" spans="2:51" s="11" customFormat="1" ht="13.5">
      <c r="B100" s="181"/>
      <c r="D100" s="178" t="s">
        <v>1417</v>
      </c>
      <c r="E100" s="190" t="s">
        <v>1299</v>
      </c>
      <c r="F100" s="199" t="s">
        <v>619</v>
      </c>
      <c r="H100" s="200">
        <v>170</v>
      </c>
      <c r="I100" s="186"/>
      <c r="L100" s="181"/>
      <c r="M100" s="187"/>
      <c r="N100" s="188"/>
      <c r="O100" s="188"/>
      <c r="P100" s="188"/>
      <c r="Q100" s="188"/>
      <c r="R100" s="188"/>
      <c r="S100" s="188"/>
      <c r="T100" s="189"/>
      <c r="AT100" s="190" t="s">
        <v>1417</v>
      </c>
      <c r="AU100" s="190" t="s">
        <v>1360</v>
      </c>
      <c r="AV100" s="11" t="s">
        <v>1360</v>
      </c>
      <c r="AW100" s="11" t="s">
        <v>1316</v>
      </c>
      <c r="AX100" s="11" t="s">
        <v>1352</v>
      </c>
      <c r="AY100" s="190" t="s">
        <v>1404</v>
      </c>
    </row>
    <row r="101" spans="2:51" s="13" customFormat="1" ht="13.5">
      <c r="B101" s="201"/>
      <c r="D101" s="182" t="s">
        <v>1417</v>
      </c>
      <c r="E101" s="202" t="s">
        <v>1299</v>
      </c>
      <c r="F101" s="203" t="s">
        <v>1436</v>
      </c>
      <c r="H101" s="204">
        <v>269</v>
      </c>
      <c r="I101" s="205"/>
      <c r="L101" s="201"/>
      <c r="M101" s="206"/>
      <c r="N101" s="207"/>
      <c r="O101" s="207"/>
      <c r="P101" s="207"/>
      <c r="Q101" s="207"/>
      <c r="R101" s="207"/>
      <c r="S101" s="207"/>
      <c r="T101" s="208"/>
      <c r="AT101" s="209" t="s">
        <v>1417</v>
      </c>
      <c r="AU101" s="209" t="s">
        <v>1360</v>
      </c>
      <c r="AV101" s="13" t="s">
        <v>1411</v>
      </c>
      <c r="AW101" s="13" t="s">
        <v>1316</v>
      </c>
      <c r="AX101" s="13" t="s">
        <v>1300</v>
      </c>
      <c r="AY101" s="209" t="s">
        <v>1404</v>
      </c>
    </row>
    <row r="102" spans="2:65" s="1" customFormat="1" ht="22.5" customHeight="1">
      <c r="B102" s="165"/>
      <c r="C102" s="166" t="s">
        <v>1411</v>
      </c>
      <c r="D102" s="166" t="s">
        <v>1406</v>
      </c>
      <c r="E102" s="167" t="s">
        <v>620</v>
      </c>
      <c r="F102" s="168" t="s">
        <v>621</v>
      </c>
      <c r="G102" s="169" t="s">
        <v>1409</v>
      </c>
      <c r="H102" s="170">
        <v>198</v>
      </c>
      <c r="I102" s="171"/>
      <c r="J102" s="172">
        <f>ROUND(I102*H102,2)</f>
        <v>0</v>
      </c>
      <c r="K102" s="168" t="s">
        <v>1410</v>
      </c>
      <c r="L102" s="35"/>
      <c r="M102" s="173" t="s">
        <v>1299</v>
      </c>
      <c r="N102" s="174" t="s">
        <v>1323</v>
      </c>
      <c r="O102" s="36"/>
      <c r="P102" s="175">
        <f>O102*H102</f>
        <v>0</v>
      </c>
      <c r="Q102" s="175">
        <v>0</v>
      </c>
      <c r="R102" s="175">
        <f>Q102*H102</f>
        <v>0</v>
      </c>
      <c r="S102" s="175">
        <v>0.56</v>
      </c>
      <c r="T102" s="176">
        <f>S102*H102</f>
        <v>110.88000000000001</v>
      </c>
      <c r="AR102" s="18" t="s">
        <v>1411</v>
      </c>
      <c r="AT102" s="18" t="s">
        <v>1406</v>
      </c>
      <c r="AU102" s="18" t="s">
        <v>1360</v>
      </c>
      <c r="AY102" s="18" t="s">
        <v>1404</v>
      </c>
      <c r="BE102" s="177">
        <f>IF(N102="základní",J102,0)</f>
        <v>0</v>
      </c>
      <c r="BF102" s="177">
        <f>IF(N102="snížená",J102,0)</f>
        <v>0</v>
      </c>
      <c r="BG102" s="177">
        <f>IF(N102="zákl. přenesená",J102,0)</f>
        <v>0</v>
      </c>
      <c r="BH102" s="177">
        <f>IF(N102="sníž. přenesená",J102,0)</f>
        <v>0</v>
      </c>
      <c r="BI102" s="177">
        <f>IF(N102="nulová",J102,0)</f>
        <v>0</v>
      </c>
      <c r="BJ102" s="18" t="s">
        <v>1300</v>
      </c>
      <c r="BK102" s="177">
        <f>ROUND(I102*H102,2)</f>
        <v>0</v>
      </c>
      <c r="BL102" s="18" t="s">
        <v>1411</v>
      </c>
      <c r="BM102" s="18" t="s">
        <v>622</v>
      </c>
    </row>
    <row r="103" spans="2:47" s="1" customFormat="1" ht="40.5">
      <c r="B103" s="35"/>
      <c r="D103" s="178" t="s">
        <v>1413</v>
      </c>
      <c r="F103" s="179" t="s">
        <v>623</v>
      </c>
      <c r="I103" s="134"/>
      <c r="L103" s="35"/>
      <c r="M103" s="65"/>
      <c r="N103" s="36"/>
      <c r="O103" s="36"/>
      <c r="P103" s="36"/>
      <c r="Q103" s="36"/>
      <c r="R103" s="36"/>
      <c r="S103" s="36"/>
      <c r="T103" s="66"/>
      <c r="AT103" s="18" t="s">
        <v>1413</v>
      </c>
      <c r="AU103" s="18" t="s">
        <v>1360</v>
      </c>
    </row>
    <row r="104" spans="2:47" s="1" customFormat="1" ht="162">
      <c r="B104" s="35"/>
      <c r="D104" s="178" t="s">
        <v>1415</v>
      </c>
      <c r="F104" s="180" t="s">
        <v>1416</v>
      </c>
      <c r="I104" s="134"/>
      <c r="L104" s="35"/>
      <c r="M104" s="65"/>
      <c r="N104" s="36"/>
      <c r="O104" s="36"/>
      <c r="P104" s="36"/>
      <c r="Q104" s="36"/>
      <c r="R104" s="36"/>
      <c r="S104" s="36"/>
      <c r="T104" s="66"/>
      <c r="AT104" s="18" t="s">
        <v>1415</v>
      </c>
      <c r="AU104" s="18" t="s">
        <v>1360</v>
      </c>
    </row>
    <row r="105" spans="2:51" s="11" customFormat="1" ht="13.5">
      <c r="B105" s="181"/>
      <c r="D105" s="182" t="s">
        <v>1417</v>
      </c>
      <c r="E105" s="183" t="s">
        <v>1299</v>
      </c>
      <c r="F105" s="184" t="s">
        <v>624</v>
      </c>
      <c r="H105" s="185">
        <v>198</v>
      </c>
      <c r="I105" s="186"/>
      <c r="L105" s="181"/>
      <c r="M105" s="187"/>
      <c r="N105" s="188"/>
      <c r="O105" s="188"/>
      <c r="P105" s="188"/>
      <c r="Q105" s="188"/>
      <c r="R105" s="188"/>
      <c r="S105" s="188"/>
      <c r="T105" s="189"/>
      <c r="AT105" s="190" t="s">
        <v>1417</v>
      </c>
      <c r="AU105" s="190" t="s">
        <v>1360</v>
      </c>
      <c r="AV105" s="11" t="s">
        <v>1360</v>
      </c>
      <c r="AW105" s="11" t="s">
        <v>1316</v>
      </c>
      <c r="AX105" s="11" t="s">
        <v>1300</v>
      </c>
      <c r="AY105" s="190" t="s">
        <v>1404</v>
      </c>
    </row>
    <row r="106" spans="2:65" s="1" customFormat="1" ht="22.5" customHeight="1">
      <c r="B106" s="165"/>
      <c r="C106" s="166" t="s">
        <v>1441</v>
      </c>
      <c r="D106" s="166" t="s">
        <v>1406</v>
      </c>
      <c r="E106" s="167" t="s">
        <v>625</v>
      </c>
      <c r="F106" s="168" t="s">
        <v>626</v>
      </c>
      <c r="G106" s="169" t="s">
        <v>1409</v>
      </c>
      <c r="H106" s="170">
        <v>99</v>
      </c>
      <c r="I106" s="171"/>
      <c r="J106" s="172">
        <f>ROUND(I106*H106,2)</f>
        <v>0</v>
      </c>
      <c r="K106" s="168" t="s">
        <v>1410</v>
      </c>
      <c r="L106" s="35"/>
      <c r="M106" s="173" t="s">
        <v>1299</v>
      </c>
      <c r="N106" s="174" t="s">
        <v>1323</v>
      </c>
      <c r="O106" s="36"/>
      <c r="P106" s="175">
        <f>O106*H106</f>
        <v>0</v>
      </c>
      <c r="Q106" s="175">
        <v>0</v>
      </c>
      <c r="R106" s="175">
        <f>Q106*H106</f>
        <v>0</v>
      </c>
      <c r="S106" s="175">
        <v>0.098</v>
      </c>
      <c r="T106" s="176">
        <f>S106*H106</f>
        <v>9.702</v>
      </c>
      <c r="AR106" s="18" t="s">
        <v>1411</v>
      </c>
      <c r="AT106" s="18" t="s">
        <v>1406</v>
      </c>
      <c r="AU106" s="18" t="s">
        <v>1360</v>
      </c>
      <c r="AY106" s="18" t="s">
        <v>1404</v>
      </c>
      <c r="BE106" s="177">
        <f>IF(N106="základní",J106,0)</f>
        <v>0</v>
      </c>
      <c r="BF106" s="177">
        <f>IF(N106="snížená",J106,0)</f>
        <v>0</v>
      </c>
      <c r="BG106" s="177">
        <f>IF(N106="zákl. přenesená",J106,0)</f>
        <v>0</v>
      </c>
      <c r="BH106" s="177">
        <f>IF(N106="sníž. přenesená",J106,0)</f>
        <v>0</v>
      </c>
      <c r="BI106" s="177">
        <f>IF(N106="nulová",J106,0)</f>
        <v>0</v>
      </c>
      <c r="BJ106" s="18" t="s">
        <v>1300</v>
      </c>
      <c r="BK106" s="177">
        <f>ROUND(I106*H106,2)</f>
        <v>0</v>
      </c>
      <c r="BL106" s="18" t="s">
        <v>1411</v>
      </c>
      <c r="BM106" s="18" t="s">
        <v>627</v>
      </c>
    </row>
    <row r="107" spans="2:47" s="1" customFormat="1" ht="40.5">
      <c r="B107" s="35"/>
      <c r="D107" s="178" t="s">
        <v>1413</v>
      </c>
      <c r="F107" s="179" t="s">
        <v>628</v>
      </c>
      <c r="I107" s="134"/>
      <c r="L107" s="35"/>
      <c r="M107" s="65"/>
      <c r="N107" s="36"/>
      <c r="O107" s="36"/>
      <c r="P107" s="36"/>
      <c r="Q107" s="36"/>
      <c r="R107" s="36"/>
      <c r="S107" s="36"/>
      <c r="T107" s="66"/>
      <c r="AT107" s="18" t="s">
        <v>1413</v>
      </c>
      <c r="AU107" s="18" t="s">
        <v>1360</v>
      </c>
    </row>
    <row r="108" spans="2:47" s="1" customFormat="1" ht="162">
      <c r="B108" s="35"/>
      <c r="D108" s="178" t="s">
        <v>1415</v>
      </c>
      <c r="F108" s="180" t="s">
        <v>1416</v>
      </c>
      <c r="I108" s="134"/>
      <c r="L108" s="35"/>
      <c r="M108" s="65"/>
      <c r="N108" s="36"/>
      <c r="O108" s="36"/>
      <c r="P108" s="36"/>
      <c r="Q108" s="36"/>
      <c r="R108" s="36"/>
      <c r="S108" s="36"/>
      <c r="T108" s="66"/>
      <c r="AT108" s="18" t="s">
        <v>1415</v>
      </c>
      <c r="AU108" s="18" t="s">
        <v>1360</v>
      </c>
    </row>
    <row r="109" spans="2:51" s="11" customFormat="1" ht="13.5">
      <c r="B109" s="181"/>
      <c r="D109" s="182" t="s">
        <v>1417</v>
      </c>
      <c r="E109" s="183" t="s">
        <v>1299</v>
      </c>
      <c r="F109" s="184" t="s">
        <v>629</v>
      </c>
      <c r="H109" s="185">
        <v>99</v>
      </c>
      <c r="I109" s="186"/>
      <c r="L109" s="181"/>
      <c r="M109" s="187"/>
      <c r="N109" s="188"/>
      <c r="O109" s="188"/>
      <c r="P109" s="188"/>
      <c r="Q109" s="188"/>
      <c r="R109" s="188"/>
      <c r="S109" s="188"/>
      <c r="T109" s="189"/>
      <c r="AT109" s="190" t="s">
        <v>1417</v>
      </c>
      <c r="AU109" s="190" t="s">
        <v>1360</v>
      </c>
      <c r="AV109" s="11" t="s">
        <v>1360</v>
      </c>
      <c r="AW109" s="11" t="s">
        <v>1316</v>
      </c>
      <c r="AX109" s="11" t="s">
        <v>1300</v>
      </c>
      <c r="AY109" s="190" t="s">
        <v>1404</v>
      </c>
    </row>
    <row r="110" spans="2:65" s="1" customFormat="1" ht="22.5" customHeight="1">
      <c r="B110" s="165"/>
      <c r="C110" s="166" t="s">
        <v>1456</v>
      </c>
      <c r="D110" s="166" t="s">
        <v>1406</v>
      </c>
      <c r="E110" s="167" t="s">
        <v>630</v>
      </c>
      <c r="F110" s="168" t="s">
        <v>631</v>
      </c>
      <c r="G110" s="169" t="s">
        <v>1409</v>
      </c>
      <c r="H110" s="170">
        <v>198</v>
      </c>
      <c r="I110" s="171"/>
      <c r="J110" s="172">
        <f>ROUND(I110*H110,2)</f>
        <v>0</v>
      </c>
      <c r="K110" s="168" t="s">
        <v>1410</v>
      </c>
      <c r="L110" s="35"/>
      <c r="M110" s="173" t="s">
        <v>1299</v>
      </c>
      <c r="N110" s="174" t="s">
        <v>1323</v>
      </c>
      <c r="O110" s="36"/>
      <c r="P110" s="175">
        <f>O110*H110</f>
        <v>0</v>
      </c>
      <c r="Q110" s="175">
        <v>0</v>
      </c>
      <c r="R110" s="175">
        <f>Q110*H110</f>
        <v>0</v>
      </c>
      <c r="S110" s="175">
        <v>0.181</v>
      </c>
      <c r="T110" s="176">
        <f>S110*H110</f>
        <v>35.838</v>
      </c>
      <c r="AR110" s="18" t="s">
        <v>1411</v>
      </c>
      <c r="AT110" s="18" t="s">
        <v>1406</v>
      </c>
      <c r="AU110" s="18" t="s">
        <v>1360</v>
      </c>
      <c r="AY110" s="18" t="s">
        <v>1404</v>
      </c>
      <c r="BE110" s="177">
        <f>IF(N110="základní",J110,0)</f>
        <v>0</v>
      </c>
      <c r="BF110" s="177">
        <f>IF(N110="snížená",J110,0)</f>
        <v>0</v>
      </c>
      <c r="BG110" s="177">
        <f>IF(N110="zákl. přenesená",J110,0)</f>
        <v>0</v>
      </c>
      <c r="BH110" s="177">
        <f>IF(N110="sníž. přenesená",J110,0)</f>
        <v>0</v>
      </c>
      <c r="BI110" s="177">
        <f>IF(N110="nulová",J110,0)</f>
        <v>0</v>
      </c>
      <c r="BJ110" s="18" t="s">
        <v>1300</v>
      </c>
      <c r="BK110" s="177">
        <f>ROUND(I110*H110,2)</f>
        <v>0</v>
      </c>
      <c r="BL110" s="18" t="s">
        <v>1411</v>
      </c>
      <c r="BM110" s="18" t="s">
        <v>632</v>
      </c>
    </row>
    <row r="111" spans="2:47" s="1" customFormat="1" ht="40.5">
      <c r="B111" s="35"/>
      <c r="D111" s="178" t="s">
        <v>1413</v>
      </c>
      <c r="F111" s="179" t="s">
        <v>633</v>
      </c>
      <c r="I111" s="134"/>
      <c r="L111" s="35"/>
      <c r="M111" s="65"/>
      <c r="N111" s="36"/>
      <c r="O111" s="36"/>
      <c r="P111" s="36"/>
      <c r="Q111" s="36"/>
      <c r="R111" s="36"/>
      <c r="S111" s="36"/>
      <c r="T111" s="66"/>
      <c r="AT111" s="18" t="s">
        <v>1413</v>
      </c>
      <c r="AU111" s="18" t="s">
        <v>1360</v>
      </c>
    </row>
    <row r="112" spans="2:47" s="1" customFormat="1" ht="162">
      <c r="B112" s="35"/>
      <c r="D112" s="178" t="s">
        <v>1415</v>
      </c>
      <c r="F112" s="180" t="s">
        <v>1416</v>
      </c>
      <c r="I112" s="134"/>
      <c r="L112" s="35"/>
      <c r="M112" s="65"/>
      <c r="N112" s="36"/>
      <c r="O112" s="36"/>
      <c r="P112" s="36"/>
      <c r="Q112" s="36"/>
      <c r="R112" s="36"/>
      <c r="S112" s="36"/>
      <c r="T112" s="66"/>
      <c r="AT112" s="18" t="s">
        <v>1415</v>
      </c>
      <c r="AU112" s="18" t="s">
        <v>1360</v>
      </c>
    </row>
    <row r="113" spans="2:51" s="11" customFormat="1" ht="13.5">
      <c r="B113" s="181"/>
      <c r="D113" s="182" t="s">
        <v>1417</v>
      </c>
      <c r="E113" s="183" t="s">
        <v>1299</v>
      </c>
      <c r="F113" s="184" t="s">
        <v>634</v>
      </c>
      <c r="H113" s="185">
        <v>198</v>
      </c>
      <c r="I113" s="186"/>
      <c r="L113" s="181"/>
      <c r="M113" s="187"/>
      <c r="N113" s="188"/>
      <c r="O113" s="188"/>
      <c r="P113" s="188"/>
      <c r="Q113" s="188"/>
      <c r="R113" s="188"/>
      <c r="S113" s="188"/>
      <c r="T113" s="189"/>
      <c r="AT113" s="190" t="s">
        <v>1417</v>
      </c>
      <c r="AU113" s="190" t="s">
        <v>1360</v>
      </c>
      <c r="AV113" s="11" t="s">
        <v>1360</v>
      </c>
      <c r="AW113" s="11" t="s">
        <v>1316</v>
      </c>
      <c r="AX113" s="11" t="s">
        <v>1300</v>
      </c>
      <c r="AY113" s="190" t="s">
        <v>1404</v>
      </c>
    </row>
    <row r="114" spans="2:65" s="1" customFormat="1" ht="22.5" customHeight="1">
      <c r="B114" s="165"/>
      <c r="C114" s="166" t="s">
        <v>1461</v>
      </c>
      <c r="D114" s="166" t="s">
        <v>1406</v>
      </c>
      <c r="E114" s="167" t="s">
        <v>635</v>
      </c>
      <c r="F114" s="168" t="s">
        <v>636</v>
      </c>
      <c r="G114" s="169" t="s">
        <v>881</v>
      </c>
      <c r="H114" s="170">
        <v>48</v>
      </c>
      <c r="I114" s="171"/>
      <c r="J114" s="172">
        <f>ROUND(I114*H114,2)</f>
        <v>0</v>
      </c>
      <c r="K114" s="168" t="s">
        <v>1410</v>
      </c>
      <c r="L114" s="35"/>
      <c r="M114" s="173" t="s">
        <v>1299</v>
      </c>
      <c r="N114" s="174" t="s">
        <v>1323</v>
      </c>
      <c r="O114" s="36"/>
      <c r="P114" s="175">
        <f>O114*H114</f>
        <v>0</v>
      </c>
      <c r="Q114" s="175">
        <v>0</v>
      </c>
      <c r="R114" s="175">
        <f>Q114*H114</f>
        <v>0</v>
      </c>
      <c r="S114" s="175">
        <v>0.29</v>
      </c>
      <c r="T114" s="176">
        <f>S114*H114</f>
        <v>13.919999999999998</v>
      </c>
      <c r="AR114" s="18" t="s">
        <v>1411</v>
      </c>
      <c r="AT114" s="18" t="s">
        <v>1406</v>
      </c>
      <c r="AU114" s="18" t="s">
        <v>1360</v>
      </c>
      <c r="AY114" s="18" t="s">
        <v>1404</v>
      </c>
      <c r="BE114" s="177">
        <f>IF(N114="základní",J114,0)</f>
        <v>0</v>
      </c>
      <c r="BF114" s="177">
        <f>IF(N114="snížená",J114,0)</f>
        <v>0</v>
      </c>
      <c r="BG114" s="177">
        <f>IF(N114="zákl. přenesená",J114,0)</f>
        <v>0</v>
      </c>
      <c r="BH114" s="177">
        <f>IF(N114="sníž. přenesená",J114,0)</f>
        <v>0</v>
      </c>
      <c r="BI114" s="177">
        <f>IF(N114="nulová",J114,0)</f>
        <v>0</v>
      </c>
      <c r="BJ114" s="18" t="s">
        <v>1300</v>
      </c>
      <c r="BK114" s="177">
        <f>ROUND(I114*H114,2)</f>
        <v>0</v>
      </c>
      <c r="BL114" s="18" t="s">
        <v>1411</v>
      </c>
      <c r="BM114" s="18" t="s">
        <v>637</v>
      </c>
    </row>
    <row r="115" spans="2:47" s="1" customFormat="1" ht="27">
      <c r="B115" s="35"/>
      <c r="D115" s="178" t="s">
        <v>1413</v>
      </c>
      <c r="F115" s="179" t="s">
        <v>638</v>
      </c>
      <c r="I115" s="134"/>
      <c r="L115" s="35"/>
      <c r="M115" s="65"/>
      <c r="N115" s="36"/>
      <c r="O115" s="36"/>
      <c r="P115" s="36"/>
      <c r="Q115" s="36"/>
      <c r="R115" s="36"/>
      <c r="S115" s="36"/>
      <c r="T115" s="66"/>
      <c r="AT115" s="18" t="s">
        <v>1413</v>
      </c>
      <c r="AU115" s="18" t="s">
        <v>1360</v>
      </c>
    </row>
    <row r="116" spans="2:47" s="1" customFormat="1" ht="162">
      <c r="B116" s="35"/>
      <c r="D116" s="178" t="s">
        <v>1415</v>
      </c>
      <c r="F116" s="180" t="s">
        <v>639</v>
      </c>
      <c r="I116" s="134"/>
      <c r="L116" s="35"/>
      <c r="M116" s="65"/>
      <c r="N116" s="36"/>
      <c r="O116" s="36"/>
      <c r="P116" s="36"/>
      <c r="Q116" s="36"/>
      <c r="R116" s="36"/>
      <c r="S116" s="36"/>
      <c r="T116" s="66"/>
      <c r="AT116" s="18" t="s">
        <v>1415</v>
      </c>
      <c r="AU116" s="18" t="s">
        <v>1360</v>
      </c>
    </row>
    <row r="117" spans="2:51" s="11" customFormat="1" ht="13.5">
      <c r="B117" s="181"/>
      <c r="D117" s="182" t="s">
        <v>1417</v>
      </c>
      <c r="E117" s="183" t="s">
        <v>1299</v>
      </c>
      <c r="F117" s="184" t="s">
        <v>640</v>
      </c>
      <c r="H117" s="185">
        <v>48</v>
      </c>
      <c r="I117" s="186"/>
      <c r="L117" s="181"/>
      <c r="M117" s="187"/>
      <c r="N117" s="188"/>
      <c r="O117" s="188"/>
      <c r="P117" s="188"/>
      <c r="Q117" s="188"/>
      <c r="R117" s="188"/>
      <c r="S117" s="188"/>
      <c r="T117" s="189"/>
      <c r="AT117" s="190" t="s">
        <v>1417</v>
      </c>
      <c r="AU117" s="190" t="s">
        <v>1360</v>
      </c>
      <c r="AV117" s="11" t="s">
        <v>1360</v>
      </c>
      <c r="AW117" s="11" t="s">
        <v>1316</v>
      </c>
      <c r="AX117" s="11" t="s">
        <v>1300</v>
      </c>
      <c r="AY117" s="190" t="s">
        <v>1404</v>
      </c>
    </row>
    <row r="118" spans="2:65" s="1" customFormat="1" ht="22.5" customHeight="1">
      <c r="B118" s="165"/>
      <c r="C118" s="166" t="s">
        <v>1469</v>
      </c>
      <c r="D118" s="166" t="s">
        <v>1406</v>
      </c>
      <c r="E118" s="167" t="s">
        <v>641</v>
      </c>
      <c r="F118" s="168" t="s">
        <v>642</v>
      </c>
      <c r="G118" s="169" t="s">
        <v>881</v>
      </c>
      <c r="H118" s="170">
        <v>105</v>
      </c>
      <c r="I118" s="171"/>
      <c r="J118" s="172">
        <f>ROUND(I118*H118,2)</f>
        <v>0</v>
      </c>
      <c r="K118" s="168" t="s">
        <v>1410</v>
      </c>
      <c r="L118" s="35"/>
      <c r="M118" s="173" t="s">
        <v>1299</v>
      </c>
      <c r="N118" s="174" t="s">
        <v>1323</v>
      </c>
      <c r="O118" s="36"/>
      <c r="P118" s="175">
        <f>O118*H118</f>
        <v>0</v>
      </c>
      <c r="Q118" s="175">
        <v>0</v>
      </c>
      <c r="R118" s="175">
        <f>Q118*H118</f>
        <v>0</v>
      </c>
      <c r="S118" s="175">
        <v>0.205</v>
      </c>
      <c r="T118" s="176">
        <f>S118*H118</f>
        <v>21.525</v>
      </c>
      <c r="AR118" s="18" t="s">
        <v>1411</v>
      </c>
      <c r="AT118" s="18" t="s">
        <v>1406</v>
      </c>
      <c r="AU118" s="18" t="s">
        <v>1360</v>
      </c>
      <c r="AY118" s="18" t="s">
        <v>1404</v>
      </c>
      <c r="BE118" s="177">
        <f>IF(N118="základní",J118,0)</f>
        <v>0</v>
      </c>
      <c r="BF118" s="177">
        <f>IF(N118="snížená",J118,0)</f>
        <v>0</v>
      </c>
      <c r="BG118" s="177">
        <f>IF(N118="zákl. přenesená",J118,0)</f>
        <v>0</v>
      </c>
      <c r="BH118" s="177">
        <f>IF(N118="sníž. přenesená",J118,0)</f>
        <v>0</v>
      </c>
      <c r="BI118" s="177">
        <f>IF(N118="nulová",J118,0)</f>
        <v>0</v>
      </c>
      <c r="BJ118" s="18" t="s">
        <v>1300</v>
      </c>
      <c r="BK118" s="177">
        <f>ROUND(I118*H118,2)</f>
        <v>0</v>
      </c>
      <c r="BL118" s="18" t="s">
        <v>1411</v>
      </c>
      <c r="BM118" s="18" t="s">
        <v>643</v>
      </c>
    </row>
    <row r="119" spans="2:47" s="1" customFormat="1" ht="27">
      <c r="B119" s="35"/>
      <c r="D119" s="178" t="s">
        <v>1413</v>
      </c>
      <c r="F119" s="179" t="s">
        <v>644</v>
      </c>
      <c r="I119" s="134"/>
      <c r="L119" s="35"/>
      <c r="M119" s="65"/>
      <c r="N119" s="36"/>
      <c r="O119" s="36"/>
      <c r="P119" s="36"/>
      <c r="Q119" s="36"/>
      <c r="R119" s="36"/>
      <c r="S119" s="36"/>
      <c r="T119" s="66"/>
      <c r="AT119" s="18" t="s">
        <v>1413</v>
      </c>
      <c r="AU119" s="18" t="s">
        <v>1360</v>
      </c>
    </row>
    <row r="120" spans="2:47" s="1" customFormat="1" ht="162">
      <c r="B120" s="35"/>
      <c r="D120" s="178" t="s">
        <v>1415</v>
      </c>
      <c r="F120" s="180" t="s">
        <v>639</v>
      </c>
      <c r="I120" s="134"/>
      <c r="L120" s="35"/>
      <c r="M120" s="65"/>
      <c r="N120" s="36"/>
      <c r="O120" s="36"/>
      <c r="P120" s="36"/>
      <c r="Q120" s="36"/>
      <c r="R120" s="36"/>
      <c r="S120" s="36"/>
      <c r="T120" s="66"/>
      <c r="AT120" s="18" t="s">
        <v>1415</v>
      </c>
      <c r="AU120" s="18" t="s">
        <v>1360</v>
      </c>
    </row>
    <row r="121" spans="2:51" s="11" customFormat="1" ht="13.5">
      <c r="B121" s="181"/>
      <c r="D121" s="182" t="s">
        <v>1417</v>
      </c>
      <c r="E121" s="183" t="s">
        <v>1299</v>
      </c>
      <c r="F121" s="184" t="s">
        <v>645</v>
      </c>
      <c r="H121" s="185">
        <v>105</v>
      </c>
      <c r="I121" s="186"/>
      <c r="L121" s="181"/>
      <c r="M121" s="187"/>
      <c r="N121" s="188"/>
      <c r="O121" s="188"/>
      <c r="P121" s="188"/>
      <c r="Q121" s="188"/>
      <c r="R121" s="188"/>
      <c r="S121" s="188"/>
      <c r="T121" s="189"/>
      <c r="AT121" s="190" t="s">
        <v>1417</v>
      </c>
      <c r="AU121" s="190" t="s">
        <v>1360</v>
      </c>
      <c r="AV121" s="11" t="s">
        <v>1360</v>
      </c>
      <c r="AW121" s="11" t="s">
        <v>1316</v>
      </c>
      <c r="AX121" s="11" t="s">
        <v>1300</v>
      </c>
      <c r="AY121" s="190" t="s">
        <v>1404</v>
      </c>
    </row>
    <row r="122" spans="2:65" s="1" customFormat="1" ht="22.5" customHeight="1">
      <c r="B122" s="165"/>
      <c r="C122" s="166" t="s">
        <v>1474</v>
      </c>
      <c r="D122" s="166" t="s">
        <v>1406</v>
      </c>
      <c r="E122" s="167" t="s">
        <v>646</v>
      </c>
      <c r="F122" s="168" t="s">
        <v>647</v>
      </c>
      <c r="G122" s="169" t="s">
        <v>881</v>
      </c>
      <c r="H122" s="170">
        <v>81</v>
      </c>
      <c r="I122" s="171"/>
      <c r="J122" s="172">
        <f>ROUND(I122*H122,2)</f>
        <v>0</v>
      </c>
      <c r="K122" s="168" t="s">
        <v>1410</v>
      </c>
      <c r="L122" s="35"/>
      <c r="M122" s="173" t="s">
        <v>1299</v>
      </c>
      <c r="N122" s="174" t="s">
        <v>1323</v>
      </c>
      <c r="O122" s="36"/>
      <c r="P122" s="175">
        <f>O122*H122</f>
        <v>0</v>
      </c>
      <c r="Q122" s="175">
        <v>0</v>
      </c>
      <c r="R122" s="175">
        <f>Q122*H122</f>
        <v>0</v>
      </c>
      <c r="S122" s="175">
        <v>0.115</v>
      </c>
      <c r="T122" s="176">
        <f>S122*H122</f>
        <v>9.315000000000001</v>
      </c>
      <c r="AR122" s="18" t="s">
        <v>1411</v>
      </c>
      <c r="AT122" s="18" t="s">
        <v>1406</v>
      </c>
      <c r="AU122" s="18" t="s">
        <v>1360</v>
      </c>
      <c r="AY122" s="18" t="s">
        <v>1404</v>
      </c>
      <c r="BE122" s="177">
        <f>IF(N122="základní",J122,0)</f>
        <v>0</v>
      </c>
      <c r="BF122" s="177">
        <f>IF(N122="snížená",J122,0)</f>
        <v>0</v>
      </c>
      <c r="BG122" s="177">
        <f>IF(N122="zákl. přenesená",J122,0)</f>
        <v>0</v>
      </c>
      <c r="BH122" s="177">
        <f>IF(N122="sníž. přenesená",J122,0)</f>
        <v>0</v>
      </c>
      <c r="BI122" s="177">
        <f>IF(N122="nulová",J122,0)</f>
        <v>0</v>
      </c>
      <c r="BJ122" s="18" t="s">
        <v>1300</v>
      </c>
      <c r="BK122" s="177">
        <f>ROUND(I122*H122,2)</f>
        <v>0</v>
      </c>
      <c r="BL122" s="18" t="s">
        <v>1411</v>
      </c>
      <c r="BM122" s="18" t="s">
        <v>648</v>
      </c>
    </row>
    <row r="123" spans="2:47" s="1" customFormat="1" ht="27">
      <c r="B123" s="35"/>
      <c r="D123" s="178" t="s">
        <v>1413</v>
      </c>
      <c r="F123" s="179" t="s">
        <v>649</v>
      </c>
      <c r="I123" s="134"/>
      <c r="L123" s="35"/>
      <c r="M123" s="65"/>
      <c r="N123" s="36"/>
      <c r="O123" s="36"/>
      <c r="P123" s="36"/>
      <c r="Q123" s="36"/>
      <c r="R123" s="36"/>
      <c r="S123" s="36"/>
      <c r="T123" s="66"/>
      <c r="AT123" s="18" t="s">
        <v>1413</v>
      </c>
      <c r="AU123" s="18" t="s">
        <v>1360</v>
      </c>
    </row>
    <row r="124" spans="2:47" s="1" customFormat="1" ht="162">
      <c r="B124" s="35"/>
      <c r="D124" s="178" t="s">
        <v>1415</v>
      </c>
      <c r="F124" s="180" t="s">
        <v>639</v>
      </c>
      <c r="I124" s="134"/>
      <c r="L124" s="35"/>
      <c r="M124" s="65"/>
      <c r="N124" s="36"/>
      <c r="O124" s="36"/>
      <c r="P124" s="36"/>
      <c r="Q124" s="36"/>
      <c r="R124" s="36"/>
      <c r="S124" s="36"/>
      <c r="T124" s="66"/>
      <c r="AT124" s="18" t="s">
        <v>1415</v>
      </c>
      <c r="AU124" s="18" t="s">
        <v>1360</v>
      </c>
    </row>
    <row r="125" spans="2:51" s="11" customFormat="1" ht="13.5">
      <c r="B125" s="181"/>
      <c r="D125" s="182" t="s">
        <v>1417</v>
      </c>
      <c r="E125" s="183" t="s">
        <v>1299</v>
      </c>
      <c r="F125" s="184" t="s">
        <v>650</v>
      </c>
      <c r="H125" s="185">
        <v>81</v>
      </c>
      <c r="I125" s="186"/>
      <c r="L125" s="181"/>
      <c r="M125" s="187"/>
      <c r="N125" s="188"/>
      <c r="O125" s="188"/>
      <c r="P125" s="188"/>
      <c r="Q125" s="188"/>
      <c r="R125" s="188"/>
      <c r="S125" s="188"/>
      <c r="T125" s="189"/>
      <c r="AT125" s="190" t="s">
        <v>1417</v>
      </c>
      <c r="AU125" s="190" t="s">
        <v>1360</v>
      </c>
      <c r="AV125" s="11" t="s">
        <v>1360</v>
      </c>
      <c r="AW125" s="11" t="s">
        <v>1316</v>
      </c>
      <c r="AX125" s="11" t="s">
        <v>1300</v>
      </c>
      <c r="AY125" s="190" t="s">
        <v>1404</v>
      </c>
    </row>
    <row r="126" spans="2:65" s="1" customFormat="1" ht="22.5" customHeight="1">
      <c r="B126" s="165"/>
      <c r="C126" s="166" t="s">
        <v>1305</v>
      </c>
      <c r="D126" s="166" t="s">
        <v>1406</v>
      </c>
      <c r="E126" s="167" t="s">
        <v>651</v>
      </c>
      <c r="F126" s="168" t="s">
        <v>652</v>
      </c>
      <c r="G126" s="169" t="s">
        <v>1427</v>
      </c>
      <c r="H126" s="170">
        <v>61</v>
      </c>
      <c r="I126" s="171"/>
      <c r="J126" s="172">
        <f>ROUND(I126*H126,2)</f>
        <v>0</v>
      </c>
      <c r="K126" s="168" t="s">
        <v>1410</v>
      </c>
      <c r="L126" s="35"/>
      <c r="M126" s="173" t="s">
        <v>1299</v>
      </c>
      <c r="N126" s="174" t="s">
        <v>1323</v>
      </c>
      <c r="O126" s="36"/>
      <c r="P126" s="175">
        <f>O126*H126</f>
        <v>0</v>
      </c>
      <c r="Q126" s="175">
        <v>0</v>
      </c>
      <c r="R126" s="175">
        <f>Q126*H126</f>
        <v>0</v>
      </c>
      <c r="S126" s="175">
        <v>0</v>
      </c>
      <c r="T126" s="176">
        <f>S126*H126</f>
        <v>0</v>
      </c>
      <c r="AR126" s="18" t="s">
        <v>1411</v>
      </c>
      <c r="AT126" s="18" t="s">
        <v>1406</v>
      </c>
      <c r="AU126" s="18" t="s">
        <v>1360</v>
      </c>
      <c r="AY126" s="18" t="s">
        <v>1404</v>
      </c>
      <c r="BE126" s="177">
        <f>IF(N126="základní",J126,0)</f>
        <v>0</v>
      </c>
      <c r="BF126" s="177">
        <f>IF(N126="snížená",J126,0)</f>
        <v>0</v>
      </c>
      <c r="BG126" s="177">
        <f>IF(N126="zákl. přenesená",J126,0)</f>
        <v>0</v>
      </c>
      <c r="BH126" s="177">
        <f>IF(N126="sníž. přenesená",J126,0)</f>
        <v>0</v>
      </c>
      <c r="BI126" s="177">
        <f>IF(N126="nulová",J126,0)</f>
        <v>0</v>
      </c>
      <c r="BJ126" s="18" t="s">
        <v>1300</v>
      </c>
      <c r="BK126" s="177">
        <f>ROUND(I126*H126,2)</f>
        <v>0</v>
      </c>
      <c r="BL126" s="18" t="s">
        <v>1411</v>
      </c>
      <c r="BM126" s="18" t="s">
        <v>653</v>
      </c>
    </row>
    <row r="127" spans="2:47" s="1" customFormat="1" ht="27">
      <c r="B127" s="35"/>
      <c r="D127" s="178" t="s">
        <v>1413</v>
      </c>
      <c r="F127" s="179" t="s">
        <v>654</v>
      </c>
      <c r="I127" s="134"/>
      <c r="L127" s="35"/>
      <c r="M127" s="65"/>
      <c r="N127" s="36"/>
      <c r="O127" s="36"/>
      <c r="P127" s="36"/>
      <c r="Q127" s="36"/>
      <c r="R127" s="36"/>
      <c r="S127" s="36"/>
      <c r="T127" s="66"/>
      <c r="AT127" s="18" t="s">
        <v>1413</v>
      </c>
      <c r="AU127" s="18" t="s">
        <v>1360</v>
      </c>
    </row>
    <row r="128" spans="2:47" s="1" customFormat="1" ht="162">
      <c r="B128" s="35"/>
      <c r="D128" s="178" t="s">
        <v>1415</v>
      </c>
      <c r="F128" s="180" t="s">
        <v>655</v>
      </c>
      <c r="I128" s="134"/>
      <c r="L128" s="35"/>
      <c r="M128" s="65"/>
      <c r="N128" s="36"/>
      <c r="O128" s="36"/>
      <c r="P128" s="36"/>
      <c r="Q128" s="36"/>
      <c r="R128" s="36"/>
      <c r="S128" s="36"/>
      <c r="T128" s="66"/>
      <c r="AT128" s="18" t="s">
        <v>1415</v>
      </c>
      <c r="AU128" s="18" t="s">
        <v>1360</v>
      </c>
    </row>
    <row r="129" spans="2:51" s="12" customFormat="1" ht="13.5">
      <c r="B129" s="191"/>
      <c r="D129" s="178" t="s">
        <v>1417</v>
      </c>
      <c r="E129" s="192" t="s">
        <v>1299</v>
      </c>
      <c r="F129" s="193" t="s">
        <v>656</v>
      </c>
      <c r="H129" s="194" t="s">
        <v>1299</v>
      </c>
      <c r="I129" s="195"/>
      <c r="L129" s="191"/>
      <c r="M129" s="196"/>
      <c r="N129" s="197"/>
      <c r="O129" s="197"/>
      <c r="P129" s="197"/>
      <c r="Q129" s="197"/>
      <c r="R129" s="197"/>
      <c r="S129" s="197"/>
      <c r="T129" s="198"/>
      <c r="AT129" s="194" t="s">
        <v>1417</v>
      </c>
      <c r="AU129" s="194" t="s">
        <v>1360</v>
      </c>
      <c r="AV129" s="12" t="s">
        <v>1300</v>
      </c>
      <c r="AW129" s="12" t="s">
        <v>1316</v>
      </c>
      <c r="AX129" s="12" t="s">
        <v>1352</v>
      </c>
      <c r="AY129" s="194" t="s">
        <v>1404</v>
      </c>
    </row>
    <row r="130" spans="2:51" s="11" customFormat="1" ht="13.5">
      <c r="B130" s="181"/>
      <c r="D130" s="182" t="s">
        <v>1417</v>
      </c>
      <c r="E130" s="183" t="s">
        <v>1299</v>
      </c>
      <c r="F130" s="184" t="s">
        <v>657</v>
      </c>
      <c r="H130" s="185">
        <v>61</v>
      </c>
      <c r="I130" s="186"/>
      <c r="L130" s="181"/>
      <c r="M130" s="187"/>
      <c r="N130" s="188"/>
      <c r="O130" s="188"/>
      <c r="P130" s="188"/>
      <c r="Q130" s="188"/>
      <c r="R130" s="188"/>
      <c r="S130" s="188"/>
      <c r="T130" s="189"/>
      <c r="AT130" s="190" t="s">
        <v>1417</v>
      </c>
      <c r="AU130" s="190" t="s">
        <v>1360</v>
      </c>
      <c r="AV130" s="11" t="s">
        <v>1360</v>
      </c>
      <c r="AW130" s="11" t="s">
        <v>1316</v>
      </c>
      <c r="AX130" s="11" t="s">
        <v>1300</v>
      </c>
      <c r="AY130" s="190" t="s">
        <v>1404</v>
      </c>
    </row>
    <row r="131" spans="2:65" s="1" customFormat="1" ht="22.5" customHeight="1">
      <c r="B131" s="165"/>
      <c r="C131" s="166" t="s">
        <v>1488</v>
      </c>
      <c r="D131" s="166" t="s">
        <v>1406</v>
      </c>
      <c r="E131" s="167" t="s">
        <v>658</v>
      </c>
      <c r="F131" s="168" t="s">
        <v>659</v>
      </c>
      <c r="G131" s="169" t="s">
        <v>1427</v>
      </c>
      <c r="H131" s="170">
        <v>32</v>
      </c>
      <c r="I131" s="171"/>
      <c r="J131" s="172">
        <f>ROUND(I131*H131,2)</f>
        <v>0</v>
      </c>
      <c r="K131" s="168" t="s">
        <v>1410</v>
      </c>
      <c r="L131" s="35"/>
      <c r="M131" s="173" t="s">
        <v>1299</v>
      </c>
      <c r="N131" s="174" t="s">
        <v>1323</v>
      </c>
      <c r="O131" s="36"/>
      <c r="P131" s="175">
        <f>O131*H131</f>
        <v>0</v>
      </c>
      <c r="Q131" s="175">
        <v>0</v>
      </c>
      <c r="R131" s="175">
        <f>Q131*H131</f>
        <v>0</v>
      </c>
      <c r="S131" s="175">
        <v>0</v>
      </c>
      <c r="T131" s="176">
        <f>S131*H131</f>
        <v>0</v>
      </c>
      <c r="AR131" s="18" t="s">
        <v>1411</v>
      </c>
      <c r="AT131" s="18" t="s">
        <v>1406</v>
      </c>
      <c r="AU131" s="18" t="s">
        <v>1360</v>
      </c>
      <c r="AY131" s="18" t="s">
        <v>1404</v>
      </c>
      <c r="BE131" s="177">
        <f>IF(N131="základní",J131,0)</f>
        <v>0</v>
      </c>
      <c r="BF131" s="177">
        <f>IF(N131="snížená",J131,0)</f>
        <v>0</v>
      </c>
      <c r="BG131" s="177">
        <f>IF(N131="zákl. přenesená",J131,0)</f>
        <v>0</v>
      </c>
      <c r="BH131" s="177">
        <f>IF(N131="sníž. přenesená",J131,0)</f>
        <v>0</v>
      </c>
      <c r="BI131" s="177">
        <f>IF(N131="nulová",J131,0)</f>
        <v>0</v>
      </c>
      <c r="BJ131" s="18" t="s">
        <v>1300</v>
      </c>
      <c r="BK131" s="177">
        <f>ROUND(I131*H131,2)</f>
        <v>0</v>
      </c>
      <c r="BL131" s="18" t="s">
        <v>1411</v>
      </c>
      <c r="BM131" s="18" t="s">
        <v>660</v>
      </c>
    </row>
    <row r="132" spans="2:47" s="1" customFormat="1" ht="27">
      <c r="B132" s="35"/>
      <c r="D132" s="178" t="s">
        <v>1413</v>
      </c>
      <c r="F132" s="179" t="s">
        <v>661</v>
      </c>
      <c r="I132" s="134"/>
      <c r="L132" s="35"/>
      <c r="M132" s="65"/>
      <c r="N132" s="36"/>
      <c r="O132" s="36"/>
      <c r="P132" s="36"/>
      <c r="Q132" s="36"/>
      <c r="R132" s="36"/>
      <c r="S132" s="36"/>
      <c r="T132" s="66"/>
      <c r="AT132" s="18" t="s">
        <v>1413</v>
      </c>
      <c r="AU132" s="18" t="s">
        <v>1360</v>
      </c>
    </row>
    <row r="133" spans="2:47" s="1" customFormat="1" ht="108">
      <c r="B133" s="35"/>
      <c r="D133" s="178" t="s">
        <v>1415</v>
      </c>
      <c r="F133" s="180" t="s">
        <v>1430</v>
      </c>
      <c r="I133" s="134"/>
      <c r="L133" s="35"/>
      <c r="M133" s="65"/>
      <c r="N133" s="36"/>
      <c r="O133" s="36"/>
      <c r="P133" s="36"/>
      <c r="Q133" s="36"/>
      <c r="R133" s="36"/>
      <c r="S133" s="36"/>
      <c r="T133" s="66"/>
      <c r="AT133" s="18" t="s">
        <v>1415</v>
      </c>
      <c r="AU133" s="18" t="s">
        <v>1360</v>
      </c>
    </row>
    <row r="134" spans="2:51" s="12" customFormat="1" ht="13.5">
      <c r="B134" s="191"/>
      <c r="D134" s="178" t="s">
        <v>1417</v>
      </c>
      <c r="E134" s="192" t="s">
        <v>1299</v>
      </c>
      <c r="F134" s="193" t="s">
        <v>662</v>
      </c>
      <c r="H134" s="194" t="s">
        <v>1299</v>
      </c>
      <c r="I134" s="195"/>
      <c r="L134" s="191"/>
      <c r="M134" s="196"/>
      <c r="N134" s="197"/>
      <c r="O134" s="197"/>
      <c r="P134" s="197"/>
      <c r="Q134" s="197"/>
      <c r="R134" s="197"/>
      <c r="S134" s="197"/>
      <c r="T134" s="198"/>
      <c r="AT134" s="194" t="s">
        <v>1417</v>
      </c>
      <c r="AU134" s="194" t="s">
        <v>1360</v>
      </c>
      <c r="AV134" s="12" t="s">
        <v>1300</v>
      </c>
      <c r="AW134" s="12" t="s">
        <v>1316</v>
      </c>
      <c r="AX134" s="12" t="s">
        <v>1352</v>
      </c>
      <c r="AY134" s="194" t="s">
        <v>1404</v>
      </c>
    </row>
    <row r="135" spans="2:51" s="11" customFormat="1" ht="13.5">
      <c r="B135" s="181"/>
      <c r="D135" s="182" t="s">
        <v>1417</v>
      </c>
      <c r="E135" s="183" t="s">
        <v>1299</v>
      </c>
      <c r="F135" s="184" t="s">
        <v>663</v>
      </c>
      <c r="H135" s="185">
        <v>32</v>
      </c>
      <c r="I135" s="186"/>
      <c r="L135" s="181"/>
      <c r="M135" s="187"/>
      <c r="N135" s="188"/>
      <c r="O135" s="188"/>
      <c r="P135" s="188"/>
      <c r="Q135" s="188"/>
      <c r="R135" s="188"/>
      <c r="S135" s="188"/>
      <c r="T135" s="189"/>
      <c r="AT135" s="190" t="s">
        <v>1417</v>
      </c>
      <c r="AU135" s="190" t="s">
        <v>1360</v>
      </c>
      <c r="AV135" s="11" t="s">
        <v>1360</v>
      </c>
      <c r="AW135" s="11" t="s">
        <v>1316</v>
      </c>
      <c r="AX135" s="11" t="s">
        <v>1300</v>
      </c>
      <c r="AY135" s="190" t="s">
        <v>1404</v>
      </c>
    </row>
    <row r="136" spans="2:65" s="1" customFormat="1" ht="22.5" customHeight="1">
      <c r="B136" s="165"/>
      <c r="C136" s="166" t="s">
        <v>1496</v>
      </c>
      <c r="D136" s="166" t="s">
        <v>1406</v>
      </c>
      <c r="E136" s="167" t="s">
        <v>1437</v>
      </c>
      <c r="F136" s="168" t="s">
        <v>1438</v>
      </c>
      <c r="G136" s="169" t="s">
        <v>1427</v>
      </c>
      <c r="H136" s="170">
        <v>32</v>
      </c>
      <c r="I136" s="171"/>
      <c r="J136" s="172">
        <f>ROUND(I136*H136,2)</f>
        <v>0</v>
      </c>
      <c r="K136" s="168" t="s">
        <v>1410</v>
      </c>
      <c r="L136" s="35"/>
      <c r="M136" s="173" t="s">
        <v>1299</v>
      </c>
      <c r="N136" s="174" t="s">
        <v>1323</v>
      </c>
      <c r="O136" s="36"/>
      <c r="P136" s="175">
        <f>O136*H136</f>
        <v>0</v>
      </c>
      <c r="Q136" s="175">
        <v>0</v>
      </c>
      <c r="R136" s="175">
        <f>Q136*H136</f>
        <v>0</v>
      </c>
      <c r="S136" s="175">
        <v>0</v>
      </c>
      <c r="T136" s="176">
        <f>S136*H136</f>
        <v>0</v>
      </c>
      <c r="AR136" s="18" t="s">
        <v>1411</v>
      </c>
      <c r="AT136" s="18" t="s">
        <v>1406</v>
      </c>
      <c r="AU136" s="18" t="s">
        <v>1360</v>
      </c>
      <c r="AY136" s="18" t="s">
        <v>1404</v>
      </c>
      <c r="BE136" s="177">
        <f>IF(N136="základní",J136,0)</f>
        <v>0</v>
      </c>
      <c r="BF136" s="177">
        <f>IF(N136="snížená",J136,0)</f>
        <v>0</v>
      </c>
      <c r="BG136" s="177">
        <f>IF(N136="zákl. přenesená",J136,0)</f>
        <v>0</v>
      </c>
      <c r="BH136" s="177">
        <f>IF(N136="sníž. přenesená",J136,0)</f>
        <v>0</v>
      </c>
      <c r="BI136" s="177">
        <f>IF(N136="nulová",J136,0)</f>
        <v>0</v>
      </c>
      <c r="BJ136" s="18" t="s">
        <v>1300</v>
      </c>
      <c r="BK136" s="177">
        <f>ROUND(I136*H136,2)</f>
        <v>0</v>
      </c>
      <c r="BL136" s="18" t="s">
        <v>1411</v>
      </c>
      <c r="BM136" s="18" t="s">
        <v>1439</v>
      </c>
    </row>
    <row r="137" spans="2:47" s="1" customFormat="1" ht="27">
      <c r="B137" s="35"/>
      <c r="D137" s="178" t="s">
        <v>1413</v>
      </c>
      <c r="F137" s="179" t="s">
        <v>1440</v>
      </c>
      <c r="I137" s="134"/>
      <c r="L137" s="35"/>
      <c r="M137" s="65"/>
      <c r="N137" s="36"/>
      <c r="O137" s="36"/>
      <c r="P137" s="36"/>
      <c r="Q137" s="36"/>
      <c r="R137" s="36"/>
      <c r="S137" s="36"/>
      <c r="T137" s="66"/>
      <c r="AT137" s="18" t="s">
        <v>1413</v>
      </c>
      <c r="AU137" s="18" t="s">
        <v>1360</v>
      </c>
    </row>
    <row r="138" spans="2:47" s="1" customFormat="1" ht="108">
      <c r="B138" s="35"/>
      <c r="D138" s="182" t="s">
        <v>1415</v>
      </c>
      <c r="F138" s="210" t="s">
        <v>1430</v>
      </c>
      <c r="I138" s="134"/>
      <c r="L138" s="35"/>
      <c r="M138" s="65"/>
      <c r="N138" s="36"/>
      <c r="O138" s="36"/>
      <c r="P138" s="36"/>
      <c r="Q138" s="36"/>
      <c r="R138" s="36"/>
      <c r="S138" s="36"/>
      <c r="T138" s="66"/>
      <c r="AT138" s="18" t="s">
        <v>1415</v>
      </c>
      <c r="AU138" s="18" t="s">
        <v>1360</v>
      </c>
    </row>
    <row r="139" spans="2:65" s="1" customFormat="1" ht="22.5" customHeight="1">
      <c r="B139" s="165"/>
      <c r="C139" s="166" t="s">
        <v>1507</v>
      </c>
      <c r="D139" s="166" t="s">
        <v>1406</v>
      </c>
      <c r="E139" s="167" t="s">
        <v>1442</v>
      </c>
      <c r="F139" s="168" t="s">
        <v>1443</v>
      </c>
      <c r="G139" s="169" t="s">
        <v>1427</v>
      </c>
      <c r="H139" s="170">
        <v>11.469</v>
      </c>
      <c r="I139" s="171"/>
      <c r="J139" s="172">
        <f>ROUND(I139*H139,2)</f>
        <v>0</v>
      </c>
      <c r="K139" s="168" t="s">
        <v>1410</v>
      </c>
      <c r="L139" s="35"/>
      <c r="M139" s="173" t="s">
        <v>1299</v>
      </c>
      <c r="N139" s="174" t="s">
        <v>1323</v>
      </c>
      <c r="O139" s="36"/>
      <c r="P139" s="175">
        <f>O139*H139</f>
        <v>0</v>
      </c>
      <c r="Q139" s="175">
        <v>0</v>
      </c>
      <c r="R139" s="175">
        <f>Q139*H139</f>
        <v>0</v>
      </c>
      <c r="S139" s="175">
        <v>0</v>
      </c>
      <c r="T139" s="176">
        <f>S139*H139</f>
        <v>0</v>
      </c>
      <c r="AR139" s="18" t="s">
        <v>1411</v>
      </c>
      <c r="AT139" s="18" t="s">
        <v>1406</v>
      </c>
      <c r="AU139" s="18" t="s">
        <v>1360</v>
      </c>
      <c r="AY139" s="18" t="s">
        <v>1404</v>
      </c>
      <c r="BE139" s="177">
        <f>IF(N139="základní",J139,0)</f>
        <v>0</v>
      </c>
      <c r="BF139" s="177">
        <f>IF(N139="snížená",J139,0)</f>
        <v>0</v>
      </c>
      <c r="BG139" s="177">
        <f>IF(N139="zákl. přenesená",J139,0)</f>
        <v>0</v>
      </c>
      <c r="BH139" s="177">
        <f>IF(N139="sníž. přenesená",J139,0)</f>
        <v>0</v>
      </c>
      <c r="BI139" s="177">
        <f>IF(N139="nulová",J139,0)</f>
        <v>0</v>
      </c>
      <c r="BJ139" s="18" t="s">
        <v>1300</v>
      </c>
      <c r="BK139" s="177">
        <f>ROUND(I139*H139,2)</f>
        <v>0</v>
      </c>
      <c r="BL139" s="18" t="s">
        <v>1411</v>
      </c>
      <c r="BM139" s="18" t="s">
        <v>1444</v>
      </c>
    </row>
    <row r="140" spans="2:47" s="1" customFormat="1" ht="27">
      <c r="B140" s="35"/>
      <c r="D140" s="178" t="s">
        <v>1413</v>
      </c>
      <c r="F140" s="179" t="s">
        <v>1445</v>
      </c>
      <c r="I140" s="134"/>
      <c r="L140" s="35"/>
      <c r="M140" s="65"/>
      <c r="N140" s="36"/>
      <c r="O140" s="36"/>
      <c r="P140" s="36"/>
      <c r="Q140" s="36"/>
      <c r="R140" s="36"/>
      <c r="S140" s="36"/>
      <c r="T140" s="66"/>
      <c r="AT140" s="18" t="s">
        <v>1413</v>
      </c>
      <c r="AU140" s="18" t="s">
        <v>1360</v>
      </c>
    </row>
    <row r="141" spans="2:47" s="1" customFormat="1" ht="162">
      <c r="B141" s="35"/>
      <c r="D141" s="178" t="s">
        <v>1415</v>
      </c>
      <c r="F141" s="180" t="s">
        <v>1446</v>
      </c>
      <c r="I141" s="134"/>
      <c r="L141" s="35"/>
      <c r="M141" s="65"/>
      <c r="N141" s="36"/>
      <c r="O141" s="36"/>
      <c r="P141" s="36"/>
      <c r="Q141" s="36"/>
      <c r="R141" s="36"/>
      <c r="S141" s="36"/>
      <c r="T141" s="66"/>
      <c r="AT141" s="18" t="s">
        <v>1415</v>
      </c>
      <c r="AU141" s="18" t="s">
        <v>1360</v>
      </c>
    </row>
    <row r="142" spans="2:51" s="12" customFormat="1" ht="13.5">
      <c r="B142" s="191"/>
      <c r="D142" s="178" t="s">
        <v>1417</v>
      </c>
      <c r="E142" s="192" t="s">
        <v>1299</v>
      </c>
      <c r="F142" s="193" t="s">
        <v>1447</v>
      </c>
      <c r="H142" s="194" t="s">
        <v>1299</v>
      </c>
      <c r="I142" s="195"/>
      <c r="L142" s="191"/>
      <c r="M142" s="196"/>
      <c r="N142" s="197"/>
      <c r="O142" s="197"/>
      <c r="P142" s="197"/>
      <c r="Q142" s="197"/>
      <c r="R142" s="197"/>
      <c r="S142" s="197"/>
      <c r="T142" s="198"/>
      <c r="AT142" s="194" t="s">
        <v>1417</v>
      </c>
      <c r="AU142" s="194" t="s">
        <v>1360</v>
      </c>
      <c r="AV142" s="12" t="s">
        <v>1300</v>
      </c>
      <c r="AW142" s="12" t="s">
        <v>1316</v>
      </c>
      <c r="AX142" s="12" t="s">
        <v>1352</v>
      </c>
      <c r="AY142" s="194" t="s">
        <v>1404</v>
      </c>
    </row>
    <row r="143" spans="2:51" s="11" customFormat="1" ht="13.5">
      <c r="B143" s="181"/>
      <c r="D143" s="178" t="s">
        <v>1417</v>
      </c>
      <c r="E143" s="190" t="s">
        <v>1299</v>
      </c>
      <c r="F143" s="199" t="s">
        <v>664</v>
      </c>
      <c r="H143" s="200">
        <v>10.125</v>
      </c>
      <c r="I143" s="186"/>
      <c r="L143" s="181"/>
      <c r="M143" s="187"/>
      <c r="N143" s="188"/>
      <c r="O143" s="188"/>
      <c r="P143" s="188"/>
      <c r="Q143" s="188"/>
      <c r="R143" s="188"/>
      <c r="S143" s="188"/>
      <c r="T143" s="189"/>
      <c r="AT143" s="190" t="s">
        <v>1417</v>
      </c>
      <c r="AU143" s="190" t="s">
        <v>1360</v>
      </c>
      <c r="AV143" s="11" t="s">
        <v>1360</v>
      </c>
      <c r="AW143" s="11" t="s">
        <v>1316</v>
      </c>
      <c r="AX143" s="11" t="s">
        <v>1352</v>
      </c>
      <c r="AY143" s="190" t="s">
        <v>1404</v>
      </c>
    </row>
    <row r="144" spans="2:51" s="12" customFormat="1" ht="13.5">
      <c r="B144" s="191"/>
      <c r="D144" s="178" t="s">
        <v>1417</v>
      </c>
      <c r="E144" s="192" t="s">
        <v>1299</v>
      </c>
      <c r="F144" s="193" t="s">
        <v>665</v>
      </c>
      <c r="H144" s="194" t="s">
        <v>1299</v>
      </c>
      <c r="I144" s="195"/>
      <c r="L144" s="191"/>
      <c r="M144" s="196"/>
      <c r="N144" s="197"/>
      <c r="O144" s="197"/>
      <c r="P144" s="197"/>
      <c r="Q144" s="197"/>
      <c r="R144" s="197"/>
      <c r="S144" s="197"/>
      <c r="T144" s="198"/>
      <c r="AT144" s="194" t="s">
        <v>1417</v>
      </c>
      <c r="AU144" s="194" t="s">
        <v>1360</v>
      </c>
      <c r="AV144" s="12" t="s">
        <v>1300</v>
      </c>
      <c r="AW144" s="12" t="s">
        <v>1316</v>
      </c>
      <c r="AX144" s="12" t="s">
        <v>1352</v>
      </c>
      <c r="AY144" s="194" t="s">
        <v>1404</v>
      </c>
    </row>
    <row r="145" spans="2:51" s="11" customFormat="1" ht="13.5">
      <c r="B145" s="181"/>
      <c r="D145" s="178" t="s">
        <v>1417</v>
      </c>
      <c r="E145" s="190" t="s">
        <v>1299</v>
      </c>
      <c r="F145" s="199" t="s">
        <v>1299</v>
      </c>
      <c r="H145" s="200">
        <v>0</v>
      </c>
      <c r="I145" s="186"/>
      <c r="L145" s="181"/>
      <c r="M145" s="187"/>
      <c r="N145" s="188"/>
      <c r="O145" s="188"/>
      <c r="P145" s="188"/>
      <c r="Q145" s="188"/>
      <c r="R145" s="188"/>
      <c r="S145" s="188"/>
      <c r="T145" s="189"/>
      <c r="AT145" s="190" t="s">
        <v>1417</v>
      </c>
      <c r="AU145" s="190" t="s">
        <v>1360</v>
      </c>
      <c r="AV145" s="11" t="s">
        <v>1360</v>
      </c>
      <c r="AW145" s="11" t="s">
        <v>1316</v>
      </c>
      <c r="AX145" s="11" t="s">
        <v>1352</v>
      </c>
      <c r="AY145" s="190" t="s">
        <v>1404</v>
      </c>
    </row>
    <row r="146" spans="2:51" s="12" customFormat="1" ht="13.5">
      <c r="B146" s="191"/>
      <c r="D146" s="178" t="s">
        <v>1417</v>
      </c>
      <c r="E146" s="192" t="s">
        <v>1299</v>
      </c>
      <c r="F146" s="193" t="s">
        <v>666</v>
      </c>
      <c r="H146" s="194" t="s">
        <v>1299</v>
      </c>
      <c r="I146" s="195"/>
      <c r="L146" s="191"/>
      <c r="M146" s="196"/>
      <c r="N146" s="197"/>
      <c r="O146" s="197"/>
      <c r="P146" s="197"/>
      <c r="Q146" s="197"/>
      <c r="R146" s="197"/>
      <c r="S146" s="197"/>
      <c r="T146" s="198"/>
      <c r="AT146" s="194" t="s">
        <v>1417</v>
      </c>
      <c r="AU146" s="194" t="s">
        <v>1360</v>
      </c>
      <c r="AV146" s="12" t="s">
        <v>1300</v>
      </c>
      <c r="AW146" s="12" t="s">
        <v>1316</v>
      </c>
      <c r="AX146" s="12" t="s">
        <v>1352</v>
      </c>
      <c r="AY146" s="194" t="s">
        <v>1404</v>
      </c>
    </row>
    <row r="147" spans="2:51" s="11" customFormat="1" ht="13.5">
      <c r="B147" s="181"/>
      <c r="D147" s="178" t="s">
        <v>1417</v>
      </c>
      <c r="E147" s="190" t="s">
        <v>1299</v>
      </c>
      <c r="F147" s="199" t="s">
        <v>667</v>
      </c>
      <c r="H147" s="200">
        <v>1.344</v>
      </c>
      <c r="I147" s="186"/>
      <c r="L147" s="181"/>
      <c r="M147" s="187"/>
      <c r="N147" s="188"/>
      <c r="O147" s="188"/>
      <c r="P147" s="188"/>
      <c r="Q147" s="188"/>
      <c r="R147" s="188"/>
      <c r="S147" s="188"/>
      <c r="T147" s="189"/>
      <c r="AT147" s="190" t="s">
        <v>1417</v>
      </c>
      <c r="AU147" s="190" t="s">
        <v>1360</v>
      </c>
      <c r="AV147" s="11" t="s">
        <v>1360</v>
      </c>
      <c r="AW147" s="11" t="s">
        <v>1316</v>
      </c>
      <c r="AX147" s="11" t="s">
        <v>1352</v>
      </c>
      <c r="AY147" s="190" t="s">
        <v>1404</v>
      </c>
    </row>
    <row r="148" spans="2:51" s="12" customFormat="1" ht="13.5">
      <c r="B148" s="191"/>
      <c r="D148" s="178" t="s">
        <v>1417</v>
      </c>
      <c r="E148" s="192" t="s">
        <v>1299</v>
      </c>
      <c r="F148" s="193" t="s">
        <v>668</v>
      </c>
      <c r="H148" s="194" t="s">
        <v>1299</v>
      </c>
      <c r="I148" s="195"/>
      <c r="L148" s="191"/>
      <c r="M148" s="196"/>
      <c r="N148" s="197"/>
      <c r="O148" s="197"/>
      <c r="P148" s="197"/>
      <c r="Q148" s="197"/>
      <c r="R148" s="197"/>
      <c r="S148" s="197"/>
      <c r="T148" s="198"/>
      <c r="AT148" s="194" t="s">
        <v>1417</v>
      </c>
      <c r="AU148" s="194" t="s">
        <v>1360</v>
      </c>
      <c r="AV148" s="12" t="s">
        <v>1300</v>
      </c>
      <c r="AW148" s="12" t="s">
        <v>1316</v>
      </c>
      <c r="AX148" s="12" t="s">
        <v>1352</v>
      </c>
      <c r="AY148" s="194" t="s">
        <v>1404</v>
      </c>
    </row>
    <row r="149" spans="2:51" s="13" customFormat="1" ht="13.5">
      <c r="B149" s="201"/>
      <c r="D149" s="182" t="s">
        <v>1417</v>
      </c>
      <c r="E149" s="202" t="s">
        <v>1299</v>
      </c>
      <c r="F149" s="203" t="s">
        <v>1436</v>
      </c>
      <c r="H149" s="204">
        <v>11.469</v>
      </c>
      <c r="I149" s="205"/>
      <c r="L149" s="201"/>
      <c r="M149" s="206"/>
      <c r="N149" s="207"/>
      <c r="O149" s="207"/>
      <c r="P149" s="207"/>
      <c r="Q149" s="207"/>
      <c r="R149" s="207"/>
      <c r="S149" s="207"/>
      <c r="T149" s="208"/>
      <c r="AT149" s="209" t="s">
        <v>1417</v>
      </c>
      <c r="AU149" s="209" t="s">
        <v>1360</v>
      </c>
      <c r="AV149" s="13" t="s">
        <v>1411</v>
      </c>
      <c r="AW149" s="13" t="s">
        <v>1316</v>
      </c>
      <c r="AX149" s="13" t="s">
        <v>1300</v>
      </c>
      <c r="AY149" s="209" t="s">
        <v>1404</v>
      </c>
    </row>
    <row r="150" spans="2:65" s="1" customFormat="1" ht="22.5" customHeight="1">
      <c r="B150" s="165"/>
      <c r="C150" s="166" t="s">
        <v>1518</v>
      </c>
      <c r="D150" s="166" t="s">
        <v>1406</v>
      </c>
      <c r="E150" s="167" t="s">
        <v>1457</v>
      </c>
      <c r="F150" s="168" t="s">
        <v>1458</v>
      </c>
      <c r="G150" s="169" t="s">
        <v>1427</v>
      </c>
      <c r="H150" s="170">
        <v>11.469</v>
      </c>
      <c r="I150" s="171"/>
      <c r="J150" s="172">
        <f>ROUND(I150*H150,2)</f>
        <v>0</v>
      </c>
      <c r="K150" s="168" t="s">
        <v>1410</v>
      </c>
      <c r="L150" s="35"/>
      <c r="M150" s="173" t="s">
        <v>1299</v>
      </c>
      <c r="N150" s="174" t="s">
        <v>1323</v>
      </c>
      <c r="O150" s="36"/>
      <c r="P150" s="175">
        <f>O150*H150</f>
        <v>0</v>
      </c>
      <c r="Q150" s="175">
        <v>0</v>
      </c>
      <c r="R150" s="175">
        <f>Q150*H150</f>
        <v>0</v>
      </c>
      <c r="S150" s="175">
        <v>0</v>
      </c>
      <c r="T150" s="176">
        <f>S150*H150</f>
        <v>0</v>
      </c>
      <c r="AR150" s="18" t="s">
        <v>1411</v>
      </c>
      <c r="AT150" s="18" t="s">
        <v>1406</v>
      </c>
      <c r="AU150" s="18" t="s">
        <v>1360</v>
      </c>
      <c r="AY150" s="18" t="s">
        <v>1404</v>
      </c>
      <c r="BE150" s="177">
        <f>IF(N150="základní",J150,0)</f>
        <v>0</v>
      </c>
      <c r="BF150" s="177">
        <f>IF(N150="snížená",J150,0)</f>
        <v>0</v>
      </c>
      <c r="BG150" s="177">
        <f>IF(N150="zákl. přenesená",J150,0)</f>
        <v>0</v>
      </c>
      <c r="BH150" s="177">
        <f>IF(N150="sníž. přenesená",J150,0)</f>
        <v>0</v>
      </c>
      <c r="BI150" s="177">
        <f>IF(N150="nulová",J150,0)</f>
        <v>0</v>
      </c>
      <c r="BJ150" s="18" t="s">
        <v>1300</v>
      </c>
      <c r="BK150" s="177">
        <f>ROUND(I150*H150,2)</f>
        <v>0</v>
      </c>
      <c r="BL150" s="18" t="s">
        <v>1411</v>
      </c>
      <c r="BM150" s="18" t="s">
        <v>1459</v>
      </c>
    </row>
    <row r="151" spans="2:47" s="1" customFormat="1" ht="27">
      <c r="B151" s="35"/>
      <c r="D151" s="178" t="s">
        <v>1413</v>
      </c>
      <c r="F151" s="179" t="s">
        <v>1460</v>
      </c>
      <c r="I151" s="134"/>
      <c r="L151" s="35"/>
      <c r="M151" s="65"/>
      <c r="N151" s="36"/>
      <c r="O151" s="36"/>
      <c r="P151" s="36"/>
      <c r="Q151" s="36"/>
      <c r="R151" s="36"/>
      <c r="S151" s="36"/>
      <c r="T151" s="66"/>
      <c r="AT151" s="18" t="s">
        <v>1413</v>
      </c>
      <c r="AU151" s="18" t="s">
        <v>1360</v>
      </c>
    </row>
    <row r="152" spans="2:47" s="1" customFormat="1" ht="162">
      <c r="B152" s="35"/>
      <c r="D152" s="182" t="s">
        <v>1415</v>
      </c>
      <c r="F152" s="210" t="s">
        <v>1446</v>
      </c>
      <c r="I152" s="134"/>
      <c r="L152" s="35"/>
      <c r="M152" s="65"/>
      <c r="N152" s="36"/>
      <c r="O152" s="36"/>
      <c r="P152" s="36"/>
      <c r="Q152" s="36"/>
      <c r="R152" s="36"/>
      <c r="S152" s="36"/>
      <c r="T152" s="66"/>
      <c r="AT152" s="18" t="s">
        <v>1415</v>
      </c>
      <c r="AU152" s="18" t="s">
        <v>1360</v>
      </c>
    </row>
    <row r="153" spans="2:65" s="1" customFormat="1" ht="22.5" customHeight="1">
      <c r="B153" s="165"/>
      <c r="C153" s="166" t="s">
        <v>1285</v>
      </c>
      <c r="D153" s="166" t="s">
        <v>1406</v>
      </c>
      <c r="E153" s="167" t="s">
        <v>1462</v>
      </c>
      <c r="F153" s="168" t="s">
        <v>1463</v>
      </c>
      <c r="G153" s="169" t="s">
        <v>1427</v>
      </c>
      <c r="H153" s="170">
        <v>6.4</v>
      </c>
      <c r="I153" s="171"/>
      <c r="J153" s="172">
        <f>ROUND(I153*H153,2)</f>
        <v>0</v>
      </c>
      <c r="K153" s="168" t="s">
        <v>1410</v>
      </c>
      <c r="L153" s="35"/>
      <c r="M153" s="173" t="s">
        <v>1299</v>
      </c>
      <c r="N153" s="174" t="s">
        <v>1323</v>
      </c>
      <c r="O153" s="36"/>
      <c r="P153" s="175">
        <f>O153*H153</f>
        <v>0</v>
      </c>
      <c r="Q153" s="175">
        <v>0</v>
      </c>
      <c r="R153" s="175">
        <f>Q153*H153</f>
        <v>0</v>
      </c>
      <c r="S153" s="175">
        <v>0</v>
      </c>
      <c r="T153" s="176">
        <f>S153*H153</f>
        <v>0</v>
      </c>
      <c r="AR153" s="18" t="s">
        <v>1411</v>
      </c>
      <c r="AT153" s="18" t="s">
        <v>1406</v>
      </c>
      <c r="AU153" s="18" t="s">
        <v>1360</v>
      </c>
      <c r="AY153" s="18" t="s">
        <v>1404</v>
      </c>
      <c r="BE153" s="177">
        <f>IF(N153="základní",J153,0)</f>
        <v>0</v>
      </c>
      <c r="BF153" s="177">
        <f>IF(N153="snížená",J153,0)</f>
        <v>0</v>
      </c>
      <c r="BG153" s="177">
        <f>IF(N153="zákl. přenesená",J153,0)</f>
        <v>0</v>
      </c>
      <c r="BH153" s="177">
        <f>IF(N153="sníž. přenesená",J153,0)</f>
        <v>0</v>
      </c>
      <c r="BI153" s="177">
        <f>IF(N153="nulová",J153,0)</f>
        <v>0</v>
      </c>
      <c r="BJ153" s="18" t="s">
        <v>1300</v>
      </c>
      <c r="BK153" s="177">
        <f>ROUND(I153*H153,2)</f>
        <v>0</v>
      </c>
      <c r="BL153" s="18" t="s">
        <v>1411</v>
      </c>
      <c r="BM153" s="18" t="s">
        <v>1464</v>
      </c>
    </row>
    <row r="154" spans="2:47" s="1" customFormat="1" ht="27">
      <c r="B154" s="35"/>
      <c r="D154" s="178" t="s">
        <v>1413</v>
      </c>
      <c r="F154" s="179" t="s">
        <v>1465</v>
      </c>
      <c r="I154" s="134"/>
      <c r="L154" s="35"/>
      <c r="M154" s="65"/>
      <c r="N154" s="36"/>
      <c r="O154" s="36"/>
      <c r="P154" s="36"/>
      <c r="Q154" s="36"/>
      <c r="R154" s="36"/>
      <c r="S154" s="36"/>
      <c r="T154" s="66"/>
      <c r="AT154" s="18" t="s">
        <v>1413</v>
      </c>
      <c r="AU154" s="18" t="s">
        <v>1360</v>
      </c>
    </row>
    <row r="155" spans="2:47" s="1" customFormat="1" ht="94.5">
      <c r="B155" s="35"/>
      <c r="D155" s="178" t="s">
        <v>1415</v>
      </c>
      <c r="F155" s="180" t="s">
        <v>1466</v>
      </c>
      <c r="I155" s="134"/>
      <c r="L155" s="35"/>
      <c r="M155" s="65"/>
      <c r="N155" s="36"/>
      <c r="O155" s="36"/>
      <c r="P155" s="36"/>
      <c r="Q155" s="36"/>
      <c r="R155" s="36"/>
      <c r="S155" s="36"/>
      <c r="T155" s="66"/>
      <c r="AT155" s="18" t="s">
        <v>1415</v>
      </c>
      <c r="AU155" s="18" t="s">
        <v>1360</v>
      </c>
    </row>
    <row r="156" spans="2:51" s="12" customFormat="1" ht="13.5">
      <c r="B156" s="191"/>
      <c r="D156" s="178" t="s">
        <v>1417</v>
      </c>
      <c r="E156" s="192" t="s">
        <v>1299</v>
      </c>
      <c r="F156" s="193" t="s">
        <v>1467</v>
      </c>
      <c r="H156" s="194" t="s">
        <v>1299</v>
      </c>
      <c r="I156" s="195"/>
      <c r="L156" s="191"/>
      <c r="M156" s="196"/>
      <c r="N156" s="197"/>
      <c r="O156" s="197"/>
      <c r="P156" s="197"/>
      <c r="Q156" s="197"/>
      <c r="R156" s="197"/>
      <c r="S156" s="197"/>
      <c r="T156" s="198"/>
      <c r="AT156" s="194" t="s">
        <v>1417</v>
      </c>
      <c r="AU156" s="194" t="s">
        <v>1360</v>
      </c>
      <c r="AV156" s="12" t="s">
        <v>1300</v>
      </c>
      <c r="AW156" s="12" t="s">
        <v>1316</v>
      </c>
      <c r="AX156" s="12" t="s">
        <v>1352</v>
      </c>
      <c r="AY156" s="194" t="s">
        <v>1404</v>
      </c>
    </row>
    <row r="157" spans="2:51" s="11" customFormat="1" ht="13.5">
      <c r="B157" s="181"/>
      <c r="D157" s="182" t="s">
        <v>1417</v>
      </c>
      <c r="E157" s="183" t="s">
        <v>1299</v>
      </c>
      <c r="F157" s="184" t="s">
        <v>669</v>
      </c>
      <c r="H157" s="185">
        <v>6.4</v>
      </c>
      <c r="I157" s="186"/>
      <c r="L157" s="181"/>
      <c r="M157" s="187"/>
      <c r="N157" s="188"/>
      <c r="O157" s="188"/>
      <c r="P157" s="188"/>
      <c r="Q157" s="188"/>
      <c r="R157" s="188"/>
      <c r="S157" s="188"/>
      <c r="T157" s="189"/>
      <c r="AT157" s="190" t="s">
        <v>1417</v>
      </c>
      <c r="AU157" s="190" t="s">
        <v>1360</v>
      </c>
      <c r="AV157" s="11" t="s">
        <v>1360</v>
      </c>
      <c r="AW157" s="11" t="s">
        <v>1316</v>
      </c>
      <c r="AX157" s="11" t="s">
        <v>1300</v>
      </c>
      <c r="AY157" s="190" t="s">
        <v>1404</v>
      </c>
    </row>
    <row r="158" spans="2:65" s="1" customFormat="1" ht="22.5" customHeight="1">
      <c r="B158" s="165"/>
      <c r="C158" s="166" t="s">
        <v>1535</v>
      </c>
      <c r="D158" s="166" t="s">
        <v>1406</v>
      </c>
      <c r="E158" s="167" t="s">
        <v>1470</v>
      </c>
      <c r="F158" s="168" t="s">
        <v>1471</v>
      </c>
      <c r="G158" s="169" t="s">
        <v>1427</v>
      </c>
      <c r="H158" s="170">
        <v>6.4</v>
      </c>
      <c r="I158" s="171"/>
      <c r="J158" s="172">
        <f>ROUND(I158*H158,2)</f>
        <v>0</v>
      </c>
      <c r="K158" s="168" t="s">
        <v>1410</v>
      </c>
      <c r="L158" s="35"/>
      <c r="M158" s="173" t="s">
        <v>1299</v>
      </c>
      <c r="N158" s="174" t="s">
        <v>1323</v>
      </c>
      <c r="O158" s="36"/>
      <c r="P158" s="175">
        <f>O158*H158</f>
        <v>0</v>
      </c>
      <c r="Q158" s="175">
        <v>0</v>
      </c>
      <c r="R158" s="175">
        <f>Q158*H158</f>
        <v>0</v>
      </c>
      <c r="S158" s="175">
        <v>0</v>
      </c>
      <c r="T158" s="176">
        <f>S158*H158</f>
        <v>0</v>
      </c>
      <c r="AR158" s="18" t="s">
        <v>1411</v>
      </c>
      <c r="AT158" s="18" t="s">
        <v>1406</v>
      </c>
      <c r="AU158" s="18" t="s">
        <v>1360</v>
      </c>
      <c r="AY158" s="18" t="s">
        <v>1404</v>
      </c>
      <c r="BE158" s="177">
        <f>IF(N158="základní",J158,0)</f>
        <v>0</v>
      </c>
      <c r="BF158" s="177">
        <f>IF(N158="snížená",J158,0)</f>
        <v>0</v>
      </c>
      <c r="BG158" s="177">
        <f>IF(N158="zákl. přenesená",J158,0)</f>
        <v>0</v>
      </c>
      <c r="BH158" s="177">
        <f>IF(N158="sníž. přenesená",J158,0)</f>
        <v>0</v>
      </c>
      <c r="BI158" s="177">
        <f>IF(N158="nulová",J158,0)</f>
        <v>0</v>
      </c>
      <c r="BJ158" s="18" t="s">
        <v>1300</v>
      </c>
      <c r="BK158" s="177">
        <f>ROUND(I158*H158,2)</f>
        <v>0</v>
      </c>
      <c r="BL158" s="18" t="s">
        <v>1411</v>
      </c>
      <c r="BM158" s="18" t="s">
        <v>1472</v>
      </c>
    </row>
    <row r="159" spans="2:47" s="1" customFormat="1" ht="27">
      <c r="B159" s="35"/>
      <c r="D159" s="178" t="s">
        <v>1413</v>
      </c>
      <c r="F159" s="179" t="s">
        <v>1473</v>
      </c>
      <c r="I159" s="134"/>
      <c r="L159" s="35"/>
      <c r="M159" s="65"/>
      <c r="N159" s="36"/>
      <c r="O159" s="36"/>
      <c r="P159" s="36"/>
      <c r="Q159" s="36"/>
      <c r="R159" s="36"/>
      <c r="S159" s="36"/>
      <c r="T159" s="66"/>
      <c r="AT159" s="18" t="s">
        <v>1413</v>
      </c>
      <c r="AU159" s="18" t="s">
        <v>1360</v>
      </c>
    </row>
    <row r="160" spans="2:47" s="1" customFormat="1" ht="94.5">
      <c r="B160" s="35"/>
      <c r="D160" s="182" t="s">
        <v>1415</v>
      </c>
      <c r="F160" s="210" t="s">
        <v>1466</v>
      </c>
      <c r="I160" s="134"/>
      <c r="L160" s="35"/>
      <c r="M160" s="65"/>
      <c r="N160" s="36"/>
      <c r="O160" s="36"/>
      <c r="P160" s="36"/>
      <c r="Q160" s="36"/>
      <c r="R160" s="36"/>
      <c r="S160" s="36"/>
      <c r="T160" s="66"/>
      <c r="AT160" s="18" t="s">
        <v>1415</v>
      </c>
      <c r="AU160" s="18" t="s">
        <v>1360</v>
      </c>
    </row>
    <row r="161" spans="2:65" s="1" customFormat="1" ht="22.5" customHeight="1">
      <c r="B161" s="165"/>
      <c r="C161" s="166" t="s">
        <v>1542</v>
      </c>
      <c r="D161" s="166" t="s">
        <v>1406</v>
      </c>
      <c r="E161" s="167" t="s">
        <v>1475</v>
      </c>
      <c r="F161" s="168" t="s">
        <v>1476</v>
      </c>
      <c r="G161" s="169" t="s">
        <v>1427</v>
      </c>
      <c r="H161" s="170">
        <v>17.55</v>
      </c>
      <c r="I161" s="171"/>
      <c r="J161" s="172">
        <f>ROUND(I161*H161,2)</f>
        <v>0</v>
      </c>
      <c r="K161" s="168" t="s">
        <v>1410</v>
      </c>
      <c r="L161" s="35"/>
      <c r="M161" s="173" t="s">
        <v>1299</v>
      </c>
      <c r="N161" s="174" t="s">
        <v>1323</v>
      </c>
      <c r="O161" s="36"/>
      <c r="P161" s="175">
        <f>O161*H161</f>
        <v>0</v>
      </c>
      <c r="Q161" s="175">
        <v>0</v>
      </c>
      <c r="R161" s="175">
        <f>Q161*H161</f>
        <v>0</v>
      </c>
      <c r="S161" s="175">
        <v>0</v>
      </c>
      <c r="T161" s="176">
        <f>S161*H161</f>
        <v>0</v>
      </c>
      <c r="AR161" s="18" t="s">
        <v>1411</v>
      </c>
      <c r="AT161" s="18" t="s">
        <v>1406</v>
      </c>
      <c r="AU161" s="18" t="s">
        <v>1360</v>
      </c>
      <c r="AY161" s="18" t="s">
        <v>1404</v>
      </c>
      <c r="BE161" s="177">
        <f>IF(N161="základní",J161,0)</f>
        <v>0</v>
      </c>
      <c r="BF161" s="177">
        <f>IF(N161="snížená",J161,0)</f>
        <v>0</v>
      </c>
      <c r="BG161" s="177">
        <f>IF(N161="zákl. přenesená",J161,0)</f>
        <v>0</v>
      </c>
      <c r="BH161" s="177">
        <f>IF(N161="sníž. přenesená",J161,0)</f>
        <v>0</v>
      </c>
      <c r="BI161" s="177">
        <f>IF(N161="nulová",J161,0)</f>
        <v>0</v>
      </c>
      <c r="BJ161" s="18" t="s">
        <v>1300</v>
      </c>
      <c r="BK161" s="177">
        <f>ROUND(I161*H161,2)</f>
        <v>0</v>
      </c>
      <c r="BL161" s="18" t="s">
        <v>1411</v>
      </c>
      <c r="BM161" s="18" t="s">
        <v>1477</v>
      </c>
    </row>
    <row r="162" spans="2:47" s="1" customFormat="1" ht="27">
      <c r="B162" s="35"/>
      <c r="D162" s="178" t="s">
        <v>1413</v>
      </c>
      <c r="F162" s="179" t="s">
        <v>1478</v>
      </c>
      <c r="I162" s="134"/>
      <c r="L162" s="35"/>
      <c r="M162" s="65"/>
      <c r="N162" s="36"/>
      <c r="O162" s="36"/>
      <c r="P162" s="36"/>
      <c r="Q162" s="36"/>
      <c r="R162" s="36"/>
      <c r="S162" s="36"/>
      <c r="T162" s="66"/>
      <c r="AT162" s="18" t="s">
        <v>1413</v>
      </c>
      <c r="AU162" s="18" t="s">
        <v>1360</v>
      </c>
    </row>
    <row r="163" spans="2:47" s="1" customFormat="1" ht="162">
      <c r="B163" s="35"/>
      <c r="D163" s="178" t="s">
        <v>1415</v>
      </c>
      <c r="F163" s="180" t="s">
        <v>1479</v>
      </c>
      <c r="I163" s="134"/>
      <c r="L163" s="35"/>
      <c r="M163" s="65"/>
      <c r="N163" s="36"/>
      <c r="O163" s="36"/>
      <c r="P163" s="36"/>
      <c r="Q163" s="36"/>
      <c r="R163" s="36"/>
      <c r="S163" s="36"/>
      <c r="T163" s="66"/>
      <c r="AT163" s="18" t="s">
        <v>1415</v>
      </c>
      <c r="AU163" s="18" t="s">
        <v>1360</v>
      </c>
    </row>
    <row r="164" spans="2:51" s="12" customFormat="1" ht="13.5">
      <c r="B164" s="191"/>
      <c r="D164" s="178" t="s">
        <v>1417</v>
      </c>
      <c r="E164" s="192" t="s">
        <v>1299</v>
      </c>
      <c r="F164" s="193" t="s">
        <v>1480</v>
      </c>
      <c r="H164" s="194" t="s">
        <v>1299</v>
      </c>
      <c r="I164" s="195"/>
      <c r="L164" s="191"/>
      <c r="M164" s="196"/>
      <c r="N164" s="197"/>
      <c r="O164" s="197"/>
      <c r="P164" s="197"/>
      <c r="Q164" s="197"/>
      <c r="R164" s="197"/>
      <c r="S164" s="197"/>
      <c r="T164" s="198"/>
      <c r="AT164" s="194" t="s">
        <v>1417</v>
      </c>
      <c r="AU164" s="194" t="s">
        <v>1360</v>
      </c>
      <c r="AV164" s="12" t="s">
        <v>1300</v>
      </c>
      <c r="AW164" s="12" t="s">
        <v>1316</v>
      </c>
      <c r="AX164" s="12" t="s">
        <v>1352</v>
      </c>
      <c r="AY164" s="194" t="s">
        <v>1404</v>
      </c>
    </row>
    <row r="165" spans="2:51" s="11" customFormat="1" ht="13.5">
      <c r="B165" s="181"/>
      <c r="D165" s="178" t="s">
        <v>1417</v>
      </c>
      <c r="E165" s="190" t="s">
        <v>1299</v>
      </c>
      <c r="F165" s="199" t="s">
        <v>670</v>
      </c>
      <c r="H165" s="200">
        <v>12.15</v>
      </c>
      <c r="I165" s="186"/>
      <c r="L165" s="181"/>
      <c r="M165" s="187"/>
      <c r="N165" s="188"/>
      <c r="O165" s="188"/>
      <c r="P165" s="188"/>
      <c r="Q165" s="188"/>
      <c r="R165" s="188"/>
      <c r="S165" s="188"/>
      <c r="T165" s="189"/>
      <c r="AT165" s="190" t="s">
        <v>1417</v>
      </c>
      <c r="AU165" s="190" t="s">
        <v>1360</v>
      </c>
      <c r="AV165" s="11" t="s">
        <v>1360</v>
      </c>
      <c r="AW165" s="11" t="s">
        <v>1316</v>
      </c>
      <c r="AX165" s="11" t="s">
        <v>1352</v>
      </c>
      <c r="AY165" s="190" t="s">
        <v>1404</v>
      </c>
    </row>
    <row r="166" spans="2:51" s="11" customFormat="1" ht="13.5">
      <c r="B166" s="181"/>
      <c r="D166" s="178" t="s">
        <v>1417</v>
      </c>
      <c r="E166" s="190" t="s">
        <v>1299</v>
      </c>
      <c r="F166" s="199" t="s">
        <v>1299</v>
      </c>
      <c r="H166" s="200">
        <v>0</v>
      </c>
      <c r="I166" s="186"/>
      <c r="L166" s="181"/>
      <c r="M166" s="187"/>
      <c r="N166" s="188"/>
      <c r="O166" s="188"/>
      <c r="P166" s="188"/>
      <c r="Q166" s="188"/>
      <c r="R166" s="188"/>
      <c r="S166" s="188"/>
      <c r="T166" s="189"/>
      <c r="AT166" s="190" t="s">
        <v>1417</v>
      </c>
      <c r="AU166" s="190" t="s">
        <v>1360</v>
      </c>
      <c r="AV166" s="11" t="s">
        <v>1360</v>
      </c>
      <c r="AW166" s="11" t="s">
        <v>1316</v>
      </c>
      <c r="AX166" s="11" t="s">
        <v>1352</v>
      </c>
      <c r="AY166" s="190" t="s">
        <v>1404</v>
      </c>
    </row>
    <row r="167" spans="2:51" s="12" customFormat="1" ht="13.5">
      <c r="B167" s="191"/>
      <c r="D167" s="178" t="s">
        <v>1417</v>
      </c>
      <c r="E167" s="192" t="s">
        <v>1299</v>
      </c>
      <c r="F167" s="193" t="s">
        <v>671</v>
      </c>
      <c r="H167" s="194" t="s">
        <v>1299</v>
      </c>
      <c r="I167" s="195"/>
      <c r="L167" s="191"/>
      <c r="M167" s="196"/>
      <c r="N167" s="197"/>
      <c r="O167" s="197"/>
      <c r="P167" s="197"/>
      <c r="Q167" s="197"/>
      <c r="R167" s="197"/>
      <c r="S167" s="197"/>
      <c r="T167" s="198"/>
      <c r="AT167" s="194" t="s">
        <v>1417</v>
      </c>
      <c r="AU167" s="194" t="s">
        <v>1360</v>
      </c>
      <c r="AV167" s="12" t="s">
        <v>1300</v>
      </c>
      <c r="AW167" s="12" t="s">
        <v>1316</v>
      </c>
      <c r="AX167" s="12" t="s">
        <v>1352</v>
      </c>
      <c r="AY167" s="194" t="s">
        <v>1404</v>
      </c>
    </row>
    <row r="168" spans="2:51" s="11" customFormat="1" ht="13.5">
      <c r="B168" s="181"/>
      <c r="D168" s="178" t="s">
        <v>1417</v>
      </c>
      <c r="E168" s="190" t="s">
        <v>1299</v>
      </c>
      <c r="F168" s="199" t="s">
        <v>672</v>
      </c>
      <c r="H168" s="200">
        <v>5.4</v>
      </c>
      <c r="I168" s="186"/>
      <c r="L168" s="181"/>
      <c r="M168" s="187"/>
      <c r="N168" s="188"/>
      <c r="O168" s="188"/>
      <c r="P168" s="188"/>
      <c r="Q168" s="188"/>
      <c r="R168" s="188"/>
      <c r="S168" s="188"/>
      <c r="T168" s="189"/>
      <c r="AT168" s="190" t="s">
        <v>1417</v>
      </c>
      <c r="AU168" s="190" t="s">
        <v>1360</v>
      </c>
      <c r="AV168" s="11" t="s">
        <v>1360</v>
      </c>
      <c r="AW168" s="11" t="s">
        <v>1316</v>
      </c>
      <c r="AX168" s="11" t="s">
        <v>1352</v>
      </c>
      <c r="AY168" s="190" t="s">
        <v>1404</v>
      </c>
    </row>
    <row r="169" spans="2:51" s="13" customFormat="1" ht="13.5">
      <c r="B169" s="201"/>
      <c r="D169" s="182" t="s">
        <v>1417</v>
      </c>
      <c r="E169" s="202" t="s">
        <v>1299</v>
      </c>
      <c r="F169" s="203" t="s">
        <v>1436</v>
      </c>
      <c r="H169" s="204">
        <v>17.55</v>
      </c>
      <c r="I169" s="205"/>
      <c r="L169" s="201"/>
      <c r="M169" s="206"/>
      <c r="N169" s="207"/>
      <c r="O169" s="207"/>
      <c r="P169" s="207"/>
      <c r="Q169" s="207"/>
      <c r="R169" s="207"/>
      <c r="S169" s="207"/>
      <c r="T169" s="208"/>
      <c r="AT169" s="209" t="s">
        <v>1417</v>
      </c>
      <c r="AU169" s="209" t="s">
        <v>1360</v>
      </c>
      <c r="AV169" s="13" t="s">
        <v>1411</v>
      </c>
      <c r="AW169" s="13" t="s">
        <v>1316</v>
      </c>
      <c r="AX169" s="13" t="s">
        <v>1300</v>
      </c>
      <c r="AY169" s="209" t="s">
        <v>1404</v>
      </c>
    </row>
    <row r="170" spans="2:65" s="1" customFormat="1" ht="22.5" customHeight="1">
      <c r="B170" s="165"/>
      <c r="C170" s="166" t="s">
        <v>1550</v>
      </c>
      <c r="D170" s="166" t="s">
        <v>1406</v>
      </c>
      <c r="E170" s="167" t="s">
        <v>1484</v>
      </c>
      <c r="F170" s="168" t="s">
        <v>1485</v>
      </c>
      <c r="G170" s="169" t="s">
        <v>1427</v>
      </c>
      <c r="H170" s="170">
        <v>17.55</v>
      </c>
      <c r="I170" s="171"/>
      <c r="J170" s="172">
        <f>ROUND(I170*H170,2)</f>
        <v>0</v>
      </c>
      <c r="K170" s="168" t="s">
        <v>1410</v>
      </c>
      <c r="L170" s="35"/>
      <c r="M170" s="173" t="s">
        <v>1299</v>
      </c>
      <c r="N170" s="174" t="s">
        <v>1323</v>
      </c>
      <c r="O170" s="36"/>
      <c r="P170" s="175">
        <f>O170*H170</f>
        <v>0</v>
      </c>
      <c r="Q170" s="175">
        <v>0</v>
      </c>
      <c r="R170" s="175">
        <f>Q170*H170</f>
        <v>0</v>
      </c>
      <c r="S170" s="175">
        <v>0</v>
      </c>
      <c r="T170" s="176">
        <f>S170*H170</f>
        <v>0</v>
      </c>
      <c r="AR170" s="18" t="s">
        <v>1411</v>
      </c>
      <c r="AT170" s="18" t="s">
        <v>1406</v>
      </c>
      <c r="AU170" s="18" t="s">
        <v>1360</v>
      </c>
      <c r="AY170" s="18" t="s">
        <v>1404</v>
      </c>
      <c r="BE170" s="177">
        <f>IF(N170="základní",J170,0)</f>
        <v>0</v>
      </c>
      <c r="BF170" s="177">
        <f>IF(N170="snížená",J170,0)</f>
        <v>0</v>
      </c>
      <c r="BG170" s="177">
        <f>IF(N170="zákl. přenesená",J170,0)</f>
        <v>0</v>
      </c>
      <c r="BH170" s="177">
        <f>IF(N170="sníž. přenesená",J170,0)</f>
        <v>0</v>
      </c>
      <c r="BI170" s="177">
        <f>IF(N170="nulová",J170,0)</f>
        <v>0</v>
      </c>
      <c r="BJ170" s="18" t="s">
        <v>1300</v>
      </c>
      <c r="BK170" s="177">
        <f>ROUND(I170*H170,2)</f>
        <v>0</v>
      </c>
      <c r="BL170" s="18" t="s">
        <v>1411</v>
      </c>
      <c r="BM170" s="18" t="s">
        <v>1486</v>
      </c>
    </row>
    <row r="171" spans="2:47" s="1" customFormat="1" ht="27">
      <c r="B171" s="35"/>
      <c r="D171" s="178" t="s">
        <v>1413</v>
      </c>
      <c r="F171" s="179" t="s">
        <v>1487</v>
      </c>
      <c r="I171" s="134"/>
      <c r="L171" s="35"/>
      <c r="M171" s="65"/>
      <c r="N171" s="36"/>
      <c r="O171" s="36"/>
      <c r="P171" s="36"/>
      <c r="Q171" s="36"/>
      <c r="R171" s="36"/>
      <c r="S171" s="36"/>
      <c r="T171" s="66"/>
      <c r="AT171" s="18" t="s">
        <v>1413</v>
      </c>
      <c r="AU171" s="18" t="s">
        <v>1360</v>
      </c>
    </row>
    <row r="172" spans="2:47" s="1" customFormat="1" ht="162">
      <c r="B172" s="35"/>
      <c r="D172" s="182" t="s">
        <v>1415</v>
      </c>
      <c r="F172" s="210" t="s">
        <v>1479</v>
      </c>
      <c r="I172" s="134"/>
      <c r="L172" s="35"/>
      <c r="M172" s="65"/>
      <c r="N172" s="36"/>
      <c r="O172" s="36"/>
      <c r="P172" s="36"/>
      <c r="Q172" s="36"/>
      <c r="R172" s="36"/>
      <c r="S172" s="36"/>
      <c r="T172" s="66"/>
      <c r="AT172" s="18" t="s">
        <v>1415</v>
      </c>
      <c r="AU172" s="18" t="s">
        <v>1360</v>
      </c>
    </row>
    <row r="173" spans="2:65" s="1" customFormat="1" ht="22.5" customHeight="1">
      <c r="B173" s="165"/>
      <c r="C173" s="166" t="s">
        <v>825</v>
      </c>
      <c r="D173" s="166" t="s">
        <v>1406</v>
      </c>
      <c r="E173" s="167" t="s">
        <v>1489</v>
      </c>
      <c r="F173" s="168" t="s">
        <v>1490</v>
      </c>
      <c r="G173" s="169" t="s">
        <v>1427</v>
      </c>
      <c r="H173" s="170">
        <v>35.5</v>
      </c>
      <c r="I173" s="171"/>
      <c r="J173" s="172">
        <f>ROUND(I173*H173,2)</f>
        <v>0</v>
      </c>
      <c r="K173" s="168" t="s">
        <v>1410</v>
      </c>
      <c r="L173" s="35"/>
      <c r="M173" s="173" t="s">
        <v>1299</v>
      </c>
      <c r="N173" s="174" t="s">
        <v>1323</v>
      </c>
      <c r="O173" s="36"/>
      <c r="P173" s="175">
        <f>O173*H173</f>
        <v>0</v>
      </c>
      <c r="Q173" s="175">
        <v>0</v>
      </c>
      <c r="R173" s="175">
        <f>Q173*H173</f>
        <v>0</v>
      </c>
      <c r="S173" s="175">
        <v>0</v>
      </c>
      <c r="T173" s="176">
        <f>S173*H173</f>
        <v>0</v>
      </c>
      <c r="AR173" s="18" t="s">
        <v>1411</v>
      </c>
      <c r="AT173" s="18" t="s">
        <v>1406</v>
      </c>
      <c r="AU173" s="18" t="s">
        <v>1360</v>
      </c>
      <c r="AY173" s="18" t="s">
        <v>1404</v>
      </c>
      <c r="BE173" s="177">
        <f>IF(N173="základní",J173,0)</f>
        <v>0</v>
      </c>
      <c r="BF173" s="177">
        <f>IF(N173="snížená",J173,0)</f>
        <v>0</v>
      </c>
      <c r="BG173" s="177">
        <f>IF(N173="zákl. přenesená",J173,0)</f>
        <v>0</v>
      </c>
      <c r="BH173" s="177">
        <f>IF(N173="sníž. přenesená",J173,0)</f>
        <v>0</v>
      </c>
      <c r="BI173" s="177">
        <f>IF(N173="nulová",J173,0)</f>
        <v>0</v>
      </c>
      <c r="BJ173" s="18" t="s">
        <v>1300</v>
      </c>
      <c r="BK173" s="177">
        <f>ROUND(I173*H173,2)</f>
        <v>0</v>
      </c>
      <c r="BL173" s="18" t="s">
        <v>1411</v>
      </c>
      <c r="BM173" s="18" t="s">
        <v>1491</v>
      </c>
    </row>
    <row r="174" spans="2:47" s="1" customFormat="1" ht="40.5">
      <c r="B174" s="35"/>
      <c r="D174" s="178" t="s">
        <v>1413</v>
      </c>
      <c r="F174" s="179" t="s">
        <v>1492</v>
      </c>
      <c r="I174" s="134"/>
      <c r="L174" s="35"/>
      <c r="M174" s="65"/>
      <c r="N174" s="36"/>
      <c r="O174" s="36"/>
      <c r="P174" s="36"/>
      <c r="Q174" s="36"/>
      <c r="R174" s="36"/>
      <c r="S174" s="36"/>
      <c r="T174" s="66"/>
      <c r="AT174" s="18" t="s">
        <v>1413</v>
      </c>
      <c r="AU174" s="18" t="s">
        <v>1360</v>
      </c>
    </row>
    <row r="175" spans="2:47" s="1" customFormat="1" ht="94.5">
      <c r="B175" s="35"/>
      <c r="D175" s="178" t="s">
        <v>1415</v>
      </c>
      <c r="F175" s="180" t="s">
        <v>1493</v>
      </c>
      <c r="I175" s="134"/>
      <c r="L175" s="35"/>
      <c r="M175" s="65"/>
      <c r="N175" s="36"/>
      <c r="O175" s="36"/>
      <c r="P175" s="36"/>
      <c r="Q175" s="36"/>
      <c r="R175" s="36"/>
      <c r="S175" s="36"/>
      <c r="T175" s="66"/>
      <c r="AT175" s="18" t="s">
        <v>1415</v>
      </c>
      <c r="AU175" s="18" t="s">
        <v>1360</v>
      </c>
    </row>
    <row r="176" spans="2:51" s="12" customFormat="1" ht="13.5">
      <c r="B176" s="191"/>
      <c r="D176" s="178" t="s">
        <v>1417</v>
      </c>
      <c r="E176" s="192" t="s">
        <v>1299</v>
      </c>
      <c r="F176" s="193" t="s">
        <v>1494</v>
      </c>
      <c r="H176" s="194" t="s">
        <v>1299</v>
      </c>
      <c r="I176" s="195"/>
      <c r="L176" s="191"/>
      <c r="M176" s="196"/>
      <c r="N176" s="197"/>
      <c r="O176" s="197"/>
      <c r="P176" s="197"/>
      <c r="Q176" s="197"/>
      <c r="R176" s="197"/>
      <c r="S176" s="197"/>
      <c r="T176" s="198"/>
      <c r="AT176" s="194" t="s">
        <v>1417</v>
      </c>
      <c r="AU176" s="194" t="s">
        <v>1360</v>
      </c>
      <c r="AV176" s="12" t="s">
        <v>1300</v>
      </c>
      <c r="AW176" s="12" t="s">
        <v>1316</v>
      </c>
      <c r="AX176" s="12" t="s">
        <v>1352</v>
      </c>
      <c r="AY176" s="194" t="s">
        <v>1404</v>
      </c>
    </row>
    <row r="177" spans="2:51" s="11" customFormat="1" ht="13.5">
      <c r="B177" s="181"/>
      <c r="D177" s="182" t="s">
        <v>1417</v>
      </c>
      <c r="E177" s="183" t="s">
        <v>1299</v>
      </c>
      <c r="F177" s="184" t="s">
        <v>673</v>
      </c>
      <c r="H177" s="185">
        <v>35.5</v>
      </c>
      <c r="I177" s="186"/>
      <c r="L177" s="181"/>
      <c r="M177" s="187"/>
      <c r="N177" s="188"/>
      <c r="O177" s="188"/>
      <c r="P177" s="188"/>
      <c r="Q177" s="188"/>
      <c r="R177" s="188"/>
      <c r="S177" s="188"/>
      <c r="T177" s="189"/>
      <c r="AT177" s="190" t="s">
        <v>1417</v>
      </c>
      <c r="AU177" s="190" t="s">
        <v>1360</v>
      </c>
      <c r="AV177" s="11" t="s">
        <v>1360</v>
      </c>
      <c r="AW177" s="11" t="s">
        <v>1316</v>
      </c>
      <c r="AX177" s="11" t="s">
        <v>1300</v>
      </c>
      <c r="AY177" s="190" t="s">
        <v>1404</v>
      </c>
    </row>
    <row r="178" spans="2:65" s="1" customFormat="1" ht="22.5" customHeight="1">
      <c r="B178" s="165"/>
      <c r="C178" s="166" t="s">
        <v>831</v>
      </c>
      <c r="D178" s="166" t="s">
        <v>1406</v>
      </c>
      <c r="E178" s="167" t="s">
        <v>1497</v>
      </c>
      <c r="F178" s="168" t="s">
        <v>1498</v>
      </c>
      <c r="G178" s="169" t="s">
        <v>1427</v>
      </c>
      <c r="H178" s="170">
        <v>144</v>
      </c>
      <c r="I178" s="171"/>
      <c r="J178" s="172">
        <f>ROUND(I178*H178,2)</f>
        <v>0</v>
      </c>
      <c r="K178" s="168" t="s">
        <v>1410</v>
      </c>
      <c r="L178" s="35"/>
      <c r="M178" s="173" t="s">
        <v>1299</v>
      </c>
      <c r="N178" s="174" t="s">
        <v>1323</v>
      </c>
      <c r="O178" s="36"/>
      <c r="P178" s="175">
        <f>O178*H178</f>
        <v>0</v>
      </c>
      <c r="Q178" s="175">
        <v>0</v>
      </c>
      <c r="R178" s="175">
        <f>Q178*H178</f>
        <v>0</v>
      </c>
      <c r="S178" s="175">
        <v>0</v>
      </c>
      <c r="T178" s="176">
        <f>S178*H178</f>
        <v>0</v>
      </c>
      <c r="AR178" s="18" t="s">
        <v>1411</v>
      </c>
      <c r="AT178" s="18" t="s">
        <v>1406</v>
      </c>
      <c r="AU178" s="18" t="s">
        <v>1360</v>
      </c>
      <c r="AY178" s="18" t="s">
        <v>1404</v>
      </c>
      <c r="BE178" s="177">
        <f>IF(N178="základní",J178,0)</f>
        <v>0</v>
      </c>
      <c r="BF178" s="177">
        <f>IF(N178="snížená",J178,0)</f>
        <v>0</v>
      </c>
      <c r="BG178" s="177">
        <f>IF(N178="zákl. přenesená",J178,0)</f>
        <v>0</v>
      </c>
      <c r="BH178" s="177">
        <f>IF(N178="sníž. přenesená",J178,0)</f>
        <v>0</v>
      </c>
      <c r="BI178" s="177">
        <f>IF(N178="nulová",J178,0)</f>
        <v>0</v>
      </c>
      <c r="BJ178" s="18" t="s">
        <v>1300</v>
      </c>
      <c r="BK178" s="177">
        <f>ROUND(I178*H178,2)</f>
        <v>0</v>
      </c>
      <c r="BL178" s="18" t="s">
        <v>1411</v>
      </c>
      <c r="BM178" s="18" t="s">
        <v>674</v>
      </c>
    </row>
    <row r="179" spans="2:47" s="1" customFormat="1" ht="40.5">
      <c r="B179" s="35"/>
      <c r="D179" s="178" t="s">
        <v>1413</v>
      </c>
      <c r="F179" s="179" t="s">
        <v>1500</v>
      </c>
      <c r="I179" s="134"/>
      <c r="L179" s="35"/>
      <c r="M179" s="65"/>
      <c r="N179" s="36"/>
      <c r="O179" s="36"/>
      <c r="P179" s="36"/>
      <c r="Q179" s="36"/>
      <c r="R179" s="36"/>
      <c r="S179" s="36"/>
      <c r="T179" s="66"/>
      <c r="AT179" s="18" t="s">
        <v>1413</v>
      </c>
      <c r="AU179" s="18" t="s">
        <v>1360</v>
      </c>
    </row>
    <row r="180" spans="2:47" s="1" customFormat="1" ht="162">
      <c r="B180" s="35"/>
      <c r="D180" s="178" t="s">
        <v>1415</v>
      </c>
      <c r="F180" s="180" t="s">
        <v>1501</v>
      </c>
      <c r="I180" s="134"/>
      <c r="L180" s="35"/>
      <c r="M180" s="65"/>
      <c r="N180" s="36"/>
      <c r="O180" s="36"/>
      <c r="P180" s="36"/>
      <c r="Q180" s="36"/>
      <c r="R180" s="36"/>
      <c r="S180" s="36"/>
      <c r="T180" s="66"/>
      <c r="AT180" s="18" t="s">
        <v>1415</v>
      </c>
      <c r="AU180" s="18" t="s">
        <v>1360</v>
      </c>
    </row>
    <row r="181" spans="2:51" s="12" customFormat="1" ht="13.5">
      <c r="B181" s="191"/>
      <c r="D181" s="178" t="s">
        <v>1417</v>
      </c>
      <c r="E181" s="192" t="s">
        <v>1299</v>
      </c>
      <c r="F181" s="193" t="s">
        <v>675</v>
      </c>
      <c r="H181" s="194" t="s">
        <v>1299</v>
      </c>
      <c r="I181" s="195"/>
      <c r="L181" s="191"/>
      <c r="M181" s="196"/>
      <c r="N181" s="197"/>
      <c r="O181" s="197"/>
      <c r="P181" s="197"/>
      <c r="Q181" s="197"/>
      <c r="R181" s="197"/>
      <c r="S181" s="197"/>
      <c r="T181" s="198"/>
      <c r="AT181" s="194" t="s">
        <v>1417</v>
      </c>
      <c r="AU181" s="194" t="s">
        <v>1360</v>
      </c>
      <c r="AV181" s="12" t="s">
        <v>1300</v>
      </c>
      <c r="AW181" s="12" t="s">
        <v>1316</v>
      </c>
      <c r="AX181" s="12" t="s">
        <v>1352</v>
      </c>
      <c r="AY181" s="194" t="s">
        <v>1404</v>
      </c>
    </row>
    <row r="182" spans="2:51" s="11" customFormat="1" ht="13.5">
      <c r="B182" s="181"/>
      <c r="D182" s="178" t="s">
        <v>1417</v>
      </c>
      <c r="E182" s="190" t="s">
        <v>1299</v>
      </c>
      <c r="F182" s="199" t="s">
        <v>676</v>
      </c>
      <c r="H182" s="200">
        <v>14</v>
      </c>
      <c r="I182" s="186"/>
      <c r="L182" s="181"/>
      <c r="M182" s="187"/>
      <c r="N182" s="188"/>
      <c r="O182" s="188"/>
      <c r="P182" s="188"/>
      <c r="Q182" s="188"/>
      <c r="R182" s="188"/>
      <c r="S182" s="188"/>
      <c r="T182" s="189"/>
      <c r="AT182" s="190" t="s">
        <v>1417</v>
      </c>
      <c r="AU182" s="190" t="s">
        <v>1360</v>
      </c>
      <c r="AV182" s="11" t="s">
        <v>1360</v>
      </c>
      <c r="AW182" s="11" t="s">
        <v>1316</v>
      </c>
      <c r="AX182" s="11" t="s">
        <v>1352</v>
      </c>
      <c r="AY182" s="190" t="s">
        <v>1404</v>
      </c>
    </row>
    <row r="183" spans="2:51" s="11" customFormat="1" ht="13.5">
      <c r="B183" s="181"/>
      <c r="D183" s="178" t="s">
        <v>1417</v>
      </c>
      <c r="E183" s="190" t="s">
        <v>1299</v>
      </c>
      <c r="F183" s="199" t="s">
        <v>677</v>
      </c>
      <c r="H183" s="200">
        <v>20</v>
      </c>
      <c r="I183" s="186"/>
      <c r="L183" s="181"/>
      <c r="M183" s="187"/>
      <c r="N183" s="188"/>
      <c r="O183" s="188"/>
      <c r="P183" s="188"/>
      <c r="Q183" s="188"/>
      <c r="R183" s="188"/>
      <c r="S183" s="188"/>
      <c r="T183" s="189"/>
      <c r="AT183" s="190" t="s">
        <v>1417</v>
      </c>
      <c r="AU183" s="190" t="s">
        <v>1360</v>
      </c>
      <c r="AV183" s="11" t="s">
        <v>1360</v>
      </c>
      <c r="AW183" s="11" t="s">
        <v>1316</v>
      </c>
      <c r="AX183" s="11" t="s">
        <v>1352</v>
      </c>
      <c r="AY183" s="190" t="s">
        <v>1404</v>
      </c>
    </row>
    <row r="184" spans="2:51" s="11" customFormat="1" ht="13.5">
      <c r="B184" s="181"/>
      <c r="D184" s="178" t="s">
        <v>1417</v>
      </c>
      <c r="E184" s="190" t="s">
        <v>1299</v>
      </c>
      <c r="F184" s="199" t="s">
        <v>678</v>
      </c>
      <c r="H184" s="200">
        <v>110</v>
      </c>
      <c r="I184" s="186"/>
      <c r="L184" s="181"/>
      <c r="M184" s="187"/>
      <c r="N184" s="188"/>
      <c r="O184" s="188"/>
      <c r="P184" s="188"/>
      <c r="Q184" s="188"/>
      <c r="R184" s="188"/>
      <c r="S184" s="188"/>
      <c r="T184" s="189"/>
      <c r="AT184" s="190" t="s">
        <v>1417</v>
      </c>
      <c r="AU184" s="190" t="s">
        <v>1360</v>
      </c>
      <c r="AV184" s="11" t="s">
        <v>1360</v>
      </c>
      <c r="AW184" s="11" t="s">
        <v>1316</v>
      </c>
      <c r="AX184" s="11" t="s">
        <v>1352</v>
      </c>
      <c r="AY184" s="190" t="s">
        <v>1404</v>
      </c>
    </row>
    <row r="185" spans="2:51" s="13" customFormat="1" ht="13.5">
      <c r="B185" s="201"/>
      <c r="D185" s="182" t="s">
        <v>1417</v>
      </c>
      <c r="E185" s="202" t="s">
        <v>1299</v>
      </c>
      <c r="F185" s="203" t="s">
        <v>1436</v>
      </c>
      <c r="H185" s="204">
        <v>144</v>
      </c>
      <c r="I185" s="205"/>
      <c r="L185" s="201"/>
      <c r="M185" s="206"/>
      <c r="N185" s="207"/>
      <c r="O185" s="207"/>
      <c r="P185" s="207"/>
      <c r="Q185" s="207"/>
      <c r="R185" s="207"/>
      <c r="S185" s="207"/>
      <c r="T185" s="208"/>
      <c r="AT185" s="209" t="s">
        <v>1417</v>
      </c>
      <c r="AU185" s="209" t="s">
        <v>1360</v>
      </c>
      <c r="AV185" s="13" t="s">
        <v>1411</v>
      </c>
      <c r="AW185" s="13" t="s">
        <v>1316</v>
      </c>
      <c r="AX185" s="13" t="s">
        <v>1300</v>
      </c>
      <c r="AY185" s="209" t="s">
        <v>1404</v>
      </c>
    </row>
    <row r="186" spans="2:65" s="1" customFormat="1" ht="22.5" customHeight="1">
      <c r="B186" s="165"/>
      <c r="C186" s="166" t="s">
        <v>1284</v>
      </c>
      <c r="D186" s="166" t="s">
        <v>1406</v>
      </c>
      <c r="E186" s="167" t="s">
        <v>679</v>
      </c>
      <c r="F186" s="168" t="s">
        <v>680</v>
      </c>
      <c r="G186" s="169" t="s">
        <v>1427</v>
      </c>
      <c r="H186" s="170">
        <v>6</v>
      </c>
      <c r="I186" s="171"/>
      <c r="J186" s="172">
        <f>ROUND(I186*H186,2)</f>
        <v>0</v>
      </c>
      <c r="K186" s="168" t="s">
        <v>1410</v>
      </c>
      <c r="L186" s="35"/>
      <c r="M186" s="173" t="s">
        <v>1299</v>
      </c>
      <c r="N186" s="174" t="s">
        <v>1323</v>
      </c>
      <c r="O186" s="36"/>
      <c r="P186" s="175">
        <f>O186*H186</f>
        <v>0</v>
      </c>
      <c r="Q186" s="175">
        <v>0</v>
      </c>
      <c r="R186" s="175">
        <f>Q186*H186</f>
        <v>0</v>
      </c>
      <c r="S186" s="175">
        <v>0</v>
      </c>
      <c r="T186" s="176">
        <f>S186*H186</f>
        <v>0</v>
      </c>
      <c r="AR186" s="18" t="s">
        <v>1411</v>
      </c>
      <c r="AT186" s="18" t="s">
        <v>1406</v>
      </c>
      <c r="AU186" s="18" t="s">
        <v>1360</v>
      </c>
      <c r="AY186" s="18" t="s">
        <v>1404</v>
      </c>
      <c r="BE186" s="177">
        <f>IF(N186="základní",J186,0)</f>
        <v>0</v>
      </c>
      <c r="BF186" s="177">
        <f>IF(N186="snížená",J186,0)</f>
        <v>0</v>
      </c>
      <c r="BG186" s="177">
        <f>IF(N186="zákl. přenesená",J186,0)</f>
        <v>0</v>
      </c>
      <c r="BH186" s="177">
        <f>IF(N186="sníž. přenesená",J186,0)</f>
        <v>0</v>
      </c>
      <c r="BI186" s="177">
        <f>IF(N186="nulová",J186,0)</f>
        <v>0</v>
      </c>
      <c r="BJ186" s="18" t="s">
        <v>1300</v>
      </c>
      <c r="BK186" s="177">
        <f>ROUND(I186*H186,2)</f>
        <v>0</v>
      </c>
      <c r="BL186" s="18" t="s">
        <v>1411</v>
      </c>
      <c r="BM186" s="18" t="s">
        <v>681</v>
      </c>
    </row>
    <row r="187" spans="2:47" s="1" customFormat="1" ht="40.5">
      <c r="B187" s="35"/>
      <c r="D187" s="178" t="s">
        <v>1413</v>
      </c>
      <c r="F187" s="179" t="s">
        <v>682</v>
      </c>
      <c r="I187" s="134"/>
      <c r="L187" s="35"/>
      <c r="M187" s="65"/>
      <c r="N187" s="36"/>
      <c r="O187" s="36"/>
      <c r="P187" s="36"/>
      <c r="Q187" s="36"/>
      <c r="R187" s="36"/>
      <c r="S187" s="36"/>
      <c r="T187" s="66"/>
      <c r="AT187" s="18" t="s">
        <v>1413</v>
      </c>
      <c r="AU187" s="18" t="s">
        <v>1360</v>
      </c>
    </row>
    <row r="188" spans="2:47" s="1" customFormat="1" ht="162">
      <c r="B188" s="35"/>
      <c r="D188" s="178" t="s">
        <v>1415</v>
      </c>
      <c r="F188" s="180" t="s">
        <v>1501</v>
      </c>
      <c r="I188" s="134"/>
      <c r="L188" s="35"/>
      <c r="M188" s="65"/>
      <c r="N188" s="36"/>
      <c r="O188" s="36"/>
      <c r="P188" s="36"/>
      <c r="Q188" s="36"/>
      <c r="R188" s="36"/>
      <c r="S188" s="36"/>
      <c r="T188" s="66"/>
      <c r="AT188" s="18" t="s">
        <v>1415</v>
      </c>
      <c r="AU188" s="18" t="s">
        <v>1360</v>
      </c>
    </row>
    <row r="189" spans="2:51" s="12" customFormat="1" ht="13.5">
      <c r="B189" s="191"/>
      <c r="D189" s="178" t="s">
        <v>1417</v>
      </c>
      <c r="E189" s="192" t="s">
        <v>1299</v>
      </c>
      <c r="F189" s="193" t="s">
        <v>683</v>
      </c>
      <c r="H189" s="194" t="s">
        <v>1299</v>
      </c>
      <c r="I189" s="195"/>
      <c r="L189" s="191"/>
      <c r="M189" s="196"/>
      <c r="N189" s="197"/>
      <c r="O189" s="197"/>
      <c r="P189" s="197"/>
      <c r="Q189" s="197"/>
      <c r="R189" s="197"/>
      <c r="S189" s="197"/>
      <c r="T189" s="198"/>
      <c r="AT189" s="194" t="s">
        <v>1417</v>
      </c>
      <c r="AU189" s="194" t="s">
        <v>1360</v>
      </c>
      <c r="AV189" s="12" t="s">
        <v>1300</v>
      </c>
      <c r="AW189" s="12" t="s">
        <v>1316</v>
      </c>
      <c r="AX189" s="12" t="s">
        <v>1352</v>
      </c>
      <c r="AY189" s="194" t="s">
        <v>1404</v>
      </c>
    </row>
    <row r="190" spans="2:51" s="11" customFormat="1" ht="13.5">
      <c r="B190" s="181"/>
      <c r="D190" s="178" t="s">
        <v>1417</v>
      </c>
      <c r="E190" s="190" t="s">
        <v>1299</v>
      </c>
      <c r="F190" s="199" t="s">
        <v>684</v>
      </c>
      <c r="H190" s="200">
        <v>61</v>
      </c>
      <c r="I190" s="186"/>
      <c r="L190" s="181"/>
      <c r="M190" s="187"/>
      <c r="N190" s="188"/>
      <c r="O190" s="188"/>
      <c r="P190" s="188"/>
      <c r="Q190" s="188"/>
      <c r="R190" s="188"/>
      <c r="S190" s="188"/>
      <c r="T190" s="189"/>
      <c r="AT190" s="190" t="s">
        <v>1417</v>
      </c>
      <c r="AU190" s="190" t="s">
        <v>1360</v>
      </c>
      <c r="AV190" s="11" t="s">
        <v>1360</v>
      </c>
      <c r="AW190" s="11" t="s">
        <v>1316</v>
      </c>
      <c r="AX190" s="11" t="s">
        <v>1352</v>
      </c>
      <c r="AY190" s="190" t="s">
        <v>1404</v>
      </c>
    </row>
    <row r="191" spans="2:51" s="11" customFormat="1" ht="13.5">
      <c r="B191" s="181"/>
      <c r="D191" s="178" t="s">
        <v>1417</v>
      </c>
      <c r="E191" s="190" t="s">
        <v>1299</v>
      </c>
      <c r="F191" s="199" t="s">
        <v>685</v>
      </c>
      <c r="H191" s="200">
        <v>-55</v>
      </c>
      <c r="I191" s="186"/>
      <c r="L191" s="181"/>
      <c r="M191" s="187"/>
      <c r="N191" s="188"/>
      <c r="O191" s="188"/>
      <c r="P191" s="188"/>
      <c r="Q191" s="188"/>
      <c r="R191" s="188"/>
      <c r="S191" s="188"/>
      <c r="T191" s="189"/>
      <c r="AT191" s="190" t="s">
        <v>1417</v>
      </c>
      <c r="AU191" s="190" t="s">
        <v>1360</v>
      </c>
      <c r="AV191" s="11" t="s">
        <v>1360</v>
      </c>
      <c r="AW191" s="11" t="s">
        <v>1316</v>
      </c>
      <c r="AX191" s="11" t="s">
        <v>1352</v>
      </c>
      <c r="AY191" s="190" t="s">
        <v>1404</v>
      </c>
    </row>
    <row r="192" spans="2:51" s="13" customFormat="1" ht="13.5">
      <c r="B192" s="201"/>
      <c r="D192" s="182" t="s">
        <v>1417</v>
      </c>
      <c r="E192" s="202" t="s">
        <v>1299</v>
      </c>
      <c r="F192" s="203" t="s">
        <v>1436</v>
      </c>
      <c r="H192" s="204">
        <v>6</v>
      </c>
      <c r="I192" s="205"/>
      <c r="L192" s="201"/>
      <c r="M192" s="206"/>
      <c r="N192" s="207"/>
      <c r="O192" s="207"/>
      <c r="P192" s="207"/>
      <c r="Q192" s="207"/>
      <c r="R192" s="207"/>
      <c r="S192" s="207"/>
      <c r="T192" s="208"/>
      <c r="AT192" s="209" t="s">
        <v>1417</v>
      </c>
      <c r="AU192" s="209" t="s">
        <v>1360</v>
      </c>
      <c r="AV192" s="13" t="s">
        <v>1411</v>
      </c>
      <c r="AW192" s="13" t="s">
        <v>1316</v>
      </c>
      <c r="AX192" s="13" t="s">
        <v>1300</v>
      </c>
      <c r="AY192" s="209" t="s">
        <v>1404</v>
      </c>
    </row>
    <row r="193" spans="2:65" s="1" customFormat="1" ht="22.5" customHeight="1">
      <c r="B193" s="165"/>
      <c r="C193" s="166" t="s">
        <v>847</v>
      </c>
      <c r="D193" s="166" t="s">
        <v>1406</v>
      </c>
      <c r="E193" s="167" t="s">
        <v>1508</v>
      </c>
      <c r="F193" s="168" t="s">
        <v>1509</v>
      </c>
      <c r="G193" s="169" t="s">
        <v>1427</v>
      </c>
      <c r="H193" s="170">
        <v>50.5</v>
      </c>
      <c r="I193" s="171"/>
      <c r="J193" s="172">
        <f>ROUND(I193*H193,2)</f>
        <v>0</v>
      </c>
      <c r="K193" s="168" t="s">
        <v>1410</v>
      </c>
      <c r="L193" s="35"/>
      <c r="M193" s="173" t="s">
        <v>1299</v>
      </c>
      <c r="N193" s="174" t="s">
        <v>1323</v>
      </c>
      <c r="O193" s="36"/>
      <c r="P193" s="175">
        <f>O193*H193</f>
        <v>0</v>
      </c>
      <c r="Q193" s="175">
        <v>0</v>
      </c>
      <c r="R193" s="175">
        <f>Q193*H193</f>
        <v>0</v>
      </c>
      <c r="S193" s="175">
        <v>0</v>
      </c>
      <c r="T193" s="176">
        <f>S193*H193</f>
        <v>0</v>
      </c>
      <c r="AR193" s="18" t="s">
        <v>1411</v>
      </c>
      <c r="AT193" s="18" t="s">
        <v>1406</v>
      </c>
      <c r="AU193" s="18" t="s">
        <v>1360</v>
      </c>
      <c r="AY193" s="18" t="s">
        <v>1404</v>
      </c>
      <c r="BE193" s="177">
        <f>IF(N193="základní",J193,0)</f>
        <v>0</v>
      </c>
      <c r="BF193" s="177">
        <f>IF(N193="snížená",J193,0)</f>
        <v>0</v>
      </c>
      <c r="BG193" s="177">
        <f>IF(N193="zákl. přenesená",J193,0)</f>
        <v>0</v>
      </c>
      <c r="BH193" s="177">
        <f>IF(N193="sníž. přenesená",J193,0)</f>
        <v>0</v>
      </c>
      <c r="BI193" s="177">
        <f>IF(N193="nulová",J193,0)</f>
        <v>0</v>
      </c>
      <c r="BJ193" s="18" t="s">
        <v>1300</v>
      </c>
      <c r="BK193" s="177">
        <f>ROUND(I193*H193,2)</f>
        <v>0</v>
      </c>
      <c r="BL193" s="18" t="s">
        <v>1411</v>
      </c>
      <c r="BM193" s="18" t="s">
        <v>1510</v>
      </c>
    </row>
    <row r="194" spans="2:47" s="1" customFormat="1" ht="40.5">
      <c r="B194" s="35"/>
      <c r="D194" s="178" t="s">
        <v>1413</v>
      </c>
      <c r="F194" s="179" t="s">
        <v>1511</v>
      </c>
      <c r="I194" s="134"/>
      <c r="L194" s="35"/>
      <c r="M194" s="65"/>
      <c r="N194" s="36"/>
      <c r="O194" s="36"/>
      <c r="P194" s="36"/>
      <c r="Q194" s="36"/>
      <c r="R194" s="36"/>
      <c r="S194" s="36"/>
      <c r="T194" s="66"/>
      <c r="AT194" s="18" t="s">
        <v>1413</v>
      </c>
      <c r="AU194" s="18" t="s">
        <v>1360</v>
      </c>
    </row>
    <row r="195" spans="2:47" s="1" customFormat="1" ht="162">
      <c r="B195" s="35"/>
      <c r="D195" s="178" t="s">
        <v>1415</v>
      </c>
      <c r="F195" s="180" t="s">
        <v>1501</v>
      </c>
      <c r="I195" s="134"/>
      <c r="L195" s="35"/>
      <c r="M195" s="65"/>
      <c r="N195" s="36"/>
      <c r="O195" s="36"/>
      <c r="P195" s="36"/>
      <c r="Q195" s="36"/>
      <c r="R195" s="36"/>
      <c r="S195" s="36"/>
      <c r="T195" s="66"/>
      <c r="AT195" s="18" t="s">
        <v>1415</v>
      </c>
      <c r="AU195" s="18" t="s">
        <v>1360</v>
      </c>
    </row>
    <row r="196" spans="2:51" s="12" customFormat="1" ht="13.5">
      <c r="B196" s="191"/>
      <c r="D196" s="178" t="s">
        <v>1417</v>
      </c>
      <c r="E196" s="192" t="s">
        <v>1299</v>
      </c>
      <c r="F196" s="193" t="s">
        <v>1512</v>
      </c>
      <c r="H196" s="194" t="s">
        <v>1299</v>
      </c>
      <c r="I196" s="195"/>
      <c r="L196" s="191"/>
      <c r="M196" s="196"/>
      <c r="N196" s="197"/>
      <c r="O196" s="197"/>
      <c r="P196" s="197"/>
      <c r="Q196" s="197"/>
      <c r="R196" s="197"/>
      <c r="S196" s="197"/>
      <c r="T196" s="198"/>
      <c r="AT196" s="194" t="s">
        <v>1417</v>
      </c>
      <c r="AU196" s="194" t="s">
        <v>1360</v>
      </c>
      <c r="AV196" s="12" t="s">
        <v>1300</v>
      </c>
      <c r="AW196" s="12" t="s">
        <v>1316</v>
      </c>
      <c r="AX196" s="12" t="s">
        <v>1352</v>
      </c>
      <c r="AY196" s="194" t="s">
        <v>1404</v>
      </c>
    </row>
    <row r="197" spans="2:51" s="11" customFormat="1" ht="13.5">
      <c r="B197" s="181"/>
      <c r="D197" s="178" t="s">
        <v>1417</v>
      </c>
      <c r="E197" s="190" t="s">
        <v>1299</v>
      </c>
      <c r="F197" s="199" t="s">
        <v>686</v>
      </c>
      <c r="H197" s="200">
        <v>67.5</v>
      </c>
      <c r="I197" s="186"/>
      <c r="L197" s="181"/>
      <c r="M197" s="187"/>
      <c r="N197" s="188"/>
      <c r="O197" s="188"/>
      <c r="P197" s="188"/>
      <c r="Q197" s="188"/>
      <c r="R197" s="188"/>
      <c r="S197" s="188"/>
      <c r="T197" s="189"/>
      <c r="AT197" s="190" t="s">
        <v>1417</v>
      </c>
      <c r="AU197" s="190" t="s">
        <v>1360</v>
      </c>
      <c r="AV197" s="11" t="s">
        <v>1360</v>
      </c>
      <c r="AW197" s="11" t="s">
        <v>1316</v>
      </c>
      <c r="AX197" s="11" t="s">
        <v>1352</v>
      </c>
      <c r="AY197" s="190" t="s">
        <v>1404</v>
      </c>
    </row>
    <row r="198" spans="2:51" s="11" customFormat="1" ht="13.5">
      <c r="B198" s="181"/>
      <c r="D198" s="178" t="s">
        <v>1417</v>
      </c>
      <c r="E198" s="190" t="s">
        <v>1299</v>
      </c>
      <c r="F198" s="199" t="s">
        <v>687</v>
      </c>
      <c r="H198" s="200">
        <v>-7</v>
      </c>
      <c r="I198" s="186"/>
      <c r="L198" s="181"/>
      <c r="M198" s="187"/>
      <c r="N198" s="188"/>
      <c r="O198" s="188"/>
      <c r="P198" s="188"/>
      <c r="Q198" s="188"/>
      <c r="R198" s="188"/>
      <c r="S198" s="188"/>
      <c r="T198" s="189"/>
      <c r="AT198" s="190" t="s">
        <v>1417</v>
      </c>
      <c r="AU198" s="190" t="s">
        <v>1360</v>
      </c>
      <c r="AV198" s="11" t="s">
        <v>1360</v>
      </c>
      <c r="AW198" s="11" t="s">
        <v>1316</v>
      </c>
      <c r="AX198" s="11" t="s">
        <v>1352</v>
      </c>
      <c r="AY198" s="190" t="s">
        <v>1404</v>
      </c>
    </row>
    <row r="199" spans="2:51" s="11" customFormat="1" ht="13.5">
      <c r="B199" s="181"/>
      <c r="D199" s="178" t="s">
        <v>1417</v>
      </c>
      <c r="E199" s="190" t="s">
        <v>1299</v>
      </c>
      <c r="F199" s="199" t="s">
        <v>688</v>
      </c>
      <c r="H199" s="200">
        <v>-10</v>
      </c>
      <c r="I199" s="186"/>
      <c r="L199" s="181"/>
      <c r="M199" s="187"/>
      <c r="N199" s="188"/>
      <c r="O199" s="188"/>
      <c r="P199" s="188"/>
      <c r="Q199" s="188"/>
      <c r="R199" s="188"/>
      <c r="S199" s="188"/>
      <c r="T199" s="189"/>
      <c r="AT199" s="190" t="s">
        <v>1417</v>
      </c>
      <c r="AU199" s="190" t="s">
        <v>1360</v>
      </c>
      <c r="AV199" s="11" t="s">
        <v>1360</v>
      </c>
      <c r="AW199" s="11" t="s">
        <v>1316</v>
      </c>
      <c r="AX199" s="11" t="s">
        <v>1352</v>
      </c>
      <c r="AY199" s="190" t="s">
        <v>1404</v>
      </c>
    </row>
    <row r="200" spans="2:51" s="13" customFormat="1" ht="13.5">
      <c r="B200" s="201"/>
      <c r="D200" s="182" t="s">
        <v>1417</v>
      </c>
      <c r="E200" s="202" t="s">
        <v>1299</v>
      </c>
      <c r="F200" s="203" t="s">
        <v>1436</v>
      </c>
      <c r="H200" s="204">
        <v>50.5</v>
      </c>
      <c r="I200" s="205"/>
      <c r="L200" s="201"/>
      <c r="M200" s="206"/>
      <c r="N200" s="207"/>
      <c r="O200" s="207"/>
      <c r="P200" s="207"/>
      <c r="Q200" s="207"/>
      <c r="R200" s="207"/>
      <c r="S200" s="207"/>
      <c r="T200" s="208"/>
      <c r="AT200" s="209" t="s">
        <v>1417</v>
      </c>
      <c r="AU200" s="209" t="s">
        <v>1360</v>
      </c>
      <c r="AV200" s="13" t="s">
        <v>1411</v>
      </c>
      <c r="AW200" s="13" t="s">
        <v>1316</v>
      </c>
      <c r="AX200" s="13" t="s">
        <v>1300</v>
      </c>
      <c r="AY200" s="209" t="s">
        <v>1404</v>
      </c>
    </row>
    <row r="201" spans="2:65" s="1" customFormat="1" ht="31.5" customHeight="1">
      <c r="B201" s="165"/>
      <c r="C201" s="166" t="s">
        <v>855</v>
      </c>
      <c r="D201" s="166" t="s">
        <v>1406</v>
      </c>
      <c r="E201" s="167" t="s">
        <v>1519</v>
      </c>
      <c r="F201" s="168" t="s">
        <v>1520</v>
      </c>
      <c r="G201" s="169" t="s">
        <v>1427</v>
      </c>
      <c r="H201" s="170">
        <v>808</v>
      </c>
      <c r="I201" s="171"/>
      <c r="J201" s="172">
        <f>ROUND(I201*H201,2)</f>
        <v>0</v>
      </c>
      <c r="K201" s="168" t="s">
        <v>1410</v>
      </c>
      <c r="L201" s="35"/>
      <c r="M201" s="173" t="s">
        <v>1299</v>
      </c>
      <c r="N201" s="174" t="s">
        <v>1323</v>
      </c>
      <c r="O201" s="36"/>
      <c r="P201" s="175">
        <f>O201*H201</f>
        <v>0</v>
      </c>
      <c r="Q201" s="175">
        <v>0</v>
      </c>
      <c r="R201" s="175">
        <f>Q201*H201</f>
        <v>0</v>
      </c>
      <c r="S201" s="175">
        <v>0</v>
      </c>
      <c r="T201" s="176">
        <f>S201*H201</f>
        <v>0</v>
      </c>
      <c r="AR201" s="18" t="s">
        <v>1411</v>
      </c>
      <c r="AT201" s="18" t="s">
        <v>1406</v>
      </c>
      <c r="AU201" s="18" t="s">
        <v>1360</v>
      </c>
      <c r="AY201" s="18" t="s">
        <v>1404</v>
      </c>
      <c r="BE201" s="177">
        <f>IF(N201="základní",J201,0)</f>
        <v>0</v>
      </c>
      <c r="BF201" s="177">
        <f>IF(N201="snížená",J201,0)</f>
        <v>0</v>
      </c>
      <c r="BG201" s="177">
        <f>IF(N201="zákl. přenesená",J201,0)</f>
        <v>0</v>
      </c>
      <c r="BH201" s="177">
        <f>IF(N201="sníž. přenesená",J201,0)</f>
        <v>0</v>
      </c>
      <c r="BI201" s="177">
        <f>IF(N201="nulová",J201,0)</f>
        <v>0</v>
      </c>
      <c r="BJ201" s="18" t="s">
        <v>1300</v>
      </c>
      <c r="BK201" s="177">
        <f>ROUND(I201*H201,2)</f>
        <v>0</v>
      </c>
      <c r="BL201" s="18" t="s">
        <v>1411</v>
      </c>
      <c r="BM201" s="18" t="s">
        <v>1521</v>
      </c>
    </row>
    <row r="202" spans="2:47" s="1" customFormat="1" ht="40.5">
      <c r="B202" s="35"/>
      <c r="D202" s="178" t="s">
        <v>1413</v>
      </c>
      <c r="F202" s="179" t="s">
        <v>1522</v>
      </c>
      <c r="I202" s="134"/>
      <c r="L202" s="35"/>
      <c r="M202" s="65"/>
      <c r="N202" s="36"/>
      <c r="O202" s="36"/>
      <c r="P202" s="36"/>
      <c r="Q202" s="36"/>
      <c r="R202" s="36"/>
      <c r="S202" s="36"/>
      <c r="T202" s="66"/>
      <c r="AT202" s="18" t="s">
        <v>1413</v>
      </c>
      <c r="AU202" s="18" t="s">
        <v>1360</v>
      </c>
    </row>
    <row r="203" spans="2:47" s="1" customFormat="1" ht="162">
      <c r="B203" s="35"/>
      <c r="D203" s="178" t="s">
        <v>1415</v>
      </c>
      <c r="F203" s="180" t="s">
        <v>1501</v>
      </c>
      <c r="I203" s="134"/>
      <c r="L203" s="35"/>
      <c r="M203" s="65"/>
      <c r="N203" s="36"/>
      <c r="O203" s="36"/>
      <c r="P203" s="36"/>
      <c r="Q203" s="36"/>
      <c r="R203" s="36"/>
      <c r="S203" s="36"/>
      <c r="T203" s="66"/>
      <c r="AT203" s="18" t="s">
        <v>1415</v>
      </c>
      <c r="AU203" s="18" t="s">
        <v>1360</v>
      </c>
    </row>
    <row r="204" spans="2:51" s="11" customFormat="1" ht="13.5">
      <c r="B204" s="181"/>
      <c r="D204" s="178" t="s">
        <v>1417</v>
      </c>
      <c r="E204" s="190" t="s">
        <v>1299</v>
      </c>
      <c r="F204" s="199" t="s">
        <v>689</v>
      </c>
      <c r="H204" s="200">
        <v>808</v>
      </c>
      <c r="I204" s="186"/>
      <c r="L204" s="181"/>
      <c r="M204" s="187"/>
      <c r="N204" s="188"/>
      <c r="O204" s="188"/>
      <c r="P204" s="188"/>
      <c r="Q204" s="188"/>
      <c r="R204" s="188"/>
      <c r="S204" s="188"/>
      <c r="T204" s="189"/>
      <c r="AT204" s="190" t="s">
        <v>1417</v>
      </c>
      <c r="AU204" s="190" t="s">
        <v>1360</v>
      </c>
      <c r="AV204" s="11" t="s">
        <v>1360</v>
      </c>
      <c r="AW204" s="11" t="s">
        <v>1316</v>
      </c>
      <c r="AX204" s="11" t="s">
        <v>1300</v>
      </c>
      <c r="AY204" s="190" t="s">
        <v>1404</v>
      </c>
    </row>
    <row r="205" spans="2:51" s="12" customFormat="1" ht="13.5">
      <c r="B205" s="191"/>
      <c r="D205" s="182" t="s">
        <v>1417</v>
      </c>
      <c r="E205" s="211" t="s">
        <v>1299</v>
      </c>
      <c r="F205" s="212" t="s">
        <v>1524</v>
      </c>
      <c r="H205" s="213" t="s">
        <v>1299</v>
      </c>
      <c r="I205" s="195"/>
      <c r="L205" s="191"/>
      <c r="M205" s="196"/>
      <c r="N205" s="197"/>
      <c r="O205" s="197"/>
      <c r="P205" s="197"/>
      <c r="Q205" s="197"/>
      <c r="R205" s="197"/>
      <c r="S205" s="197"/>
      <c r="T205" s="198"/>
      <c r="AT205" s="194" t="s">
        <v>1417</v>
      </c>
      <c r="AU205" s="194" t="s">
        <v>1360</v>
      </c>
      <c r="AV205" s="12" t="s">
        <v>1300</v>
      </c>
      <c r="AW205" s="12" t="s">
        <v>1316</v>
      </c>
      <c r="AX205" s="12" t="s">
        <v>1352</v>
      </c>
      <c r="AY205" s="194" t="s">
        <v>1404</v>
      </c>
    </row>
    <row r="206" spans="2:65" s="1" customFormat="1" ht="22.5" customHeight="1">
      <c r="B206" s="165"/>
      <c r="C206" s="166" t="s">
        <v>863</v>
      </c>
      <c r="D206" s="166" t="s">
        <v>1406</v>
      </c>
      <c r="E206" s="167" t="s">
        <v>1525</v>
      </c>
      <c r="F206" s="168" t="s">
        <v>1526</v>
      </c>
      <c r="G206" s="169" t="s">
        <v>1427</v>
      </c>
      <c r="H206" s="170">
        <v>72</v>
      </c>
      <c r="I206" s="171"/>
      <c r="J206" s="172">
        <f>ROUND(I206*H206,2)</f>
        <v>0</v>
      </c>
      <c r="K206" s="168" t="s">
        <v>1410</v>
      </c>
      <c r="L206" s="35"/>
      <c r="M206" s="173" t="s">
        <v>1299</v>
      </c>
      <c r="N206" s="174" t="s">
        <v>1323</v>
      </c>
      <c r="O206" s="36"/>
      <c r="P206" s="175">
        <f>O206*H206</f>
        <v>0</v>
      </c>
      <c r="Q206" s="175">
        <v>0</v>
      </c>
      <c r="R206" s="175">
        <f>Q206*H206</f>
        <v>0</v>
      </c>
      <c r="S206" s="175">
        <v>0</v>
      </c>
      <c r="T206" s="176">
        <f>S206*H206</f>
        <v>0</v>
      </c>
      <c r="AR206" s="18" t="s">
        <v>1411</v>
      </c>
      <c r="AT206" s="18" t="s">
        <v>1406</v>
      </c>
      <c r="AU206" s="18" t="s">
        <v>1360</v>
      </c>
      <c r="AY206" s="18" t="s">
        <v>1404</v>
      </c>
      <c r="BE206" s="177">
        <f>IF(N206="základní",J206,0)</f>
        <v>0</v>
      </c>
      <c r="BF206" s="177">
        <f>IF(N206="snížená",J206,0)</f>
        <v>0</v>
      </c>
      <c r="BG206" s="177">
        <f>IF(N206="zákl. přenesená",J206,0)</f>
        <v>0</v>
      </c>
      <c r="BH206" s="177">
        <f>IF(N206="sníž. přenesená",J206,0)</f>
        <v>0</v>
      </c>
      <c r="BI206" s="177">
        <f>IF(N206="nulová",J206,0)</f>
        <v>0</v>
      </c>
      <c r="BJ206" s="18" t="s">
        <v>1300</v>
      </c>
      <c r="BK206" s="177">
        <f>ROUND(I206*H206,2)</f>
        <v>0</v>
      </c>
      <c r="BL206" s="18" t="s">
        <v>1411</v>
      </c>
      <c r="BM206" s="18" t="s">
        <v>1527</v>
      </c>
    </row>
    <row r="207" spans="2:47" s="1" customFormat="1" ht="27">
      <c r="B207" s="35"/>
      <c r="D207" s="178" t="s">
        <v>1413</v>
      </c>
      <c r="F207" s="179" t="s">
        <v>1528</v>
      </c>
      <c r="I207" s="134"/>
      <c r="L207" s="35"/>
      <c r="M207" s="65"/>
      <c r="N207" s="36"/>
      <c r="O207" s="36"/>
      <c r="P207" s="36"/>
      <c r="Q207" s="36"/>
      <c r="R207" s="36"/>
      <c r="S207" s="36"/>
      <c r="T207" s="66"/>
      <c r="AT207" s="18" t="s">
        <v>1413</v>
      </c>
      <c r="AU207" s="18" t="s">
        <v>1360</v>
      </c>
    </row>
    <row r="208" spans="2:47" s="1" customFormat="1" ht="148.5">
      <c r="B208" s="35"/>
      <c r="D208" s="178" t="s">
        <v>1415</v>
      </c>
      <c r="F208" s="180" t="s">
        <v>1529</v>
      </c>
      <c r="I208" s="134"/>
      <c r="L208" s="35"/>
      <c r="M208" s="65"/>
      <c r="N208" s="36"/>
      <c r="O208" s="36"/>
      <c r="P208" s="36"/>
      <c r="Q208" s="36"/>
      <c r="R208" s="36"/>
      <c r="S208" s="36"/>
      <c r="T208" s="66"/>
      <c r="AT208" s="18" t="s">
        <v>1415</v>
      </c>
      <c r="AU208" s="18" t="s">
        <v>1360</v>
      </c>
    </row>
    <row r="209" spans="2:51" s="12" customFormat="1" ht="13.5">
      <c r="B209" s="191"/>
      <c r="D209" s="178" t="s">
        <v>1417</v>
      </c>
      <c r="E209" s="192" t="s">
        <v>1299</v>
      </c>
      <c r="F209" s="193" t="s">
        <v>690</v>
      </c>
      <c r="H209" s="194" t="s">
        <v>1299</v>
      </c>
      <c r="I209" s="195"/>
      <c r="L209" s="191"/>
      <c r="M209" s="196"/>
      <c r="N209" s="197"/>
      <c r="O209" s="197"/>
      <c r="P209" s="197"/>
      <c r="Q209" s="197"/>
      <c r="R209" s="197"/>
      <c r="S209" s="197"/>
      <c r="T209" s="198"/>
      <c r="AT209" s="194" t="s">
        <v>1417</v>
      </c>
      <c r="AU209" s="194" t="s">
        <v>1360</v>
      </c>
      <c r="AV209" s="12" t="s">
        <v>1300</v>
      </c>
      <c r="AW209" s="12" t="s">
        <v>1316</v>
      </c>
      <c r="AX209" s="12" t="s">
        <v>1352</v>
      </c>
      <c r="AY209" s="194" t="s">
        <v>1404</v>
      </c>
    </row>
    <row r="210" spans="2:51" s="11" customFormat="1" ht="13.5">
      <c r="B210" s="181"/>
      <c r="D210" s="178" t="s">
        <v>1417</v>
      </c>
      <c r="E210" s="190" t="s">
        <v>1299</v>
      </c>
      <c r="F210" s="199" t="s">
        <v>691</v>
      </c>
      <c r="H210" s="200">
        <v>7</v>
      </c>
      <c r="I210" s="186"/>
      <c r="L210" s="181"/>
      <c r="M210" s="187"/>
      <c r="N210" s="188"/>
      <c r="O210" s="188"/>
      <c r="P210" s="188"/>
      <c r="Q210" s="188"/>
      <c r="R210" s="188"/>
      <c r="S210" s="188"/>
      <c r="T210" s="189"/>
      <c r="AT210" s="190" t="s">
        <v>1417</v>
      </c>
      <c r="AU210" s="190" t="s">
        <v>1360</v>
      </c>
      <c r="AV210" s="11" t="s">
        <v>1360</v>
      </c>
      <c r="AW210" s="11" t="s">
        <v>1316</v>
      </c>
      <c r="AX210" s="11" t="s">
        <v>1352</v>
      </c>
      <c r="AY210" s="190" t="s">
        <v>1404</v>
      </c>
    </row>
    <row r="211" spans="2:51" s="11" customFormat="1" ht="13.5">
      <c r="B211" s="181"/>
      <c r="D211" s="178" t="s">
        <v>1417</v>
      </c>
      <c r="E211" s="190" t="s">
        <v>1299</v>
      </c>
      <c r="F211" s="199" t="s">
        <v>692</v>
      </c>
      <c r="H211" s="200">
        <v>10</v>
      </c>
      <c r="I211" s="186"/>
      <c r="L211" s="181"/>
      <c r="M211" s="187"/>
      <c r="N211" s="188"/>
      <c r="O211" s="188"/>
      <c r="P211" s="188"/>
      <c r="Q211" s="188"/>
      <c r="R211" s="188"/>
      <c r="S211" s="188"/>
      <c r="T211" s="189"/>
      <c r="AT211" s="190" t="s">
        <v>1417</v>
      </c>
      <c r="AU211" s="190" t="s">
        <v>1360</v>
      </c>
      <c r="AV211" s="11" t="s">
        <v>1360</v>
      </c>
      <c r="AW211" s="11" t="s">
        <v>1316</v>
      </c>
      <c r="AX211" s="11" t="s">
        <v>1352</v>
      </c>
      <c r="AY211" s="190" t="s">
        <v>1404</v>
      </c>
    </row>
    <row r="212" spans="2:51" s="11" customFormat="1" ht="13.5">
      <c r="B212" s="181"/>
      <c r="D212" s="178" t="s">
        <v>1417</v>
      </c>
      <c r="E212" s="190" t="s">
        <v>1299</v>
      </c>
      <c r="F212" s="199" t="s">
        <v>693</v>
      </c>
      <c r="H212" s="200">
        <v>55</v>
      </c>
      <c r="I212" s="186"/>
      <c r="L212" s="181"/>
      <c r="M212" s="187"/>
      <c r="N212" s="188"/>
      <c r="O212" s="188"/>
      <c r="P212" s="188"/>
      <c r="Q212" s="188"/>
      <c r="R212" s="188"/>
      <c r="S212" s="188"/>
      <c r="T212" s="189"/>
      <c r="AT212" s="190" t="s">
        <v>1417</v>
      </c>
      <c r="AU212" s="190" t="s">
        <v>1360</v>
      </c>
      <c r="AV212" s="11" t="s">
        <v>1360</v>
      </c>
      <c r="AW212" s="11" t="s">
        <v>1316</v>
      </c>
      <c r="AX212" s="11" t="s">
        <v>1352</v>
      </c>
      <c r="AY212" s="190" t="s">
        <v>1404</v>
      </c>
    </row>
    <row r="213" spans="2:51" s="13" customFormat="1" ht="13.5">
      <c r="B213" s="201"/>
      <c r="D213" s="182" t="s">
        <v>1417</v>
      </c>
      <c r="E213" s="202" t="s">
        <v>1299</v>
      </c>
      <c r="F213" s="203" t="s">
        <v>1436</v>
      </c>
      <c r="H213" s="204">
        <v>72</v>
      </c>
      <c r="I213" s="205"/>
      <c r="L213" s="201"/>
      <c r="M213" s="206"/>
      <c r="N213" s="207"/>
      <c r="O213" s="207"/>
      <c r="P213" s="207"/>
      <c r="Q213" s="207"/>
      <c r="R213" s="207"/>
      <c r="S213" s="207"/>
      <c r="T213" s="208"/>
      <c r="AT213" s="209" t="s">
        <v>1417</v>
      </c>
      <c r="AU213" s="209" t="s">
        <v>1360</v>
      </c>
      <c r="AV213" s="13" t="s">
        <v>1411</v>
      </c>
      <c r="AW213" s="13" t="s">
        <v>1316</v>
      </c>
      <c r="AX213" s="13" t="s">
        <v>1300</v>
      </c>
      <c r="AY213" s="209" t="s">
        <v>1404</v>
      </c>
    </row>
    <row r="214" spans="2:65" s="1" customFormat="1" ht="22.5" customHeight="1">
      <c r="B214" s="165"/>
      <c r="C214" s="166" t="s">
        <v>871</v>
      </c>
      <c r="D214" s="166" t="s">
        <v>1406</v>
      </c>
      <c r="E214" s="167" t="s">
        <v>1536</v>
      </c>
      <c r="F214" s="168" t="s">
        <v>1537</v>
      </c>
      <c r="G214" s="169" t="s">
        <v>1427</v>
      </c>
      <c r="H214" s="170">
        <v>128.5</v>
      </c>
      <c r="I214" s="171"/>
      <c r="J214" s="172">
        <f>ROUND(I214*H214,2)</f>
        <v>0</v>
      </c>
      <c r="K214" s="168" t="s">
        <v>1410</v>
      </c>
      <c r="L214" s="35"/>
      <c r="M214" s="173" t="s">
        <v>1299</v>
      </c>
      <c r="N214" s="174" t="s">
        <v>1323</v>
      </c>
      <c r="O214" s="36"/>
      <c r="P214" s="175">
        <f>O214*H214</f>
        <v>0</v>
      </c>
      <c r="Q214" s="175">
        <v>0</v>
      </c>
      <c r="R214" s="175">
        <f>Q214*H214</f>
        <v>0</v>
      </c>
      <c r="S214" s="175">
        <v>0</v>
      </c>
      <c r="T214" s="176">
        <f>S214*H214</f>
        <v>0</v>
      </c>
      <c r="AR214" s="18" t="s">
        <v>1411</v>
      </c>
      <c r="AT214" s="18" t="s">
        <v>1406</v>
      </c>
      <c r="AU214" s="18" t="s">
        <v>1360</v>
      </c>
      <c r="AY214" s="18" t="s">
        <v>1404</v>
      </c>
      <c r="BE214" s="177">
        <f>IF(N214="základní",J214,0)</f>
        <v>0</v>
      </c>
      <c r="BF214" s="177">
        <f>IF(N214="snížená",J214,0)</f>
        <v>0</v>
      </c>
      <c r="BG214" s="177">
        <f>IF(N214="zákl. přenesená",J214,0)</f>
        <v>0</v>
      </c>
      <c r="BH214" s="177">
        <f>IF(N214="sníž. přenesená",J214,0)</f>
        <v>0</v>
      </c>
      <c r="BI214" s="177">
        <f>IF(N214="nulová",J214,0)</f>
        <v>0</v>
      </c>
      <c r="BJ214" s="18" t="s">
        <v>1300</v>
      </c>
      <c r="BK214" s="177">
        <f>ROUND(I214*H214,2)</f>
        <v>0</v>
      </c>
      <c r="BL214" s="18" t="s">
        <v>1411</v>
      </c>
      <c r="BM214" s="18" t="s">
        <v>1538</v>
      </c>
    </row>
    <row r="215" spans="2:47" s="1" customFormat="1" ht="13.5">
      <c r="B215" s="35"/>
      <c r="D215" s="178" t="s">
        <v>1413</v>
      </c>
      <c r="F215" s="179" t="s">
        <v>1537</v>
      </c>
      <c r="I215" s="134"/>
      <c r="L215" s="35"/>
      <c r="M215" s="65"/>
      <c r="N215" s="36"/>
      <c r="O215" s="36"/>
      <c r="P215" s="36"/>
      <c r="Q215" s="36"/>
      <c r="R215" s="36"/>
      <c r="S215" s="36"/>
      <c r="T215" s="66"/>
      <c r="AT215" s="18" t="s">
        <v>1413</v>
      </c>
      <c r="AU215" s="18" t="s">
        <v>1360</v>
      </c>
    </row>
    <row r="216" spans="2:47" s="1" customFormat="1" ht="162">
      <c r="B216" s="35"/>
      <c r="D216" s="178" t="s">
        <v>1415</v>
      </c>
      <c r="F216" s="180" t="s">
        <v>1539</v>
      </c>
      <c r="I216" s="134"/>
      <c r="L216" s="35"/>
      <c r="M216" s="65"/>
      <c r="N216" s="36"/>
      <c r="O216" s="36"/>
      <c r="P216" s="36"/>
      <c r="Q216" s="36"/>
      <c r="R216" s="36"/>
      <c r="S216" s="36"/>
      <c r="T216" s="66"/>
      <c r="AT216" s="18" t="s">
        <v>1415</v>
      </c>
      <c r="AU216" s="18" t="s">
        <v>1360</v>
      </c>
    </row>
    <row r="217" spans="2:51" s="11" customFormat="1" ht="13.5">
      <c r="B217" s="181"/>
      <c r="D217" s="178" t="s">
        <v>1417</v>
      </c>
      <c r="E217" s="190" t="s">
        <v>1299</v>
      </c>
      <c r="F217" s="199" t="s">
        <v>694</v>
      </c>
      <c r="H217" s="200">
        <v>17</v>
      </c>
      <c r="I217" s="186"/>
      <c r="L217" s="181"/>
      <c r="M217" s="187"/>
      <c r="N217" s="188"/>
      <c r="O217" s="188"/>
      <c r="P217" s="188"/>
      <c r="Q217" s="188"/>
      <c r="R217" s="188"/>
      <c r="S217" s="188"/>
      <c r="T217" s="189"/>
      <c r="AT217" s="190" t="s">
        <v>1417</v>
      </c>
      <c r="AU217" s="190" t="s">
        <v>1360</v>
      </c>
      <c r="AV217" s="11" t="s">
        <v>1360</v>
      </c>
      <c r="AW217" s="11" t="s">
        <v>1316</v>
      </c>
      <c r="AX217" s="11" t="s">
        <v>1352</v>
      </c>
      <c r="AY217" s="190" t="s">
        <v>1404</v>
      </c>
    </row>
    <row r="218" spans="2:51" s="11" customFormat="1" ht="13.5">
      <c r="B218" s="181"/>
      <c r="D218" s="178" t="s">
        <v>1417</v>
      </c>
      <c r="E218" s="190" t="s">
        <v>1299</v>
      </c>
      <c r="F218" s="199" t="s">
        <v>695</v>
      </c>
      <c r="H218" s="200">
        <v>55</v>
      </c>
      <c r="I218" s="186"/>
      <c r="L218" s="181"/>
      <c r="M218" s="187"/>
      <c r="N218" s="188"/>
      <c r="O218" s="188"/>
      <c r="P218" s="188"/>
      <c r="Q218" s="188"/>
      <c r="R218" s="188"/>
      <c r="S218" s="188"/>
      <c r="T218" s="189"/>
      <c r="AT218" s="190" t="s">
        <v>1417</v>
      </c>
      <c r="AU218" s="190" t="s">
        <v>1360</v>
      </c>
      <c r="AV218" s="11" t="s">
        <v>1360</v>
      </c>
      <c r="AW218" s="11" t="s">
        <v>1316</v>
      </c>
      <c r="AX218" s="11" t="s">
        <v>1352</v>
      </c>
      <c r="AY218" s="190" t="s">
        <v>1404</v>
      </c>
    </row>
    <row r="219" spans="2:51" s="11" customFormat="1" ht="13.5">
      <c r="B219" s="181"/>
      <c r="D219" s="178" t="s">
        <v>1417</v>
      </c>
      <c r="E219" s="190" t="s">
        <v>1299</v>
      </c>
      <c r="F219" s="199" t="s">
        <v>696</v>
      </c>
      <c r="H219" s="200">
        <v>50.5</v>
      </c>
      <c r="I219" s="186"/>
      <c r="L219" s="181"/>
      <c r="M219" s="187"/>
      <c r="N219" s="188"/>
      <c r="O219" s="188"/>
      <c r="P219" s="188"/>
      <c r="Q219" s="188"/>
      <c r="R219" s="188"/>
      <c r="S219" s="188"/>
      <c r="T219" s="189"/>
      <c r="AT219" s="190" t="s">
        <v>1417</v>
      </c>
      <c r="AU219" s="190" t="s">
        <v>1360</v>
      </c>
      <c r="AV219" s="11" t="s">
        <v>1360</v>
      </c>
      <c r="AW219" s="11" t="s">
        <v>1316</v>
      </c>
      <c r="AX219" s="11" t="s">
        <v>1352</v>
      </c>
      <c r="AY219" s="190" t="s">
        <v>1404</v>
      </c>
    </row>
    <row r="220" spans="2:51" s="11" customFormat="1" ht="13.5">
      <c r="B220" s="181"/>
      <c r="D220" s="178" t="s">
        <v>1417</v>
      </c>
      <c r="E220" s="190" t="s">
        <v>1299</v>
      </c>
      <c r="F220" s="199" t="s">
        <v>697</v>
      </c>
      <c r="H220" s="200">
        <v>6</v>
      </c>
      <c r="I220" s="186"/>
      <c r="L220" s="181"/>
      <c r="M220" s="187"/>
      <c r="N220" s="188"/>
      <c r="O220" s="188"/>
      <c r="P220" s="188"/>
      <c r="Q220" s="188"/>
      <c r="R220" s="188"/>
      <c r="S220" s="188"/>
      <c r="T220" s="189"/>
      <c r="AT220" s="190" t="s">
        <v>1417</v>
      </c>
      <c r="AU220" s="190" t="s">
        <v>1360</v>
      </c>
      <c r="AV220" s="11" t="s">
        <v>1360</v>
      </c>
      <c r="AW220" s="11" t="s">
        <v>1316</v>
      </c>
      <c r="AX220" s="11" t="s">
        <v>1352</v>
      </c>
      <c r="AY220" s="190" t="s">
        <v>1404</v>
      </c>
    </row>
    <row r="221" spans="2:51" s="13" customFormat="1" ht="13.5">
      <c r="B221" s="201"/>
      <c r="D221" s="182" t="s">
        <v>1417</v>
      </c>
      <c r="E221" s="202" t="s">
        <v>1299</v>
      </c>
      <c r="F221" s="203" t="s">
        <v>1436</v>
      </c>
      <c r="H221" s="204">
        <v>128.5</v>
      </c>
      <c r="I221" s="205"/>
      <c r="L221" s="201"/>
      <c r="M221" s="206"/>
      <c r="N221" s="207"/>
      <c r="O221" s="207"/>
      <c r="P221" s="207"/>
      <c r="Q221" s="207"/>
      <c r="R221" s="207"/>
      <c r="S221" s="207"/>
      <c r="T221" s="208"/>
      <c r="AT221" s="209" t="s">
        <v>1417</v>
      </c>
      <c r="AU221" s="209" t="s">
        <v>1360</v>
      </c>
      <c r="AV221" s="13" t="s">
        <v>1411</v>
      </c>
      <c r="AW221" s="13" t="s">
        <v>1316</v>
      </c>
      <c r="AX221" s="13" t="s">
        <v>1300</v>
      </c>
      <c r="AY221" s="209" t="s">
        <v>1404</v>
      </c>
    </row>
    <row r="222" spans="2:65" s="1" customFormat="1" ht="22.5" customHeight="1">
      <c r="B222" s="165"/>
      <c r="C222" s="166" t="s">
        <v>878</v>
      </c>
      <c r="D222" s="166" t="s">
        <v>1406</v>
      </c>
      <c r="E222" s="167" t="s">
        <v>1543</v>
      </c>
      <c r="F222" s="168" t="s">
        <v>1544</v>
      </c>
      <c r="G222" s="169" t="s">
        <v>1545</v>
      </c>
      <c r="H222" s="170">
        <v>101</v>
      </c>
      <c r="I222" s="171"/>
      <c r="J222" s="172">
        <f>ROUND(I222*H222,2)</f>
        <v>0</v>
      </c>
      <c r="K222" s="168" t="s">
        <v>1410</v>
      </c>
      <c r="L222" s="35"/>
      <c r="M222" s="173" t="s">
        <v>1299</v>
      </c>
      <c r="N222" s="174" t="s">
        <v>1323</v>
      </c>
      <c r="O222" s="36"/>
      <c r="P222" s="175">
        <f>O222*H222</f>
        <v>0</v>
      </c>
      <c r="Q222" s="175">
        <v>0</v>
      </c>
      <c r="R222" s="175">
        <f>Q222*H222</f>
        <v>0</v>
      </c>
      <c r="S222" s="175">
        <v>0</v>
      </c>
      <c r="T222" s="176">
        <f>S222*H222</f>
        <v>0</v>
      </c>
      <c r="AR222" s="18" t="s">
        <v>1411</v>
      </c>
      <c r="AT222" s="18" t="s">
        <v>1406</v>
      </c>
      <c r="AU222" s="18" t="s">
        <v>1360</v>
      </c>
      <c r="AY222" s="18" t="s">
        <v>1404</v>
      </c>
      <c r="BE222" s="177">
        <f>IF(N222="základní",J222,0)</f>
        <v>0</v>
      </c>
      <c r="BF222" s="177">
        <f>IF(N222="snížená",J222,0)</f>
        <v>0</v>
      </c>
      <c r="BG222" s="177">
        <f>IF(N222="zákl. přenesená",J222,0)</f>
        <v>0</v>
      </c>
      <c r="BH222" s="177">
        <f>IF(N222="sníž. přenesená",J222,0)</f>
        <v>0</v>
      </c>
      <c r="BI222" s="177">
        <f>IF(N222="nulová",J222,0)</f>
        <v>0</v>
      </c>
      <c r="BJ222" s="18" t="s">
        <v>1300</v>
      </c>
      <c r="BK222" s="177">
        <f>ROUND(I222*H222,2)</f>
        <v>0</v>
      </c>
      <c r="BL222" s="18" t="s">
        <v>1411</v>
      </c>
      <c r="BM222" s="18" t="s">
        <v>1546</v>
      </c>
    </row>
    <row r="223" spans="2:47" s="1" customFormat="1" ht="13.5">
      <c r="B223" s="35"/>
      <c r="D223" s="178" t="s">
        <v>1413</v>
      </c>
      <c r="F223" s="179" t="s">
        <v>1547</v>
      </c>
      <c r="I223" s="134"/>
      <c r="L223" s="35"/>
      <c r="M223" s="65"/>
      <c r="N223" s="36"/>
      <c r="O223" s="36"/>
      <c r="P223" s="36"/>
      <c r="Q223" s="36"/>
      <c r="R223" s="36"/>
      <c r="S223" s="36"/>
      <c r="T223" s="66"/>
      <c r="AT223" s="18" t="s">
        <v>1413</v>
      </c>
      <c r="AU223" s="18" t="s">
        <v>1360</v>
      </c>
    </row>
    <row r="224" spans="2:47" s="1" customFormat="1" ht="162">
      <c r="B224" s="35"/>
      <c r="D224" s="178" t="s">
        <v>1415</v>
      </c>
      <c r="F224" s="180" t="s">
        <v>1539</v>
      </c>
      <c r="I224" s="134"/>
      <c r="L224" s="35"/>
      <c r="M224" s="65"/>
      <c r="N224" s="36"/>
      <c r="O224" s="36"/>
      <c r="P224" s="36"/>
      <c r="Q224" s="36"/>
      <c r="R224" s="36"/>
      <c r="S224" s="36"/>
      <c r="T224" s="66"/>
      <c r="AT224" s="18" t="s">
        <v>1415</v>
      </c>
      <c r="AU224" s="18" t="s">
        <v>1360</v>
      </c>
    </row>
    <row r="225" spans="2:51" s="11" customFormat="1" ht="13.5">
      <c r="B225" s="181"/>
      <c r="D225" s="178" t="s">
        <v>1417</v>
      </c>
      <c r="E225" s="190" t="s">
        <v>1299</v>
      </c>
      <c r="F225" s="199" t="s">
        <v>698</v>
      </c>
      <c r="H225" s="200">
        <v>101</v>
      </c>
      <c r="I225" s="186"/>
      <c r="L225" s="181"/>
      <c r="M225" s="187"/>
      <c r="N225" s="188"/>
      <c r="O225" s="188"/>
      <c r="P225" s="188"/>
      <c r="Q225" s="188"/>
      <c r="R225" s="188"/>
      <c r="S225" s="188"/>
      <c r="T225" s="189"/>
      <c r="AT225" s="190" t="s">
        <v>1417</v>
      </c>
      <c r="AU225" s="190" t="s">
        <v>1360</v>
      </c>
      <c r="AV225" s="11" t="s">
        <v>1360</v>
      </c>
      <c r="AW225" s="11" t="s">
        <v>1316</v>
      </c>
      <c r="AX225" s="11" t="s">
        <v>1300</v>
      </c>
      <c r="AY225" s="190" t="s">
        <v>1404</v>
      </c>
    </row>
    <row r="226" spans="2:51" s="12" customFormat="1" ht="13.5">
      <c r="B226" s="191"/>
      <c r="D226" s="182" t="s">
        <v>1417</v>
      </c>
      <c r="E226" s="211" t="s">
        <v>1299</v>
      </c>
      <c r="F226" s="212" t="s">
        <v>1549</v>
      </c>
      <c r="H226" s="213" t="s">
        <v>1299</v>
      </c>
      <c r="I226" s="195"/>
      <c r="L226" s="191"/>
      <c r="M226" s="196"/>
      <c r="N226" s="197"/>
      <c r="O226" s="197"/>
      <c r="P226" s="197"/>
      <c r="Q226" s="197"/>
      <c r="R226" s="197"/>
      <c r="S226" s="197"/>
      <c r="T226" s="198"/>
      <c r="AT226" s="194" t="s">
        <v>1417</v>
      </c>
      <c r="AU226" s="194" t="s">
        <v>1360</v>
      </c>
      <c r="AV226" s="12" t="s">
        <v>1300</v>
      </c>
      <c r="AW226" s="12" t="s">
        <v>1316</v>
      </c>
      <c r="AX226" s="12" t="s">
        <v>1352</v>
      </c>
      <c r="AY226" s="194" t="s">
        <v>1404</v>
      </c>
    </row>
    <row r="227" spans="2:65" s="1" customFormat="1" ht="22.5" customHeight="1">
      <c r="B227" s="165"/>
      <c r="C227" s="166" t="s">
        <v>888</v>
      </c>
      <c r="D227" s="166" t="s">
        <v>1406</v>
      </c>
      <c r="E227" s="167" t="s">
        <v>1551</v>
      </c>
      <c r="F227" s="168" t="s">
        <v>1552</v>
      </c>
      <c r="G227" s="169" t="s">
        <v>1427</v>
      </c>
      <c r="H227" s="170">
        <v>16.99</v>
      </c>
      <c r="I227" s="171"/>
      <c r="J227" s="172">
        <f>ROUND(I227*H227,2)</f>
        <v>0</v>
      </c>
      <c r="K227" s="168" t="s">
        <v>1410</v>
      </c>
      <c r="L227" s="35"/>
      <c r="M227" s="173" t="s">
        <v>1299</v>
      </c>
      <c r="N227" s="174" t="s">
        <v>1323</v>
      </c>
      <c r="O227" s="36"/>
      <c r="P227" s="175">
        <f>O227*H227</f>
        <v>0</v>
      </c>
      <c r="Q227" s="175">
        <v>0</v>
      </c>
      <c r="R227" s="175">
        <f>Q227*H227</f>
        <v>0</v>
      </c>
      <c r="S227" s="175">
        <v>0</v>
      </c>
      <c r="T227" s="176">
        <f>S227*H227</f>
        <v>0</v>
      </c>
      <c r="AR227" s="18" t="s">
        <v>1411</v>
      </c>
      <c r="AT227" s="18" t="s">
        <v>1406</v>
      </c>
      <c r="AU227" s="18" t="s">
        <v>1360</v>
      </c>
      <c r="AY227" s="18" t="s">
        <v>1404</v>
      </c>
      <c r="BE227" s="177">
        <f>IF(N227="základní",J227,0)</f>
        <v>0</v>
      </c>
      <c r="BF227" s="177">
        <f>IF(N227="snížená",J227,0)</f>
        <v>0</v>
      </c>
      <c r="BG227" s="177">
        <f>IF(N227="zákl. přenesená",J227,0)</f>
        <v>0</v>
      </c>
      <c r="BH227" s="177">
        <f>IF(N227="sníž. přenesená",J227,0)</f>
        <v>0</v>
      </c>
      <c r="BI227" s="177">
        <f>IF(N227="nulová",J227,0)</f>
        <v>0</v>
      </c>
      <c r="BJ227" s="18" t="s">
        <v>1300</v>
      </c>
      <c r="BK227" s="177">
        <f>ROUND(I227*H227,2)</f>
        <v>0</v>
      </c>
      <c r="BL227" s="18" t="s">
        <v>1411</v>
      </c>
      <c r="BM227" s="18" t="s">
        <v>1553</v>
      </c>
    </row>
    <row r="228" spans="2:47" s="1" customFormat="1" ht="27">
      <c r="B228" s="35"/>
      <c r="D228" s="178" t="s">
        <v>1413</v>
      </c>
      <c r="F228" s="179" t="s">
        <v>1554</v>
      </c>
      <c r="I228" s="134"/>
      <c r="L228" s="35"/>
      <c r="M228" s="65"/>
      <c r="N228" s="36"/>
      <c r="O228" s="36"/>
      <c r="P228" s="36"/>
      <c r="Q228" s="36"/>
      <c r="R228" s="36"/>
      <c r="S228" s="36"/>
      <c r="T228" s="66"/>
      <c r="AT228" s="18" t="s">
        <v>1413</v>
      </c>
      <c r="AU228" s="18" t="s">
        <v>1360</v>
      </c>
    </row>
    <row r="229" spans="2:47" s="1" customFormat="1" ht="162">
      <c r="B229" s="35"/>
      <c r="D229" s="178" t="s">
        <v>1415</v>
      </c>
      <c r="F229" s="180" t="s">
        <v>1276</v>
      </c>
      <c r="I229" s="134"/>
      <c r="L229" s="35"/>
      <c r="M229" s="65"/>
      <c r="N229" s="36"/>
      <c r="O229" s="36"/>
      <c r="P229" s="36"/>
      <c r="Q229" s="36"/>
      <c r="R229" s="36"/>
      <c r="S229" s="36"/>
      <c r="T229" s="66"/>
      <c r="AT229" s="18" t="s">
        <v>1415</v>
      </c>
      <c r="AU229" s="18" t="s">
        <v>1360</v>
      </c>
    </row>
    <row r="230" spans="2:51" s="12" customFormat="1" ht="13.5">
      <c r="B230" s="191"/>
      <c r="D230" s="178" t="s">
        <v>1417</v>
      </c>
      <c r="E230" s="192" t="s">
        <v>1299</v>
      </c>
      <c r="F230" s="193" t="s">
        <v>817</v>
      </c>
      <c r="H230" s="194" t="s">
        <v>1299</v>
      </c>
      <c r="I230" s="195"/>
      <c r="L230" s="191"/>
      <c r="M230" s="196"/>
      <c r="N230" s="197"/>
      <c r="O230" s="197"/>
      <c r="P230" s="197"/>
      <c r="Q230" s="197"/>
      <c r="R230" s="197"/>
      <c r="S230" s="197"/>
      <c r="T230" s="198"/>
      <c r="AT230" s="194" t="s">
        <v>1417</v>
      </c>
      <c r="AU230" s="194" t="s">
        <v>1360</v>
      </c>
      <c r="AV230" s="12" t="s">
        <v>1300</v>
      </c>
      <c r="AW230" s="12" t="s">
        <v>1316</v>
      </c>
      <c r="AX230" s="12" t="s">
        <v>1352</v>
      </c>
      <c r="AY230" s="194" t="s">
        <v>1404</v>
      </c>
    </row>
    <row r="231" spans="2:51" s="11" customFormat="1" ht="13.5">
      <c r="B231" s="181"/>
      <c r="D231" s="178" t="s">
        <v>1417</v>
      </c>
      <c r="E231" s="190" t="s">
        <v>1299</v>
      </c>
      <c r="F231" s="199" t="s">
        <v>699</v>
      </c>
      <c r="H231" s="200">
        <v>7</v>
      </c>
      <c r="I231" s="186"/>
      <c r="L231" s="181"/>
      <c r="M231" s="187"/>
      <c r="N231" s="188"/>
      <c r="O231" s="188"/>
      <c r="P231" s="188"/>
      <c r="Q231" s="188"/>
      <c r="R231" s="188"/>
      <c r="S231" s="188"/>
      <c r="T231" s="189"/>
      <c r="AT231" s="190" t="s">
        <v>1417</v>
      </c>
      <c r="AU231" s="190" t="s">
        <v>1360</v>
      </c>
      <c r="AV231" s="11" t="s">
        <v>1360</v>
      </c>
      <c r="AW231" s="11" t="s">
        <v>1316</v>
      </c>
      <c r="AX231" s="11" t="s">
        <v>1352</v>
      </c>
      <c r="AY231" s="190" t="s">
        <v>1404</v>
      </c>
    </row>
    <row r="232" spans="2:51" s="12" customFormat="1" ht="13.5">
      <c r="B232" s="191"/>
      <c r="D232" s="178" t="s">
        <v>1417</v>
      </c>
      <c r="E232" s="192" t="s">
        <v>1299</v>
      </c>
      <c r="F232" s="193" t="s">
        <v>665</v>
      </c>
      <c r="H232" s="194" t="s">
        <v>1299</v>
      </c>
      <c r="I232" s="195"/>
      <c r="L232" s="191"/>
      <c r="M232" s="196"/>
      <c r="N232" s="197"/>
      <c r="O232" s="197"/>
      <c r="P232" s="197"/>
      <c r="Q232" s="197"/>
      <c r="R232" s="197"/>
      <c r="S232" s="197"/>
      <c r="T232" s="198"/>
      <c r="AT232" s="194" t="s">
        <v>1417</v>
      </c>
      <c r="AU232" s="194" t="s">
        <v>1360</v>
      </c>
      <c r="AV232" s="12" t="s">
        <v>1300</v>
      </c>
      <c r="AW232" s="12" t="s">
        <v>1316</v>
      </c>
      <c r="AX232" s="12" t="s">
        <v>1352</v>
      </c>
      <c r="AY232" s="194" t="s">
        <v>1404</v>
      </c>
    </row>
    <row r="233" spans="2:51" s="11" customFormat="1" ht="13.5">
      <c r="B233" s="181"/>
      <c r="D233" s="178" t="s">
        <v>1417</v>
      </c>
      <c r="E233" s="190" t="s">
        <v>1299</v>
      </c>
      <c r="F233" s="199" t="s">
        <v>1299</v>
      </c>
      <c r="H233" s="200">
        <v>0</v>
      </c>
      <c r="I233" s="186"/>
      <c r="L233" s="181"/>
      <c r="M233" s="187"/>
      <c r="N233" s="188"/>
      <c r="O233" s="188"/>
      <c r="P233" s="188"/>
      <c r="Q233" s="188"/>
      <c r="R233" s="188"/>
      <c r="S233" s="188"/>
      <c r="T233" s="189"/>
      <c r="AT233" s="190" t="s">
        <v>1417</v>
      </c>
      <c r="AU233" s="190" t="s">
        <v>1360</v>
      </c>
      <c r="AV233" s="11" t="s">
        <v>1360</v>
      </c>
      <c r="AW233" s="11" t="s">
        <v>1316</v>
      </c>
      <c r="AX233" s="11" t="s">
        <v>1352</v>
      </c>
      <c r="AY233" s="190" t="s">
        <v>1404</v>
      </c>
    </row>
    <row r="234" spans="2:51" s="12" customFormat="1" ht="13.5">
      <c r="B234" s="191"/>
      <c r="D234" s="178" t="s">
        <v>1417</v>
      </c>
      <c r="E234" s="192" t="s">
        <v>1299</v>
      </c>
      <c r="F234" s="193" t="s">
        <v>821</v>
      </c>
      <c r="H234" s="194" t="s">
        <v>1299</v>
      </c>
      <c r="I234" s="195"/>
      <c r="L234" s="191"/>
      <c r="M234" s="196"/>
      <c r="N234" s="197"/>
      <c r="O234" s="197"/>
      <c r="P234" s="197"/>
      <c r="Q234" s="197"/>
      <c r="R234" s="197"/>
      <c r="S234" s="197"/>
      <c r="T234" s="198"/>
      <c r="AT234" s="194" t="s">
        <v>1417</v>
      </c>
      <c r="AU234" s="194" t="s">
        <v>1360</v>
      </c>
      <c r="AV234" s="12" t="s">
        <v>1300</v>
      </c>
      <c r="AW234" s="12" t="s">
        <v>1316</v>
      </c>
      <c r="AX234" s="12" t="s">
        <v>1352</v>
      </c>
      <c r="AY234" s="194" t="s">
        <v>1404</v>
      </c>
    </row>
    <row r="235" spans="2:51" s="11" customFormat="1" ht="13.5">
      <c r="B235" s="181"/>
      <c r="D235" s="178" t="s">
        <v>1417</v>
      </c>
      <c r="E235" s="190" t="s">
        <v>1299</v>
      </c>
      <c r="F235" s="199" t="s">
        <v>700</v>
      </c>
      <c r="H235" s="200">
        <v>7.29</v>
      </c>
      <c r="I235" s="186"/>
      <c r="L235" s="181"/>
      <c r="M235" s="187"/>
      <c r="N235" s="188"/>
      <c r="O235" s="188"/>
      <c r="P235" s="188"/>
      <c r="Q235" s="188"/>
      <c r="R235" s="188"/>
      <c r="S235" s="188"/>
      <c r="T235" s="189"/>
      <c r="AT235" s="190" t="s">
        <v>1417</v>
      </c>
      <c r="AU235" s="190" t="s">
        <v>1360</v>
      </c>
      <c r="AV235" s="11" t="s">
        <v>1360</v>
      </c>
      <c r="AW235" s="11" t="s">
        <v>1316</v>
      </c>
      <c r="AX235" s="11" t="s">
        <v>1352</v>
      </c>
      <c r="AY235" s="190" t="s">
        <v>1404</v>
      </c>
    </row>
    <row r="236" spans="2:51" s="11" customFormat="1" ht="13.5">
      <c r="B236" s="181"/>
      <c r="D236" s="178" t="s">
        <v>1417</v>
      </c>
      <c r="E236" s="190" t="s">
        <v>1299</v>
      </c>
      <c r="F236" s="199" t="s">
        <v>1299</v>
      </c>
      <c r="H236" s="200">
        <v>0</v>
      </c>
      <c r="I236" s="186"/>
      <c r="L236" s="181"/>
      <c r="M236" s="187"/>
      <c r="N236" s="188"/>
      <c r="O236" s="188"/>
      <c r="P236" s="188"/>
      <c r="Q236" s="188"/>
      <c r="R236" s="188"/>
      <c r="S236" s="188"/>
      <c r="T236" s="189"/>
      <c r="AT236" s="190" t="s">
        <v>1417</v>
      </c>
      <c r="AU236" s="190" t="s">
        <v>1360</v>
      </c>
      <c r="AV236" s="11" t="s">
        <v>1360</v>
      </c>
      <c r="AW236" s="11" t="s">
        <v>1316</v>
      </c>
      <c r="AX236" s="11" t="s">
        <v>1352</v>
      </c>
      <c r="AY236" s="190" t="s">
        <v>1404</v>
      </c>
    </row>
    <row r="237" spans="2:51" s="12" customFormat="1" ht="13.5">
      <c r="B237" s="191"/>
      <c r="D237" s="178" t="s">
        <v>1417</v>
      </c>
      <c r="E237" s="192" t="s">
        <v>1299</v>
      </c>
      <c r="F237" s="193" t="s">
        <v>823</v>
      </c>
      <c r="H237" s="194" t="s">
        <v>1299</v>
      </c>
      <c r="I237" s="195"/>
      <c r="L237" s="191"/>
      <c r="M237" s="196"/>
      <c r="N237" s="197"/>
      <c r="O237" s="197"/>
      <c r="P237" s="197"/>
      <c r="Q237" s="197"/>
      <c r="R237" s="197"/>
      <c r="S237" s="197"/>
      <c r="T237" s="198"/>
      <c r="AT237" s="194" t="s">
        <v>1417</v>
      </c>
      <c r="AU237" s="194" t="s">
        <v>1360</v>
      </c>
      <c r="AV237" s="12" t="s">
        <v>1300</v>
      </c>
      <c r="AW237" s="12" t="s">
        <v>1316</v>
      </c>
      <c r="AX237" s="12" t="s">
        <v>1352</v>
      </c>
      <c r="AY237" s="194" t="s">
        <v>1404</v>
      </c>
    </row>
    <row r="238" spans="2:51" s="11" customFormat="1" ht="13.5">
      <c r="B238" s="181"/>
      <c r="D238" s="178" t="s">
        <v>1417</v>
      </c>
      <c r="E238" s="190" t="s">
        <v>1299</v>
      </c>
      <c r="F238" s="199" t="s">
        <v>701</v>
      </c>
      <c r="H238" s="200">
        <v>2.7</v>
      </c>
      <c r="I238" s="186"/>
      <c r="L238" s="181"/>
      <c r="M238" s="187"/>
      <c r="N238" s="188"/>
      <c r="O238" s="188"/>
      <c r="P238" s="188"/>
      <c r="Q238" s="188"/>
      <c r="R238" s="188"/>
      <c r="S238" s="188"/>
      <c r="T238" s="189"/>
      <c r="AT238" s="190" t="s">
        <v>1417</v>
      </c>
      <c r="AU238" s="190" t="s">
        <v>1360</v>
      </c>
      <c r="AV238" s="11" t="s">
        <v>1360</v>
      </c>
      <c r="AW238" s="11" t="s">
        <v>1316</v>
      </c>
      <c r="AX238" s="11" t="s">
        <v>1352</v>
      </c>
      <c r="AY238" s="190" t="s">
        <v>1404</v>
      </c>
    </row>
    <row r="239" spans="2:51" s="13" customFormat="1" ht="13.5">
      <c r="B239" s="201"/>
      <c r="D239" s="182" t="s">
        <v>1417</v>
      </c>
      <c r="E239" s="202" t="s">
        <v>1299</v>
      </c>
      <c r="F239" s="203" t="s">
        <v>1436</v>
      </c>
      <c r="H239" s="204">
        <v>16.99</v>
      </c>
      <c r="I239" s="205"/>
      <c r="L239" s="201"/>
      <c r="M239" s="206"/>
      <c r="N239" s="207"/>
      <c r="O239" s="207"/>
      <c r="P239" s="207"/>
      <c r="Q239" s="207"/>
      <c r="R239" s="207"/>
      <c r="S239" s="207"/>
      <c r="T239" s="208"/>
      <c r="AT239" s="209" t="s">
        <v>1417</v>
      </c>
      <c r="AU239" s="209" t="s">
        <v>1360</v>
      </c>
      <c r="AV239" s="13" t="s">
        <v>1411</v>
      </c>
      <c r="AW239" s="13" t="s">
        <v>1316</v>
      </c>
      <c r="AX239" s="13" t="s">
        <v>1300</v>
      </c>
      <c r="AY239" s="209" t="s">
        <v>1404</v>
      </c>
    </row>
    <row r="240" spans="2:65" s="1" customFormat="1" ht="22.5" customHeight="1">
      <c r="B240" s="165"/>
      <c r="C240" s="166" t="s">
        <v>893</v>
      </c>
      <c r="D240" s="166" t="s">
        <v>1406</v>
      </c>
      <c r="E240" s="167" t="s">
        <v>826</v>
      </c>
      <c r="F240" s="168" t="s">
        <v>827</v>
      </c>
      <c r="G240" s="169" t="s">
        <v>1427</v>
      </c>
      <c r="H240" s="170">
        <v>16.99</v>
      </c>
      <c r="I240" s="171"/>
      <c r="J240" s="172">
        <f>ROUND(I240*H240,2)</f>
        <v>0</v>
      </c>
      <c r="K240" s="168" t="s">
        <v>1410</v>
      </c>
      <c r="L240" s="35"/>
      <c r="M240" s="173" t="s">
        <v>1299</v>
      </c>
      <c r="N240" s="174" t="s">
        <v>1323</v>
      </c>
      <c r="O240" s="36"/>
      <c r="P240" s="175">
        <f>O240*H240</f>
        <v>0</v>
      </c>
      <c r="Q240" s="175">
        <v>0</v>
      </c>
      <c r="R240" s="175">
        <f>Q240*H240</f>
        <v>0</v>
      </c>
      <c r="S240" s="175">
        <v>0</v>
      </c>
      <c r="T240" s="176">
        <f>S240*H240</f>
        <v>0</v>
      </c>
      <c r="AR240" s="18" t="s">
        <v>1411</v>
      </c>
      <c r="AT240" s="18" t="s">
        <v>1406</v>
      </c>
      <c r="AU240" s="18" t="s">
        <v>1360</v>
      </c>
      <c r="AY240" s="18" t="s">
        <v>1404</v>
      </c>
      <c r="BE240" s="177">
        <f>IF(N240="základní",J240,0)</f>
        <v>0</v>
      </c>
      <c r="BF240" s="177">
        <f>IF(N240="snížená",J240,0)</f>
        <v>0</v>
      </c>
      <c r="BG240" s="177">
        <f>IF(N240="zákl. přenesená",J240,0)</f>
        <v>0</v>
      </c>
      <c r="BH240" s="177">
        <f>IF(N240="sníž. přenesená",J240,0)</f>
        <v>0</v>
      </c>
      <c r="BI240" s="177">
        <f>IF(N240="nulová",J240,0)</f>
        <v>0</v>
      </c>
      <c r="BJ240" s="18" t="s">
        <v>1300</v>
      </c>
      <c r="BK240" s="177">
        <f>ROUND(I240*H240,2)</f>
        <v>0</v>
      </c>
      <c r="BL240" s="18" t="s">
        <v>1411</v>
      </c>
      <c r="BM240" s="18" t="s">
        <v>828</v>
      </c>
    </row>
    <row r="241" spans="2:47" s="1" customFormat="1" ht="40.5">
      <c r="B241" s="35"/>
      <c r="D241" s="178" t="s">
        <v>1413</v>
      </c>
      <c r="F241" s="179" t="s">
        <v>829</v>
      </c>
      <c r="I241" s="134"/>
      <c r="L241" s="35"/>
      <c r="M241" s="65"/>
      <c r="N241" s="36"/>
      <c r="O241" s="36"/>
      <c r="P241" s="36"/>
      <c r="Q241" s="36"/>
      <c r="R241" s="36"/>
      <c r="S241" s="36"/>
      <c r="T241" s="66"/>
      <c r="AT241" s="18" t="s">
        <v>1413</v>
      </c>
      <c r="AU241" s="18" t="s">
        <v>1360</v>
      </c>
    </row>
    <row r="242" spans="2:47" s="1" customFormat="1" ht="162">
      <c r="B242" s="35"/>
      <c r="D242" s="182" t="s">
        <v>1415</v>
      </c>
      <c r="F242" s="210" t="s">
        <v>830</v>
      </c>
      <c r="I242" s="134"/>
      <c r="L242" s="35"/>
      <c r="M242" s="65"/>
      <c r="N242" s="36"/>
      <c r="O242" s="36"/>
      <c r="P242" s="36"/>
      <c r="Q242" s="36"/>
      <c r="R242" s="36"/>
      <c r="S242" s="36"/>
      <c r="T242" s="66"/>
      <c r="AT242" s="18" t="s">
        <v>1415</v>
      </c>
      <c r="AU242" s="18" t="s">
        <v>1360</v>
      </c>
    </row>
    <row r="243" spans="2:65" s="1" customFormat="1" ht="22.5" customHeight="1">
      <c r="B243" s="165"/>
      <c r="C243" s="166" t="s">
        <v>903</v>
      </c>
      <c r="D243" s="166" t="s">
        <v>1406</v>
      </c>
      <c r="E243" s="167" t="s">
        <v>832</v>
      </c>
      <c r="F243" s="168" t="s">
        <v>833</v>
      </c>
      <c r="G243" s="169" t="s">
        <v>1427</v>
      </c>
      <c r="H243" s="170">
        <v>6.39</v>
      </c>
      <c r="I243" s="171"/>
      <c r="J243" s="172">
        <f>ROUND(I243*H243,2)</f>
        <v>0</v>
      </c>
      <c r="K243" s="168" t="s">
        <v>1410</v>
      </c>
      <c r="L243" s="35"/>
      <c r="M243" s="173" t="s">
        <v>1299</v>
      </c>
      <c r="N243" s="174" t="s">
        <v>1323</v>
      </c>
      <c r="O243" s="36"/>
      <c r="P243" s="175">
        <f>O243*H243</f>
        <v>0</v>
      </c>
      <c r="Q243" s="175">
        <v>0</v>
      </c>
      <c r="R243" s="175">
        <f>Q243*H243</f>
        <v>0</v>
      </c>
      <c r="S243" s="175">
        <v>0</v>
      </c>
      <c r="T243" s="176">
        <f>S243*H243</f>
        <v>0</v>
      </c>
      <c r="AR243" s="18" t="s">
        <v>1411</v>
      </c>
      <c r="AT243" s="18" t="s">
        <v>1406</v>
      </c>
      <c r="AU243" s="18" t="s">
        <v>1360</v>
      </c>
      <c r="AY243" s="18" t="s">
        <v>1404</v>
      </c>
      <c r="BE243" s="177">
        <f>IF(N243="základní",J243,0)</f>
        <v>0</v>
      </c>
      <c r="BF243" s="177">
        <f>IF(N243="snížená",J243,0)</f>
        <v>0</v>
      </c>
      <c r="BG243" s="177">
        <f>IF(N243="zákl. přenesená",J243,0)</f>
        <v>0</v>
      </c>
      <c r="BH243" s="177">
        <f>IF(N243="sníž. přenesená",J243,0)</f>
        <v>0</v>
      </c>
      <c r="BI243" s="177">
        <f>IF(N243="nulová",J243,0)</f>
        <v>0</v>
      </c>
      <c r="BJ243" s="18" t="s">
        <v>1300</v>
      </c>
      <c r="BK243" s="177">
        <f>ROUND(I243*H243,2)</f>
        <v>0</v>
      </c>
      <c r="BL243" s="18" t="s">
        <v>1411</v>
      </c>
      <c r="BM243" s="18" t="s">
        <v>834</v>
      </c>
    </row>
    <row r="244" spans="2:47" s="1" customFormat="1" ht="40.5">
      <c r="B244" s="35"/>
      <c r="D244" s="178" t="s">
        <v>1413</v>
      </c>
      <c r="F244" s="179" t="s">
        <v>835</v>
      </c>
      <c r="I244" s="134"/>
      <c r="L244" s="35"/>
      <c r="M244" s="65"/>
      <c r="N244" s="36"/>
      <c r="O244" s="36"/>
      <c r="P244" s="36"/>
      <c r="Q244" s="36"/>
      <c r="R244" s="36"/>
      <c r="S244" s="36"/>
      <c r="T244" s="66"/>
      <c r="AT244" s="18" t="s">
        <v>1413</v>
      </c>
      <c r="AU244" s="18" t="s">
        <v>1360</v>
      </c>
    </row>
    <row r="245" spans="2:47" s="1" customFormat="1" ht="121.5">
      <c r="B245" s="35"/>
      <c r="D245" s="178" t="s">
        <v>1415</v>
      </c>
      <c r="F245" s="180" t="s">
        <v>836</v>
      </c>
      <c r="I245" s="134"/>
      <c r="L245" s="35"/>
      <c r="M245" s="65"/>
      <c r="N245" s="36"/>
      <c r="O245" s="36"/>
      <c r="P245" s="36"/>
      <c r="Q245" s="36"/>
      <c r="R245" s="36"/>
      <c r="S245" s="36"/>
      <c r="T245" s="66"/>
      <c r="AT245" s="18" t="s">
        <v>1415</v>
      </c>
      <c r="AU245" s="18" t="s">
        <v>1360</v>
      </c>
    </row>
    <row r="246" spans="2:51" s="12" customFormat="1" ht="13.5">
      <c r="B246" s="191"/>
      <c r="D246" s="178" t="s">
        <v>1417</v>
      </c>
      <c r="E246" s="192" t="s">
        <v>1299</v>
      </c>
      <c r="F246" s="193" t="s">
        <v>702</v>
      </c>
      <c r="H246" s="194" t="s">
        <v>1299</v>
      </c>
      <c r="I246" s="195"/>
      <c r="L246" s="191"/>
      <c r="M246" s="196"/>
      <c r="N246" s="197"/>
      <c r="O246" s="197"/>
      <c r="P246" s="197"/>
      <c r="Q246" s="197"/>
      <c r="R246" s="197"/>
      <c r="S246" s="197"/>
      <c r="T246" s="198"/>
      <c r="AT246" s="194" t="s">
        <v>1417</v>
      </c>
      <c r="AU246" s="194" t="s">
        <v>1360</v>
      </c>
      <c r="AV246" s="12" t="s">
        <v>1300</v>
      </c>
      <c r="AW246" s="12" t="s">
        <v>1316</v>
      </c>
      <c r="AX246" s="12" t="s">
        <v>1352</v>
      </c>
      <c r="AY246" s="194" t="s">
        <v>1404</v>
      </c>
    </row>
    <row r="247" spans="2:51" s="11" customFormat="1" ht="13.5">
      <c r="B247" s="181"/>
      <c r="D247" s="178" t="s">
        <v>1417</v>
      </c>
      <c r="E247" s="190" t="s">
        <v>1299</v>
      </c>
      <c r="F247" s="199" t="s">
        <v>703</v>
      </c>
      <c r="H247" s="200">
        <v>4.05</v>
      </c>
      <c r="I247" s="186"/>
      <c r="L247" s="181"/>
      <c r="M247" s="187"/>
      <c r="N247" s="188"/>
      <c r="O247" s="188"/>
      <c r="P247" s="188"/>
      <c r="Q247" s="188"/>
      <c r="R247" s="188"/>
      <c r="S247" s="188"/>
      <c r="T247" s="189"/>
      <c r="AT247" s="190" t="s">
        <v>1417</v>
      </c>
      <c r="AU247" s="190" t="s">
        <v>1360</v>
      </c>
      <c r="AV247" s="11" t="s">
        <v>1360</v>
      </c>
      <c r="AW247" s="11" t="s">
        <v>1316</v>
      </c>
      <c r="AX247" s="11" t="s">
        <v>1352</v>
      </c>
      <c r="AY247" s="190" t="s">
        <v>1404</v>
      </c>
    </row>
    <row r="248" spans="2:51" s="11" customFormat="1" ht="13.5">
      <c r="B248" s="181"/>
      <c r="D248" s="178" t="s">
        <v>1417</v>
      </c>
      <c r="E248" s="190" t="s">
        <v>1299</v>
      </c>
      <c r="F248" s="199" t="s">
        <v>1299</v>
      </c>
      <c r="H248" s="200">
        <v>0</v>
      </c>
      <c r="I248" s="186"/>
      <c r="L248" s="181"/>
      <c r="M248" s="187"/>
      <c r="N248" s="188"/>
      <c r="O248" s="188"/>
      <c r="P248" s="188"/>
      <c r="Q248" s="188"/>
      <c r="R248" s="188"/>
      <c r="S248" s="188"/>
      <c r="T248" s="189"/>
      <c r="AT248" s="190" t="s">
        <v>1417</v>
      </c>
      <c r="AU248" s="190" t="s">
        <v>1360</v>
      </c>
      <c r="AV248" s="11" t="s">
        <v>1360</v>
      </c>
      <c r="AW248" s="11" t="s">
        <v>1316</v>
      </c>
      <c r="AX248" s="11" t="s">
        <v>1352</v>
      </c>
      <c r="AY248" s="190" t="s">
        <v>1404</v>
      </c>
    </row>
    <row r="249" spans="2:51" s="12" customFormat="1" ht="13.5">
      <c r="B249" s="191"/>
      <c r="D249" s="178" t="s">
        <v>1417</v>
      </c>
      <c r="E249" s="192" t="s">
        <v>1299</v>
      </c>
      <c r="F249" s="193" t="s">
        <v>704</v>
      </c>
      <c r="H249" s="194" t="s">
        <v>1299</v>
      </c>
      <c r="I249" s="195"/>
      <c r="L249" s="191"/>
      <c r="M249" s="196"/>
      <c r="N249" s="197"/>
      <c r="O249" s="197"/>
      <c r="P249" s="197"/>
      <c r="Q249" s="197"/>
      <c r="R249" s="197"/>
      <c r="S249" s="197"/>
      <c r="T249" s="198"/>
      <c r="AT249" s="194" t="s">
        <v>1417</v>
      </c>
      <c r="AU249" s="194" t="s">
        <v>1360</v>
      </c>
      <c r="AV249" s="12" t="s">
        <v>1300</v>
      </c>
      <c r="AW249" s="12" t="s">
        <v>1316</v>
      </c>
      <c r="AX249" s="12" t="s">
        <v>1352</v>
      </c>
      <c r="AY249" s="194" t="s">
        <v>1404</v>
      </c>
    </row>
    <row r="250" spans="2:51" s="11" customFormat="1" ht="13.5">
      <c r="B250" s="181"/>
      <c r="D250" s="178" t="s">
        <v>1417</v>
      </c>
      <c r="E250" s="190" t="s">
        <v>1299</v>
      </c>
      <c r="F250" s="199" t="s">
        <v>705</v>
      </c>
      <c r="H250" s="200">
        <v>2.34</v>
      </c>
      <c r="I250" s="186"/>
      <c r="L250" s="181"/>
      <c r="M250" s="187"/>
      <c r="N250" s="188"/>
      <c r="O250" s="188"/>
      <c r="P250" s="188"/>
      <c r="Q250" s="188"/>
      <c r="R250" s="188"/>
      <c r="S250" s="188"/>
      <c r="T250" s="189"/>
      <c r="AT250" s="190" t="s">
        <v>1417</v>
      </c>
      <c r="AU250" s="190" t="s">
        <v>1360</v>
      </c>
      <c r="AV250" s="11" t="s">
        <v>1360</v>
      </c>
      <c r="AW250" s="11" t="s">
        <v>1316</v>
      </c>
      <c r="AX250" s="11" t="s">
        <v>1352</v>
      </c>
      <c r="AY250" s="190" t="s">
        <v>1404</v>
      </c>
    </row>
    <row r="251" spans="2:51" s="13" customFormat="1" ht="13.5">
      <c r="B251" s="201"/>
      <c r="D251" s="182" t="s">
        <v>1417</v>
      </c>
      <c r="E251" s="202" t="s">
        <v>1299</v>
      </c>
      <c r="F251" s="203" t="s">
        <v>1436</v>
      </c>
      <c r="H251" s="204">
        <v>6.39</v>
      </c>
      <c r="I251" s="205"/>
      <c r="L251" s="201"/>
      <c r="M251" s="206"/>
      <c r="N251" s="207"/>
      <c r="O251" s="207"/>
      <c r="P251" s="207"/>
      <c r="Q251" s="207"/>
      <c r="R251" s="207"/>
      <c r="S251" s="207"/>
      <c r="T251" s="208"/>
      <c r="AT251" s="209" t="s">
        <v>1417</v>
      </c>
      <c r="AU251" s="209" t="s">
        <v>1360</v>
      </c>
      <c r="AV251" s="13" t="s">
        <v>1411</v>
      </c>
      <c r="AW251" s="13" t="s">
        <v>1316</v>
      </c>
      <c r="AX251" s="13" t="s">
        <v>1300</v>
      </c>
      <c r="AY251" s="209" t="s">
        <v>1404</v>
      </c>
    </row>
    <row r="252" spans="2:65" s="1" customFormat="1" ht="22.5" customHeight="1">
      <c r="B252" s="165"/>
      <c r="C252" s="214" t="s">
        <v>912</v>
      </c>
      <c r="D252" s="214" t="s">
        <v>841</v>
      </c>
      <c r="E252" s="215" t="s">
        <v>842</v>
      </c>
      <c r="F252" s="216" t="s">
        <v>843</v>
      </c>
      <c r="G252" s="217" t="s">
        <v>1545</v>
      </c>
      <c r="H252" s="218">
        <v>11.502</v>
      </c>
      <c r="I252" s="219"/>
      <c r="J252" s="220">
        <f>ROUND(I252*H252,2)</f>
        <v>0</v>
      </c>
      <c r="K252" s="216" t="s">
        <v>1410</v>
      </c>
      <c r="L252" s="221"/>
      <c r="M252" s="222" t="s">
        <v>1299</v>
      </c>
      <c r="N252" s="223" t="s">
        <v>1323</v>
      </c>
      <c r="O252" s="36"/>
      <c r="P252" s="175">
        <f>O252*H252</f>
        <v>0</v>
      </c>
      <c r="Q252" s="175">
        <v>1</v>
      </c>
      <c r="R252" s="175">
        <f>Q252*H252</f>
        <v>11.502</v>
      </c>
      <c r="S252" s="175">
        <v>0</v>
      </c>
      <c r="T252" s="176">
        <f>S252*H252</f>
        <v>0</v>
      </c>
      <c r="AR252" s="18" t="s">
        <v>1469</v>
      </c>
      <c r="AT252" s="18" t="s">
        <v>841</v>
      </c>
      <c r="AU252" s="18" t="s">
        <v>1360</v>
      </c>
      <c r="AY252" s="18" t="s">
        <v>1404</v>
      </c>
      <c r="BE252" s="177">
        <f>IF(N252="základní",J252,0)</f>
        <v>0</v>
      </c>
      <c r="BF252" s="177">
        <f>IF(N252="snížená",J252,0)</f>
        <v>0</v>
      </c>
      <c r="BG252" s="177">
        <f>IF(N252="zákl. přenesená",J252,0)</f>
        <v>0</v>
      </c>
      <c r="BH252" s="177">
        <f>IF(N252="sníž. přenesená",J252,0)</f>
        <v>0</v>
      </c>
      <c r="BI252" s="177">
        <f>IF(N252="nulová",J252,0)</f>
        <v>0</v>
      </c>
      <c r="BJ252" s="18" t="s">
        <v>1300</v>
      </c>
      <c r="BK252" s="177">
        <f>ROUND(I252*H252,2)</f>
        <v>0</v>
      </c>
      <c r="BL252" s="18" t="s">
        <v>1411</v>
      </c>
      <c r="BM252" s="18" t="s">
        <v>706</v>
      </c>
    </row>
    <row r="253" spans="2:47" s="1" customFormat="1" ht="40.5">
      <c r="B253" s="35"/>
      <c r="D253" s="178" t="s">
        <v>1413</v>
      </c>
      <c r="F253" s="179" t="s">
        <v>707</v>
      </c>
      <c r="I253" s="134"/>
      <c r="L253" s="35"/>
      <c r="M253" s="65"/>
      <c r="N253" s="36"/>
      <c r="O253" s="36"/>
      <c r="P253" s="36"/>
      <c r="Q253" s="36"/>
      <c r="R253" s="36"/>
      <c r="S253" s="36"/>
      <c r="T253" s="66"/>
      <c r="AT253" s="18" t="s">
        <v>1413</v>
      </c>
      <c r="AU253" s="18" t="s">
        <v>1360</v>
      </c>
    </row>
    <row r="254" spans="2:51" s="11" customFormat="1" ht="13.5">
      <c r="B254" s="181"/>
      <c r="D254" s="182" t="s">
        <v>1417</v>
      </c>
      <c r="F254" s="184" t="s">
        <v>708</v>
      </c>
      <c r="H254" s="185">
        <v>11.502</v>
      </c>
      <c r="I254" s="186"/>
      <c r="L254" s="181"/>
      <c r="M254" s="187"/>
      <c r="N254" s="188"/>
      <c r="O254" s="188"/>
      <c r="P254" s="188"/>
      <c r="Q254" s="188"/>
      <c r="R254" s="188"/>
      <c r="S254" s="188"/>
      <c r="T254" s="189"/>
      <c r="AT254" s="190" t="s">
        <v>1417</v>
      </c>
      <c r="AU254" s="190" t="s">
        <v>1360</v>
      </c>
      <c r="AV254" s="11" t="s">
        <v>1360</v>
      </c>
      <c r="AW254" s="11" t="s">
        <v>1281</v>
      </c>
      <c r="AX254" s="11" t="s">
        <v>1300</v>
      </c>
      <c r="AY254" s="190" t="s">
        <v>1404</v>
      </c>
    </row>
    <row r="255" spans="2:65" s="1" customFormat="1" ht="22.5" customHeight="1">
      <c r="B255" s="165"/>
      <c r="C255" s="166" t="s">
        <v>921</v>
      </c>
      <c r="D255" s="166" t="s">
        <v>1406</v>
      </c>
      <c r="E255" s="167" t="s">
        <v>709</v>
      </c>
      <c r="F255" s="168" t="s">
        <v>710</v>
      </c>
      <c r="G255" s="169" t="s">
        <v>1409</v>
      </c>
      <c r="H255" s="170">
        <v>340</v>
      </c>
      <c r="I255" s="171"/>
      <c r="J255" s="172">
        <f>ROUND(I255*H255,2)</f>
        <v>0</v>
      </c>
      <c r="K255" s="168" t="s">
        <v>1410</v>
      </c>
      <c r="L255" s="35"/>
      <c r="M255" s="173" t="s">
        <v>1299</v>
      </c>
      <c r="N255" s="174" t="s">
        <v>1323</v>
      </c>
      <c r="O255" s="36"/>
      <c r="P255" s="175">
        <f>O255*H255</f>
        <v>0</v>
      </c>
      <c r="Q255" s="175">
        <v>0</v>
      </c>
      <c r="R255" s="175">
        <f>Q255*H255</f>
        <v>0</v>
      </c>
      <c r="S255" s="175">
        <v>0</v>
      </c>
      <c r="T255" s="176">
        <f>S255*H255</f>
        <v>0</v>
      </c>
      <c r="AR255" s="18" t="s">
        <v>1411</v>
      </c>
      <c r="AT255" s="18" t="s">
        <v>1406</v>
      </c>
      <c r="AU255" s="18" t="s">
        <v>1360</v>
      </c>
      <c r="AY255" s="18" t="s">
        <v>1404</v>
      </c>
      <c r="BE255" s="177">
        <f>IF(N255="základní",J255,0)</f>
        <v>0</v>
      </c>
      <c r="BF255" s="177">
        <f>IF(N255="snížená",J255,0)</f>
        <v>0</v>
      </c>
      <c r="BG255" s="177">
        <f>IF(N255="zákl. přenesená",J255,0)</f>
        <v>0</v>
      </c>
      <c r="BH255" s="177">
        <f>IF(N255="sníž. přenesená",J255,0)</f>
        <v>0</v>
      </c>
      <c r="BI255" s="177">
        <f>IF(N255="nulová",J255,0)</f>
        <v>0</v>
      </c>
      <c r="BJ255" s="18" t="s">
        <v>1300</v>
      </c>
      <c r="BK255" s="177">
        <f>ROUND(I255*H255,2)</f>
        <v>0</v>
      </c>
      <c r="BL255" s="18" t="s">
        <v>1411</v>
      </c>
      <c r="BM255" s="18" t="s">
        <v>711</v>
      </c>
    </row>
    <row r="256" spans="2:47" s="1" customFormat="1" ht="27">
      <c r="B256" s="35"/>
      <c r="D256" s="178" t="s">
        <v>1413</v>
      </c>
      <c r="F256" s="179" t="s">
        <v>712</v>
      </c>
      <c r="I256" s="134"/>
      <c r="L256" s="35"/>
      <c r="M256" s="65"/>
      <c r="N256" s="36"/>
      <c r="O256" s="36"/>
      <c r="P256" s="36"/>
      <c r="Q256" s="36"/>
      <c r="R256" s="36"/>
      <c r="S256" s="36"/>
      <c r="T256" s="66"/>
      <c r="AT256" s="18" t="s">
        <v>1413</v>
      </c>
      <c r="AU256" s="18" t="s">
        <v>1360</v>
      </c>
    </row>
    <row r="257" spans="2:47" s="1" customFormat="1" ht="121.5">
      <c r="B257" s="35"/>
      <c r="D257" s="178" t="s">
        <v>1415</v>
      </c>
      <c r="F257" s="180" t="s">
        <v>713</v>
      </c>
      <c r="I257" s="134"/>
      <c r="L257" s="35"/>
      <c r="M257" s="65"/>
      <c r="N257" s="36"/>
      <c r="O257" s="36"/>
      <c r="P257" s="36"/>
      <c r="Q257" s="36"/>
      <c r="R257" s="36"/>
      <c r="S257" s="36"/>
      <c r="T257" s="66"/>
      <c r="AT257" s="18" t="s">
        <v>1415</v>
      </c>
      <c r="AU257" s="18" t="s">
        <v>1360</v>
      </c>
    </row>
    <row r="258" spans="2:51" s="11" customFormat="1" ht="13.5">
      <c r="B258" s="181"/>
      <c r="D258" s="182" t="s">
        <v>1417</v>
      </c>
      <c r="E258" s="183" t="s">
        <v>1299</v>
      </c>
      <c r="F258" s="184" t="s">
        <v>714</v>
      </c>
      <c r="H258" s="185">
        <v>340</v>
      </c>
      <c r="I258" s="186"/>
      <c r="L258" s="181"/>
      <c r="M258" s="187"/>
      <c r="N258" s="188"/>
      <c r="O258" s="188"/>
      <c r="P258" s="188"/>
      <c r="Q258" s="188"/>
      <c r="R258" s="188"/>
      <c r="S258" s="188"/>
      <c r="T258" s="189"/>
      <c r="AT258" s="190" t="s">
        <v>1417</v>
      </c>
      <c r="AU258" s="190" t="s">
        <v>1360</v>
      </c>
      <c r="AV258" s="11" t="s">
        <v>1360</v>
      </c>
      <c r="AW258" s="11" t="s">
        <v>1316</v>
      </c>
      <c r="AX258" s="11" t="s">
        <v>1300</v>
      </c>
      <c r="AY258" s="190" t="s">
        <v>1404</v>
      </c>
    </row>
    <row r="259" spans="2:65" s="1" customFormat="1" ht="22.5" customHeight="1">
      <c r="B259" s="165"/>
      <c r="C259" s="166" t="s">
        <v>928</v>
      </c>
      <c r="D259" s="166" t="s">
        <v>1406</v>
      </c>
      <c r="E259" s="167" t="s">
        <v>715</v>
      </c>
      <c r="F259" s="168" t="s">
        <v>716</v>
      </c>
      <c r="G259" s="169" t="s">
        <v>1409</v>
      </c>
      <c r="H259" s="170">
        <v>340</v>
      </c>
      <c r="I259" s="171"/>
      <c r="J259" s="172">
        <f>ROUND(I259*H259,2)</f>
        <v>0</v>
      </c>
      <c r="K259" s="168" t="s">
        <v>1410</v>
      </c>
      <c r="L259" s="35"/>
      <c r="M259" s="173" t="s">
        <v>1299</v>
      </c>
      <c r="N259" s="174" t="s">
        <v>1323</v>
      </c>
      <c r="O259" s="36"/>
      <c r="P259" s="175">
        <f>O259*H259</f>
        <v>0</v>
      </c>
      <c r="Q259" s="175">
        <v>0</v>
      </c>
      <c r="R259" s="175">
        <f>Q259*H259</f>
        <v>0</v>
      </c>
      <c r="S259" s="175">
        <v>0</v>
      </c>
      <c r="T259" s="176">
        <f>S259*H259</f>
        <v>0</v>
      </c>
      <c r="AR259" s="18" t="s">
        <v>1411</v>
      </c>
      <c r="AT259" s="18" t="s">
        <v>1406</v>
      </c>
      <c r="AU259" s="18" t="s">
        <v>1360</v>
      </c>
      <c r="AY259" s="18" t="s">
        <v>1404</v>
      </c>
      <c r="BE259" s="177">
        <f>IF(N259="základní",J259,0)</f>
        <v>0</v>
      </c>
      <c r="BF259" s="177">
        <f>IF(N259="snížená",J259,0)</f>
        <v>0</v>
      </c>
      <c r="BG259" s="177">
        <f>IF(N259="zákl. přenesená",J259,0)</f>
        <v>0</v>
      </c>
      <c r="BH259" s="177">
        <f>IF(N259="sníž. přenesená",J259,0)</f>
        <v>0</v>
      </c>
      <c r="BI259" s="177">
        <f>IF(N259="nulová",J259,0)</f>
        <v>0</v>
      </c>
      <c r="BJ259" s="18" t="s">
        <v>1300</v>
      </c>
      <c r="BK259" s="177">
        <f>ROUND(I259*H259,2)</f>
        <v>0</v>
      </c>
      <c r="BL259" s="18" t="s">
        <v>1411</v>
      </c>
      <c r="BM259" s="18" t="s">
        <v>717</v>
      </c>
    </row>
    <row r="260" spans="2:47" s="1" customFormat="1" ht="27">
      <c r="B260" s="35"/>
      <c r="D260" s="178" t="s">
        <v>1413</v>
      </c>
      <c r="F260" s="179" t="s">
        <v>718</v>
      </c>
      <c r="I260" s="134"/>
      <c r="L260" s="35"/>
      <c r="M260" s="65"/>
      <c r="N260" s="36"/>
      <c r="O260" s="36"/>
      <c r="P260" s="36"/>
      <c r="Q260" s="36"/>
      <c r="R260" s="36"/>
      <c r="S260" s="36"/>
      <c r="T260" s="66"/>
      <c r="AT260" s="18" t="s">
        <v>1413</v>
      </c>
      <c r="AU260" s="18" t="s">
        <v>1360</v>
      </c>
    </row>
    <row r="261" spans="2:47" s="1" customFormat="1" ht="121.5">
      <c r="B261" s="35"/>
      <c r="D261" s="178" t="s">
        <v>1415</v>
      </c>
      <c r="F261" s="180" t="s">
        <v>719</v>
      </c>
      <c r="I261" s="134"/>
      <c r="L261" s="35"/>
      <c r="M261" s="65"/>
      <c r="N261" s="36"/>
      <c r="O261" s="36"/>
      <c r="P261" s="36"/>
      <c r="Q261" s="36"/>
      <c r="R261" s="36"/>
      <c r="S261" s="36"/>
      <c r="T261" s="66"/>
      <c r="AT261" s="18" t="s">
        <v>1415</v>
      </c>
      <c r="AU261" s="18" t="s">
        <v>1360</v>
      </c>
    </row>
    <row r="262" spans="2:51" s="11" customFormat="1" ht="13.5">
      <c r="B262" s="181"/>
      <c r="D262" s="182" t="s">
        <v>1417</v>
      </c>
      <c r="E262" s="183" t="s">
        <v>1299</v>
      </c>
      <c r="F262" s="184" t="s">
        <v>714</v>
      </c>
      <c r="H262" s="185">
        <v>340</v>
      </c>
      <c r="I262" s="186"/>
      <c r="L262" s="181"/>
      <c r="M262" s="187"/>
      <c r="N262" s="188"/>
      <c r="O262" s="188"/>
      <c r="P262" s="188"/>
      <c r="Q262" s="188"/>
      <c r="R262" s="188"/>
      <c r="S262" s="188"/>
      <c r="T262" s="189"/>
      <c r="AT262" s="190" t="s">
        <v>1417</v>
      </c>
      <c r="AU262" s="190" t="s">
        <v>1360</v>
      </c>
      <c r="AV262" s="11" t="s">
        <v>1360</v>
      </c>
      <c r="AW262" s="11" t="s">
        <v>1316</v>
      </c>
      <c r="AX262" s="11" t="s">
        <v>1300</v>
      </c>
      <c r="AY262" s="190" t="s">
        <v>1404</v>
      </c>
    </row>
    <row r="263" spans="2:65" s="1" customFormat="1" ht="22.5" customHeight="1">
      <c r="B263" s="165"/>
      <c r="C263" s="166" t="s">
        <v>934</v>
      </c>
      <c r="D263" s="166" t="s">
        <v>1406</v>
      </c>
      <c r="E263" s="167" t="s">
        <v>720</v>
      </c>
      <c r="F263" s="168" t="s">
        <v>721</v>
      </c>
      <c r="G263" s="169" t="s">
        <v>1409</v>
      </c>
      <c r="H263" s="170">
        <v>210</v>
      </c>
      <c r="I263" s="171"/>
      <c r="J263" s="172">
        <f>ROUND(I263*H263,2)</f>
        <v>0</v>
      </c>
      <c r="K263" s="168" t="s">
        <v>1410</v>
      </c>
      <c r="L263" s="35"/>
      <c r="M263" s="173" t="s">
        <v>1299</v>
      </c>
      <c r="N263" s="174" t="s">
        <v>1323</v>
      </c>
      <c r="O263" s="36"/>
      <c r="P263" s="175">
        <f>O263*H263</f>
        <v>0</v>
      </c>
      <c r="Q263" s="175">
        <v>0</v>
      </c>
      <c r="R263" s="175">
        <f>Q263*H263</f>
        <v>0</v>
      </c>
      <c r="S263" s="175">
        <v>0</v>
      </c>
      <c r="T263" s="176">
        <f>S263*H263</f>
        <v>0</v>
      </c>
      <c r="AR263" s="18" t="s">
        <v>1411</v>
      </c>
      <c r="AT263" s="18" t="s">
        <v>1406</v>
      </c>
      <c r="AU263" s="18" t="s">
        <v>1360</v>
      </c>
      <c r="AY263" s="18" t="s">
        <v>1404</v>
      </c>
      <c r="BE263" s="177">
        <f>IF(N263="základní",J263,0)</f>
        <v>0</v>
      </c>
      <c r="BF263" s="177">
        <f>IF(N263="snížená",J263,0)</f>
        <v>0</v>
      </c>
      <c r="BG263" s="177">
        <f>IF(N263="zákl. přenesená",J263,0)</f>
        <v>0</v>
      </c>
      <c r="BH263" s="177">
        <f>IF(N263="sníž. přenesená",J263,0)</f>
        <v>0</v>
      </c>
      <c r="BI263" s="177">
        <f>IF(N263="nulová",J263,0)</f>
        <v>0</v>
      </c>
      <c r="BJ263" s="18" t="s">
        <v>1300</v>
      </c>
      <c r="BK263" s="177">
        <f>ROUND(I263*H263,2)</f>
        <v>0</v>
      </c>
      <c r="BL263" s="18" t="s">
        <v>1411</v>
      </c>
      <c r="BM263" s="18" t="s">
        <v>722</v>
      </c>
    </row>
    <row r="264" spans="2:47" s="1" customFormat="1" ht="27">
      <c r="B264" s="35"/>
      <c r="D264" s="178" t="s">
        <v>1413</v>
      </c>
      <c r="F264" s="179" t="s">
        <v>723</v>
      </c>
      <c r="I264" s="134"/>
      <c r="L264" s="35"/>
      <c r="M264" s="65"/>
      <c r="N264" s="36"/>
      <c r="O264" s="36"/>
      <c r="P264" s="36"/>
      <c r="Q264" s="36"/>
      <c r="R264" s="36"/>
      <c r="S264" s="36"/>
      <c r="T264" s="66"/>
      <c r="AT264" s="18" t="s">
        <v>1413</v>
      </c>
      <c r="AU264" s="18" t="s">
        <v>1360</v>
      </c>
    </row>
    <row r="265" spans="2:47" s="1" customFormat="1" ht="121.5">
      <c r="B265" s="35"/>
      <c r="D265" s="178" t="s">
        <v>1415</v>
      </c>
      <c r="F265" s="180" t="s">
        <v>719</v>
      </c>
      <c r="I265" s="134"/>
      <c r="L265" s="35"/>
      <c r="M265" s="65"/>
      <c r="N265" s="36"/>
      <c r="O265" s="36"/>
      <c r="P265" s="36"/>
      <c r="Q265" s="36"/>
      <c r="R265" s="36"/>
      <c r="S265" s="36"/>
      <c r="T265" s="66"/>
      <c r="AT265" s="18" t="s">
        <v>1415</v>
      </c>
      <c r="AU265" s="18" t="s">
        <v>1360</v>
      </c>
    </row>
    <row r="266" spans="2:51" s="11" customFormat="1" ht="13.5">
      <c r="B266" s="181"/>
      <c r="D266" s="182" t="s">
        <v>1417</v>
      </c>
      <c r="E266" s="183" t="s">
        <v>1299</v>
      </c>
      <c r="F266" s="184" t="s">
        <v>724</v>
      </c>
      <c r="H266" s="185">
        <v>210</v>
      </c>
      <c r="I266" s="186"/>
      <c r="L266" s="181"/>
      <c r="M266" s="187"/>
      <c r="N266" s="188"/>
      <c r="O266" s="188"/>
      <c r="P266" s="188"/>
      <c r="Q266" s="188"/>
      <c r="R266" s="188"/>
      <c r="S266" s="188"/>
      <c r="T266" s="189"/>
      <c r="AT266" s="190" t="s">
        <v>1417</v>
      </c>
      <c r="AU266" s="190" t="s">
        <v>1360</v>
      </c>
      <c r="AV266" s="11" t="s">
        <v>1360</v>
      </c>
      <c r="AW266" s="11" t="s">
        <v>1316</v>
      </c>
      <c r="AX266" s="11" t="s">
        <v>1300</v>
      </c>
      <c r="AY266" s="190" t="s">
        <v>1404</v>
      </c>
    </row>
    <row r="267" spans="2:65" s="1" customFormat="1" ht="22.5" customHeight="1">
      <c r="B267" s="165"/>
      <c r="C267" s="214" t="s">
        <v>941</v>
      </c>
      <c r="D267" s="214" t="s">
        <v>841</v>
      </c>
      <c r="E267" s="215" t="s">
        <v>725</v>
      </c>
      <c r="F267" s="216" t="s">
        <v>726</v>
      </c>
      <c r="G267" s="217" t="s">
        <v>727</v>
      </c>
      <c r="H267" s="218">
        <v>16.995</v>
      </c>
      <c r="I267" s="219"/>
      <c r="J267" s="220">
        <f>ROUND(I267*H267,2)</f>
        <v>0</v>
      </c>
      <c r="K267" s="216" t="s">
        <v>1410</v>
      </c>
      <c r="L267" s="221"/>
      <c r="M267" s="222" t="s">
        <v>1299</v>
      </c>
      <c r="N267" s="223" t="s">
        <v>1323</v>
      </c>
      <c r="O267" s="36"/>
      <c r="P267" s="175">
        <f>O267*H267</f>
        <v>0</v>
      </c>
      <c r="Q267" s="175">
        <v>0.001</v>
      </c>
      <c r="R267" s="175">
        <f>Q267*H267</f>
        <v>0.016995</v>
      </c>
      <c r="S267" s="175">
        <v>0</v>
      </c>
      <c r="T267" s="176">
        <f>S267*H267</f>
        <v>0</v>
      </c>
      <c r="AR267" s="18" t="s">
        <v>1469</v>
      </c>
      <c r="AT267" s="18" t="s">
        <v>841</v>
      </c>
      <c r="AU267" s="18" t="s">
        <v>1360</v>
      </c>
      <c r="AY267" s="18" t="s">
        <v>1404</v>
      </c>
      <c r="BE267" s="177">
        <f>IF(N267="základní",J267,0)</f>
        <v>0</v>
      </c>
      <c r="BF267" s="177">
        <f>IF(N267="snížená",J267,0)</f>
        <v>0</v>
      </c>
      <c r="BG267" s="177">
        <f>IF(N267="zákl. přenesená",J267,0)</f>
        <v>0</v>
      </c>
      <c r="BH267" s="177">
        <f>IF(N267="sníž. přenesená",J267,0)</f>
        <v>0</v>
      </c>
      <c r="BI267" s="177">
        <f>IF(N267="nulová",J267,0)</f>
        <v>0</v>
      </c>
      <c r="BJ267" s="18" t="s">
        <v>1300</v>
      </c>
      <c r="BK267" s="177">
        <f>ROUND(I267*H267,2)</f>
        <v>0</v>
      </c>
      <c r="BL267" s="18" t="s">
        <v>1411</v>
      </c>
      <c r="BM267" s="18" t="s">
        <v>728</v>
      </c>
    </row>
    <row r="268" spans="2:47" s="1" customFormat="1" ht="13.5">
      <c r="B268" s="35"/>
      <c r="D268" s="178" t="s">
        <v>1413</v>
      </c>
      <c r="F268" s="179" t="s">
        <v>729</v>
      </c>
      <c r="I268" s="134"/>
      <c r="L268" s="35"/>
      <c r="M268" s="65"/>
      <c r="N268" s="36"/>
      <c r="O268" s="36"/>
      <c r="P268" s="36"/>
      <c r="Q268" s="36"/>
      <c r="R268" s="36"/>
      <c r="S268" s="36"/>
      <c r="T268" s="66"/>
      <c r="AT268" s="18" t="s">
        <v>1413</v>
      </c>
      <c r="AU268" s="18" t="s">
        <v>1360</v>
      </c>
    </row>
    <row r="269" spans="2:51" s="11" customFormat="1" ht="13.5">
      <c r="B269" s="181"/>
      <c r="D269" s="178" t="s">
        <v>1417</v>
      </c>
      <c r="E269" s="190" t="s">
        <v>1299</v>
      </c>
      <c r="F269" s="199" t="s">
        <v>730</v>
      </c>
      <c r="H269" s="200">
        <v>550</v>
      </c>
      <c r="I269" s="186"/>
      <c r="L269" s="181"/>
      <c r="M269" s="187"/>
      <c r="N269" s="188"/>
      <c r="O269" s="188"/>
      <c r="P269" s="188"/>
      <c r="Q269" s="188"/>
      <c r="R269" s="188"/>
      <c r="S269" s="188"/>
      <c r="T269" s="189"/>
      <c r="AT269" s="190" t="s">
        <v>1417</v>
      </c>
      <c r="AU269" s="190" t="s">
        <v>1360</v>
      </c>
      <c r="AV269" s="11" t="s">
        <v>1360</v>
      </c>
      <c r="AW269" s="11" t="s">
        <v>1316</v>
      </c>
      <c r="AX269" s="11" t="s">
        <v>1300</v>
      </c>
      <c r="AY269" s="190" t="s">
        <v>1404</v>
      </c>
    </row>
    <row r="270" spans="2:51" s="11" customFormat="1" ht="13.5">
      <c r="B270" s="181"/>
      <c r="D270" s="182" t="s">
        <v>1417</v>
      </c>
      <c r="F270" s="184" t="s">
        <v>731</v>
      </c>
      <c r="H270" s="185">
        <v>16.995</v>
      </c>
      <c r="I270" s="186"/>
      <c r="L270" s="181"/>
      <c r="M270" s="187"/>
      <c r="N270" s="188"/>
      <c r="O270" s="188"/>
      <c r="P270" s="188"/>
      <c r="Q270" s="188"/>
      <c r="R270" s="188"/>
      <c r="S270" s="188"/>
      <c r="T270" s="189"/>
      <c r="AT270" s="190" t="s">
        <v>1417</v>
      </c>
      <c r="AU270" s="190" t="s">
        <v>1360</v>
      </c>
      <c r="AV270" s="11" t="s">
        <v>1360</v>
      </c>
      <c r="AW270" s="11" t="s">
        <v>1281</v>
      </c>
      <c r="AX270" s="11" t="s">
        <v>1300</v>
      </c>
      <c r="AY270" s="190" t="s">
        <v>1404</v>
      </c>
    </row>
    <row r="271" spans="2:65" s="1" customFormat="1" ht="22.5" customHeight="1">
      <c r="B271" s="165"/>
      <c r="C271" s="166" t="s">
        <v>950</v>
      </c>
      <c r="D271" s="166" t="s">
        <v>1406</v>
      </c>
      <c r="E271" s="167" t="s">
        <v>856</v>
      </c>
      <c r="F271" s="168" t="s">
        <v>857</v>
      </c>
      <c r="G271" s="169" t="s">
        <v>1409</v>
      </c>
      <c r="H271" s="170">
        <v>597</v>
      </c>
      <c r="I271" s="171"/>
      <c r="J271" s="172">
        <f>ROUND(I271*H271,2)</f>
        <v>0</v>
      </c>
      <c r="K271" s="168" t="s">
        <v>1410</v>
      </c>
      <c r="L271" s="35"/>
      <c r="M271" s="173" t="s">
        <v>1299</v>
      </c>
      <c r="N271" s="174" t="s">
        <v>1323</v>
      </c>
      <c r="O271" s="36"/>
      <c r="P271" s="175">
        <f>O271*H271</f>
        <v>0</v>
      </c>
      <c r="Q271" s="175">
        <v>0</v>
      </c>
      <c r="R271" s="175">
        <f>Q271*H271</f>
        <v>0</v>
      </c>
      <c r="S271" s="175">
        <v>0</v>
      </c>
      <c r="T271" s="176">
        <f>S271*H271</f>
        <v>0</v>
      </c>
      <c r="AR271" s="18" t="s">
        <v>1411</v>
      </c>
      <c r="AT271" s="18" t="s">
        <v>1406</v>
      </c>
      <c r="AU271" s="18" t="s">
        <v>1360</v>
      </c>
      <c r="AY271" s="18" t="s">
        <v>1404</v>
      </c>
      <c r="BE271" s="177">
        <f>IF(N271="základní",J271,0)</f>
        <v>0</v>
      </c>
      <c r="BF271" s="177">
        <f>IF(N271="snížená",J271,0)</f>
        <v>0</v>
      </c>
      <c r="BG271" s="177">
        <f>IF(N271="zákl. přenesená",J271,0)</f>
        <v>0</v>
      </c>
      <c r="BH271" s="177">
        <f>IF(N271="sníž. přenesená",J271,0)</f>
        <v>0</v>
      </c>
      <c r="BI271" s="177">
        <f>IF(N271="nulová",J271,0)</f>
        <v>0</v>
      </c>
      <c r="BJ271" s="18" t="s">
        <v>1300</v>
      </c>
      <c r="BK271" s="177">
        <f>ROUND(I271*H271,2)</f>
        <v>0</v>
      </c>
      <c r="BL271" s="18" t="s">
        <v>1411</v>
      </c>
      <c r="BM271" s="18" t="s">
        <v>858</v>
      </c>
    </row>
    <row r="272" spans="2:47" s="1" customFormat="1" ht="13.5">
      <c r="B272" s="35"/>
      <c r="D272" s="178" t="s">
        <v>1413</v>
      </c>
      <c r="F272" s="179" t="s">
        <v>859</v>
      </c>
      <c r="I272" s="134"/>
      <c r="L272" s="35"/>
      <c r="M272" s="65"/>
      <c r="N272" s="36"/>
      <c r="O272" s="36"/>
      <c r="P272" s="36"/>
      <c r="Q272" s="36"/>
      <c r="R272" s="36"/>
      <c r="S272" s="36"/>
      <c r="T272" s="66"/>
      <c r="AT272" s="18" t="s">
        <v>1413</v>
      </c>
      <c r="AU272" s="18" t="s">
        <v>1360</v>
      </c>
    </row>
    <row r="273" spans="2:47" s="1" customFormat="1" ht="162">
      <c r="B273" s="35"/>
      <c r="D273" s="178" t="s">
        <v>1415</v>
      </c>
      <c r="F273" s="180" t="s">
        <v>860</v>
      </c>
      <c r="I273" s="134"/>
      <c r="L273" s="35"/>
      <c r="M273" s="65"/>
      <c r="N273" s="36"/>
      <c r="O273" s="36"/>
      <c r="P273" s="36"/>
      <c r="Q273" s="36"/>
      <c r="R273" s="36"/>
      <c r="S273" s="36"/>
      <c r="T273" s="66"/>
      <c r="AT273" s="18" t="s">
        <v>1415</v>
      </c>
      <c r="AU273" s="18" t="s">
        <v>1360</v>
      </c>
    </row>
    <row r="274" spans="2:51" s="12" customFormat="1" ht="13.5">
      <c r="B274" s="191"/>
      <c r="D274" s="178" t="s">
        <v>1417</v>
      </c>
      <c r="E274" s="192" t="s">
        <v>1299</v>
      </c>
      <c r="F274" s="193" t="s">
        <v>732</v>
      </c>
      <c r="H274" s="194" t="s">
        <v>1299</v>
      </c>
      <c r="I274" s="195"/>
      <c r="L274" s="191"/>
      <c r="M274" s="196"/>
      <c r="N274" s="197"/>
      <c r="O274" s="197"/>
      <c r="P274" s="197"/>
      <c r="Q274" s="197"/>
      <c r="R274" s="197"/>
      <c r="S274" s="197"/>
      <c r="T274" s="198"/>
      <c r="AT274" s="194" t="s">
        <v>1417</v>
      </c>
      <c r="AU274" s="194" t="s">
        <v>1360</v>
      </c>
      <c r="AV274" s="12" t="s">
        <v>1300</v>
      </c>
      <c r="AW274" s="12" t="s">
        <v>1316</v>
      </c>
      <c r="AX274" s="12" t="s">
        <v>1352</v>
      </c>
      <c r="AY274" s="194" t="s">
        <v>1404</v>
      </c>
    </row>
    <row r="275" spans="2:51" s="11" customFormat="1" ht="13.5">
      <c r="B275" s="181"/>
      <c r="D275" s="178" t="s">
        <v>1417</v>
      </c>
      <c r="E275" s="190" t="s">
        <v>1299</v>
      </c>
      <c r="F275" s="199" t="s">
        <v>733</v>
      </c>
      <c r="H275" s="200">
        <v>70</v>
      </c>
      <c r="I275" s="186"/>
      <c r="L275" s="181"/>
      <c r="M275" s="187"/>
      <c r="N275" s="188"/>
      <c r="O275" s="188"/>
      <c r="P275" s="188"/>
      <c r="Q275" s="188"/>
      <c r="R275" s="188"/>
      <c r="S275" s="188"/>
      <c r="T275" s="189"/>
      <c r="AT275" s="190" t="s">
        <v>1417</v>
      </c>
      <c r="AU275" s="190" t="s">
        <v>1360</v>
      </c>
      <c r="AV275" s="11" t="s">
        <v>1360</v>
      </c>
      <c r="AW275" s="11" t="s">
        <v>1316</v>
      </c>
      <c r="AX275" s="11" t="s">
        <v>1352</v>
      </c>
      <c r="AY275" s="190" t="s">
        <v>1404</v>
      </c>
    </row>
    <row r="276" spans="2:51" s="11" customFormat="1" ht="13.5">
      <c r="B276" s="181"/>
      <c r="D276" s="178" t="s">
        <v>1417</v>
      </c>
      <c r="E276" s="190" t="s">
        <v>1299</v>
      </c>
      <c r="F276" s="199" t="s">
        <v>734</v>
      </c>
      <c r="H276" s="200">
        <v>55</v>
      </c>
      <c r="I276" s="186"/>
      <c r="L276" s="181"/>
      <c r="M276" s="187"/>
      <c r="N276" s="188"/>
      <c r="O276" s="188"/>
      <c r="P276" s="188"/>
      <c r="Q276" s="188"/>
      <c r="R276" s="188"/>
      <c r="S276" s="188"/>
      <c r="T276" s="189"/>
      <c r="AT276" s="190" t="s">
        <v>1417</v>
      </c>
      <c r="AU276" s="190" t="s">
        <v>1360</v>
      </c>
      <c r="AV276" s="11" t="s">
        <v>1360</v>
      </c>
      <c r="AW276" s="11" t="s">
        <v>1316</v>
      </c>
      <c r="AX276" s="11" t="s">
        <v>1352</v>
      </c>
      <c r="AY276" s="190" t="s">
        <v>1404</v>
      </c>
    </row>
    <row r="277" spans="2:51" s="11" customFormat="1" ht="13.5">
      <c r="B277" s="181"/>
      <c r="D277" s="178" t="s">
        <v>1417</v>
      </c>
      <c r="E277" s="190" t="s">
        <v>1299</v>
      </c>
      <c r="F277" s="199" t="s">
        <v>1299</v>
      </c>
      <c r="H277" s="200">
        <v>0</v>
      </c>
      <c r="I277" s="186"/>
      <c r="L277" s="181"/>
      <c r="M277" s="187"/>
      <c r="N277" s="188"/>
      <c r="O277" s="188"/>
      <c r="P277" s="188"/>
      <c r="Q277" s="188"/>
      <c r="R277" s="188"/>
      <c r="S277" s="188"/>
      <c r="T277" s="189"/>
      <c r="AT277" s="190" t="s">
        <v>1417</v>
      </c>
      <c r="AU277" s="190" t="s">
        <v>1360</v>
      </c>
      <c r="AV277" s="11" t="s">
        <v>1360</v>
      </c>
      <c r="AW277" s="11" t="s">
        <v>1316</v>
      </c>
      <c r="AX277" s="11" t="s">
        <v>1352</v>
      </c>
      <c r="AY277" s="190" t="s">
        <v>1404</v>
      </c>
    </row>
    <row r="278" spans="2:51" s="12" customFormat="1" ht="13.5">
      <c r="B278" s="191"/>
      <c r="D278" s="178" t="s">
        <v>1417</v>
      </c>
      <c r="E278" s="192" t="s">
        <v>1299</v>
      </c>
      <c r="F278" s="193" t="s">
        <v>735</v>
      </c>
      <c r="H278" s="194" t="s">
        <v>1299</v>
      </c>
      <c r="I278" s="195"/>
      <c r="L278" s="191"/>
      <c r="M278" s="196"/>
      <c r="N278" s="197"/>
      <c r="O278" s="197"/>
      <c r="P278" s="197"/>
      <c r="Q278" s="197"/>
      <c r="R278" s="197"/>
      <c r="S278" s="197"/>
      <c r="T278" s="198"/>
      <c r="AT278" s="194" t="s">
        <v>1417</v>
      </c>
      <c r="AU278" s="194" t="s">
        <v>1360</v>
      </c>
      <c r="AV278" s="12" t="s">
        <v>1300</v>
      </c>
      <c r="AW278" s="12" t="s">
        <v>1316</v>
      </c>
      <c r="AX278" s="12" t="s">
        <v>1352</v>
      </c>
      <c r="AY278" s="194" t="s">
        <v>1404</v>
      </c>
    </row>
    <row r="279" spans="2:51" s="11" customFormat="1" ht="13.5">
      <c r="B279" s="181"/>
      <c r="D279" s="178" t="s">
        <v>1417</v>
      </c>
      <c r="E279" s="190" t="s">
        <v>1299</v>
      </c>
      <c r="F279" s="199" t="s">
        <v>736</v>
      </c>
      <c r="H279" s="200">
        <v>30</v>
      </c>
      <c r="I279" s="186"/>
      <c r="L279" s="181"/>
      <c r="M279" s="187"/>
      <c r="N279" s="188"/>
      <c r="O279" s="188"/>
      <c r="P279" s="188"/>
      <c r="Q279" s="188"/>
      <c r="R279" s="188"/>
      <c r="S279" s="188"/>
      <c r="T279" s="189"/>
      <c r="AT279" s="190" t="s">
        <v>1417</v>
      </c>
      <c r="AU279" s="190" t="s">
        <v>1360</v>
      </c>
      <c r="AV279" s="11" t="s">
        <v>1360</v>
      </c>
      <c r="AW279" s="11" t="s">
        <v>1316</v>
      </c>
      <c r="AX279" s="11" t="s">
        <v>1352</v>
      </c>
      <c r="AY279" s="190" t="s">
        <v>1404</v>
      </c>
    </row>
    <row r="280" spans="2:51" s="11" customFormat="1" ht="13.5">
      <c r="B280" s="181"/>
      <c r="D280" s="178" t="s">
        <v>1417</v>
      </c>
      <c r="E280" s="190" t="s">
        <v>1299</v>
      </c>
      <c r="F280" s="199" t="s">
        <v>737</v>
      </c>
      <c r="H280" s="200">
        <v>15</v>
      </c>
      <c r="I280" s="186"/>
      <c r="L280" s="181"/>
      <c r="M280" s="187"/>
      <c r="N280" s="188"/>
      <c r="O280" s="188"/>
      <c r="P280" s="188"/>
      <c r="Q280" s="188"/>
      <c r="R280" s="188"/>
      <c r="S280" s="188"/>
      <c r="T280" s="189"/>
      <c r="AT280" s="190" t="s">
        <v>1417</v>
      </c>
      <c r="AU280" s="190" t="s">
        <v>1360</v>
      </c>
      <c r="AV280" s="11" t="s">
        <v>1360</v>
      </c>
      <c r="AW280" s="11" t="s">
        <v>1316</v>
      </c>
      <c r="AX280" s="11" t="s">
        <v>1352</v>
      </c>
      <c r="AY280" s="190" t="s">
        <v>1404</v>
      </c>
    </row>
    <row r="281" spans="2:51" s="11" customFormat="1" ht="13.5">
      <c r="B281" s="181"/>
      <c r="D281" s="178" t="s">
        <v>1417</v>
      </c>
      <c r="E281" s="190" t="s">
        <v>1299</v>
      </c>
      <c r="F281" s="199" t="s">
        <v>1299</v>
      </c>
      <c r="H281" s="200">
        <v>0</v>
      </c>
      <c r="I281" s="186"/>
      <c r="L281" s="181"/>
      <c r="M281" s="187"/>
      <c r="N281" s="188"/>
      <c r="O281" s="188"/>
      <c r="P281" s="188"/>
      <c r="Q281" s="188"/>
      <c r="R281" s="188"/>
      <c r="S281" s="188"/>
      <c r="T281" s="189"/>
      <c r="AT281" s="190" t="s">
        <v>1417</v>
      </c>
      <c r="AU281" s="190" t="s">
        <v>1360</v>
      </c>
      <c r="AV281" s="11" t="s">
        <v>1360</v>
      </c>
      <c r="AW281" s="11" t="s">
        <v>1316</v>
      </c>
      <c r="AX281" s="11" t="s">
        <v>1352</v>
      </c>
      <c r="AY281" s="190" t="s">
        <v>1404</v>
      </c>
    </row>
    <row r="282" spans="2:51" s="12" customFormat="1" ht="13.5">
      <c r="B282" s="191"/>
      <c r="D282" s="178" t="s">
        <v>1417</v>
      </c>
      <c r="E282" s="192" t="s">
        <v>1299</v>
      </c>
      <c r="F282" s="193" t="s">
        <v>738</v>
      </c>
      <c r="H282" s="194" t="s">
        <v>1299</v>
      </c>
      <c r="I282" s="195"/>
      <c r="L282" s="191"/>
      <c r="M282" s="196"/>
      <c r="N282" s="197"/>
      <c r="O282" s="197"/>
      <c r="P282" s="197"/>
      <c r="Q282" s="197"/>
      <c r="R282" s="197"/>
      <c r="S282" s="197"/>
      <c r="T282" s="198"/>
      <c r="AT282" s="194" t="s">
        <v>1417</v>
      </c>
      <c r="AU282" s="194" t="s">
        <v>1360</v>
      </c>
      <c r="AV282" s="12" t="s">
        <v>1300</v>
      </c>
      <c r="AW282" s="12" t="s">
        <v>1316</v>
      </c>
      <c r="AX282" s="12" t="s">
        <v>1352</v>
      </c>
      <c r="AY282" s="194" t="s">
        <v>1404</v>
      </c>
    </row>
    <row r="283" spans="2:51" s="11" customFormat="1" ht="13.5">
      <c r="B283" s="181"/>
      <c r="D283" s="178" t="s">
        <v>1417</v>
      </c>
      <c r="E283" s="190" t="s">
        <v>1299</v>
      </c>
      <c r="F283" s="199" t="s">
        <v>739</v>
      </c>
      <c r="H283" s="200">
        <v>250</v>
      </c>
      <c r="I283" s="186"/>
      <c r="L283" s="181"/>
      <c r="M283" s="187"/>
      <c r="N283" s="188"/>
      <c r="O283" s="188"/>
      <c r="P283" s="188"/>
      <c r="Q283" s="188"/>
      <c r="R283" s="188"/>
      <c r="S283" s="188"/>
      <c r="T283" s="189"/>
      <c r="AT283" s="190" t="s">
        <v>1417</v>
      </c>
      <c r="AU283" s="190" t="s">
        <v>1360</v>
      </c>
      <c r="AV283" s="11" t="s">
        <v>1360</v>
      </c>
      <c r="AW283" s="11" t="s">
        <v>1316</v>
      </c>
      <c r="AX283" s="11" t="s">
        <v>1352</v>
      </c>
      <c r="AY283" s="190" t="s">
        <v>1404</v>
      </c>
    </row>
    <row r="284" spans="2:51" s="11" customFormat="1" ht="13.5">
      <c r="B284" s="181"/>
      <c r="D284" s="178" t="s">
        <v>1417</v>
      </c>
      <c r="E284" s="190" t="s">
        <v>1299</v>
      </c>
      <c r="F284" s="199" t="s">
        <v>740</v>
      </c>
      <c r="H284" s="200">
        <v>55</v>
      </c>
      <c r="I284" s="186"/>
      <c r="L284" s="181"/>
      <c r="M284" s="187"/>
      <c r="N284" s="188"/>
      <c r="O284" s="188"/>
      <c r="P284" s="188"/>
      <c r="Q284" s="188"/>
      <c r="R284" s="188"/>
      <c r="S284" s="188"/>
      <c r="T284" s="189"/>
      <c r="AT284" s="190" t="s">
        <v>1417</v>
      </c>
      <c r="AU284" s="190" t="s">
        <v>1360</v>
      </c>
      <c r="AV284" s="11" t="s">
        <v>1360</v>
      </c>
      <c r="AW284" s="11" t="s">
        <v>1316</v>
      </c>
      <c r="AX284" s="11" t="s">
        <v>1352</v>
      </c>
      <c r="AY284" s="190" t="s">
        <v>1404</v>
      </c>
    </row>
    <row r="285" spans="2:51" s="11" customFormat="1" ht="13.5">
      <c r="B285" s="181"/>
      <c r="D285" s="178" t="s">
        <v>1417</v>
      </c>
      <c r="E285" s="190" t="s">
        <v>1299</v>
      </c>
      <c r="F285" s="199" t="s">
        <v>1299</v>
      </c>
      <c r="H285" s="200">
        <v>0</v>
      </c>
      <c r="I285" s="186"/>
      <c r="L285" s="181"/>
      <c r="M285" s="187"/>
      <c r="N285" s="188"/>
      <c r="O285" s="188"/>
      <c r="P285" s="188"/>
      <c r="Q285" s="188"/>
      <c r="R285" s="188"/>
      <c r="S285" s="188"/>
      <c r="T285" s="189"/>
      <c r="AT285" s="190" t="s">
        <v>1417</v>
      </c>
      <c r="AU285" s="190" t="s">
        <v>1360</v>
      </c>
      <c r="AV285" s="11" t="s">
        <v>1360</v>
      </c>
      <c r="AW285" s="11" t="s">
        <v>1316</v>
      </c>
      <c r="AX285" s="11" t="s">
        <v>1352</v>
      </c>
      <c r="AY285" s="190" t="s">
        <v>1404</v>
      </c>
    </row>
    <row r="286" spans="2:51" s="12" customFormat="1" ht="13.5">
      <c r="B286" s="191"/>
      <c r="D286" s="178" t="s">
        <v>1417</v>
      </c>
      <c r="E286" s="192" t="s">
        <v>1299</v>
      </c>
      <c r="F286" s="193" t="s">
        <v>741</v>
      </c>
      <c r="H286" s="194" t="s">
        <v>1299</v>
      </c>
      <c r="I286" s="195"/>
      <c r="L286" s="191"/>
      <c r="M286" s="196"/>
      <c r="N286" s="197"/>
      <c r="O286" s="197"/>
      <c r="P286" s="197"/>
      <c r="Q286" s="197"/>
      <c r="R286" s="197"/>
      <c r="S286" s="197"/>
      <c r="T286" s="198"/>
      <c r="AT286" s="194" t="s">
        <v>1417</v>
      </c>
      <c r="AU286" s="194" t="s">
        <v>1360</v>
      </c>
      <c r="AV286" s="12" t="s">
        <v>1300</v>
      </c>
      <c r="AW286" s="12" t="s">
        <v>1316</v>
      </c>
      <c r="AX286" s="12" t="s">
        <v>1352</v>
      </c>
      <c r="AY286" s="194" t="s">
        <v>1404</v>
      </c>
    </row>
    <row r="287" spans="2:51" s="11" customFormat="1" ht="13.5">
      <c r="B287" s="181"/>
      <c r="D287" s="178" t="s">
        <v>1417</v>
      </c>
      <c r="E287" s="190" t="s">
        <v>1299</v>
      </c>
      <c r="F287" s="199" t="s">
        <v>742</v>
      </c>
      <c r="H287" s="200">
        <v>35</v>
      </c>
      <c r="I287" s="186"/>
      <c r="L287" s="181"/>
      <c r="M287" s="187"/>
      <c r="N287" s="188"/>
      <c r="O287" s="188"/>
      <c r="P287" s="188"/>
      <c r="Q287" s="188"/>
      <c r="R287" s="188"/>
      <c r="S287" s="188"/>
      <c r="T287" s="189"/>
      <c r="AT287" s="190" t="s">
        <v>1417</v>
      </c>
      <c r="AU287" s="190" t="s">
        <v>1360</v>
      </c>
      <c r="AV287" s="11" t="s">
        <v>1360</v>
      </c>
      <c r="AW287" s="11" t="s">
        <v>1316</v>
      </c>
      <c r="AX287" s="11" t="s">
        <v>1352</v>
      </c>
      <c r="AY287" s="190" t="s">
        <v>1404</v>
      </c>
    </row>
    <row r="288" spans="2:51" s="11" customFormat="1" ht="13.5">
      <c r="B288" s="181"/>
      <c r="D288" s="178" t="s">
        <v>1417</v>
      </c>
      <c r="E288" s="190" t="s">
        <v>1299</v>
      </c>
      <c r="F288" s="199" t="s">
        <v>743</v>
      </c>
      <c r="H288" s="200">
        <v>60</v>
      </c>
      <c r="I288" s="186"/>
      <c r="L288" s="181"/>
      <c r="M288" s="187"/>
      <c r="N288" s="188"/>
      <c r="O288" s="188"/>
      <c r="P288" s="188"/>
      <c r="Q288" s="188"/>
      <c r="R288" s="188"/>
      <c r="S288" s="188"/>
      <c r="T288" s="189"/>
      <c r="AT288" s="190" t="s">
        <v>1417</v>
      </c>
      <c r="AU288" s="190" t="s">
        <v>1360</v>
      </c>
      <c r="AV288" s="11" t="s">
        <v>1360</v>
      </c>
      <c r="AW288" s="11" t="s">
        <v>1316</v>
      </c>
      <c r="AX288" s="11" t="s">
        <v>1352</v>
      </c>
      <c r="AY288" s="190" t="s">
        <v>1404</v>
      </c>
    </row>
    <row r="289" spans="2:51" s="11" customFormat="1" ht="13.5">
      <c r="B289" s="181"/>
      <c r="D289" s="178" t="s">
        <v>1417</v>
      </c>
      <c r="E289" s="190" t="s">
        <v>1299</v>
      </c>
      <c r="F289" s="199" t="s">
        <v>1299</v>
      </c>
      <c r="H289" s="200">
        <v>0</v>
      </c>
      <c r="I289" s="186"/>
      <c r="L289" s="181"/>
      <c r="M289" s="187"/>
      <c r="N289" s="188"/>
      <c r="O289" s="188"/>
      <c r="P289" s="188"/>
      <c r="Q289" s="188"/>
      <c r="R289" s="188"/>
      <c r="S289" s="188"/>
      <c r="T289" s="189"/>
      <c r="AT289" s="190" t="s">
        <v>1417</v>
      </c>
      <c r="AU289" s="190" t="s">
        <v>1360</v>
      </c>
      <c r="AV289" s="11" t="s">
        <v>1360</v>
      </c>
      <c r="AW289" s="11" t="s">
        <v>1316</v>
      </c>
      <c r="AX289" s="11" t="s">
        <v>1352</v>
      </c>
      <c r="AY289" s="190" t="s">
        <v>1404</v>
      </c>
    </row>
    <row r="290" spans="2:51" s="12" customFormat="1" ht="13.5">
      <c r="B290" s="191"/>
      <c r="D290" s="178" t="s">
        <v>1417</v>
      </c>
      <c r="E290" s="192" t="s">
        <v>1299</v>
      </c>
      <c r="F290" s="193" t="s">
        <v>744</v>
      </c>
      <c r="H290" s="194" t="s">
        <v>1299</v>
      </c>
      <c r="I290" s="195"/>
      <c r="L290" s="191"/>
      <c r="M290" s="196"/>
      <c r="N290" s="197"/>
      <c r="O290" s="197"/>
      <c r="P290" s="197"/>
      <c r="Q290" s="197"/>
      <c r="R290" s="197"/>
      <c r="S290" s="197"/>
      <c r="T290" s="198"/>
      <c r="AT290" s="194" t="s">
        <v>1417</v>
      </c>
      <c r="AU290" s="194" t="s">
        <v>1360</v>
      </c>
      <c r="AV290" s="12" t="s">
        <v>1300</v>
      </c>
      <c r="AW290" s="12" t="s">
        <v>1316</v>
      </c>
      <c r="AX290" s="12" t="s">
        <v>1352</v>
      </c>
      <c r="AY290" s="194" t="s">
        <v>1404</v>
      </c>
    </row>
    <row r="291" spans="2:51" s="11" customFormat="1" ht="13.5">
      <c r="B291" s="181"/>
      <c r="D291" s="178" t="s">
        <v>1417</v>
      </c>
      <c r="E291" s="190" t="s">
        <v>1299</v>
      </c>
      <c r="F291" s="199" t="s">
        <v>745</v>
      </c>
      <c r="H291" s="200">
        <v>18</v>
      </c>
      <c r="I291" s="186"/>
      <c r="L291" s="181"/>
      <c r="M291" s="187"/>
      <c r="N291" s="188"/>
      <c r="O291" s="188"/>
      <c r="P291" s="188"/>
      <c r="Q291" s="188"/>
      <c r="R291" s="188"/>
      <c r="S291" s="188"/>
      <c r="T291" s="189"/>
      <c r="AT291" s="190" t="s">
        <v>1417</v>
      </c>
      <c r="AU291" s="190" t="s">
        <v>1360</v>
      </c>
      <c r="AV291" s="11" t="s">
        <v>1360</v>
      </c>
      <c r="AW291" s="11" t="s">
        <v>1316</v>
      </c>
      <c r="AX291" s="11" t="s">
        <v>1352</v>
      </c>
      <c r="AY291" s="190" t="s">
        <v>1404</v>
      </c>
    </row>
    <row r="292" spans="2:51" s="11" customFormat="1" ht="13.5">
      <c r="B292" s="181"/>
      <c r="D292" s="178" t="s">
        <v>1417</v>
      </c>
      <c r="E292" s="190" t="s">
        <v>1299</v>
      </c>
      <c r="F292" s="199" t="s">
        <v>746</v>
      </c>
      <c r="H292" s="200">
        <v>9</v>
      </c>
      <c r="I292" s="186"/>
      <c r="L292" s="181"/>
      <c r="M292" s="187"/>
      <c r="N292" s="188"/>
      <c r="O292" s="188"/>
      <c r="P292" s="188"/>
      <c r="Q292" s="188"/>
      <c r="R292" s="188"/>
      <c r="S292" s="188"/>
      <c r="T292" s="189"/>
      <c r="AT292" s="190" t="s">
        <v>1417</v>
      </c>
      <c r="AU292" s="190" t="s">
        <v>1360</v>
      </c>
      <c r="AV292" s="11" t="s">
        <v>1360</v>
      </c>
      <c r="AW292" s="11" t="s">
        <v>1316</v>
      </c>
      <c r="AX292" s="11" t="s">
        <v>1352</v>
      </c>
      <c r="AY292" s="190" t="s">
        <v>1404</v>
      </c>
    </row>
    <row r="293" spans="2:51" s="13" customFormat="1" ht="13.5">
      <c r="B293" s="201"/>
      <c r="D293" s="182" t="s">
        <v>1417</v>
      </c>
      <c r="E293" s="202" t="s">
        <v>1299</v>
      </c>
      <c r="F293" s="203" t="s">
        <v>1436</v>
      </c>
      <c r="H293" s="204">
        <v>597</v>
      </c>
      <c r="I293" s="205"/>
      <c r="L293" s="201"/>
      <c r="M293" s="206"/>
      <c r="N293" s="207"/>
      <c r="O293" s="207"/>
      <c r="P293" s="207"/>
      <c r="Q293" s="207"/>
      <c r="R293" s="207"/>
      <c r="S293" s="207"/>
      <c r="T293" s="208"/>
      <c r="AT293" s="209" t="s">
        <v>1417</v>
      </c>
      <c r="AU293" s="209" t="s">
        <v>1360</v>
      </c>
      <c r="AV293" s="13" t="s">
        <v>1411</v>
      </c>
      <c r="AW293" s="13" t="s">
        <v>1316</v>
      </c>
      <c r="AX293" s="13" t="s">
        <v>1300</v>
      </c>
      <c r="AY293" s="209" t="s">
        <v>1404</v>
      </c>
    </row>
    <row r="294" spans="2:65" s="1" customFormat="1" ht="22.5" customHeight="1">
      <c r="B294" s="165"/>
      <c r="C294" s="166" t="s">
        <v>959</v>
      </c>
      <c r="D294" s="166" t="s">
        <v>1406</v>
      </c>
      <c r="E294" s="167" t="s">
        <v>747</v>
      </c>
      <c r="F294" s="168" t="s">
        <v>748</v>
      </c>
      <c r="G294" s="169" t="s">
        <v>1409</v>
      </c>
      <c r="H294" s="170">
        <v>210</v>
      </c>
      <c r="I294" s="171"/>
      <c r="J294" s="172">
        <f>ROUND(I294*H294,2)</f>
        <v>0</v>
      </c>
      <c r="K294" s="168" t="s">
        <v>1410</v>
      </c>
      <c r="L294" s="35"/>
      <c r="M294" s="173" t="s">
        <v>1299</v>
      </c>
      <c r="N294" s="174" t="s">
        <v>1323</v>
      </c>
      <c r="O294" s="36"/>
      <c r="P294" s="175">
        <f>O294*H294</f>
        <v>0</v>
      </c>
      <c r="Q294" s="175">
        <v>0</v>
      </c>
      <c r="R294" s="175">
        <f>Q294*H294</f>
        <v>0</v>
      </c>
      <c r="S294" s="175">
        <v>0</v>
      </c>
      <c r="T294" s="176">
        <f>S294*H294</f>
        <v>0</v>
      </c>
      <c r="AR294" s="18" t="s">
        <v>1411</v>
      </c>
      <c r="AT294" s="18" t="s">
        <v>1406</v>
      </c>
      <c r="AU294" s="18" t="s">
        <v>1360</v>
      </c>
      <c r="AY294" s="18" t="s">
        <v>1404</v>
      </c>
      <c r="BE294" s="177">
        <f>IF(N294="základní",J294,0)</f>
        <v>0</v>
      </c>
      <c r="BF294" s="177">
        <f>IF(N294="snížená",J294,0)</f>
        <v>0</v>
      </c>
      <c r="BG294" s="177">
        <f>IF(N294="zákl. přenesená",J294,0)</f>
        <v>0</v>
      </c>
      <c r="BH294" s="177">
        <f>IF(N294="sníž. přenesená",J294,0)</f>
        <v>0</v>
      </c>
      <c r="BI294" s="177">
        <f>IF(N294="nulová",J294,0)</f>
        <v>0</v>
      </c>
      <c r="BJ294" s="18" t="s">
        <v>1300</v>
      </c>
      <c r="BK294" s="177">
        <f>ROUND(I294*H294,2)</f>
        <v>0</v>
      </c>
      <c r="BL294" s="18" t="s">
        <v>1411</v>
      </c>
      <c r="BM294" s="18" t="s">
        <v>749</v>
      </c>
    </row>
    <row r="295" spans="2:47" s="1" customFormat="1" ht="27">
      <c r="B295" s="35"/>
      <c r="D295" s="178" t="s">
        <v>1413</v>
      </c>
      <c r="F295" s="179" t="s">
        <v>750</v>
      </c>
      <c r="I295" s="134"/>
      <c r="L295" s="35"/>
      <c r="M295" s="65"/>
      <c r="N295" s="36"/>
      <c r="O295" s="36"/>
      <c r="P295" s="36"/>
      <c r="Q295" s="36"/>
      <c r="R295" s="36"/>
      <c r="S295" s="36"/>
      <c r="T295" s="66"/>
      <c r="AT295" s="18" t="s">
        <v>1413</v>
      </c>
      <c r="AU295" s="18" t="s">
        <v>1360</v>
      </c>
    </row>
    <row r="296" spans="2:47" s="1" customFormat="1" ht="121.5">
      <c r="B296" s="35"/>
      <c r="D296" s="178" t="s">
        <v>1415</v>
      </c>
      <c r="F296" s="180" t="s">
        <v>751</v>
      </c>
      <c r="I296" s="134"/>
      <c r="L296" s="35"/>
      <c r="M296" s="65"/>
      <c r="N296" s="36"/>
      <c r="O296" s="36"/>
      <c r="P296" s="36"/>
      <c r="Q296" s="36"/>
      <c r="R296" s="36"/>
      <c r="S296" s="36"/>
      <c r="T296" s="66"/>
      <c r="AT296" s="18" t="s">
        <v>1415</v>
      </c>
      <c r="AU296" s="18" t="s">
        <v>1360</v>
      </c>
    </row>
    <row r="297" spans="2:51" s="11" customFormat="1" ht="13.5">
      <c r="B297" s="181"/>
      <c r="D297" s="182" t="s">
        <v>1417</v>
      </c>
      <c r="E297" s="183" t="s">
        <v>1299</v>
      </c>
      <c r="F297" s="184" t="s">
        <v>752</v>
      </c>
      <c r="H297" s="185">
        <v>210</v>
      </c>
      <c r="I297" s="186"/>
      <c r="L297" s="181"/>
      <c r="M297" s="187"/>
      <c r="N297" s="188"/>
      <c r="O297" s="188"/>
      <c r="P297" s="188"/>
      <c r="Q297" s="188"/>
      <c r="R297" s="188"/>
      <c r="S297" s="188"/>
      <c r="T297" s="189"/>
      <c r="AT297" s="190" t="s">
        <v>1417</v>
      </c>
      <c r="AU297" s="190" t="s">
        <v>1360</v>
      </c>
      <c r="AV297" s="11" t="s">
        <v>1360</v>
      </c>
      <c r="AW297" s="11" t="s">
        <v>1316</v>
      </c>
      <c r="AX297" s="11" t="s">
        <v>1300</v>
      </c>
      <c r="AY297" s="190" t="s">
        <v>1404</v>
      </c>
    </row>
    <row r="298" spans="2:65" s="1" customFormat="1" ht="22.5" customHeight="1">
      <c r="B298" s="165"/>
      <c r="C298" s="166" t="s">
        <v>964</v>
      </c>
      <c r="D298" s="166" t="s">
        <v>1406</v>
      </c>
      <c r="E298" s="167" t="s">
        <v>753</v>
      </c>
      <c r="F298" s="168" t="s">
        <v>754</v>
      </c>
      <c r="G298" s="169" t="s">
        <v>1409</v>
      </c>
      <c r="H298" s="170">
        <v>210</v>
      </c>
      <c r="I298" s="171"/>
      <c r="J298" s="172">
        <f>ROUND(I298*H298,2)</f>
        <v>0</v>
      </c>
      <c r="K298" s="168" t="s">
        <v>1410</v>
      </c>
      <c r="L298" s="35"/>
      <c r="M298" s="173" t="s">
        <v>1299</v>
      </c>
      <c r="N298" s="174" t="s">
        <v>1323</v>
      </c>
      <c r="O298" s="36"/>
      <c r="P298" s="175">
        <f>O298*H298</f>
        <v>0</v>
      </c>
      <c r="Q298" s="175">
        <v>0</v>
      </c>
      <c r="R298" s="175">
        <f>Q298*H298</f>
        <v>0</v>
      </c>
      <c r="S298" s="175">
        <v>0</v>
      </c>
      <c r="T298" s="176">
        <f>S298*H298</f>
        <v>0</v>
      </c>
      <c r="AR298" s="18" t="s">
        <v>1411</v>
      </c>
      <c r="AT298" s="18" t="s">
        <v>1406</v>
      </c>
      <c r="AU298" s="18" t="s">
        <v>1360</v>
      </c>
      <c r="AY298" s="18" t="s">
        <v>1404</v>
      </c>
      <c r="BE298" s="177">
        <f>IF(N298="základní",J298,0)</f>
        <v>0</v>
      </c>
      <c r="BF298" s="177">
        <f>IF(N298="snížená",J298,0)</f>
        <v>0</v>
      </c>
      <c r="BG298" s="177">
        <f>IF(N298="zákl. přenesená",J298,0)</f>
        <v>0</v>
      </c>
      <c r="BH298" s="177">
        <f>IF(N298="sníž. přenesená",J298,0)</f>
        <v>0</v>
      </c>
      <c r="BI298" s="177">
        <f>IF(N298="nulová",J298,0)</f>
        <v>0</v>
      </c>
      <c r="BJ298" s="18" t="s">
        <v>1300</v>
      </c>
      <c r="BK298" s="177">
        <f>ROUND(I298*H298,2)</f>
        <v>0</v>
      </c>
      <c r="BL298" s="18" t="s">
        <v>1411</v>
      </c>
      <c r="BM298" s="18" t="s">
        <v>755</v>
      </c>
    </row>
    <row r="299" spans="2:47" s="1" customFormat="1" ht="27">
      <c r="B299" s="35"/>
      <c r="D299" s="178" t="s">
        <v>1413</v>
      </c>
      <c r="F299" s="179" t="s">
        <v>756</v>
      </c>
      <c r="I299" s="134"/>
      <c r="L299" s="35"/>
      <c r="M299" s="65"/>
      <c r="N299" s="36"/>
      <c r="O299" s="36"/>
      <c r="P299" s="36"/>
      <c r="Q299" s="36"/>
      <c r="R299" s="36"/>
      <c r="S299" s="36"/>
      <c r="T299" s="66"/>
      <c r="AT299" s="18" t="s">
        <v>1413</v>
      </c>
      <c r="AU299" s="18" t="s">
        <v>1360</v>
      </c>
    </row>
    <row r="300" spans="2:47" s="1" customFormat="1" ht="121.5">
      <c r="B300" s="35"/>
      <c r="D300" s="178" t="s">
        <v>1415</v>
      </c>
      <c r="F300" s="180" t="s">
        <v>757</v>
      </c>
      <c r="I300" s="134"/>
      <c r="L300" s="35"/>
      <c r="M300" s="65"/>
      <c r="N300" s="36"/>
      <c r="O300" s="36"/>
      <c r="P300" s="36"/>
      <c r="Q300" s="36"/>
      <c r="R300" s="36"/>
      <c r="S300" s="36"/>
      <c r="T300" s="66"/>
      <c r="AT300" s="18" t="s">
        <v>1415</v>
      </c>
      <c r="AU300" s="18" t="s">
        <v>1360</v>
      </c>
    </row>
    <row r="301" spans="2:51" s="11" customFormat="1" ht="13.5">
      <c r="B301" s="181"/>
      <c r="D301" s="178" t="s">
        <v>1417</v>
      </c>
      <c r="E301" s="190" t="s">
        <v>1299</v>
      </c>
      <c r="F301" s="199" t="s">
        <v>724</v>
      </c>
      <c r="H301" s="200">
        <v>210</v>
      </c>
      <c r="I301" s="186"/>
      <c r="L301" s="181"/>
      <c r="M301" s="187"/>
      <c r="N301" s="188"/>
      <c r="O301" s="188"/>
      <c r="P301" s="188"/>
      <c r="Q301" s="188"/>
      <c r="R301" s="188"/>
      <c r="S301" s="188"/>
      <c r="T301" s="189"/>
      <c r="AT301" s="190" t="s">
        <v>1417</v>
      </c>
      <c r="AU301" s="190" t="s">
        <v>1360</v>
      </c>
      <c r="AV301" s="11" t="s">
        <v>1360</v>
      </c>
      <c r="AW301" s="11" t="s">
        <v>1316</v>
      </c>
      <c r="AX301" s="11" t="s">
        <v>1300</v>
      </c>
      <c r="AY301" s="190" t="s">
        <v>1404</v>
      </c>
    </row>
    <row r="302" spans="2:63" s="10" customFormat="1" ht="29.25" customHeight="1">
      <c r="B302" s="151"/>
      <c r="D302" s="162" t="s">
        <v>1351</v>
      </c>
      <c r="E302" s="163" t="s">
        <v>1360</v>
      </c>
      <c r="F302" s="163" t="s">
        <v>862</v>
      </c>
      <c r="I302" s="154"/>
      <c r="J302" s="164">
        <f>BK302</f>
        <v>0</v>
      </c>
      <c r="L302" s="151"/>
      <c r="M302" s="156"/>
      <c r="N302" s="157"/>
      <c r="O302" s="157"/>
      <c r="P302" s="158">
        <f>SUM(P303:P318)</f>
        <v>0</v>
      </c>
      <c r="Q302" s="157"/>
      <c r="R302" s="158">
        <f>SUM(R303:R318)</f>
        <v>0.031039999999999998</v>
      </c>
      <c r="S302" s="157"/>
      <c r="T302" s="159">
        <f>SUM(T303:T318)</f>
        <v>0</v>
      </c>
      <c r="AR302" s="152" t="s">
        <v>1300</v>
      </c>
      <c r="AT302" s="160" t="s">
        <v>1351</v>
      </c>
      <c r="AU302" s="160" t="s">
        <v>1300</v>
      </c>
      <c r="AY302" s="152" t="s">
        <v>1404</v>
      </c>
      <c r="BK302" s="161">
        <f>SUM(BK303:BK318)</f>
        <v>0</v>
      </c>
    </row>
    <row r="303" spans="2:65" s="1" customFormat="1" ht="31.5" customHeight="1">
      <c r="B303" s="165"/>
      <c r="C303" s="166" t="s">
        <v>971</v>
      </c>
      <c r="D303" s="166" t="s">
        <v>1406</v>
      </c>
      <c r="E303" s="167" t="s">
        <v>864</v>
      </c>
      <c r="F303" s="168" t="s">
        <v>865</v>
      </c>
      <c r="G303" s="169" t="s">
        <v>1427</v>
      </c>
      <c r="H303" s="170">
        <v>4.8</v>
      </c>
      <c r="I303" s="171"/>
      <c r="J303" s="172">
        <f>ROUND(I303*H303,2)</f>
        <v>0</v>
      </c>
      <c r="K303" s="168" t="s">
        <v>1410</v>
      </c>
      <c r="L303" s="35"/>
      <c r="M303" s="173" t="s">
        <v>1299</v>
      </c>
      <c r="N303" s="174" t="s">
        <v>1323</v>
      </c>
      <c r="O303" s="36"/>
      <c r="P303" s="175">
        <f>O303*H303</f>
        <v>0</v>
      </c>
      <c r="Q303" s="175">
        <v>0</v>
      </c>
      <c r="R303" s="175">
        <f>Q303*H303</f>
        <v>0</v>
      </c>
      <c r="S303" s="175">
        <v>0</v>
      </c>
      <c r="T303" s="176">
        <f>S303*H303</f>
        <v>0</v>
      </c>
      <c r="AR303" s="18" t="s">
        <v>1411</v>
      </c>
      <c r="AT303" s="18" t="s">
        <v>1406</v>
      </c>
      <c r="AU303" s="18" t="s">
        <v>1360</v>
      </c>
      <c r="AY303" s="18" t="s">
        <v>1404</v>
      </c>
      <c r="BE303" s="177">
        <f>IF(N303="základní",J303,0)</f>
        <v>0</v>
      </c>
      <c r="BF303" s="177">
        <f>IF(N303="snížená",J303,0)</f>
        <v>0</v>
      </c>
      <c r="BG303" s="177">
        <f>IF(N303="zákl. přenesená",J303,0)</f>
        <v>0</v>
      </c>
      <c r="BH303" s="177">
        <f>IF(N303="sníž. přenesená",J303,0)</f>
        <v>0</v>
      </c>
      <c r="BI303" s="177">
        <f>IF(N303="nulová",J303,0)</f>
        <v>0</v>
      </c>
      <c r="BJ303" s="18" t="s">
        <v>1300</v>
      </c>
      <c r="BK303" s="177">
        <f>ROUND(I303*H303,2)</f>
        <v>0</v>
      </c>
      <c r="BL303" s="18" t="s">
        <v>1411</v>
      </c>
      <c r="BM303" s="18" t="s">
        <v>866</v>
      </c>
    </row>
    <row r="304" spans="2:47" s="1" customFormat="1" ht="27">
      <c r="B304" s="35"/>
      <c r="D304" s="178" t="s">
        <v>1413</v>
      </c>
      <c r="F304" s="179" t="s">
        <v>867</v>
      </c>
      <c r="I304" s="134"/>
      <c r="L304" s="35"/>
      <c r="M304" s="65"/>
      <c r="N304" s="36"/>
      <c r="O304" s="36"/>
      <c r="P304" s="36"/>
      <c r="Q304" s="36"/>
      <c r="R304" s="36"/>
      <c r="S304" s="36"/>
      <c r="T304" s="66"/>
      <c r="AT304" s="18" t="s">
        <v>1413</v>
      </c>
      <c r="AU304" s="18" t="s">
        <v>1360</v>
      </c>
    </row>
    <row r="305" spans="2:47" s="1" customFormat="1" ht="81">
      <c r="B305" s="35"/>
      <c r="D305" s="178" t="s">
        <v>1415</v>
      </c>
      <c r="F305" s="180" t="s">
        <v>868</v>
      </c>
      <c r="I305" s="134"/>
      <c r="L305" s="35"/>
      <c r="M305" s="65"/>
      <c r="N305" s="36"/>
      <c r="O305" s="36"/>
      <c r="P305" s="36"/>
      <c r="Q305" s="36"/>
      <c r="R305" s="36"/>
      <c r="S305" s="36"/>
      <c r="T305" s="66"/>
      <c r="AT305" s="18" t="s">
        <v>1415</v>
      </c>
      <c r="AU305" s="18" t="s">
        <v>1360</v>
      </c>
    </row>
    <row r="306" spans="2:51" s="12" customFormat="1" ht="13.5">
      <c r="B306" s="191"/>
      <c r="D306" s="178" t="s">
        <v>1417</v>
      </c>
      <c r="E306" s="192" t="s">
        <v>1299</v>
      </c>
      <c r="F306" s="193" t="s">
        <v>869</v>
      </c>
      <c r="H306" s="194" t="s">
        <v>1299</v>
      </c>
      <c r="I306" s="195"/>
      <c r="L306" s="191"/>
      <c r="M306" s="196"/>
      <c r="N306" s="197"/>
      <c r="O306" s="197"/>
      <c r="P306" s="197"/>
      <c r="Q306" s="197"/>
      <c r="R306" s="197"/>
      <c r="S306" s="197"/>
      <c r="T306" s="198"/>
      <c r="AT306" s="194" t="s">
        <v>1417</v>
      </c>
      <c r="AU306" s="194" t="s">
        <v>1360</v>
      </c>
      <c r="AV306" s="12" t="s">
        <v>1300</v>
      </c>
      <c r="AW306" s="12" t="s">
        <v>1316</v>
      </c>
      <c r="AX306" s="12" t="s">
        <v>1352</v>
      </c>
      <c r="AY306" s="194" t="s">
        <v>1404</v>
      </c>
    </row>
    <row r="307" spans="2:51" s="11" customFormat="1" ht="13.5">
      <c r="B307" s="181"/>
      <c r="D307" s="182" t="s">
        <v>1417</v>
      </c>
      <c r="E307" s="183" t="s">
        <v>1299</v>
      </c>
      <c r="F307" s="184" t="s">
        <v>758</v>
      </c>
      <c r="H307" s="185">
        <v>4.8</v>
      </c>
      <c r="I307" s="186"/>
      <c r="L307" s="181"/>
      <c r="M307" s="187"/>
      <c r="N307" s="188"/>
      <c r="O307" s="188"/>
      <c r="P307" s="188"/>
      <c r="Q307" s="188"/>
      <c r="R307" s="188"/>
      <c r="S307" s="188"/>
      <c r="T307" s="189"/>
      <c r="AT307" s="190" t="s">
        <v>1417</v>
      </c>
      <c r="AU307" s="190" t="s">
        <v>1360</v>
      </c>
      <c r="AV307" s="11" t="s">
        <v>1360</v>
      </c>
      <c r="AW307" s="11" t="s">
        <v>1316</v>
      </c>
      <c r="AX307" s="11" t="s">
        <v>1300</v>
      </c>
      <c r="AY307" s="190" t="s">
        <v>1404</v>
      </c>
    </row>
    <row r="308" spans="2:65" s="1" customFormat="1" ht="22.5" customHeight="1">
      <c r="B308" s="165"/>
      <c r="C308" s="166" t="s">
        <v>992</v>
      </c>
      <c r="D308" s="166" t="s">
        <v>1406</v>
      </c>
      <c r="E308" s="167" t="s">
        <v>759</v>
      </c>
      <c r="F308" s="168" t="s">
        <v>760</v>
      </c>
      <c r="G308" s="169" t="s">
        <v>1427</v>
      </c>
      <c r="H308" s="170">
        <v>0.768</v>
      </c>
      <c r="I308" s="171"/>
      <c r="J308" s="172">
        <f>ROUND(I308*H308,2)</f>
        <v>0</v>
      </c>
      <c r="K308" s="168" t="s">
        <v>1410</v>
      </c>
      <c r="L308" s="35"/>
      <c r="M308" s="173" t="s">
        <v>1299</v>
      </c>
      <c r="N308" s="174" t="s">
        <v>1323</v>
      </c>
      <c r="O308" s="36"/>
      <c r="P308" s="175">
        <f>O308*H308</f>
        <v>0</v>
      </c>
      <c r="Q308" s="175">
        <v>0</v>
      </c>
      <c r="R308" s="175">
        <f>Q308*H308</f>
        <v>0</v>
      </c>
      <c r="S308" s="175">
        <v>0</v>
      </c>
      <c r="T308" s="176">
        <f>S308*H308</f>
        <v>0</v>
      </c>
      <c r="AR308" s="18" t="s">
        <v>1411</v>
      </c>
      <c r="AT308" s="18" t="s">
        <v>1406</v>
      </c>
      <c r="AU308" s="18" t="s">
        <v>1360</v>
      </c>
      <c r="AY308" s="18" t="s">
        <v>1404</v>
      </c>
      <c r="BE308" s="177">
        <f>IF(N308="základní",J308,0)</f>
        <v>0</v>
      </c>
      <c r="BF308" s="177">
        <f>IF(N308="snížená",J308,0)</f>
        <v>0</v>
      </c>
      <c r="BG308" s="177">
        <f>IF(N308="zákl. přenesená",J308,0)</f>
        <v>0</v>
      </c>
      <c r="BH308" s="177">
        <f>IF(N308="sníž. přenesená",J308,0)</f>
        <v>0</v>
      </c>
      <c r="BI308" s="177">
        <f>IF(N308="nulová",J308,0)</f>
        <v>0</v>
      </c>
      <c r="BJ308" s="18" t="s">
        <v>1300</v>
      </c>
      <c r="BK308" s="177">
        <f>ROUND(I308*H308,2)</f>
        <v>0</v>
      </c>
      <c r="BL308" s="18" t="s">
        <v>1411</v>
      </c>
      <c r="BM308" s="18" t="s">
        <v>761</v>
      </c>
    </row>
    <row r="309" spans="2:47" s="1" customFormat="1" ht="13.5">
      <c r="B309" s="35"/>
      <c r="D309" s="178" t="s">
        <v>1413</v>
      </c>
      <c r="F309" s="179" t="s">
        <v>762</v>
      </c>
      <c r="I309" s="134"/>
      <c r="L309" s="35"/>
      <c r="M309" s="65"/>
      <c r="N309" s="36"/>
      <c r="O309" s="36"/>
      <c r="P309" s="36"/>
      <c r="Q309" s="36"/>
      <c r="R309" s="36"/>
      <c r="S309" s="36"/>
      <c r="T309" s="66"/>
      <c r="AT309" s="18" t="s">
        <v>1413</v>
      </c>
      <c r="AU309" s="18" t="s">
        <v>1360</v>
      </c>
    </row>
    <row r="310" spans="2:47" s="1" customFormat="1" ht="40.5">
      <c r="B310" s="35"/>
      <c r="D310" s="178" t="s">
        <v>1415</v>
      </c>
      <c r="F310" s="180" t="s">
        <v>875</v>
      </c>
      <c r="I310" s="134"/>
      <c r="L310" s="35"/>
      <c r="M310" s="65"/>
      <c r="N310" s="36"/>
      <c r="O310" s="36"/>
      <c r="P310" s="36"/>
      <c r="Q310" s="36"/>
      <c r="R310" s="36"/>
      <c r="S310" s="36"/>
      <c r="T310" s="66"/>
      <c r="AT310" s="18" t="s">
        <v>1415</v>
      </c>
      <c r="AU310" s="18" t="s">
        <v>1360</v>
      </c>
    </row>
    <row r="311" spans="2:51" s="12" customFormat="1" ht="13.5">
      <c r="B311" s="191"/>
      <c r="D311" s="178" t="s">
        <v>1417</v>
      </c>
      <c r="E311" s="192" t="s">
        <v>1299</v>
      </c>
      <c r="F311" s="193" t="s">
        <v>763</v>
      </c>
      <c r="H311" s="194" t="s">
        <v>1299</v>
      </c>
      <c r="I311" s="195"/>
      <c r="L311" s="191"/>
      <c r="M311" s="196"/>
      <c r="N311" s="197"/>
      <c r="O311" s="197"/>
      <c r="P311" s="197"/>
      <c r="Q311" s="197"/>
      <c r="R311" s="197"/>
      <c r="S311" s="197"/>
      <c r="T311" s="198"/>
      <c r="AT311" s="194" t="s">
        <v>1417</v>
      </c>
      <c r="AU311" s="194" t="s">
        <v>1360</v>
      </c>
      <c r="AV311" s="12" t="s">
        <v>1300</v>
      </c>
      <c r="AW311" s="12" t="s">
        <v>1316</v>
      </c>
      <c r="AX311" s="12" t="s">
        <v>1352</v>
      </c>
      <c r="AY311" s="194" t="s">
        <v>1404</v>
      </c>
    </row>
    <row r="312" spans="2:51" s="11" customFormat="1" ht="13.5">
      <c r="B312" s="181"/>
      <c r="D312" s="182" t="s">
        <v>1417</v>
      </c>
      <c r="E312" s="183" t="s">
        <v>1299</v>
      </c>
      <c r="F312" s="184" t="s">
        <v>764</v>
      </c>
      <c r="H312" s="185">
        <v>0.768</v>
      </c>
      <c r="I312" s="186"/>
      <c r="L312" s="181"/>
      <c r="M312" s="187"/>
      <c r="N312" s="188"/>
      <c r="O312" s="188"/>
      <c r="P312" s="188"/>
      <c r="Q312" s="188"/>
      <c r="R312" s="188"/>
      <c r="S312" s="188"/>
      <c r="T312" s="189"/>
      <c r="AT312" s="190" t="s">
        <v>1417</v>
      </c>
      <c r="AU312" s="190" t="s">
        <v>1360</v>
      </c>
      <c r="AV312" s="11" t="s">
        <v>1360</v>
      </c>
      <c r="AW312" s="11" t="s">
        <v>1316</v>
      </c>
      <c r="AX312" s="11" t="s">
        <v>1300</v>
      </c>
      <c r="AY312" s="190" t="s">
        <v>1404</v>
      </c>
    </row>
    <row r="313" spans="2:65" s="1" customFormat="1" ht="22.5" customHeight="1">
      <c r="B313" s="165"/>
      <c r="C313" s="166" t="s">
        <v>998</v>
      </c>
      <c r="D313" s="166" t="s">
        <v>1406</v>
      </c>
      <c r="E313" s="167" t="s">
        <v>879</v>
      </c>
      <c r="F313" s="168" t="s">
        <v>880</v>
      </c>
      <c r="G313" s="169" t="s">
        <v>881</v>
      </c>
      <c r="H313" s="170">
        <v>32</v>
      </c>
      <c r="I313" s="171"/>
      <c r="J313" s="172">
        <f>ROUND(I313*H313,2)</f>
        <v>0</v>
      </c>
      <c r="K313" s="168" t="s">
        <v>1410</v>
      </c>
      <c r="L313" s="35"/>
      <c r="M313" s="173" t="s">
        <v>1299</v>
      </c>
      <c r="N313" s="174" t="s">
        <v>1323</v>
      </c>
      <c r="O313" s="36"/>
      <c r="P313" s="175">
        <f>O313*H313</f>
        <v>0</v>
      </c>
      <c r="Q313" s="175">
        <v>0.00049</v>
      </c>
      <c r="R313" s="175">
        <f>Q313*H313</f>
        <v>0.01568</v>
      </c>
      <c r="S313" s="175">
        <v>0</v>
      </c>
      <c r="T313" s="176">
        <f>S313*H313</f>
        <v>0</v>
      </c>
      <c r="AR313" s="18" t="s">
        <v>1411</v>
      </c>
      <c r="AT313" s="18" t="s">
        <v>1406</v>
      </c>
      <c r="AU313" s="18" t="s">
        <v>1360</v>
      </c>
      <c r="AY313" s="18" t="s">
        <v>1404</v>
      </c>
      <c r="BE313" s="177">
        <f>IF(N313="základní",J313,0)</f>
        <v>0</v>
      </c>
      <c r="BF313" s="177">
        <f>IF(N313="snížená",J313,0)</f>
        <v>0</v>
      </c>
      <c r="BG313" s="177">
        <f>IF(N313="zákl. přenesená",J313,0)</f>
        <v>0</v>
      </c>
      <c r="BH313" s="177">
        <f>IF(N313="sníž. přenesená",J313,0)</f>
        <v>0</v>
      </c>
      <c r="BI313" s="177">
        <f>IF(N313="nulová",J313,0)</f>
        <v>0</v>
      </c>
      <c r="BJ313" s="18" t="s">
        <v>1300</v>
      </c>
      <c r="BK313" s="177">
        <f>ROUND(I313*H313,2)</f>
        <v>0</v>
      </c>
      <c r="BL313" s="18" t="s">
        <v>1411</v>
      </c>
      <c r="BM313" s="18" t="s">
        <v>882</v>
      </c>
    </row>
    <row r="314" spans="2:47" s="1" customFormat="1" ht="13.5">
      <c r="B314" s="35"/>
      <c r="D314" s="178" t="s">
        <v>1413</v>
      </c>
      <c r="F314" s="179" t="s">
        <v>883</v>
      </c>
      <c r="I314" s="134"/>
      <c r="L314" s="35"/>
      <c r="M314" s="65"/>
      <c r="N314" s="36"/>
      <c r="O314" s="36"/>
      <c r="P314" s="36"/>
      <c r="Q314" s="36"/>
      <c r="R314" s="36"/>
      <c r="S314" s="36"/>
      <c r="T314" s="66"/>
      <c r="AT314" s="18" t="s">
        <v>1413</v>
      </c>
      <c r="AU314" s="18" t="s">
        <v>1360</v>
      </c>
    </row>
    <row r="315" spans="2:47" s="1" customFormat="1" ht="54">
      <c r="B315" s="35"/>
      <c r="D315" s="178" t="s">
        <v>1415</v>
      </c>
      <c r="F315" s="180" t="s">
        <v>884</v>
      </c>
      <c r="I315" s="134"/>
      <c r="L315" s="35"/>
      <c r="M315" s="65"/>
      <c r="N315" s="36"/>
      <c r="O315" s="36"/>
      <c r="P315" s="36"/>
      <c r="Q315" s="36"/>
      <c r="R315" s="36"/>
      <c r="S315" s="36"/>
      <c r="T315" s="66"/>
      <c r="AT315" s="18" t="s">
        <v>1415</v>
      </c>
      <c r="AU315" s="18" t="s">
        <v>1360</v>
      </c>
    </row>
    <row r="316" spans="2:51" s="12" customFormat="1" ht="13.5">
      <c r="B316" s="191"/>
      <c r="D316" s="178" t="s">
        <v>1417</v>
      </c>
      <c r="E316" s="192" t="s">
        <v>1299</v>
      </c>
      <c r="F316" s="193" t="s">
        <v>765</v>
      </c>
      <c r="H316" s="194" t="s">
        <v>1299</v>
      </c>
      <c r="I316" s="195"/>
      <c r="L316" s="191"/>
      <c r="M316" s="196"/>
      <c r="N316" s="197"/>
      <c r="O316" s="197"/>
      <c r="P316" s="197"/>
      <c r="Q316" s="197"/>
      <c r="R316" s="197"/>
      <c r="S316" s="197"/>
      <c r="T316" s="198"/>
      <c r="AT316" s="194" t="s">
        <v>1417</v>
      </c>
      <c r="AU316" s="194" t="s">
        <v>1360</v>
      </c>
      <c r="AV316" s="12" t="s">
        <v>1300</v>
      </c>
      <c r="AW316" s="12" t="s">
        <v>1316</v>
      </c>
      <c r="AX316" s="12" t="s">
        <v>1352</v>
      </c>
      <c r="AY316" s="194" t="s">
        <v>1404</v>
      </c>
    </row>
    <row r="317" spans="2:51" s="11" customFormat="1" ht="13.5">
      <c r="B317" s="181"/>
      <c r="D317" s="182" t="s">
        <v>1417</v>
      </c>
      <c r="E317" s="183" t="s">
        <v>1299</v>
      </c>
      <c r="F317" s="184" t="s">
        <v>766</v>
      </c>
      <c r="H317" s="185">
        <v>32</v>
      </c>
      <c r="I317" s="186"/>
      <c r="L317" s="181"/>
      <c r="M317" s="187"/>
      <c r="N317" s="188"/>
      <c r="O317" s="188"/>
      <c r="P317" s="188"/>
      <c r="Q317" s="188"/>
      <c r="R317" s="188"/>
      <c r="S317" s="188"/>
      <c r="T317" s="189"/>
      <c r="AT317" s="190" t="s">
        <v>1417</v>
      </c>
      <c r="AU317" s="190" t="s">
        <v>1360</v>
      </c>
      <c r="AV317" s="11" t="s">
        <v>1360</v>
      </c>
      <c r="AW317" s="11" t="s">
        <v>1316</v>
      </c>
      <c r="AX317" s="11" t="s">
        <v>1300</v>
      </c>
      <c r="AY317" s="190" t="s">
        <v>1404</v>
      </c>
    </row>
    <row r="318" spans="2:65" s="1" customFormat="1" ht="22.5" customHeight="1">
      <c r="B318" s="165"/>
      <c r="C318" s="214" t="s">
        <v>1006</v>
      </c>
      <c r="D318" s="214" t="s">
        <v>841</v>
      </c>
      <c r="E318" s="215" t="s">
        <v>889</v>
      </c>
      <c r="F318" s="216" t="s">
        <v>890</v>
      </c>
      <c r="G318" s="217" t="s">
        <v>881</v>
      </c>
      <c r="H318" s="218">
        <v>32</v>
      </c>
      <c r="I318" s="219"/>
      <c r="J318" s="220">
        <f>ROUND(I318*H318,2)</f>
        <v>0</v>
      </c>
      <c r="K318" s="216" t="s">
        <v>1410</v>
      </c>
      <c r="L318" s="221"/>
      <c r="M318" s="222" t="s">
        <v>1299</v>
      </c>
      <c r="N318" s="223" t="s">
        <v>1323</v>
      </c>
      <c r="O318" s="36"/>
      <c r="P318" s="175">
        <f>O318*H318</f>
        <v>0</v>
      </c>
      <c r="Q318" s="175">
        <v>0.00048</v>
      </c>
      <c r="R318" s="175">
        <f>Q318*H318</f>
        <v>0.01536</v>
      </c>
      <c r="S318" s="175">
        <v>0</v>
      </c>
      <c r="T318" s="176">
        <f>S318*H318</f>
        <v>0</v>
      </c>
      <c r="AR318" s="18" t="s">
        <v>1469</v>
      </c>
      <c r="AT318" s="18" t="s">
        <v>841</v>
      </c>
      <c r="AU318" s="18" t="s">
        <v>1360</v>
      </c>
      <c r="AY318" s="18" t="s">
        <v>1404</v>
      </c>
      <c r="BE318" s="177">
        <f>IF(N318="základní",J318,0)</f>
        <v>0</v>
      </c>
      <c r="BF318" s="177">
        <f>IF(N318="snížená",J318,0)</f>
        <v>0</v>
      </c>
      <c r="BG318" s="177">
        <f>IF(N318="zákl. přenesená",J318,0)</f>
        <v>0</v>
      </c>
      <c r="BH318" s="177">
        <f>IF(N318="sníž. přenesená",J318,0)</f>
        <v>0</v>
      </c>
      <c r="BI318" s="177">
        <f>IF(N318="nulová",J318,0)</f>
        <v>0</v>
      </c>
      <c r="BJ318" s="18" t="s">
        <v>1300</v>
      </c>
      <c r="BK318" s="177">
        <f>ROUND(I318*H318,2)</f>
        <v>0</v>
      </c>
      <c r="BL318" s="18" t="s">
        <v>1411</v>
      </c>
      <c r="BM318" s="18" t="s">
        <v>891</v>
      </c>
    </row>
    <row r="319" spans="2:63" s="10" customFormat="1" ht="29.25" customHeight="1">
      <c r="B319" s="151"/>
      <c r="D319" s="162" t="s">
        <v>1351</v>
      </c>
      <c r="E319" s="163" t="s">
        <v>1411</v>
      </c>
      <c r="F319" s="163" t="s">
        <v>892</v>
      </c>
      <c r="I319" s="154"/>
      <c r="J319" s="164">
        <f>BK319</f>
        <v>0</v>
      </c>
      <c r="L319" s="151"/>
      <c r="M319" s="156"/>
      <c r="N319" s="157"/>
      <c r="O319" s="157"/>
      <c r="P319" s="158">
        <f>SUM(P320:P339)</f>
        <v>0</v>
      </c>
      <c r="Q319" s="157"/>
      <c r="R319" s="158">
        <f>SUM(R320:R339)</f>
        <v>0.26496</v>
      </c>
      <c r="S319" s="157"/>
      <c r="T319" s="159">
        <f>SUM(T320:T339)</f>
        <v>0</v>
      </c>
      <c r="AR319" s="152" t="s">
        <v>1300</v>
      </c>
      <c r="AT319" s="160" t="s">
        <v>1351</v>
      </c>
      <c r="AU319" s="160" t="s">
        <v>1300</v>
      </c>
      <c r="AY319" s="152" t="s">
        <v>1404</v>
      </c>
      <c r="BK319" s="161">
        <f>SUM(BK320:BK339)</f>
        <v>0</v>
      </c>
    </row>
    <row r="320" spans="2:65" s="1" customFormat="1" ht="22.5" customHeight="1">
      <c r="B320" s="165"/>
      <c r="C320" s="166" t="s">
        <v>1012</v>
      </c>
      <c r="D320" s="166" t="s">
        <v>1406</v>
      </c>
      <c r="E320" s="167" t="s">
        <v>894</v>
      </c>
      <c r="F320" s="168" t="s">
        <v>895</v>
      </c>
      <c r="G320" s="169" t="s">
        <v>1427</v>
      </c>
      <c r="H320" s="170">
        <v>1.17</v>
      </c>
      <c r="I320" s="171"/>
      <c r="J320" s="172">
        <f>ROUND(I320*H320,2)</f>
        <v>0</v>
      </c>
      <c r="K320" s="168" t="s">
        <v>1410</v>
      </c>
      <c r="L320" s="35"/>
      <c r="M320" s="173" t="s">
        <v>1299</v>
      </c>
      <c r="N320" s="174" t="s">
        <v>1323</v>
      </c>
      <c r="O320" s="36"/>
      <c r="P320" s="175">
        <f>O320*H320</f>
        <v>0</v>
      </c>
      <c r="Q320" s="175">
        <v>0</v>
      </c>
      <c r="R320" s="175">
        <f>Q320*H320</f>
        <v>0</v>
      </c>
      <c r="S320" s="175">
        <v>0</v>
      </c>
      <c r="T320" s="176">
        <f>S320*H320</f>
        <v>0</v>
      </c>
      <c r="AR320" s="18" t="s">
        <v>1411</v>
      </c>
      <c r="AT320" s="18" t="s">
        <v>1406</v>
      </c>
      <c r="AU320" s="18" t="s">
        <v>1360</v>
      </c>
      <c r="AY320" s="18" t="s">
        <v>1404</v>
      </c>
      <c r="BE320" s="177">
        <f>IF(N320="základní",J320,0)</f>
        <v>0</v>
      </c>
      <c r="BF320" s="177">
        <f>IF(N320="snížená",J320,0)</f>
        <v>0</v>
      </c>
      <c r="BG320" s="177">
        <f>IF(N320="zákl. přenesená",J320,0)</f>
        <v>0</v>
      </c>
      <c r="BH320" s="177">
        <f>IF(N320="sníž. přenesená",J320,0)</f>
        <v>0</v>
      </c>
      <c r="BI320" s="177">
        <f>IF(N320="nulová",J320,0)</f>
        <v>0</v>
      </c>
      <c r="BJ320" s="18" t="s">
        <v>1300</v>
      </c>
      <c r="BK320" s="177">
        <f>ROUND(I320*H320,2)</f>
        <v>0</v>
      </c>
      <c r="BL320" s="18" t="s">
        <v>1411</v>
      </c>
      <c r="BM320" s="18" t="s">
        <v>767</v>
      </c>
    </row>
    <row r="321" spans="2:47" s="1" customFormat="1" ht="27">
      <c r="B321" s="35"/>
      <c r="D321" s="178" t="s">
        <v>1413</v>
      </c>
      <c r="F321" s="179" t="s">
        <v>897</v>
      </c>
      <c r="I321" s="134"/>
      <c r="L321" s="35"/>
      <c r="M321" s="65"/>
      <c r="N321" s="36"/>
      <c r="O321" s="36"/>
      <c r="P321" s="36"/>
      <c r="Q321" s="36"/>
      <c r="R321" s="36"/>
      <c r="S321" s="36"/>
      <c r="T321" s="66"/>
      <c r="AT321" s="18" t="s">
        <v>1413</v>
      </c>
      <c r="AU321" s="18" t="s">
        <v>1360</v>
      </c>
    </row>
    <row r="322" spans="2:47" s="1" customFormat="1" ht="54">
      <c r="B322" s="35"/>
      <c r="D322" s="178" t="s">
        <v>1415</v>
      </c>
      <c r="F322" s="180" t="s">
        <v>898</v>
      </c>
      <c r="I322" s="134"/>
      <c r="L322" s="35"/>
      <c r="M322" s="65"/>
      <c r="N322" s="36"/>
      <c r="O322" s="36"/>
      <c r="P322" s="36"/>
      <c r="Q322" s="36"/>
      <c r="R322" s="36"/>
      <c r="S322" s="36"/>
      <c r="T322" s="66"/>
      <c r="AT322" s="18" t="s">
        <v>1415</v>
      </c>
      <c r="AU322" s="18" t="s">
        <v>1360</v>
      </c>
    </row>
    <row r="323" spans="2:51" s="12" customFormat="1" ht="13.5">
      <c r="B323" s="191"/>
      <c r="D323" s="178" t="s">
        <v>1417</v>
      </c>
      <c r="E323" s="192" t="s">
        <v>1299</v>
      </c>
      <c r="F323" s="193" t="s">
        <v>768</v>
      </c>
      <c r="H323" s="194" t="s">
        <v>1299</v>
      </c>
      <c r="I323" s="195"/>
      <c r="L323" s="191"/>
      <c r="M323" s="196"/>
      <c r="N323" s="197"/>
      <c r="O323" s="197"/>
      <c r="P323" s="197"/>
      <c r="Q323" s="197"/>
      <c r="R323" s="197"/>
      <c r="S323" s="197"/>
      <c r="T323" s="198"/>
      <c r="AT323" s="194" t="s">
        <v>1417</v>
      </c>
      <c r="AU323" s="194" t="s">
        <v>1360</v>
      </c>
      <c r="AV323" s="12" t="s">
        <v>1300</v>
      </c>
      <c r="AW323" s="12" t="s">
        <v>1316</v>
      </c>
      <c r="AX323" s="12" t="s">
        <v>1352</v>
      </c>
      <c r="AY323" s="194" t="s">
        <v>1404</v>
      </c>
    </row>
    <row r="324" spans="2:51" s="12" customFormat="1" ht="13.5">
      <c r="B324" s="191"/>
      <c r="D324" s="178" t="s">
        <v>1417</v>
      </c>
      <c r="E324" s="192" t="s">
        <v>1299</v>
      </c>
      <c r="F324" s="193" t="s">
        <v>899</v>
      </c>
      <c r="H324" s="194" t="s">
        <v>1299</v>
      </c>
      <c r="I324" s="195"/>
      <c r="L324" s="191"/>
      <c r="M324" s="196"/>
      <c r="N324" s="197"/>
      <c r="O324" s="197"/>
      <c r="P324" s="197"/>
      <c r="Q324" s="197"/>
      <c r="R324" s="197"/>
      <c r="S324" s="197"/>
      <c r="T324" s="198"/>
      <c r="AT324" s="194" t="s">
        <v>1417</v>
      </c>
      <c r="AU324" s="194" t="s">
        <v>1360</v>
      </c>
      <c r="AV324" s="12" t="s">
        <v>1300</v>
      </c>
      <c r="AW324" s="12" t="s">
        <v>1316</v>
      </c>
      <c r="AX324" s="12" t="s">
        <v>1352</v>
      </c>
      <c r="AY324" s="194" t="s">
        <v>1404</v>
      </c>
    </row>
    <row r="325" spans="2:51" s="11" customFormat="1" ht="13.5">
      <c r="B325" s="181"/>
      <c r="D325" s="178" t="s">
        <v>1417</v>
      </c>
      <c r="E325" s="190" t="s">
        <v>1299</v>
      </c>
      <c r="F325" s="199" t="s">
        <v>769</v>
      </c>
      <c r="H325" s="200">
        <v>0.81</v>
      </c>
      <c r="I325" s="186"/>
      <c r="L325" s="181"/>
      <c r="M325" s="187"/>
      <c r="N325" s="188"/>
      <c r="O325" s="188"/>
      <c r="P325" s="188"/>
      <c r="Q325" s="188"/>
      <c r="R325" s="188"/>
      <c r="S325" s="188"/>
      <c r="T325" s="189"/>
      <c r="AT325" s="190" t="s">
        <v>1417</v>
      </c>
      <c r="AU325" s="190" t="s">
        <v>1360</v>
      </c>
      <c r="AV325" s="11" t="s">
        <v>1360</v>
      </c>
      <c r="AW325" s="11" t="s">
        <v>1316</v>
      </c>
      <c r="AX325" s="11" t="s">
        <v>1352</v>
      </c>
      <c r="AY325" s="190" t="s">
        <v>1404</v>
      </c>
    </row>
    <row r="326" spans="2:51" s="11" customFormat="1" ht="13.5">
      <c r="B326" s="181"/>
      <c r="D326" s="178" t="s">
        <v>1417</v>
      </c>
      <c r="E326" s="190" t="s">
        <v>1299</v>
      </c>
      <c r="F326" s="199" t="s">
        <v>1299</v>
      </c>
      <c r="H326" s="200">
        <v>0</v>
      </c>
      <c r="I326" s="186"/>
      <c r="L326" s="181"/>
      <c r="M326" s="187"/>
      <c r="N326" s="188"/>
      <c r="O326" s="188"/>
      <c r="P326" s="188"/>
      <c r="Q326" s="188"/>
      <c r="R326" s="188"/>
      <c r="S326" s="188"/>
      <c r="T326" s="189"/>
      <c r="AT326" s="190" t="s">
        <v>1417</v>
      </c>
      <c r="AU326" s="190" t="s">
        <v>1360</v>
      </c>
      <c r="AV326" s="11" t="s">
        <v>1360</v>
      </c>
      <c r="AW326" s="11" t="s">
        <v>1316</v>
      </c>
      <c r="AX326" s="11" t="s">
        <v>1352</v>
      </c>
      <c r="AY326" s="190" t="s">
        <v>1404</v>
      </c>
    </row>
    <row r="327" spans="2:51" s="12" customFormat="1" ht="13.5">
      <c r="B327" s="191"/>
      <c r="D327" s="178" t="s">
        <v>1417</v>
      </c>
      <c r="E327" s="192" t="s">
        <v>1299</v>
      </c>
      <c r="F327" s="193" t="s">
        <v>770</v>
      </c>
      <c r="H327" s="194" t="s">
        <v>1299</v>
      </c>
      <c r="I327" s="195"/>
      <c r="L327" s="191"/>
      <c r="M327" s="196"/>
      <c r="N327" s="197"/>
      <c r="O327" s="197"/>
      <c r="P327" s="197"/>
      <c r="Q327" s="197"/>
      <c r="R327" s="197"/>
      <c r="S327" s="197"/>
      <c r="T327" s="198"/>
      <c r="AT327" s="194" t="s">
        <v>1417</v>
      </c>
      <c r="AU327" s="194" t="s">
        <v>1360</v>
      </c>
      <c r="AV327" s="12" t="s">
        <v>1300</v>
      </c>
      <c r="AW327" s="12" t="s">
        <v>1316</v>
      </c>
      <c r="AX327" s="12" t="s">
        <v>1352</v>
      </c>
      <c r="AY327" s="194" t="s">
        <v>1404</v>
      </c>
    </row>
    <row r="328" spans="2:51" s="11" customFormat="1" ht="13.5">
      <c r="B328" s="181"/>
      <c r="D328" s="178" t="s">
        <v>1417</v>
      </c>
      <c r="E328" s="190" t="s">
        <v>1299</v>
      </c>
      <c r="F328" s="199" t="s">
        <v>771</v>
      </c>
      <c r="H328" s="200">
        <v>0.36</v>
      </c>
      <c r="I328" s="186"/>
      <c r="L328" s="181"/>
      <c r="M328" s="187"/>
      <c r="N328" s="188"/>
      <c r="O328" s="188"/>
      <c r="P328" s="188"/>
      <c r="Q328" s="188"/>
      <c r="R328" s="188"/>
      <c r="S328" s="188"/>
      <c r="T328" s="189"/>
      <c r="AT328" s="190" t="s">
        <v>1417</v>
      </c>
      <c r="AU328" s="190" t="s">
        <v>1360</v>
      </c>
      <c r="AV328" s="11" t="s">
        <v>1360</v>
      </c>
      <c r="AW328" s="11" t="s">
        <v>1316</v>
      </c>
      <c r="AX328" s="11" t="s">
        <v>1352</v>
      </c>
      <c r="AY328" s="190" t="s">
        <v>1404</v>
      </c>
    </row>
    <row r="329" spans="2:51" s="13" customFormat="1" ht="13.5">
      <c r="B329" s="201"/>
      <c r="D329" s="182" t="s">
        <v>1417</v>
      </c>
      <c r="E329" s="202" t="s">
        <v>1299</v>
      </c>
      <c r="F329" s="203" t="s">
        <v>1436</v>
      </c>
      <c r="H329" s="204">
        <v>1.17</v>
      </c>
      <c r="I329" s="205"/>
      <c r="L329" s="201"/>
      <c r="M329" s="206"/>
      <c r="N329" s="207"/>
      <c r="O329" s="207"/>
      <c r="P329" s="207"/>
      <c r="Q329" s="207"/>
      <c r="R329" s="207"/>
      <c r="S329" s="207"/>
      <c r="T329" s="208"/>
      <c r="AT329" s="209" t="s">
        <v>1417</v>
      </c>
      <c r="AU329" s="209" t="s">
        <v>1360</v>
      </c>
      <c r="AV329" s="13" t="s">
        <v>1411</v>
      </c>
      <c r="AW329" s="13" t="s">
        <v>1316</v>
      </c>
      <c r="AX329" s="13" t="s">
        <v>1300</v>
      </c>
      <c r="AY329" s="209" t="s">
        <v>1404</v>
      </c>
    </row>
    <row r="330" spans="2:65" s="1" customFormat="1" ht="22.5" customHeight="1">
      <c r="B330" s="165"/>
      <c r="C330" s="166" t="s">
        <v>1020</v>
      </c>
      <c r="D330" s="166" t="s">
        <v>1406</v>
      </c>
      <c r="E330" s="167" t="s">
        <v>904</v>
      </c>
      <c r="F330" s="168" t="s">
        <v>905</v>
      </c>
      <c r="G330" s="169" t="s">
        <v>1409</v>
      </c>
      <c r="H330" s="170">
        <v>3</v>
      </c>
      <c r="I330" s="171"/>
      <c r="J330" s="172">
        <f>ROUND(I330*H330,2)</f>
        <v>0</v>
      </c>
      <c r="K330" s="168" t="s">
        <v>1410</v>
      </c>
      <c r="L330" s="35"/>
      <c r="M330" s="173" t="s">
        <v>1299</v>
      </c>
      <c r="N330" s="174" t="s">
        <v>1323</v>
      </c>
      <c r="O330" s="36"/>
      <c r="P330" s="175">
        <f>O330*H330</f>
        <v>0</v>
      </c>
      <c r="Q330" s="175">
        <v>0</v>
      </c>
      <c r="R330" s="175">
        <f>Q330*H330</f>
        <v>0</v>
      </c>
      <c r="S330" s="175">
        <v>0</v>
      </c>
      <c r="T330" s="176">
        <f>S330*H330</f>
        <v>0</v>
      </c>
      <c r="AR330" s="18" t="s">
        <v>1411</v>
      </c>
      <c r="AT330" s="18" t="s">
        <v>1406</v>
      </c>
      <c r="AU330" s="18" t="s">
        <v>1360</v>
      </c>
      <c r="AY330" s="18" t="s">
        <v>1404</v>
      </c>
      <c r="BE330" s="177">
        <f>IF(N330="základní",J330,0)</f>
        <v>0</v>
      </c>
      <c r="BF330" s="177">
        <f>IF(N330="snížená",J330,0)</f>
        <v>0</v>
      </c>
      <c r="BG330" s="177">
        <f>IF(N330="zákl. přenesená",J330,0)</f>
        <v>0</v>
      </c>
      <c r="BH330" s="177">
        <f>IF(N330="sníž. přenesená",J330,0)</f>
        <v>0</v>
      </c>
      <c r="BI330" s="177">
        <f>IF(N330="nulová",J330,0)</f>
        <v>0</v>
      </c>
      <c r="BJ330" s="18" t="s">
        <v>1300</v>
      </c>
      <c r="BK330" s="177">
        <f>ROUND(I330*H330,2)</f>
        <v>0</v>
      </c>
      <c r="BL330" s="18" t="s">
        <v>1411</v>
      </c>
      <c r="BM330" s="18" t="s">
        <v>772</v>
      </c>
    </row>
    <row r="331" spans="2:47" s="1" customFormat="1" ht="27">
      <c r="B331" s="35"/>
      <c r="D331" s="178" t="s">
        <v>1413</v>
      </c>
      <c r="F331" s="179" t="s">
        <v>907</v>
      </c>
      <c r="I331" s="134"/>
      <c r="L331" s="35"/>
      <c r="M331" s="65"/>
      <c r="N331" s="36"/>
      <c r="O331" s="36"/>
      <c r="P331" s="36"/>
      <c r="Q331" s="36"/>
      <c r="R331" s="36"/>
      <c r="S331" s="36"/>
      <c r="T331" s="66"/>
      <c r="AT331" s="18" t="s">
        <v>1413</v>
      </c>
      <c r="AU331" s="18" t="s">
        <v>1360</v>
      </c>
    </row>
    <row r="332" spans="2:47" s="1" customFormat="1" ht="162">
      <c r="B332" s="35"/>
      <c r="D332" s="178" t="s">
        <v>1415</v>
      </c>
      <c r="F332" s="180" t="s">
        <v>908</v>
      </c>
      <c r="I332" s="134"/>
      <c r="L332" s="35"/>
      <c r="M332" s="65"/>
      <c r="N332" s="36"/>
      <c r="O332" s="36"/>
      <c r="P332" s="36"/>
      <c r="Q332" s="36"/>
      <c r="R332" s="36"/>
      <c r="S332" s="36"/>
      <c r="T332" s="66"/>
      <c r="AT332" s="18" t="s">
        <v>1415</v>
      </c>
      <c r="AU332" s="18" t="s">
        <v>1360</v>
      </c>
    </row>
    <row r="333" spans="2:51" s="12" customFormat="1" ht="13.5">
      <c r="B333" s="191"/>
      <c r="D333" s="178" t="s">
        <v>1417</v>
      </c>
      <c r="E333" s="192" t="s">
        <v>1299</v>
      </c>
      <c r="F333" s="193" t="s">
        <v>773</v>
      </c>
      <c r="H333" s="194" t="s">
        <v>1299</v>
      </c>
      <c r="I333" s="195"/>
      <c r="L333" s="191"/>
      <c r="M333" s="196"/>
      <c r="N333" s="197"/>
      <c r="O333" s="197"/>
      <c r="P333" s="197"/>
      <c r="Q333" s="197"/>
      <c r="R333" s="197"/>
      <c r="S333" s="197"/>
      <c r="T333" s="198"/>
      <c r="AT333" s="194" t="s">
        <v>1417</v>
      </c>
      <c r="AU333" s="194" t="s">
        <v>1360</v>
      </c>
      <c r="AV333" s="12" t="s">
        <v>1300</v>
      </c>
      <c r="AW333" s="12" t="s">
        <v>1316</v>
      </c>
      <c r="AX333" s="12" t="s">
        <v>1352</v>
      </c>
      <c r="AY333" s="194" t="s">
        <v>1404</v>
      </c>
    </row>
    <row r="334" spans="2:51" s="11" customFormat="1" ht="13.5">
      <c r="B334" s="181"/>
      <c r="D334" s="182" t="s">
        <v>1417</v>
      </c>
      <c r="E334" s="183" t="s">
        <v>1299</v>
      </c>
      <c r="F334" s="184" t="s">
        <v>774</v>
      </c>
      <c r="H334" s="185">
        <v>3</v>
      </c>
      <c r="I334" s="186"/>
      <c r="L334" s="181"/>
      <c r="M334" s="187"/>
      <c r="N334" s="188"/>
      <c r="O334" s="188"/>
      <c r="P334" s="188"/>
      <c r="Q334" s="188"/>
      <c r="R334" s="188"/>
      <c r="S334" s="188"/>
      <c r="T334" s="189"/>
      <c r="AT334" s="190" t="s">
        <v>1417</v>
      </c>
      <c r="AU334" s="190" t="s">
        <v>1360</v>
      </c>
      <c r="AV334" s="11" t="s">
        <v>1360</v>
      </c>
      <c r="AW334" s="11" t="s">
        <v>1316</v>
      </c>
      <c r="AX334" s="11" t="s">
        <v>1300</v>
      </c>
      <c r="AY334" s="190" t="s">
        <v>1404</v>
      </c>
    </row>
    <row r="335" spans="2:65" s="1" customFormat="1" ht="22.5" customHeight="1">
      <c r="B335" s="165"/>
      <c r="C335" s="166" t="s">
        <v>1025</v>
      </c>
      <c r="D335" s="166" t="s">
        <v>1406</v>
      </c>
      <c r="E335" s="167" t="s">
        <v>913</v>
      </c>
      <c r="F335" s="168" t="s">
        <v>914</v>
      </c>
      <c r="G335" s="169" t="s">
        <v>915</v>
      </c>
      <c r="H335" s="170">
        <v>3</v>
      </c>
      <c r="I335" s="171"/>
      <c r="J335" s="172">
        <f>ROUND(I335*H335,2)</f>
        <v>0</v>
      </c>
      <c r="K335" s="168" t="s">
        <v>1410</v>
      </c>
      <c r="L335" s="35"/>
      <c r="M335" s="173" t="s">
        <v>1299</v>
      </c>
      <c r="N335" s="174" t="s">
        <v>1323</v>
      </c>
      <c r="O335" s="36"/>
      <c r="P335" s="175">
        <f>O335*H335</f>
        <v>0</v>
      </c>
      <c r="Q335" s="175">
        <v>0.08832</v>
      </c>
      <c r="R335" s="175">
        <f>Q335*H335</f>
        <v>0.26496</v>
      </c>
      <c r="S335" s="175">
        <v>0</v>
      </c>
      <c r="T335" s="176">
        <f>S335*H335</f>
        <v>0</v>
      </c>
      <c r="AR335" s="18" t="s">
        <v>1411</v>
      </c>
      <c r="AT335" s="18" t="s">
        <v>1406</v>
      </c>
      <c r="AU335" s="18" t="s">
        <v>1360</v>
      </c>
      <c r="AY335" s="18" t="s">
        <v>1404</v>
      </c>
      <c r="BE335" s="177">
        <f>IF(N335="základní",J335,0)</f>
        <v>0</v>
      </c>
      <c r="BF335" s="177">
        <f>IF(N335="snížená",J335,0)</f>
        <v>0</v>
      </c>
      <c r="BG335" s="177">
        <f>IF(N335="zákl. přenesená",J335,0)</f>
        <v>0</v>
      </c>
      <c r="BH335" s="177">
        <f>IF(N335="sníž. přenesená",J335,0)</f>
        <v>0</v>
      </c>
      <c r="BI335" s="177">
        <f>IF(N335="nulová",J335,0)</f>
        <v>0</v>
      </c>
      <c r="BJ335" s="18" t="s">
        <v>1300</v>
      </c>
      <c r="BK335" s="177">
        <f>ROUND(I335*H335,2)</f>
        <v>0</v>
      </c>
      <c r="BL335" s="18" t="s">
        <v>1411</v>
      </c>
      <c r="BM335" s="18" t="s">
        <v>916</v>
      </c>
    </row>
    <row r="336" spans="2:47" s="1" customFormat="1" ht="27">
      <c r="B336" s="35"/>
      <c r="D336" s="178" t="s">
        <v>1413</v>
      </c>
      <c r="F336" s="179" t="s">
        <v>917</v>
      </c>
      <c r="I336" s="134"/>
      <c r="L336" s="35"/>
      <c r="M336" s="65"/>
      <c r="N336" s="36"/>
      <c r="O336" s="36"/>
      <c r="P336" s="36"/>
      <c r="Q336" s="36"/>
      <c r="R336" s="36"/>
      <c r="S336" s="36"/>
      <c r="T336" s="66"/>
      <c r="AT336" s="18" t="s">
        <v>1413</v>
      </c>
      <c r="AU336" s="18" t="s">
        <v>1360</v>
      </c>
    </row>
    <row r="337" spans="2:47" s="1" customFormat="1" ht="67.5">
      <c r="B337" s="35"/>
      <c r="D337" s="178" t="s">
        <v>1415</v>
      </c>
      <c r="F337" s="180" t="s">
        <v>918</v>
      </c>
      <c r="I337" s="134"/>
      <c r="L337" s="35"/>
      <c r="M337" s="65"/>
      <c r="N337" s="36"/>
      <c r="O337" s="36"/>
      <c r="P337" s="36"/>
      <c r="Q337" s="36"/>
      <c r="R337" s="36"/>
      <c r="S337" s="36"/>
      <c r="T337" s="66"/>
      <c r="AT337" s="18" t="s">
        <v>1415</v>
      </c>
      <c r="AU337" s="18" t="s">
        <v>1360</v>
      </c>
    </row>
    <row r="338" spans="2:51" s="11" customFormat="1" ht="13.5">
      <c r="B338" s="181"/>
      <c r="D338" s="178" t="s">
        <v>1417</v>
      </c>
      <c r="E338" s="190" t="s">
        <v>1299</v>
      </c>
      <c r="F338" s="199" t="s">
        <v>775</v>
      </c>
      <c r="H338" s="200">
        <v>3</v>
      </c>
      <c r="I338" s="186"/>
      <c r="L338" s="181"/>
      <c r="M338" s="187"/>
      <c r="N338" s="188"/>
      <c r="O338" s="188"/>
      <c r="P338" s="188"/>
      <c r="Q338" s="188"/>
      <c r="R338" s="188"/>
      <c r="S338" s="188"/>
      <c r="T338" s="189"/>
      <c r="AT338" s="190" t="s">
        <v>1417</v>
      </c>
      <c r="AU338" s="190" t="s">
        <v>1360</v>
      </c>
      <c r="AV338" s="11" t="s">
        <v>1360</v>
      </c>
      <c r="AW338" s="11" t="s">
        <v>1316</v>
      </c>
      <c r="AX338" s="11" t="s">
        <v>1300</v>
      </c>
      <c r="AY338" s="190" t="s">
        <v>1404</v>
      </c>
    </row>
    <row r="339" spans="2:51" s="12" customFormat="1" ht="13.5">
      <c r="B339" s="191"/>
      <c r="D339" s="178" t="s">
        <v>1417</v>
      </c>
      <c r="E339" s="192" t="s">
        <v>1299</v>
      </c>
      <c r="F339" s="193" t="s">
        <v>665</v>
      </c>
      <c r="H339" s="194" t="s">
        <v>1299</v>
      </c>
      <c r="I339" s="195"/>
      <c r="L339" s="191"/>
      <c r="M339" s="196"/>
      <c r="N339" s="197"/>
      <c r="O339" s="197"/>
      <c r="P339" s="197"/>
      <c r="Q339" s="197"/>
      <c r="R339" s="197"/>
      <c r="S339" s="197"/>
      <c r="T339" s="198"/>
      <c r="AT339" s="194" t="s">
        <v>1417</v>
      </c>
      <c r="AU339" s="194" t="s">
        <v>1360</v>
      </c>
      <c r="AV339" s="12" t="s">
        <v>1300</v>
      </c>
      <c r="AW339" s="12" t="s">
        <v>1316</v>
      </c>
      <c r="AX339" s="12" t="s">
        <v>1352</v>
      </c>
      <c r="AY339" s="194" t="s">
        <v>1404</v>
      </c>
    </row>
    <row r="340" spans="2:63" s="10" customFormat="1" ht="29.25" customHeight="1">
      <c r="B340" s="151"/>
      <c r="D340" s="162" t="s">
        <v>1351</v>
      </c>
      <c r="E340" s="163" t="s">
        <v>1441</v>
      </c>
      <c r="F340" s="163" t="s">
        <v>927</v>
      </c>
      <c r="I340" s="154"/>
      <c r="J340" s="164">
        <f>BK340</f>
        <v>0</v>
      </c>
      <c r="L340" s="151"/>
      <c r="M340" s="156"/>
      <c r="N340" s="157"/>
      <c r="O340" s="157"/>
      <c r="P340" s="158">
        <f>SUM(P341:P450)</f>
        <v>0</v>
      </c>
      <c r="Q340" s="157"/>
      <c r="R340" s="158">
        <f>SUM(R341:R450)</f>
        <v>97.10256000000001</v>
      </c>
      <c r="S340" s="157"/>
      <c r="T340" s="159">
        <f>SUM(T341:T450)</f>
        <v>0</v>
      </c>
      <c r="AR340" s="152" t="s">
        <v>1300</v>
      </c>
      <c r="AT340" s="160" t="s">
        <v>1351</v>
      </c>
      <c r="AU340" s="160" t="s">
        <v>1300</v>
      </c>
      <c r="AY340" s="152" t="s">
        <v>1404</v>
      </c>
      <c r="BK340" s="161">
        <f>SUM(BK341:BK450)</f>
        <v>0</v>
      </c>
    </row>
    <row r="341" spans="2:65" s="1" customFormat="1" ht="22.5" customHeight="1">
      <c r="B341" s="165"/>
      <c r="C341" s="166" t="s">
        <v>1034</v>
      </c>
      <c r="D341" s="166" t="s">
        <v>1406</v>
      </c>
      <c r="E341" s="167" t="s">
        <v>929</v>
      </c>
      <c r="F341" s="168" t="s">
        <v>930</v>
      </c>
      <c r="G341" s="169" t="s">
        <v>1409</v>
      </c>
      <c r="H341" s="170">
        <v>660</v>
      </c>
      <c r="I341" s="171"/>
      <c r="J341" s="172">
        <f>ROUND(I341*H341,2)</f>
        <v>0</v>
      </c>
      <c r="K341" s="168" t="s">
        <v>1410</v>
      </c>
      <c r="L341" s="35"/>
      <c r="M341" s="173" t="s">
        <v>1299</v>
      </c>
      <c r="N341" s="174" t="s">
        <v>1323</v>
      </c>
      <c r="O341" s="36"/>
      <c r="P341" s="175">
        <f>O341*H341</f>
        <v>0</v>
      </c>
      <c r="Q341" s="175">
        <v>0</v>
      </c>
      <c r="R341" s="175">
        <f>Q341*H341</f>
        <v>0</v>
      </c>
      <c r="S341" s="175">
        <v>0</v>
      </c>
      <c r="T341" s="176">
        <f>S341*H341</f>
        <v>0</v>
      </c>
      <c r="AR341" s="18" t="s">
        <v>1411</v>
      </c>
      <c r="AT341" s="18" t="s">
        <v>1406</v>
      </c>
      <c r="AU341" s="18" t="s">
        <v>1360</v>
      </c>
      <c r="AY341" s="18" t="s">
        <v>1404</v>
      </c>
      <c r="BE341" s="177">
        <f>IF(N341="základní",J341,0)</f>
        <v>0</v>
      </c>
      <c r="BF341" s="177">
        <f>IF(N341="snížená",J341,0)</f>
        <v>0</v>
      </c>
      <c r="BG341" s="177">
        <f>IF(N341="zákl. přenesená",J341,0)</f>
        <v>0</v>
      </c>
      <c r="BH341" s="177">
        <f>IF(N341="sníž. přenesená",J341,0)</f>
        <v>0</v>
      </c>
      <c r="BI341" s="177">
        <f>IF(N341="nulová",J341,0)</f>
        <v>0</v>
      </c>
      <c r="BJ341" s="18" t="s">
        <v>1300</v>
      </c>
      <c r="BK341" s="177">
        <f>ROUND(I341*H341,2)</f>
        <v>0</v>
      </c>
      <c r="BL341" s="18" t="s">
        <v>1411</v>
      </c>
      <c r="BM341" s="18" t="s">
        <v>776</v>
      </c>
    </row>
    <row r="342" spans="2:47" s="1" customFormat="1" ht="13.5">
      <c r="B342" s="35"/>
      <c r="D342" s="178" t="s">
        <v>1413</v>
      </c>
      <c r="F342" s="179" t="s">
        <v>932</v>
      </c>
      <c r="I342" s="134"/>
      <c r="L342" s="35"/>
      <c r="M342" s="65"/>
      <c r="N342" s="36"/>
      <c r="O342" s="36"/>
      <c r="P342" s="36"/>
      <c r="Q342" s="36"/>
      <c r="R342" s="36"/>
      <c r="S342" s="36"/>
      <c r="T342" s="66"/>
      <c r="AT342" s="18" t="s">
        <v>1413</v>
      </c>
      <c r="AU342" s="18" t="s">
        <v>1360</v>
      </c>
    </row>
    <row r="343" spans="2:51" s="12" customFormat="1" ht="13.5">
      <c r="B343" s="191"/>
      <c r="D343" s="178" t="s">
        <v>1417</v>
      </c>
      <c r="E343" s="192" t="s">
        <v>1299</v>
      </c>
      <c r="F343" s="193" t="s">
        <v>732</v>
      </c>
      <c r="H343" s="194" t="s">
        <v>1299</v>
      </c>
      <c r="I343" s="195"/>
      <c r="L343" s="191"/>
      <c r="M343" s="196"/>
      <c r="N343" s="197"/>
      <c r="O343" s="197"/>
      <c r="P343" s="197"/>
      <c r="Q343" s="197"/>
      <c r="R343" s="197"/>
      <c r="S343" s="197"/>
      <c r="T343" s="198"/>
      <c r="AT343" s="194" t="s">
        <v>1417</v>
      </c>
      <c r="AU343" s="194" t="s">
        <v>1360</v>
      </c>
      <c r="AV343" s="12" t="s">
        <v>1300</v>
      </c>
      <c r="AW343" s="12" t="s">
        <v>1316</v>
      </c>
      <c r="AX343" s="12" t="s">
        <v>1352</v>
      </c>
      <c r="AY343" s="194" t="s">
        <v>1404</v>
      </c>
    </row>
    <row r="344" spans="2:51" s="11" customFormat="1" ht="13.5">
      <c r="B344" s="181"/>
      <c r="D344" s="178" t="s">
        <v>1417</v>
      </c>
      <c r="E344" s="190" t="s">
        <v>1299</v>
      </c>
      <c r="F344" s="199" t="s">
        <v>777</v>
      </c>
      <c r="H344" s="200">
        <v>140</v>
      </c>
      <c r="I344" s="186"/>
      <c r="L344" s="181"/>
      <c r="M344" s="187"/>
      <c r="N344" s="188"/>
      <c r="O344" s="188"/>
      <c r="P344" s="188"/>
      <c r="Q344" s="188"/>
      <c r="R344" s="188"/>
      <c r="S344" s="188"/>
      <c r="T344" s="189"/>
      <c r="AT344" s="190" t="s">
        <v>1417</v>
      </c>
      <c r="AU344" s="190" t="s">
        <v>1360</v>
      </c>
      <c r="AV344" s="11" t="s">
        <v>1360</v>
      </c>
      <c r="AW344" s="11" t="s">
        <v>1316</v>
      </c>
      <c r="AX344" s="11" t="s">
        <v>1352</v>
      </c>
      <c r="AY344" s="190" t="s">
        <v>1404</v>
      </c>
    </row>
    <row r="345" spans="2:51" s="11" customFormat="1" ht="13.5">
      <c r="B345" s="181"/>
      <c r="D345" s="178" t="s">
        <v>1417</v>
      </c>
      <c r="E345" s="190" t="s">
        <v>1299</v>
      </c>
      <c r="F345" s="199" t="s">
        <v>778</v>
      </c>
      <c r="H345" s="200">
        <v>110</v>
      </c>
      <c r="I345" s="186"/>
      <c r="L345" s="181"/>
      <c r="M345" s="187"/>
      <c r="N345" s="188"/>
      <c r="O345" s="188"/>
      <c r="P345" s="188"/>
      <c r="Q345" s="188"/>
      <c r="R345" s="188"/>
      <c r="S345" s="188"/>
      <c r="T345" s="189"/>
      <c r="AT345" s="190" t="s">
        <v>1417</v>
      </c>
      <c r="AU345" s="190" t="s">
        <v>1360</v>
      </c>
      <c r="AV345" s="11" t="s">
        <v>1360</v>
      </c>
      <c r="AW345" s="11" t="s">
        <v>1316</v>
      </c>
      <c r="AX345" s="11" t="s">
        <v>1352</v>
      </c>
      <c r="AY345" s="190" t="s">
        <v>1404</v>
      </c>
    </row>
    <row r="346" spans="2:51" s="11" customFormat="1" ht="13.5">
      <c r="B346" s="181"/>
      <c r="D346" s="178" t="s">
        <v>1417</v>
      </c>
      <c r="E346" s="190" t="s">
        <v>1299</v>
      </c>
      <c r="F346" s="199" t="s">
        <v>1299</v>
      </c>
      <c r="H346" s="200">
        <v>0</v>
      </c>
      <c r="I346" s="186"/>
      <c r="L346" s="181"/>
      <c r="M346" s="187"/>
      <c r="N346" s="188"/>
      <c r="O346" s="188"/>
      <c r="P346" s="188"/>
      <c r="Q346" s="188"/>
      <c r="R346" s="188"/>
      <c r="S346" s="188"/>
      <c r="T346" s="189"/>
      <c r="AT346" s="190" t="s">
        <v>1417</v>
      </c>
      <c r="AU346" s="190" t="s">
        <v>1360</v>
      </c>
      <c r="AV346" s="11" t="s">
        <v>1360</v>
      </c>
      <c r="AW346" s="11" t="s">
        <v>1316</v>
      </c>
      <c r="AX346" s="11" t="s">
        <v>1352</v>
      </c>
      <c r="AY346" s="190" t="s">
        <v>1404</v>
      </c>
    </row>
    <row r="347" spans="2:51" s="12" customFormat="1" ht="13.5">
      <c r="B347" s="191"/>
      <c r="D347" s="178" t="s">
        <v>1417</v>
      </c>
      <c r="E347" s="192" t="s">
        <v>1299</v>
      </c>
      <c r="F347" s="193" t="s">
        <v>779</v>
      </c>
      <c r="H347" s="194" t="s">
        <v>1299</v>
      </c>
      <c r="I347" s="195"/>
      <c r="L347" s="191"/>
      <c r="M347" s="196"/>
      <c r="N347" s="197"/>
      <c r="O347" s="197"/>
      <c r="P347" s="197"/>
      <c r="Q347" s="197"/>
      <c r="R347" s="197"/>
      <c r="S347" s="197"/>
      <c r="T347" s="198"/>
      <c r="AT347" s="194" t="s">
        <v>1417</v>
      </c>
      <c r="AU347" s="194" t="s">
        <v>1360</v>
      </c>
      <c r="AV347" s="12" t="s">
        <v>1300</v>
      </c>
      <c r="AW347" s="12" t="s">
        <v>1316</v>
      </c>
      <c r="AX347" s="12" t="s">
        <v>1352</v>
      </c>
      <c r="AY347" s="194" t="s">
        <v>1404</v>
      </c>
    </row>
    <row r="348" spans="2:51" s="11" customFormat="1" ht="13.5">
      <c r="B348" s="181"/>
      <c r="D348" s="178" t="s">
        <v>1417</v>
      </c>
      <c r="E348" s="190" t="s">
        <v>1299</v>
      </c>
      <c r="F348" s="199" t="s">
        <v>780</v>
      </c>
      <c r="H348" s="200">
        <v>60</v>
      </c>
      <c r="I348" s="186"/>
      <c r="L348" s="181"/>
      <c r="M348" s="187"/>
      <c r="N348" s="188"/>
      <c r="O348" s="188"/>
      <c r="P348" s="188"/>
      <c r="Q348" s="188"/>
      <c r="R348" s="188"/>
      <c r="S348" s="188"/>
      <c r="T348" s="189"/>
      <c r="AT348" s="190" t="s">
        <v>1417</v>
      </c>
      <c r="AU348" s="190" t="s">
        <v>1360</v>
      </c>
      <c r="AV348" s="11" t="s">
        <v>1360</v>
      </c>
      <c r="AW348" s="11" t="s">
        <v>1316</v>
      </c>
      <c r="AX348" s="11" t="s">
        <v>1352</v>
      </c>
      <c r="AY348" s="190" t="s">
        <v>1404</v>
      </c>
    </row>
    <row r="349" spans="2:51" s="11" customFormat="1" ht="13.5">
      <c r="B349" s="181"/>
      <c r="D349" s="178" t="s">
        <v>1417</v>
      </c>
      <c r="E349" s="190" t="s">
        <v>1299</v>
      </c>
      <c r="F349" s="199" t="s">
        <v>781</v>
      </c>
      <c r="H349" s="200">
        <v>30</v>
      </c>
      <c r="I349" s="186"/>
      <c r="L349" s="181"/>
      <c r="M349" s="187"/>
      <c r="N349" s="188"/>
      <c r="O349" s="188"/>
      <c r="P349" s="188"/>
      <c r="Q349" s="188"/>
      <c r="R349" s="188"/>
      <c r="S349" s="188"/>
      <c r="T349" s="189"/>
      <c r="AT349" s="190" t="s">
        <v>1417</v>
      </c>
      <c r="AU349" s="190" t="s">
        <v>1360</v>
      </c>
      <c r="AV349" s="11" t="s">
        <v>1360</v>
      </c>
      <c r="AW349" s="11" t="s">
        <v>1316</v>
      </c>
      <c r="AX349" s="11" t="s">
        <v>1352</v>
      </c>
      <c r="AY349" s="190" t="s">
        <v>1404</v>
      </c>
    </row>
    <row r="350" spans="2:51" s="11" customFormat="1" ht="13.5">
      <c r="B350" s="181"/>
      <c r="D350" s="178" t="s">
        <v>1417</v>
      </c>
      <c r="E350" s="190" t="s">
        <v>1299</v>
      </c>
      <c r="F350" s="199" t="s">
        <v>1299</v>
      </c>
      <c r="H350" s="200">
        <v>0</v>
      </c>
      <c r="I350" s="186"/>
      <c r="L350" s="181"/>
      <c r="M350" s="187"/>
      <c r="N350" s="188"/>
      <c r="O350" s="188"/>
      <c r="P350" s="188"/>
      <c r="Q350" s="188"/>
      <c r="R350" s="188"/>
      <c r="S350" s="188"/>
      <c r="T350" s="189"/>
      <c r="AT350" s="190" t="s">
        <v>1417</v>
      </c>
      <c r="AU350" s="190" t="s">
        <v>1360</v>
      </c>
      <c r="AV350" s="11" t="s">
        <v>1360</v>
      </c>
      <c r="AW350" s="11" t="s">
        <v>1316</v>
      </c>
      <c r="AX350" s="11" t="s">
        <v>1352</v>
      </c>
      <c r="AY350" s="190" t="s">
        <v>1404</v>
      </c>
    </row>
    <row r="351" spans="2:51" s="12" customFormat="1" ht="13.5">
      <c r="B351" s="191"/>
      <c r="D351" s="178" t="s">
        <v>1417</v>
      </c>
      <c r="E351" s="192" t="s">
        <v>1299</v>
      </c>
      <c r="F351" s="193" t="s">
        <v>738</v>
      </c>
      <c r="H351" s="194" t="s">
        <v>1299</v>
      </c>
      <c r="I351" s="195"/>
      <c r="L351" s="191"/>
      <c r="M351" s="196"/>
      <c r="N351" s="197"/>
      <c r="O351" s="197"/>
      <c r="P351" s="197"/>
      <c r="Q351" s="197"/>
      <c r="R351" s="197"/>
      <c r="S351" s="197"/>
      <c r="T351" s="198"/>
      <c r="AT351" s="194" t="s">
        <v>1417</v>
      </c>
      <c r="AU351" s="194" t="s">
        <v>1360</v>
      </c>
      <c r="AV351" s="12" t="s">
        <v>1300</v>
      </c>
      <c r="AW351" s="12" t="s">
        <v>1316</v>
      </c>
      <c r="AX351" s="12" t="s">
        <v>1352</v>
      </c>
      <c r="AY351" s="194" t="s">
        <v>1404</v>
      </c>
    </row>
    <row r="352" spans="2:51" s="11" customFormat="1" ht="13.5">
      <c r="B352" s="181"/>
      <c r="D352" s="178" t="s">
        <v>1417</v>
      </c>
      <c r="E352" s="190" t="s">
        <v>1299</v>
      </c>
      <c r="F352" s="199" t="s">
        <v>739</v>
      </c>
      <c r="H352" s="200">
        <v>250</v>
      </c>
      <c r="I352" s="186"/>
      <c r="L352" s="181"/>
      <c r="M352" s="187"/>
      <c r="N352" s="188"/>
      <c r="O352" s="188"/>
      <c r="P352" s="188"/>
      <c r="Q352" s="188"/>
      <c r="R352" s="188"/>
      <c r="S352" s="188"/>
      <c r="T352" s="189"/>
      <c r="AT352" s="190" t="s">
        <v>1417</v>
      </c>
      <c r="AU352" s="190" t="s">
        <v>1360</v>
      </c>
      <c r="AV352" s="11" t="s">
        <v>1360</v>
      </c>
      <c r="AW352" s="11" t="s">
        <v>1316</v>
      </c>
      <c r="AX352" s="11" t="s">
        <v>1352</v>
      </c>
      <c r="AY352" s="190" t="s">
        <v>1404</v>
      </c>
    </row>
    <row r="353" spans="2:51" s="11" customFormat="1" ht="13.5">
      <c r="B353" s="181"/>
      <c r="D353" s="178" t="s">
        <v>1417</v>
      </c>
      <c r="E353" s="190" t="s">
        <v>1299</v>
      </c>
      <c r="F353" s="199" t="s">
        <v>740</v>
      </c>
      <c r="H353" s="200">
        <v>55</v>
      </c>
      <c r="I353" s="186"/>
      <c r="L353" s="181"/>
      <c r="M353" s="187"/>
      <c r="N353" s="188"/>
      <c r="O353" s="188"/>
      <c r="P353" s="188"/>
      <c r="Q353" s="188"/>
      <c r="R353" s="188"/>
      <c r="S353" s="188"/>
      <c r="T353" s="189"/>
      <c r="AT353" s="190" t="s">
        <v>1417</v>
      </c>
      <c r="AU353" s="190" t="s">
        <v>1360</v>
      </c>
      <c r="AV353" s="11" t="s">
        <v>1360</v>
      </c>
      <c r="AW353" s="11" t="s">
        <v>1316</v>
      </c>
      <c r="AX353" s="11" t="s">
        <v>1352</v>
      </c>
      <c r="AY353" s="190" t="s">
        <v>1404</v>
      </c>
    </row>
    <row r="354" spans="2:51" s="11" customFormat="1" ht="13.5">
      <c r="B354" s="181"/>
      <c r="D354" s="178" t="s">
        <v>1417</v>
      </c>
      <c r="E354" s="190" t="s">
        <v>1299</v>
      </c>
      <c r="F354" s="199" t="s">
        <v>1299</v>
      </c>
      <c r="H354" s="200">
        <v>0</v>
      </c>
      <c r="I354" s="186"/>
      <c r="L354" s="181"/>
      <c r="M354" s="187"/>
      <c r="N354" s="188"/>
      <c r="O354" s="188"/>
      <c r="P354" s="188"/>
      <c r="Q354" s="188"/>
      <c r="R354" s="188"/>
      <c r="S354" s="188"/>
      <c r="T354" s="189"/>
      <c r="AT354" s="190" t="s">
        <v>1417</v>
      </c>
      <c r="AU354" s="190" t="s">
        <v>1360</v>
      </c>
      <c r="AV354" s="11" t="s">
        <v>1360</v>
      </c>
      <c r="AW354" s="11" t="s">
        <v>1316</v>
      </c>
      <c r="AX354" s="11" t="s">
        <v>1352</v>
      </c>
      <c r="AY354" s="190" t="s">
        <v>1404</v>
      </c>
    </row>
    <row r="355" spans="2:51" s="12" customFormat="1" ht="13.5">
      <c r="B355" s="191"/>
      <c r="D355" s="178" t="s">
        <v>1417</v>
      </c>
      <c r="E355" s="192" t="s">
        <v>1299</v>
      </c>
      <c r="F355" s="193" t="s">
        <v>744</v>
      </c>
      <c r="H355" s="194" t="s">
        <v>1299</v>
      </c>
      <c r="I355" s="195"/>
      <c r="L355" s="191"/>
      <c r="M355" s="196"/>
      <c r="N355" s="197"/>
      <c r="O355" s="197"/>
      <c r="P355" s="197"/>
      <c r="Q355" s="197"/>
      <c r="R355" s="197"/>
      <c r="S355" s="197"/>
      <c r="T355" s="198"/>
      <c r="AT355" s="194" t="s">
        <v>1417</v>
      </c>
      <c r="AU355" s="194" t="s">
        <v>1360</v>
      </c>
      <c r="AV355" s="12" t="s">
        <v>1300</v>
      </c>
      <c r="AW355" s="12" t="s">
        <v>1316</v>
      </c>
      <c r="AX355" s="12" t="s">
        <v>1352</v>
      </c>
      <c r="AY355" s="194" t="s">
        <v>1404</v>
      </c>
    </row>
    <row r="356" spans="2:51" s="11" customFormat="1" ht="13.5">
      <c r="B356" s="181"/>
      <c r="D356" s="178" t="s">
        <v>1417</v>
      </c>
      <c r="E356" s="190" t="s">
        <v>1299</v>
      </c>
      <c r="F356" s="199" t="s">
        <v>782</v>
      </c>
      <c r="H356" s="200">
        <v>6</v>
      </c>
      <c r="I356" s="186"/>
      <c r="L356" s="181"/>
      <c r="M356" s="187"/>
      <c r="N356" s="188"/>
      <c r="O356" s="188"/>
      <c r="P356" s="188"/>
      <c r="Q356" s="188"/>
      <c r="R356" s="188"/>
      <c r="S356" s="188"/>
      <c r="T356" s="189"/>
      <c r="AT356" s="190" t="s">
        <v>1417</v>
      </c>
      <c r="AU356" s="190" t="s">
        <v>1360</v>
      </c>
      <c r="AV356" s="11" t="s">
        <v>1360</v>
      </c>
      <c r="AW356" s="11" t="s">
        <v>1316</v>
      </c>
      <c r="AX356" s="11" t="s">
        <v>1352</v>
      </c>
      <c r="AY356" s="190" t="s">
        <v>1404</v>
      </c>
    </row>
    <row r="357" spans="2:51" s="11" customFormat="1" ht="13.5">
      <c r="B357" s="181"/>
      <c r="D357" s="178" t="s">
        <v>1417</v>
      </c>
      <c r="E357" s="190" t="s">
        <v>1299</v>
      </c>
      <c r="F357" s="199" t="s">
        <v>746</v>
      </c>
      <c r="H357" s="200">
        <v>9</v>
      </c>
      <c r="I357" s="186"/>
      <c r="L357" s="181"/>
      <c r="M357" s="187"/>
      <c r="N357" s="188"/>
      <c r="O357" s="188"/>
      <c r="P357" s="188"/>
      <c r="Q357" s="188"/>
      <c r="R357" s="188"/>
      <c r="S357" s="188"/>
      <c r="T357" s="189"/>
      <c r="AT357" s="190" t="s">
        <v>1417</v>
      </c>
      <c r="AU357" s="190" t="s">
        <v>1360</v>
      </c>
      <c r="AV357" s="11" t="s">
        <v>1360</v>
      </c>
      <c r="AW357" s="11" t="s">
        <v>1316</v>
      </c>
      <c r="AX357" s="11" t="s">
        <v>1352</v>
      </c>
      <c r="AY357" s="190" t="s">
        <v>1404</v>
      </c>
    </row>
    <row r="358" spans="2:51" s="13" customFormat="1" ht="13.5">
      <c r="B358" s="201"/>
      <c r="D358" s="182" t="s">
        <v>1417</v>
      </c>
      <c r="E358" s="202" t="s">
        <v>1299</v>
      </c>
      <c r="F358" s="203" t="s">
        <v>1436</v>
      </c>
      <c r="H358" s="204">
        <v>660</v>
      </c>
      <c r="I358" s="205"/>
      <c r="L358" s="201"/>
      <c r="M358" s="206"/>
      <c r="N358" s="207"/>
      <c r="O358" s="207"/>
      <c r="P358" s="207"/>
      <c r="Q358" s="207"/>
      <c r="R358" s="207"/>
      <c r="S358" s="207"/>
      <c r="T358" s="208"/>
      <c r="AT358" s="209" t="s">
        <v>1417</v>
      </c>
      <c r="AU358" s="209" t="s">
        <v>1360</v>
      </c>
      <c r="AV358" s="13" t="s">
        <v>1411</v>
      </c>
      <c r="AW358" s="13" t="s">
        <v>1316</v>
      </c>
      <c r="AX358" s="13" t="s">
        <v>1300</v>
      </c>
      <c r="AY358" s="209" t="s">
        <v>1404</v>
      </c>
    </row>
    <row r="359" spans="2:65" s="1" customFormat="1" ht="22.5" customHeight="1">
      <c r="B359" s="165"/>
      <c r="C359" s="166" t="s">
        <v>1039</v>
      </c>
      <c r="D359" s="166" t="s">
        <v>1406</v>
      </c>
      <c r="E359" s="167" t="s">
        <v>783</v>
      </c>
      <c r="F359" s="168" t="s">
        <v>784</v>
      </c>
      <c r="G359" s="169" t="s">
        <v>1409</v>
      </c>
      <c r="H359" s="170">
        <v>107</v>
      </c>
      <c r="I359" s="171"/>
      <c r="J359" s="172">
        <f>ROUND(I359*H359,2)</f>
        <v>0</v>
      </c>
      <c r="K359" s="168" t="s">
        <v>1410</v>
      </c>
      <c r="L359" s="35"/>
      <c r="M359" s="173" t="s">
        <v>1299</v>
      </c>
      <c r="N359" s="174" t="s">
        <v>1323</v>
      </c>
      <c r="O359" s="36"/>
      <c r="P359" s="175">
        <f>O359*H359</f>
        <v>0</v>
      </c>
      <c r="Q359" s="175">
        <v>0</v>
      </c>
      <c r="R359" s="175">
        <f>Q359*H359</f>
        <v>0</v>
      </c>
      <c r="S359" s="175">
        <v>0</v>
      </c>
      <c r="T359" s="176">
        <f>S359*H359</f>
        <v>0</v>
      </c>
      <c r="AR359" s="18" t="s">
        <v>1411</v>
      </c>
      <c r="AT359" s="18" t="s">
        <v>1406</v>
      </c>
      <c r="AU359" s="18" t="s">
        <v>1360</v>
      </c>
      <c r="AY359" s="18" t="s">
        <v>1404</v>
      </c>
      <c r="BE359" s="177">
        <f>IF(N359="základní",J359,0)</f>
        <v>0</v>
      </c>
      <c r="BF359" s="177">
        <f>IF(N359="snížená",J359,0)</f>
        <v>0</v>
      </c>
      <c r="BG359" s="177">
        <f>IF(N359="zákl. přenesená",J359,0)</f>
        <v>0</v>
      </c>
      <c r="BH359" s="177">
        <f>IF(N359="sníž. přenesená",J359,0)</f>
        <v>0</v>
      </c>
      <c r="BI359" s="177">
        <f>IF(N359="nulová",J359,0)</f>
        <v>0</v>
      </c>
      <c r="BJ359" s="18" t="s">
        <v>1300</v>
      </c>
      <c r="BK359" s="177">
        <f>ROUND(I359*H359,2)</f>
        <v>0</v>
      </c>
      <c r="BL359" s="18" t="s">
        <v>1411</v>
      </c>
      <c r="BM359" s="18" t="s">
        <v>785</v>
      </c>
    </row>
    <row r="360" spans="2:47" s="1" customFormat="1" ht="13.5">
      <c r="B360" s="35"/>
      <c r="D360" s="178" t="s">
        <v>1413</v>
      </c>
      <c r="F360" s="179" t="s">
        <v>786</v>
      </c>
      <c r="I360" s="134"/>
      <c r="L360" s="35"/>
      <c r="M360" s="65"/>
      <c r="N360" s="36"/>
      <c r="O360" s="36"/>
      <c r="P360" s="36"/>
      <c r="Q360" s="36"/>
      <c r="R360" s="36"/>
      <c r="S360" s="36"/>
      <c r="T360" s="66"/>
      <c r="AT360" s="18" t="s">
        <v>1413</v>
      </c>
      <c r="AU360" s="18" t="s">
        <v>1360</v>
      </c>
    </row>
    <row r="361" spans="2:51" s="12" customFormat="1" ht="13.5">
      <c r="B361" s="191"/>
      <c r="D361" s="178" t="s">
        <v>1417</v>
      </c>
      <c r="E361" s="192" t="s">
        <v>1299</v>
      </c>
      <c r="F361" s="193" t="s">
        <v>779</v>
      </c>
      <c r="H361" s="194" t="s">
        <v>1299</v>
      </c>
      <c r="I361" s="195"/>
      <c r="L361" s="191"/>
      <c r="M361" s="196"/>
      <c r="N361" s="197"/>
      <c r="O361" s="197"/>
      <c r="P361" s="197"/>
      <c r="Q361" s="197"/>
      <c r="R361" s="197"/>
      <c r="S361" s="197"/>
      <c r="T361" s="198"/>
      <c r="AT361" s="194" t="s">
        <v>1417</v>
      </c>
      <c r="AU361" s="194" t="s">
        <v>1360</v>
      </c>
      <c r="AV361" s="12" t="s">
        <v>1300</v>
      </c>
      <c r="AW361" s="12" t="s">
        <v>1316</v>
      </c>
      <c r="AX361" s="12" t="s">
        <v>1352</v>
      </c>
      <c r="AY361" s="194" t="s">
        <v>1404</v>
      </c>
    </row>
    <row r="362" spans="2:51" s="11" customFormat="1" ht="13.5">
      <c r="B362" s="181"/>
      <c r="D362" s="178" t="s">
        <v>1417</v>
      </c>
      <c r="E362" s="190" t="s">
        <v>1299</v>
      </c>
      <c r="F362" s="199" t="s">
        <v>742</v>
      </c>
      <c r="H362" s="200">
        <v>35</v>
      </c>
      <c r="I362" s="186"/>
      <c r="L362" s="181"/>
      <c r="M362" s="187"/>
      <c r="N362" s="188"/>
      <c r="O362" s="188"/>
      <c r="P362" s="188"/>
      <c r="Q362" s="188"/>
      <c r="R362" s="188"/>
      <c r="S362" s="188"/>
      <c r="T362" s="189"/>
      <c r="AT362" s="190" t="s">
        <v>1417</v>
      </c>
      <c r="AU362" s="190" t="s">
        <v>1360</v>
      </c>
      <c r="AV362" s="11" t="s">
        <v>1360</v>
      </c>
      <c r="AW362" s="11" t="s">
        <v>1316</v>
      </c>
      <c r="AX362" s="11" t="s">
        <v>1352</v>
      </c>
      <c r="AY362" s="190" t="s">
        <v>1404</v>
      </c>
    </row>
    <row r="363" spans="2:51" s="11" customFormat="1" ht="13.5">
      <c r="B363" s="181"/>
      <c r="D363" s="178" t="s">
        <v>1417</v>
      </c>
      <c r="E363" s="190" t="s">
        <v>1299</v>
      </c>
      <c r="F363" s="199" t="s">
        <v>743</v>
      </c>
      <c r="H363" s="200">
        <v>60</v>
      </c>
      <c r="I363" s="186"/>
      <c r="L363" s="181"/>
      <c r="M363" s="187"/>
      <c r="N363" s="188"/>
      <c r="O363" s="188"/>
      <c r="P363" s="188"/>
      <c r="Q363" s="188"/>
      <c r="R363" s="188"/>
      <c r="S363" s="188"/>
      <c r="T363" s="189"/>
      <c r="AT363" s="190" t="s">
        <v>1417</v>
      </c>
      <c r="AU363" s="190" t="s">
        <v>1360</v>
      </c>
      <c r="AV363" s="11" t="s">
        <v>1360</v>
      </c>
      <c r="AW363" s="11" t="s">
        <v>1316</v>
      </c>
      <c r="AX363" s="11" t="s">
        <v>1352</v>
      </c>
      <c r="AY363" s="190" t="s">
        <v>1404</v>
      </c>
    </row>
    <row r="364" spans="2:51" s="11" customFormat="1" ht="13.5">
      <c r="B364" s="181"/>
      <c r="D364" s="178" t="s">
        <v>1417</v>
      </c>
      <c r="E364" s="190" t="s">
        <v>1299</v>
      </c>
      <c r="F364" s="199" t="s">
        <v>1299</v>
      </c>
      <c r="H364" s="200">
        <v>0</v>
      </c>
      <c r="I364" s="186"/>
      <c r="L364" s="181"/>
      <c r="M364" s="187"/>
      <c r="N364" s="188"/>
      <c r="O364" s="188"/>
      <c r="P364" s="188"/>
      <c r="Q364" s="188"/>
      <c r="R364" s="188"/>
      <c r="S364" s="188"/>
      <c r="T364" s="189"/>
      <c r="AT364" s="190" t="s">
        <v>1417</v>
      </c>
      <c r="AU364" s="190" t="s">
        <v>1360</v>
      </c>
      <c r="AV364" s="11" t="s">
        <v>1360</v>
      </c>
      <c r="AW364" s="11" t="s">
        <v>1316</v>
      </c>
      <c r="AX364" s="11" t="s">
        <v>1352</v>
      </c>
      <c r="AY364" s="190" t="s">
        <v>1404</v>
      </c>
    </row>
    <row r="365" spans="2:51" s="12" customFormat="1" ht="13.5">
      <c r="B365" s="191"/>
      <c r="D365" s="178" t="s">
        <v>1417</v>
      </c>
      <c r="E365" s="192" t="s">
        <v>1299</v>
      </c>
      <c r="F365" s="193" t="s">
        <v>744</v>
      </c>
      <c r="H365" s="194" t="s">
        <v>1299</v>
      </c>
      <c r="I365" s="195"/>
      <c r="L365" s="191"/>
      <c r="M365" s="196"/>
      <c r="N365" s="197"/>
      <c r="O365" s="197"/>
      <c r="P365" s="197"/>
      <c r="Q365" s="197"/>
      <c r="R365" s="197"/>
      <c r="S365" s="197"/>
      <c r="T365" s="198"/>
      <c r="AT365" s="194" t="s">
        <v>1417</v>
      </c>
      <c r="AU365" s="194" t="s">
        <v>1360</v>
      </c>
      <c r="AV365" s="12" t="s">
        <v>1300</v>
      </c>
      <c r="AW365" s="12" t="s">
        <v>1316</v>
      </c>
      <c r="AX365" s="12" t="s">
        <v>1352</v>
      </c>
      <c r="AY365" s="194" t="s">
        <v>1404</v>
      </c>
    </row>
    <row r="366" spans="2:51" s="11" customFormat="1" ht="13.5">
      <c r="B366" s="181"/>
      <c r="D366" s="178" t="s">
        <v>1417</v>
      </c>
      <c r="E366" s="190" t="s">
        <v>1299</v>
      </c>
      <c r="F366" s="199" t="s">
        <v>787</v>
      </c>
      <c r="H366" s="200">
        <v>12</v>
      </c>
      <c r="I366" s="186"/>
      <c r="L366" s="181"/>
      <c r="M366" s="187"/>
      <c r="N366" s="188"/>
      <c r="O366" s="188"/>
      <c r="P366" s="188"/>
      <c r="Q366" s="188"/>
      <c r="R366" s="188"/>
      <c r="S366" s="188"/>
      <c r="T366" s="189"/>
      <c r="AT366" s="190" t="s">
        <v>1417</v>
      </c>
      <c r="AU366" s="190" t="s">
        <v>1360</v>
      </c>
      <c r="AV366" s="11" t="s">
        <v>1360</v>
      </c>
      <c r="AW366" s="11" t="s">
        <v>1316</v>
      </c>
      <c r="AX366" s="11" t="s">
        <v>1352</v>
      </c>
      <c r="AY366" s="190" t="s">
        <v>1404</v>
      </c>
    </row>
    <row r="367" spans="2:51" s="13" customFormat="1" ht="13.5">
      <c r="B367" s="201"/>
      <c r="D367" s="182" t="s">
        <v>1417</v>
      </c>
      <c r="E367" s="202" t="s">
        <v>1299</v>
      </c>
      <c r="F367" s="203" t="s">
        <v>1436</v>
      </c>
      <c r="H367" s="204">
        <v>107</v>
      </c>
      <c r="I367" s="205"/>
      <c r="L367" s="201"/>
      <c r="M367" s="206"/>
      <c r="N367" s="207"/>
      <c r="O367" s="207"/>
      <c r="P367" s="207"/>
      <c r="Q367" s="207"/>
      <c r="R367" s="207"/>
      <c r="S367" s="207"/>
      <c r="T367" s="208"/>
      <c r="AT367" s="209" t="s">
        <v>1417</v>
      </c>
      <c r="AU367" s="209" t="s">
        <v>1360</v>
      </c>
      <c r="AV367" s="13" t="s">
        <v>1411</v>
      </c>
      <c r="AW367" s="13" t="s">
        <v>1316</v>
      </c>
      <c r="AX367" s="13" t="s">
        <v>1300</v>
      </c>
      <c r="AY367" s="209" t="s">
        <v>1404</v>
      </c>
    </row>
    <row r="368" spans="2:65" s="1" customFormat="1" ht="22.5" customHeight="1">
      <c r="B368" s="165"/>
      <c r="C368" s="166" t="s">
        <v>1044</v>
      </c>
      <c r="D368" s="166" t="s">
        <v>1406</v>
      </c>
      <c r="E368" s="167" t="s">
        <v>935</v>
      </c>
      <c r="F368" s="168" t="s">
        <v>788</v>
      </c>
      <c r="G368" s="169" t="s">
        <v>1409</v>
      </c>
      <c r="H368" s="170">
        <v>170</v>
      </c>
      <c r="I368" s="171"/>
      <c r="J368" s="172">
        <f>ROUND(I368*H368,2)</f>
        <v>0</v>
      </c>
      <c r="K368" s="168" t="s">
        <v>1410</v>
      </c>
      <c r="L368" s="35"/>
      <c r="M368" s="173" t="s">
        <v>1299</v>
      </c>
      <c r="N368" s="174" t="s">
        <v>1323</v>
      </c>
      <c r="O368" s="36"/>
      <c r="P368" s="175">
        <f>O368*H368</f>
        <v>0</v>
      </c>
      <c r="Q368" s="175">
        <v>0</v>
      </c>
      <c r="R368" s="175">
        <f>Q368*H368</f>
        <v>0</v>
      </c>
      <c r="S368" s="175">
        <v>0</v>
      </c>
      <c r="T368" s="176">
        <f>S368*H368</f>
        <v>0</v>
      </c>
      <c r="AR368" s="18" t="s">
        <v>1411</v>
      </c>
      <c r="AT368" s="18" t="s">
        <v>1406</v>
      </c>
      <c r="AU368" s="18" t="s">
        <v>1360</v>
      </c>
      <c r="AY368" s="18" t="s">
        <v>1404</v>
      </c>
      <c r="BE368" s="177">
        <f>IF(N368="základní",J368,0)</f>
        <v>0</v>
      </c>
      <c r="BF368" s="177">
        <f>IF(N368="snížená",J368,0)</f>
        <v>0</v>
      </c>
      <c r="BG368" s="177">
        <f>IF(N368="zákl. přenesená",J368,0)</f>
        <v>0</v>
      </c>
      <c r="BH368" s="177">
        <f>IF(N368="sníž. přenesená",J368,0)</f>
        <v>0</v>
      </c>
      <c r="BI368" s="177">
        <f>IF(N368="nulová",J368,0)</f>
        <v>0</v>
      </c>
      <c r="BJ368" s="18" t="s">
        <v>1300</v>
      </c>
      <c r="BK368" s="177">
        <f>ROUND(I368*H368,2)</f>
        <v>0</v>
      </c>
      <c r="BL368" s="18" t="s">
        <v>1411</v>
      </c>
      <c r="BM368" s="18" t="s">
        <v>789</v>
      </c>
    </row>
    <row r="369" spans="2:47" s="1" customFormat="1" ht="27">
      <c r="B369" s="35"/>
      <c r="D369" s="178" t="s">
        <v>1413</v>
      </c>
      <c r="F369" s="179" t="s">
        <v>938</v>
      </c>
      <c r="I369" s="134"/>
      <c r="L369" s="35"/>
      <c r="M369" s="65"/>
      <c r="N369" s="36"/>
      <c r="O369" s="36"/>
      <c r="P369" s="36"/>
      <c r="Q369" s="36"/>
      <c r="R369" s="36"/>
      <c r="S369" s="36"/>
      <c r="T369" s="66"/>
      <c r="AT369" s="18" t="s">
        <v>1413</v>
      </c>
      <c r="AU369" s="18" t="s">
        <v>1360</v>
      </c>
    </row>
    <row r="370" spans="2:47" s="1" customFormat="1" ht="27">
      <c r="B370" s="35"/>
      <c r="D370" s="178" t="s">
        <v>1415</v>
      </c>
      <c r="F370" s="180" t="s">
        <v>939</v>
      </c>
      <c r="I370" s="134"/>
      <c r="L370" s="35"/>
      <c r="M370" s="65"/>
      <c r="N370" s="36"/>
      <c r="O370" s="36"/>
      <c r="P370" s="36"/>
      <c r="Q370" s="36"/>
      <c r="R370" s="36"/>
      <c r="S370" s="36"/>
      <c r="T370" s="66"/>
      <c r="AT370" s="18" t="s">
        <v>1415</v>
      </c>
      <c r="AU370" s="18" t="s">
        <v>1360</v>
      </c>
    </row>
    <row r="371" spans="2:51" s="12" customFormat="1" ht="13.5">
      <c r="B371" s="191"/>
      <c r="D371" s="178" t="s">
        <v>1417</v>
      </c>
      <c r="E371" s="192" t="s">
        <v>1299</v>
      </c>
      <c r="F371" s="193" t="s">
        <v>732</v>
      </c>
      <c r="H371" s="194" t="s">
        <v>1299</v>
      </c>
      <c r="I371" s="195"/>
      <c r="L371" s="191"/>
      <c r="M371" s="196"/>
      <c r="N371" s="197"/>
      <c r="O371" s="197"/>
      <c r="P371" s="197"/>
      <c r="Q371" s="197"/>
      <c r="R371" s="197"/>
      <c r="S371" s="197"/>
      <c r="T371" s="198"/>
      <c r="AT371" s="194" t="s">
        <v>1417</v>
      </c>
      <c r="AU371" s="194" t="s">
        <v>1360</v>
      </c>
      <c r="AV371" s="12" t="s">
        <v>1300</v>
      </c>
      <c r="AW371" s="12" t="s">
        <v>1316</v>
      </c>
      <c r="AX371" s="12" t="s">
        <v>1352</v>
      </c>
      <c r="AY371" s="194" t="s">
        <v>1404</v>
      </c>
    </row>
    <row r="372" spans="2:51" s="11" customFormat="1" ht="13.5">
      <c r="B372" s="181"/>
      <c r="D372" s="178" t="s">
        <v>1417</v>
      </c>
      <c r="E372" s="190" t="s">
        <v>1299</v>
      </c>
      <c r="F372" s="199" t="s">
        <v>733</v>
      </c>
      <c r="H372" s="200">
        <v>70</v>
      </c>
      <c r="I372" s="186"/>
      <c r="L372" s="181"/>
      <c r="M372" s="187"/>
      <c r="N372" s="188"/>
      <c r="O372" s="188"/>
      <c r="P372" s="188"/>
      <c r="Q372" s="188"/>
      <c r="R372" s="188"/>
      <c r="S372" s="188"/>
      <c r="T372" s="189"/>
      <c r="AT372" s="190" t="s">
        <v>1417</v>
      </c>
      <c r="AU372" s="190" t="s">
        <v>1360</v>
      </c>
      <c r="AV372" s="11" t="s">
        <v>1360</v>
      </c>
      <c r="AW372" s="11" t="s">
        <v>1316</v>
      </c>
      <c r="AX372" s="11" t="s">
        <v>1352</v>
      </c>
      <c r="AY372" s="190" t="s">
        <v>1404</v>
      </c>
    </row>
    <row r="373" spans="2:51" s="11" customFormat="1" ht="13.5">
      <c r="B373" s="181"/>
      <c r="D373" s="178" t="s">
        <v>1417</v>
      </c>
      <c r="E373" s="190" t="s">
        <v>1299</v>
      </c>
      <c r="F373" s="199" t="s">
        <v>734</v>
      </c>
      <c r="H373" s="200">
        <v>55</v>
      </c>
      <c r="I373" s="186"/>
      <c r="L373" s="181"/>
      <c r="M373" s="187"/>
      <c r="N373" s="188"/>
      <c r="O373" s="188"/>
      <c r="P373" s="188"/>
      <c r="Q373" s="188"/>
      <c r="R373" s="188"/>
      <c r="S373" s="188"/>
      <c r="T373" s="189"/>
      <c r="AT373" s="190" t="s">
        <v>1417</v>
      </c>
      <c r="AU373" s="190" t="s">
        <v>1360</v>
      </c>
      <c r="AV373" s="11" t="s">
        <v>1360</v>
      </c>
      <c r="AW373" s="11" t="s">
        <v>1316</v>
      </c>
      <c r="AX373" s="11" t="s">
        <v>1352</v>
      </c>
      <c r="AY373" s="190" t="s">
        <v>1404</v>
      </c>
    </row>
    <row r="374" spans="2:51" s="11" customFormat="1" ht="13.5">
      <c r="B374" s="181"/>
      <c r="D374" s="178" t="s">
        <v>1417</v>
      </c>
      <c r="E374" s="190" t="s">
        <v>1299</v>
      </c>
      <c r="F374" s="199" t="s">
        <v>1299</v>
      </c>
      <c r="H374" s="200">
        <v>0</v>
      </c>
      <c r="I374" s="186"/>
      <c r="L374" s="181"/>
      <c r="M374" s="187"/>
      <c r="N374" s="188"/>
      <c r="O374" s="188"/>
      <c r="P374" s="188"/>
      <c r="Q374" s="188"/>
      <c r="R374" s="188"/>
      <c r="S374" s="188"/>
      <c r="T374" s="189"/>
      <c r="AT374" s="190" t="s">
        <v>1417</v>
      </c>
      <c r="AU374" s="190" t="s">
        <v>1360</v>
      </c>
      <c r="AV374" s="11" t="s">
        <v>1360</v>
      </c>
      <c r="AW374" s="11" t="s">
        <v>1316</v>
      </c>
      <c r="AX374" s="11" t="s">
        <v>1352</v>
      </c>
      <c r="AY374" s="190" t="s">
        <v>1404</v>
      </c>
    </row>
    <row r="375" spans="2:51" s="12" customFormat="1" ht="13.5">
      <c r="B375" s="191"/>
      <c r="D375" s="178" t="s">
        <v>1417</v>
      </c>
      <c r="E375" s="192" t="s">
        <v>1299</v>
      </c>
      <c r="F375" s="193" t="s">
        <v>779</v>
      </c>
      <c r="H375" s="194" t="s">
        <v>1299</v>
      </c>
      <c r="I375" s="195"/>
      <c r="L375" s="191"/>
      <c r="M375" s="196"/>
      <c r="N375" s="197"/>
      <c r="O375" s="197"/>
      <c r="P375" s="197"/>
      <c r="Q375" s="197"/>
      <c r="R375" s="197"/>
      <c r="S375" s="197"/>
      <c r="T375" s="198"/>
      <c r="AT375" s="194" t="s">
        <v>1417</v>
      </c>
      <c r="AU375" s="194" t="s">
        <v>1360</v>
      </c>
      <c r="AV375" s="12" t="s">
        <v>1300</v>
      </c>
      <c r="AW375" s="12" t="s">
        <v>1316</v>
      </c>
      <c r="AX375" s="12" t="s">
        <v>1352</v>
      </c>
      <c r="AY375" s="194" t="s">
        <v>1404</v>
      </c>
    </row>
    <row r="376" spans="2:51" s="11" customFormat="1" ht="13.5">
      <c r="B376" s="181"/>
      <c r="D376" s="178" t="s">
        <v>1417</v>
      </c>
      <c r="E376" s="190" t="s">
        <v>1299</v>
      </c>
      <c r="F376" s="199" t="s">
        <v>736</v>
      </c>
      <c r="H376" s="200">
        <v>30</v>
      </c>
      <c r="I376" s="186"/>
      <c r="L376" s="181"/>
      <c r="M376" s="187"/>
      <c r="N376" s="188"/>
      <c r="O376" s="188"/>
      <c r="P376" s="188"/>
      <c r="Q376" s="188"/>
      <c r="R376" s="188"/>
      <c r="S376" s="188"/>
      <c r="T376" s="189"/>
      <c r="AT376" s="190" t="s">
        <v>1417</v>
      </c>
      <c r="AU376" s="190" t="s">
        <v>1360</v>
      </c>
      <c r="AV376" s="11" t="s">
        <v>1360</v>
      </c>
      <c r="AW376" s="11" t="s">
        <v>1316</v>
      </c>
      <c r="AX376" s="11" t="s">
        <v>1352</v>
      </c>
      <c r="AY376" s="190" t="s">
        <v>1404</v>
      </c>
    </row>
    <row r="377" spans="2:51" s="11" customFormat="1" ht="13.5">
      <c r="B377" s="181"/>
      <c r="D377" s="178" t="s">
        <v>1417</v>
      </c>
      <c r="E377" s="190" t="s">
        <v>1299</v>
      </c>
      <c r="F377" s="199" t="s">
        <v>737</v>
      </c>
      <c r="H377" s="200">
        <v>15</v>
      </c>
      <c r="I377" s="186"/>
      <c r="L377" s="181"/>
      <c r="M377" s="187"/>
      <c r="N377" s="188"/>
      <c r="O377" s="188"/>
      <c r="P377" s="188"/>
      <c r="Q377" s="188"/>
      <c r="R377" s="188"/>
      <c r="S377" s="188"/>
      <c r="T377" s="189"/>
      <c r="AT377" s="190" t="s">
        <v>1417</v>
      </c>
      <c r="AU377" s="190" t="s">
        <v>1360</v>
      </c>
      <c r="AV377" s="11" t="s">
        <v>1360</v>
      </c>
      <c r="AW377" s="11" t="s">
        <v>1316</v>
      </c>
      <c r="AX377" s="11" t="s">
        <v>1352</v>
      </c>
      <c r="AY377" s="190" t="s">
        <v>1404</v>
      </c>
    </row>
    <row r="378" spans="2:51" s="13" customFormat="1" ht="13.5">
      <c r="B378" s="201"/>
      <c r="D378" s="182" t="s">
        <v>1417</v>
      </c>
      <c r="E378" s="202" t="s">
        <v>1299</v>
      </c>
      <c r="F378" s="203" t="s">
        <v>1436</v>
      </c>
      <c r="H378" s="204">
        <v>170</v>
      </c>
      <c r="I378" s="205"/>
      <c r="L378" s="201"/>
      <c r="M378" s="206"/>
      <c r="N378" s="207"/>
      <c r="O378" s="207"/>
      <c r="P378" s="207"/>
      <c r="Q378" s="207"/>
      <c r="R378" s="207"/>
      <c r="S378" s="207"/>
      <c r="T378" s="208"/>
      <c r="AT378" s="209" t="s">
        <v>1417</v>
      </c>
      <c r="AU378" s="209" t="s">
        <v>1360</v>
      </c>
      <c r="AV378" s="13" t="s">
        <v>1411</v>
      </c>
      <c r="AW378" s="13" t="s">
        <v>1316</v>
      </c>
      <c r="AX378" s="13" t="s">
        <v>1300</v>
      </c>
      <c r="AY378" s="209" t="s">
        <v>1404</v>
      </c>
    </row>
    <row r="379" spans="2:65" s="1" customFormat="1" ht="22.5" customHeight="1">
      <c r="B379" s="165"/>
      <c r="C379" s="166" t="s">
        <v>1049</v>
      </c>
      <c r="D379" s="166" t="s">
        <v>1406</v>
      </c>
      <c r="E379" s="167" t="s">
        <v>960</v>
      </c>
      <c r="F379" s="168" t="s">
        <v>961</v>
      </c>
      <c r="G379" s="169" t="s">
        <v>1409</v>
      </c>
      <c r="H379" s="170">
        <v>170</v>
      </c>
      <c r="I379" s="171"/>
      <c r="J379" s="172">
        <f>ROUND(I379*H379,2)</f>
        <v>0</v>
      </c>
      <c r="K379" s="168" t="s">
        <v>1410</v>
      </c>
      <c r="L379" s="35"/>
      <c r="M379" s="173" t="s">
        <v>1299</v>
      </c>
      <c r="N379" s="174" t="s">
        <v>1323</v>
      </c>
      <c r="O379" s="36"/>
      <c r="P379" s="175">
        <f>O379*H379</f>
        <v>0</v>
      </c>
      <c r="Q379" s="175">
        <v>0.00061</v>
      </c>
      <c r="R379" s="175">
        <f>Q379*H379</f>
        <v>0.1037</v>
      </c>
      <c r="S379" s="175">
        <v>0</v>
      </c>
      <c r="T379" s="176">
        <f>S379*H379</f>
        <v>0</v>
      </c>
      <c r="AR379" s="18" t="s">
        <v>1411</v>
      </c>
      <c r="AT379" s="18" t="s">
        <v>1406</v>
      </c>
      <c r="AU379" s="18" t="s">
        <v>1360</v>
      </c>
      <c r="AY379" s="18" t="s">
        <v>1404</v>
      </c>
      <c r="BE379" s="177">
        <f>IF(N379="základní",J379,0)</f>
        <v>0</v>
      </c>
      <c r="BF379" s="177">
        <f>IF(N379="snížená",J379,0)</f>
        <v>0</v>
      </c>
      <c r="BG379" s="177">
        <f>IF(N379="zákl. přenesená",J379,0)</f>
        <v>0</v>
      </c>
      <c r="BH379" s="177">
        <f>IF(N379="sníž. přenesená",J379,0)</f>
        <v>0</v>
      </c>
      <c r="BI379" s="177">
        <f>IF(N379="nulová",J379,0)</f>
        <v>0</v>
      </c>
      <c r="BJ379" s="18" t="s">
        <v>1300</v>
      </c>
      <c r="BK379" s="177">
        <f>ROUND(I379*H379,2)</f>
        <v>0</v>
      </c>
      <c r="BL379" s="18" t="s">
        <v>1411</v>
      </c>
      <c r="BM379" s="18" t="s">
        <v>790</v>
      </c>
    </row>
    <row r="380" spans="2:47" s="1" customFormat="1" ht="27">
      <c r="B380" s="35"/>
      <c r="D380" s="178" t="s">
        <v>1413</v>
      </c>
      <c r="F380" s="179" t="s">
        <v>963</v>
      </c>
      <c r="I380" s="134"/>
      <c r="L380" s="35"/>
      <c r="M380" s="65"/>
      <c r="N380" s="36"/>
      <c r="O380" s="36"/>
      <c r="P380" s="36"/>
      <c r="Q380" s="36"/>
      <c r="R380" s="36"/>
      <c r="S380" s="36"/>
      <c r="T380" s="66"/>
      <c r="AT380" s="18" t="s">
        <v>1413</v>
      </c>
      <c r="AU380" s="18" t="s">
        <v>1360</v>
      </c>
    </row>
    <row r="381" spans="2:51" s="12" customFormat="1" ht="13.5">
      <c r="B381" s="191"/>
      <c r="D381" s="178" t="s">
        <v>1417</v>
      </c>
      <c r="E381" s="192" t="s">
        <v>1299</v>
      </c>
      <c r="F381" s="193" t="s">
        <v>732</v>
      </c>
      <c r="H381" s="194" t="s">
        <v>1299</v>
      </c>
      <c r="I381" s="195"/>
      <c r="L381" s="191"/>
      <c r="M381" s="196"/>
      <c r="N381" s="197"/>
      <c r="O381" s="197"/>
      <c r="P381" s="197"/>
      <c r="Q381" s="197"/>
      <c r="R381" s="197"/>
      <c r="S381" s="197"/>
      <c r="T381" s="198"/>
      <c r="AT381" s="194" t="s">
        <v>1417</v>
      </c>
      <c r="AU381" s="194" t="s">
        <v>1360</v>
      </c>
      <c r="AV381" s="12" t="s">
        <v>1300</v>
      </c>
      <c r="AW381" s="12" t="s">
        <v>1316</v>
      </c>
      <c r="AX381" s="12" t="s">
        <v>1352</v>
      </c>
      <c r="AY381" s="194" t="s">
        <v>1404</v>
      </c>
    </row>
    <row r="382" spans="2:51" s="11" customFormat="1" ht="13.5">
      <c r="B382" s="181"/>
      <c r="D382" s="178" t="s">
        <v>1417</v>
      </c>
      <c r="E382" s="190" t="s">
        <v>1299</v>
      </c>
      <c r="F382" s="199" t="s">
        <v>733</v>
      </c>
      <c r="H382" s="200">
        <v>70</v>
      </c>
      <c r="I382" s="186"/>
      <c r="L382" s="181"/>
      <c r="M382" s="187"/>
      <c r="N382" s="188"/>
      <c r="O382" s="188"/>
      <c r="P382" s="188"/>
      <c r="Q382" s="188"/>
      <c r="R382" s="188"/>
      <c r="S382" s="188"/>
      <c r="T382" s="189"/>
      <c r="AT382" s="190" t="s">
        <v>1417</v>
      </c>
      <c r="AU382" s="190" t="s">
        <v>1360</v>
      </c>
      <c r="AV382" s="11" t="s">
        <v>1360</v>
      </c>
      <c r="AW382" s="11" t="s">
        <v>1316</v>
      </c>
      <c r="AX382" s="11" t="s">
        <v>1352</v>
      </c>
      <c r="AY382" s="190" t="s">
        <v>1404</v>
      </c>
    </row>
    <row r="383" spans="2:51" s="11" customFormat="1" ht="13.5">
      <c r="B383" s="181"/>
      <c r="D383" s="178" t="s">
        <v>1417</v>
      </c>
      <c r="E383" s="190" t="s">
        <v>1299</v>
      </c>
      <c r="F383" s="199" t="s">
        <v>734</v>
      </c>
      <c r="H383" s="200">
        <v>55</v>
      </c>
      <c r="I383" s="186"/>
      <c r="L383" s="181"/>
      <c r="M383" s="187"/>
      <c r="N383" s="188"/>
      <c r="O383" s="188"/>
      <c r="P383" s="188"/>
      <c r="Q383" s="188"/>
      <c r="R383" s="188"/>
      <c r="S383" s="188"/>
      <c r="T383" s="189"/>
      <c r="AT383" s="190" t="s">
        <v>1417</v>
      </c>
      <c r="AU383" s="190" t="s">
        <v>1360</v>
      </c>
      <c r="AV383" s="11" t="s">
        <v>1360</v>
      </c>
      <c r="AW383" s="11" t="s">
        <v>1316</v>
      </c>
      <c r="AX383" s="11" t="s">
        <v>1352</v>
      </c>
      <c r="AY383" s="190" t="s">
        <v>1404</v>
      </c>
    </row>
    <row r="384" spans="2:51" s="11" customFormat="1" ht="13.5">
      <c r="B384" s="181"/>
      <c r="D384" s="178" t="s">
        <v>1417</v>
      </c>
      <c r="E384" s="190" t="s">
        <v>1299</v>
      </c>
      <c r="F384" s="199" t="s">
        <v>1299</v>
      </c>
      <c r="H384" s="200">
        <v>0</v>
      </c>
      <c r="I384" s="186"/>
      <c r="L384" s="181"/>
      <c r="M384" s="187"/>
      <c r="N384" s="188"/>
      <c r="O384" s="188"/>
      <c r="P384" s="188"/>
      <c r="Q384" s="188"/>
      <c r="R384" s="188"/>
      <c r="S384" s="188"/>
      <c r="T384" s="189"/>
      <c r="AT384" s="190" t="s">
        <v>1417</v>
      </c>
      <c r="AU384" s="190" t="s">
        <v>1360</v>
      </c>
      <c r="AV384" s="11" t="s">
        <v>1360</v>
      </c>
      <c r="AW384" s="11" t="s">
        <v>1316</v>
      </c>
      <c r="AX384" s="11" t="s">
        <v>1352</v>
      </c>
      <c r="AY384" s="190" t="s">
        <v>1404</v>
      </c>
    </row>
    <row r="385" spans="2:51" s="12" customFormat="1" ht="13.5">
      <c r="B385" s="191"/>
      <c r="D385" s="178" t="s">
        <v>1417</v>
      </c>
      <c r="E385" s="192" t="s">
        <v>1299</v>
      </c>
      <c r="F385" s="193" t="s">
        <v>779</v>
      </c>
      <c r="H385" s="194" t="s">
        <v>1299</v>
      </c>
      <c r="I385" s="195"/>
      <c r="L385" s="191"/>
      <c r="M385" s="196"/>
      <c r="N385" s="197"/>
      <c r="O385" s="197"/>
      <c r="P385" s="197"/>
      <c r="Q385" s="197"/>
      <c r="R385" s="197"/>
      <c r="S385" s="197"/>
      <c r="T385" s="198"/>
      <c r="AT385" s="194" t="s">
        <v>1417</v>
      </c>
      <c r="AU385" s="194" t="s">
        <v>1360</v>
      </c>
      <c r="AV385" s="12" t="s">
        <v>1300</v>
      </c>
      <c r="AW385" s="12" t="s">
        <v>1316</v>
      </c>
      <c r="AX385" s="12" t="s">
        <v>1352</v>
      </c>
      <c r="AY385" s="194" t="s">
        <v>1404</v>
      </c>
    </row>
    <row r="386" spans="2:51" s="11" customFormat="1" ht="13.5">
      <c r="B386" s="181"/>
      <c r="D386" s="178" t="s">
        <v>1417</v>
      </c>
      <c r="E386" s="190" t="s">
        <v>1299</v>
      </c>
      <c r="F386" s="199" t="s">
        <v>736</v>
      </c>
      <c r="H386" s="200">
        <v>30</v>
      </c>
      <c r="I386" s="186"/>
      <c r="L386" s="181"/>
      <c r="M386" s="187"/>
      <c r="N386" s="188"/>
      <c r="O386" s="188"/>
      <c r="P386" s="188"/>
      <c r="Q386" s="188"/>
      <c r="R386" s="188"/>
      <c r="S386" s="188"/>
      <c r="T386" s="189"/>
      <c r="AT386" s="190" t="s">
        <v>1417</v>
      </c>
      <c r="AU386" s="190" t="s">
        <v>1360</v>
      </c>
      <c r="AV386" s="11" t="s">
        <v>1360</v>
      </c>
      <c r="AW386" s="11" t="s">
        <v>1316</v>
      </c>
      <c r="AX386" s="11" t="s">
        <v>1352</v>
      </c>
      <c r="AY386" s="190" t="s">
        <v>1404</v>
      </c>
    </row>
    <row r="387" spans="2:51" s="11" customFormat="1" ht="13.5">
      <c r="B387" s="181"/>
      <c r="D387" s="178" t="s">
        <v>1417</v>
      </c>
      <c r="E387" s="190" t="s">
        <v>1299</v>
      </c>
      <c r="F387" s="199" t="s">
        <v>737</v>
      </c>
      <c r="H387" s="200">
        <v>15</v>
      </c>
      <c r="I387" s="186"/>
      <c r="L387" s="181"/>
      <c r="M387" s="187"/>
      <c r="N387" s="188"/>
      <c r="O387" s="188"/>
      <c r="P387" s="188"/>
      <c r="Q387" s="188"/>
      <c r="R387" s="188"/>
      <c r="S387" s="188"/>
      <c r="T387" s="189"/>
      <c r="AT387" s="190" t="s">
        <v>1417</v>
      </c>
      <c r="AU387" s="190" t="s">
        <v>1360</v>
      </c>
      <c r="AV387" s="11" t="s">
        <v>1360</v>
      </c>
      <c r="AW387" s="11" t="s">
        <v>1316</v>
      </c>
      <c r="AX387" s="11" t="s">
        <v>1352</v>
      </c>
      <c r="AY387" s="190" t="s">
        <v>1404</v>
      </c>
    </row>
    <row r="388" spans="2:51" s="13" customFormat="1" ht="13.5">
      <c r="B388" s="201"/>
      <c r="D388" s="182" t="s">
        <v>1417</v>
      </c>
      <c r="E388" s="202" t="s">
        <v>1299</v>
      </c>
      <c r="F388" s="203" t="s">
        <v>1436</v>
      </c>
      <c r="H388" s="204">
        <v>170</v>
      </c>
      <c r="I388" s="205"/>
      <c r="L388" s="201"/>
      <c r="M388" s="206"/>
      <c r="N388" s="207"/>
      <c r="O388" s="207"/>
      <c r="P388" s="207"/>
      <c r="Q388" s="207"/>
      <c r="R388" s="207"/>
      <c r="S388" s="207"/>
      <c r="T388" s="208"/>
      <c r="AT388" s="209" t="s">
        <v>1417</v>
      </c>
      <c r="AU388" s="209" t="s">
        <v>1360</v>
      </c>
      <c r="AV388" s="13" t="s">
        <v>1411</v>
      </c>
      <c r="AW388" s="13" t="s">
        <v>1316</v>
      </c>
      <c r="AX388" s="13" t="s">
        <v>1300</v>
      </c>
      <c r="AY388" s="209" t="s">
        <v>1404</v>
      </c>
    </row>
    <row r="389" spans="2:65" s="1" customFormat="1" ht="31.5" customHeight="1">
      <c r="B389" s="165"/>
      <c r="C389" s="166" t="s">
        <v>1054</v>
      </c>
      <c r="D389" s="166" t="s">
        <v>1406</v>
      </c>
      <c r="E389" s="167" t="s">
        <v>965</v>
      </c>
      <c r="F389" s="168" t="s">
        <v>966</v>
      </c>
      <c r="G389" s="169" t="s">
        <v>1409</v>
      </c>
      <c r="H389" s="170">
        <v>170</v>
      </c>
      <c r="I389" s="171"/>
      <c r="J389" s="172">
        <f>ROUND(I389*H389,2)</f>
        <v>0</v>
      </c>
      <c r="K389" s="168" t="s">
        <v>1410</v>
      </c>
      <c r="L389" s="35"/>
      <c r="M389" s="173" t="s">
        <v>1299</v>
      </c>
      <c r="N389" s="174" t="s">
        <v>1323</v>
      </c>
      <c r="O389" s="36"/>
      <c r="P389" s="175">
        <f>O389*H389</f>
        <v>0</v>
      </c>
      <c r="Q389" s="175">
        <v>0</v>
      </c>
      <c r="R389" s="175">
        <f>Q389*H389</f>
        <v>0</v>
      </c>
      <c r="S389" s="175">
        <v>0</v>
      </c>
      <c r="T389" s="176">
        <f>S389*H389</f>
        <v>0</v>
      </c>
      <c r="AR389" s="18" t="s">
        <v>1411</v>
      </c>
      <c r="AT389" s="18" t="s">
        <v>1406</v>
      </c>
      <c r="AU389" s="18" t="s">
        <v>1360</v>
      </c>
      <c r="AY389" s="18" t="s">
        <v>1404</v>
      </c>
      <c r="BE389" s="177">
        <f>IF(N389="základní",J389,0)</f>
        <v>0</v>
      </c>
      <c r="BF389" s="177">
        <f>IF(N389="snížená",J389,0)</f>
        <v>0</v>
      </c>
      <c r="BG389" s="177">
        <f>IF(N389="zákl. přenesená",J389,0)</f>
        <v>0</v>
      </c>
      <c r="BH389" s="177">
        <f>IF(N389="sníž. přenesená",J389,0)</f>
        <v>0</v>
      </c>
      <c r="BI389" s="177">
        <f>IF(N389="nulová",J389,0)</f>
        <v>0</v>
      </c>
      <c r="BJ389" s="18" t="s">
        <v>1300</v>
      </c>
      <c r="BK389" s="177">
        <f>ROUND(I389*H389,2)</f>
        <v>0</v>
      </c>
      <c r="BL389" s="18" t="s">
        <v>1411</v>
      </c>
      <c r="BM389" s="18" t="s">
        <v>791</v>
      </c>
    </row>
    <row r="390" spans="2:47" s="1" customFormat="1" ht="27">
      <c r="B390" s="35"/>
      <c r="D390" s="178" t="s">
        <v>1413</v>
      </c>
      <c r="F390" s="179" t="s">
        <v>968</v>
      </c>
      <c r="I390" s="134"/>
      <c r="L390" s="35"/>
      <c r="M390" s="65"/>
      <c r="N390" s="36"/>
      <c r="O390" s="36"/>
      <c r="P390" s="36"/>
      <c r="Q390" s="36"/>
      <c r="R390" s="36"/>
      <c r="S390" s="36"/>
      <c r="T390" s="66"/>
      <c r="AT390" s="18" t="s">
        <v>1413</v>
      </c>
      <c r="AU390" s="18" t="s">
        <v>1360</v>
      </c>
    </row>
    <row r="391" spans="2:47" s="1" customFormat="1" ht="27">
      <c r="B391" s="35"/>
      <c r="D391" s="178" t="s">
        <v>1415</v>
      </c>
      <c r="F391" s="180" t="s">
        <v>969</v>
      </c>
      <c r="I391" s="134"/>
      <c r="L391" s="35"/>
      <c r="M391" s="65"/>
      <c r="N391" s="36"/>
      <c r="O391" s="36"/>
      <c r="P391" s="36"/>
      <c r="Q391" s="36"/>
      <c r="R391" s="36"/>
      <c r="S391" s="36"/>
      <c r="T391" s="66"/>
      <c r="AT391" s="18" t="s">
        <v>1415</v>
      </c>
      <c r="AU391" s="18" t="s">
        <v>1360</v>
      </c>
    </row>
    <row r="392" spans="2:51" s="12" customFormat="1" ht="13.5">
      <c r="B392" s="191"/>
      <c r="D392" s="178" t="s">
        <v>1417</v>
      </c>
      <c r="E392" s="192" t="s">
        <v>1299</v>
      </c>
      <c r="F392" s="193" t="s">
        <v>732</v>
      </c>
      <c r="H392" s="194" t="s">
        <v>1299</v>
      </c>
      <c r="I392" s="195"/>
      <c r="L392" s="191"/>
      <c r="M392" s="196"/>
      <c r="N392" s="197"/>
      <c r="O392" s="197"/>
      <c r="P392" s="197"/>
      <c r="Q392" s="197"/>
      <c r="R392" s="197"/>
      <c r="S392" s="197"/>
      <c r="T392" s="198"/>
      <c r="AT392" s="194" t="s">
        <v>1417</v>
      </c>
      <c r="AU392" s="194" t="s">
        <v>1360</v>
      </c>
      <c r="AV392" s="12" t="s">
        <v>1300</v>
      </c>
      <c r="AW392" s="12" t="s">
        <v>1316</v>
      </c>
      <c r="AX392" s="12" t="s">
        <v>1352</v>
      </c>
      <c r="AY392" s="194" t="s">
        <v>1404</v>
      </c>
    </row>
    <row r="393" spans="2:51" s="11" customFormat="1" ht="13.5">
      <c r="B393" s="181"/>
      <c r="D393" s="178" t="s">
        <v>1417</v>
      </c>
      <c r="E393" s="190" t="s">
        <v>1299</v>
      </c>
      <c r="F393" s="199" t="s">
        <v>733</v>
      </c>
      <c r="H393" s="200">
        <v>70</v>
      </c>
      <c r="I393" s="186"/>
      <c r="L393" s="181"/>
      <c r="M393" s="187"/>
      <c r="N393" s="188"/>
      <c r="O393" s="188"/>
      <c r="P393" s="188"/>
      <c r="Q393" s="188"/>
      <c r="R393" s="188"/>
      <c r="S393" s="188"/>
      <c r="T393" s="189"/>
      <c r="AT393" s="190" t="s">
        <v>1417</v>
      </c>
      <c r="AU393" s="190" t="s">
        <v>1360</v>
      </c>
      <c r="AV393" s="11" t="s">
        <v>1360</v>
      </c>
      <c r="AW393" s="11" t="s">
        <v>1316</v>
      </c>
      <c r="AX393" s="11" t="s">
        <v>1352</v>
      </c>
      <c r="AY393" s="190" t="s">
        <v>1404</v>
      </c>
    </row>
    <row r="394" spans="2:51" s="11" customFormat="1" ht="13.5">
      <c r="B394" s="181"/>
      <c r="D394" s="178" t="s">
        <v>1417</v>
      </c>
      <c r="E394" s="190" t="s">
        <v>1299</v>
      </c>
      <c r="F394" s="199" t="s">
        <v>734</v>
      </c>
      <c r="H394" s="200">
        <v>55</v>
      </c>
      <c r="I394" s="186"/>
      <c r="L394" s="181"/>
      <c r="M394" s="187"/>
      <c r="N394" s="188"/>
      <c r="O394" s="188"/>
      <c r="P394" s="188"/>
      <c r="Q394" s="188"/>
      <c r="R394" s="188"/>
      <c r="S394" s="188"/>
      <c r="T394" s="189"/>
      <c r="AT394" s="190" t="s">
        <v>1417</v>
      </c>
      <c r="AU394" s="190" t="s">
        <v>1360</v>
      </c>
      <c r="AV394" s="11" t="s">
        <v>1360</v>
      </c>
      <c r="AW394" s="11" t="s">
        <v>1316</v>
      </c>
      <c r="AX394" s="11" t="s">
        <v>1352</v>
      </c>
      <c r="AY394" s="190" t="s">
        <v>1404</v>
      </c>
    </row>
    <row r="395" spans="2:51" s="11" customFormat="1" ht="13.5">
      <c r="B395" s="181"/>
      <c r="D395" s="178" t="s">
        <v>1417</v>
      </c>
      <c r="E395" s="190" t="s">
        <v>1299</v>
      </c>
      <c r="F395" s="199" t="s">
        <v>1299</v>
      </c>
      <c r="H395" s="200">
        <v>0</v>
      </c>
      <c r="I395" s="186"/>
      <c r="L395" s="181"/>
      <c r="M395" s="187"/>
      <c r="N395" s="188"/>
      <c r="O395" s="188"/>
      <c r="P395" s="188"/>
      <c r="Q395" s="188"/>
      <c r="R395" s="188"/>
      <c r="S395" s="188"/>
      <c r="T395" s="189"/>
      <c r="AT395" s="190" t="s">
        <v>1417</v>
      </c>
      <c r="AU395" s="190" t="s">
        <v>1360</v>
      </c>
      <c r="AV395" s="11" t="s">
        <v>1360</v>
      </c>
      <c r="AW395" s="11" t="s">
        <v>1316</v>
      </c>
      <c r="AX395" s="11" t="s">
        <v>1352</v>
      </c>
      <c r="AY395" s="190" t="s">
        <v>1404</v>
      </c>
    </row>
    <row r="396" spans="2:51" s="12" customFormat="1" ht="13.5">
      <c r="B396" s="191"/>
      <c r="D396" s="178" t="s">
        <v>1417</v>
      </c>
      <c r="E396" s="192" t="s">
        <v>1299</v>
      </c>
      <c r="F396" s="193" t="s">
        <v>779</v>
      </c>
      <c r="H396" s="194" t="s">
        <v>1299</v>
      </c>
      <c r="I396" s="195"/>
      <c r="L396" s="191"/>
      <c r="M396" s="196"/>
      <c r="N396" s="197"/>
      <c r="O396" s="197"/>
      <c r="P396" s="197"/>
      <c r="Q396" s="197"/>
      <c r="R396" s="197"/>
      <c r="S396" s="197"/>
      <c r="T396" s="198"/>
      <c r="AT396" s="194" t="s">
        <v>1417</v>
      </c>
      <c r="AU396" s="194" t="s">
        <v>1360</v>
      </c>
      <c r="AV396" s="12" t="s">
        <v>1300</v>
      </c>
      <c r="AW396" s="12" t="s">
        <v>1316</v>
      </c>
      <c r="AX396" s="12" t="s">
        <v>1352</v>
      </c>
      <c r="AY396" s="194" t="s">
        <v>1404</v>
      </c>
    </row>
    <row r="397" spans="2:51" s="11" customFormat="1" ht="13.5">
      <c r="B397" s="181"/>
      <c r="D397" s="178" t="s">
        <v>1417</v>
      </c>
      <c r="E397" s="190" t="s">
        <v>1299</v>
      </c>
      <c r="F397" s="199" t="s">
        <v>736</v>
      </c>
      <c r="H397" s="200">
        <v>30</v>
      </c>
      <c r="I397" s="186"/>
      <c r="L397" s="181"/>
      <c r="M397" s="187"/>
      <c r="N397" s="188"/>
      <c r="O397" s="188"/>
      <c r="P397" s="188"/>
      <c r="Q397" s="188"/>
      <c r="R397" s="188"/>
      <c r="S397" s="188"/>
      <c r="T397" s="189"/>
      <c r="AT397" s="190" t="s">
        <v>1417</v>
      </c>
      <c r="AU397" s="190" t="s">
        <v>1360</v>
      </c>
      <c r="AV397" s="11" t="s">
        <v>1360</v>
      </c>
      <c r="AW397" s="11" t="s">
        <v>1316</v>
      </c>
      <c r="AX397" s="11" t="s">
        <v>1352</v>
      </c>
      <c r="AY397" s="190" t="s">
        <v>1404</v>
      </c>
    </row>
    <row r="398" spans="2:51" s="11" customFormat="1" ht="13.5">
      <c r="B398" s="181"/>
      <c r="D398" s="178" t="s">
        <v>1417</v>
      </c>
      <c r="E398" s="190" t="s">
        <v>1299</v>
      </c>
      <c r="F398" s="199" t="s">
        <v>737</v>
      </c>
      <c r="H398" s="200">
        <v>15</v>
      </c>
      <c r="I398" s="186"/>
      <c r="L398" s="181"/>
      <c r="M398" s="187"/>
      <c r="N398" s="188"/>
      <c r="O398" s="188"/>
      <c r="P398" s="188"/>
      <c r="Q398" s="188"/>
      <c r="R398" s="188"/>
      <c r="S398" s="188"/>
      <c r="T398" s="189"/>
      <c r="AT398" s="190" t="s">
        <v>1417</v>
      </c>
      <c r="AU398" s="190" t="s">
        <v>1360</v>
      </c>
      <c r="AV398" s="11" t="s">
        <v>1360</v>
      </c>
      <c r="AW398" s="11" t="s">
        <v>1316</v>
      </c>
      <c r="AX398" s="11" t="s">
        <v>1352</v>
      </c>
      <c r="AY398" s="190" t="s">
        <v>1404</v>
      </c>
    </row>
    <row r="399" spans="2:51" s="13" customFormat="1" ht="13.5">
      <c r="B399" s="201"/>
      <c r="D399" s="182" t="s">
        <v>1417</v>
      </c>
      <c r="E399" s="202" t="s">
        <v>1299</v>
      </c>
      <c r="F399" s="203" t="s">
        <v>1436</v>
      </c>
      <c r="H399" s="204">
        <v>170</v>
      </c>
      <c r="I399" s="205"/>
      <c r="L399" s="201"/>
      <c r="M399" s="206"/>
      <c r="N399" s="207"/>
      <c r="O399" s="207"/>
      <c r="P399" s="207"/>
      <c r="Q399" s="207"/>
      <c r="R399" s="207"/>
      <c r="S399" s="207"/>
      <c r="T399" s="208"/>
      <c r="AT399" s="209" t="s">
        <v>1417</v>
      </c>
      <c r="AU399" s="209" t="s">
        <v>1360</v>
      </c>
      <c r="AV399" s="13" t="s">
        <v>1411</v>
      </c>
      <c r="AW399" s="13" t="s">
        <v>1316</v>
      </c>
      <c r="AX399" s="13" t="s">
        <v>1300</v>
      </c>
      <c r="AY399" s="209" t="s">
        <v>1404</v>
      </c>
    </row>
    <row r="400" spans="2:65" s="1" customFormat="1" ht="22.5" customHeight="1">
      <c r="B400" s="165"/>
      <c r="C400" s="166" t="s">
        <v>1059</v>
      </c>
      <c r="D400" s="166" t="s">
        <v>1406</v>
      </c>
      <c r="E400" s="167" t="s">
        <v>792</v>
      </c>
      <c r="F400" s="168" t="s">
        <v>793</v>
      </c>
      <c r="G400" s="169" t="s">
        <v>1409</v>
      </c>
      <c r="H400" s="170">
        <v>15</v>
      </c>
      <c r="I400" s="171"/>
      <c r="J400" s="172">
        <f>ROUND(I400*H400,2)</f>
        <v>0</v>
      </c>
      <c r="K400" s="168" t="s">
        <v>1410</v>
      </c>
      <c r="L400" s="35"/>
      <c r="M400" s="173" t="s">
        <v>1299</v>
      </c>
      <c r="N400" s="174" t="s">
        <v>1323</v>
      </c>
      <c r="O400" s="36"/>
      <c r="P400" s="175">
        <f>O400*H400</f>
        <v>0</v>
      </c>
      <c r="Q400" s="175">
        <v>0.08425</v>
      </c>
      <c r="R400" s="175">
        <f>Q400*H400</f>
        <v>1.2637500000000002</v>
      </c>
      <c r="S400" s="175">
        <v>0</v>
      </c>
      <c r="T400" s="176">
        <f>S400*H400</f>
        <v>0</v>
      </c>
      <c r="AR400" s="18" t="s">
        <v>1411</v>
      </c>
      <c r="AT400" s="18" t="s">
        <v>1406</v>
      </c>
      <c r="AU400" s="18" t="s">
        <v>1360</v>
      </c>
      <c r="AY400" s="18" t="s">
        <v>1404</v>
      </c>
      <c r="BE400" s="177">
        <f>IF(N400="základní",J400,0)</f>
        <v>0</v>
      </c>
      <c r="BF400" s="177">
        <f>IF(N400="snížená",J400,0)</f>
        <v>0</v>
      </c>
      <c r="BG400" s="177">
        <f>IF(N400="zákl. přenesená",J400,0)</f>
        <v>0</v>
      </c>
      <c r="BH400" s="177">
        <f>IF(N400="sníž. přenesená",J400,0)</f>
        <v>0</v>
      </c>
      <c r="BI400" s="177">
        <f>IF(N400="nulová",J400,0)</f>
        <v>0</v>
      </c>
      <c r="BJ400" s="18" t="s">
        <v>1300</v>
      </c>
      <c r="BK400" s="177">
        <f>ROUND(I400*H400,2)</f>
        <v>0</v>
      </c>
      <c r="BL400" s="18" t="s">
        <v>1411</v>
      </c>
      <c r="BM400" s="18" t="s">
        <v>794</v>
      </c>
    </row>
    <row r="401" spans="2:47" s="1" customFormat="1" ht="40.5">
      <c r="B401" s="35"/>
      <c r="D401" s="178" t="s">
        <v>1413</v>
      </c>
      <c r="F401" s="179" t="s">
        <v>795</v>
      </c>
      <c r="I401" s="134"/>
      <c r="L401" s="35"/>
      <c r="M401" s="65"/>
      <c r="N401" s="36"/>
      <c r="O401" s="36"/>
      <c r="P401" s="36"/>
      <c r="Q401" s="36"/>
      <c r="R401" s="36"/>
      <c r="S401" s="36"/>
      <c r="T401" s="66"/>
      <c r="AT401" s="18" t="s">
        <v>1413</v>
      </c>
      <c r="AU401" s="18" t="s">
        <v>1360</v>
      </c>
    </row>
    <row r="402" spans="2:47" s="1" customFormat="1" ht="121.5">
      <c r="B402" s="35"/>
      <c r="D402" s="178" t="s">
        <v>1415</v>
      </c>
      <c r="F402" s="180" t="s">
        <v>796</v>
      </c>
      <c r="I402" s="134"/>
      <c r="L402" s="35"/>
      <c r="M402" s="65"/>
      <c r="N402" s="36"/>
      <c r="O402" s="36"/>
      <c r="P402" s="36"/>
      <c r="Q402" s="36"/>
      <c r="R402" s="36"/>
      <c r="S402" s="36"/>
      <c r="T402" s="66"/>
      <c r="AT402" s="18" t="s">
        <v>1415</v>
      </c>
      <c r="AU402" s="18" t="s">
        <v>1360</v>
      </c>
    </row>
    <row r="403" spans="2:51" s="12" customFormat="1" ht="13.5">
      <c r="B403" s="191"/>
      <c r="D403" s="178" t="s">
        <v>1417</v>
      </c>
      <c r="E403" s="192" t="s">
        <v>1299</v>
      </c>
      <c r="F403" s="193" t="s">
        <v>744</v>
      </c>
      <c r="H403" s="194" t="s">
        <v>1299</v>
      </c>
      <c r="I403" s="195"/>
      <c r="L403" s="191"/>
      <c r="M403" s="196"/>
      <c r="N403" s="197"/>
      <c r="O403" s="197"/>
      <c r="P403" s="197"/>
      <c r="Q403" s="197"/>
      <c r="R403" s="197"/>
      <c r="S403" s="197"/>
      <c r="T403" s="198"/>
      <c r="AT403" s="194" t="s">
        <v>1417</v>
      </c>
      <c r="AU403" s="194" t="s">
        <v>1360</v>
      </c>
      <c r="AV403" s="12" t="s">
        <v>1300</v>
      </c>
      <c r="AW403" s="12" t="s">
        <v>1316</v>
      </c>
      <c r="AX403" s="12" t="s">
        <v>1352</v>
      </c>
      <c r="AY403" s="194" t="s">
        <v>1404</v>
      </c>
    </row>
    <row r="404" spans="2:51" s="11" customFormat="1" ht="13.5">
      <c r="B404" s="181"/>
      <c r="D404" s="178" t="s">
        <v>1417</v>
      </c>
      <c r="E404" s="190" t="s">
        <v>1299</v>
      </c>
      <c r="F404" s="199" t="s">
        <v>782</v>
      </c>
      <c r="H404" s="200">
        <v>6</v>
      </c>
      <c r="I404" s="186"/>
      <c r="L404" s="181"/>
      <c r="M404" s="187"/>
      <c r="N404" s="188"/>
      <c r="O404" s="188"/>
      <c r="P404" s="188"/>
      <c r="Q404" s="188"/>
      <c r="R404" s="188"/>
      <c r="S404" s="188"/>
      <c r="T404" s="189"/>
      <c r="AT404" s="190" t="s">
        <v>1417</v>
      </c>
      <c r="AU404" s="190" t="s">
        <v>1360</v>
      </c>
      <c r="AV404" s="11" t="s">
        <v>1360</v>
      </c>
      <c r="AW404" s="11" t="s">
        <v>1316</v>
      </c>
      <c r="AX404" s="11" t="s">
        <v>1352</v>
      </c>
      <c r="AY404" s="190" t="s">
        <v>1404</v>
      </c>
    </row>
    <row r="405" spans="2:51" s="11" customFormat="1" ht="13.5">
      <c r="B405" s="181"/>
      <c r="D405" s="178" t="s">
        <v>1417</v>
      </c>
      <c r="E405" s="190" t="s">
        <v>1299</v>
      </c>
      <c r="F405" s="199" t="s">
        <v>746</v>
      </c>
      <c r="H405" s="200">
        <v>9</v>
      </c>
      <c r="I405" s="186"/>
      <c r="L405" s="181"/>
      <c r="M405" s="187"/>
      <c r="N405" s="188"/>
      <c r="O405" s="188"/>
      <c r="P405" s="188"/>
      <c r="Q405" s="188"/>
      <c r="R405" s="188"/>
      <c r="S405" s="188"/>
      <c r="T405" s="189"/>
      <c r="AT405" s="190" t="s">
        <v>1417</v>
      </c>
      <c r="AU405" s="190" t="s">
        <v>1360</v>
      </c>
      <c r="AV405" s="11" t="s">
        <v>1360</v>
      </c>
      <c r="AW405" s="11" t="s">
        <v>1316</v>
      </c>
      <c r="AX405" s="11" t="s">
        <v>1352</v>
      </c>
      <c r="AY405" s="190" t="s">
        <v>1404</v>
      </c>
    </row>
    <row r="406" spans="2:51" s="13" customFormat="1" ht="13.5">
      <c r="B406" s="201"/>
      <c r="D406" s="182" t="s">
        <v>1417</v>
      </c>
      <c r="E406" s="202" t="s">
        <v>1299</v>
      </c>
      <c r="F406" s="203" t="s">
        <v>1436</v>
      </c>
      <c r="H406" s="204">
        <v>15</v>
      </c>
      <c r="I406" s="205"/>
      <c r="L406" s="201"/>
      <c r="M406" s="206"/>
      <c r="N406" s="207"/>
      <c r="O406" s="207"/>
      <c r="P406" s="207"/>
      <c r="Q406" s="207"/>
      <c r="R406" s="207"/>
      <c r="S406" s="207"/>
      <c r="T406" s="208"/>
      <c r="AT406" s="209" t="s">
        <v>1417</v>
      </c>
      <c r="AU406" s="209" t="s">
        <v>1360</v>
      </c>
      <c r="AV406" s="13" t="s">
        <v>1411</v>
      </c>
      <c r="AW406" s="13" t="s">
        <v>1316</v>
      </c>
      <c r="AX406" s="13" t="s">
        <v>1300</v>
      </c>
      <c r="AY406" s="209" t="s">
        <v>1404</v>
      </c>
    </row>
    <row r="407" spans="2:65" s="1" customFormat="1" ht="22.5" customHeight="1">
      <c r="B407" s="165"/>
      <c r="C407" s="214" t="s">
        <v>1078</v>
      </c>
      <c r="D407" s="214" t="s">
        <v>841</v>
      </c>
      <c r="E407" s="215" t="s">
        <v>797</v>
      </c>
      <c r="F407" s="216" t="s">
        <v>798</v>
      </c>
      <c r="G407" s="217" t="s">
        <v>1409</v>
      </c>
      <c r="H407" s="218">
        <v>9.27</v>
      </c>
      <c r="I407" s="219"/>
      <c r="J407" s="220">
        <f>ROUND(I407*H407,2)</f>
        <v>0</v>
      </c>
      <c r="K407" s="216" t="s">
        <v>1410</v>
      </c>
      <c r="L407" s="221"/>
      <c r="M407" s="222" t="s">
        <v>1299</v>
      </c>
      <c r="N407" s="223" t="s">
        <v>1323</v>
      </c>
      <c r="O407" s="36"/>
      <c r="P407" s="175">
        <f>O407*H407</f>
        <v>0</v>
      </c>
      <c r="Q407" s="175">
        <v>0.131</v>
      </c>
      <c r="R407" s="175">
        <f>Q407*H407</f>
        <v>1.21437</v>
      </c>
      <c r="S407" s="175">
        <v>0</v>
      </c>
      <c r="T407" s="176">
        <f>S407*H407</f>
        <v>0</v>
      </c>
      <c r="AR407" s="18" t="s">
        <v>1469</v>
      </c>
      <c r="AT407" s="18" t="s">
        <v>841</v>
      </c>
      <c r="AU407" s="18" t="s">
        <v>1360</v>
      </c>
      <c r="AY407" s="18" t="s">
        <v>1404</v>
      </c>
      <c r="BE407" s="177">
        <f>IF(N407="základní",J407,0)</f>
        <v>0</v>
      </c>
      <c r="BF407" s="177">
        <f>IF(N407="snížená",J407,0)</f>
        <v>0</v>
      </c>
      <c r="BG407" s="177">
        <f>IF(N407="zákl. přenesená",J407,0)</f>
        <v>0</v>
      </c>
      <c r="BH407" s="177">
        <f>IF(N407="sníž. přenesená",J407,0)</f>
        <v>0</v>
      </c>
      <c r="BI407" s="177">
        <f>IF(N407="nulová",J407,0)</f>
        <v>0</v>
      </c>
      <c r="BJ407" s="18" t="s">
        <v>1300</v>
      </c>
      <c r="BK407" s="177">
        <f>ROUND(I407*H407,2)</f>
        <v>0</v>
      </c>
      <c r="BL407" s="18" t="s">
        <v>1411</v>
      </c>
      <c r="BM407" s="18" t="s">
        <v>799</v>
      </c>
    </row>
    <row r="408" spans="2:47" s="1" customFormat="1" ht="40.5">
      <c r="B408" s="35"/>
      <c r="D408" s="178" t="s">
        <v>1413</v>
      </c>
      <c r="F408" s="179" t="s">
        <v>800</v>
      </c>
      <c r="I408" s="134"/>
      <c r="L408" s="35"/>
      <c r="M408" s="65"/>
      <c r="N408" s="36"/>
      <c r="O408" s="36"/>
      <c r="P408" s="36"/>
      <c r="Q408" s="36"/>
      <c r="R408" s="36"/>
      <c r="S408" s="36"/>
      <c r="T408" s="66"/>
      <c r="AT408" s="18" t="s">
        <v>1413</v>
      </c>
      <c r="AU408" s="18" t="s">
        <v>1360</v>
      </c>
    </row>
    <row r="409" spans="2:51" s="12" customFormat="1" ht="13.5">
      <c r="B409" s="191"/>
      <c r="D409" s="178" t="s">
        <v>1417</v>
      </c>
      <c r="E409" s="192" t="s">
        <v>1299</v>
      </c>
      <c r="F409" s="193" t="s">
        <v>801</v>
      </c>
      <c r="H409" s="194" t="s">
        <v>1299</v>
      </c>
      <c r="I409" s="195"/>
      <c r="L409" s="191"/>
      <c r="M409" s="196"/>
      <c r="N409" s="197"/>
      <c r="O409" s="197"/>
      <c r="P409" s="197"/>
      <c r="Q409" s="197"/>
      <c r="R409" s="197"/>
      <c r="S409" s="197"/>
      <c r="T409" s="198"/>
      <c r="AT409" s="194" t="s">
        <v>1417</v>
      </c>
      <c r="AU409" s="194" t="s">
        <v>1360</v>
      </c>
      <c r="AV409" s="12" t="s">
        <v>1300</v>
      </c>
      <c r="AW409" s="12" t="s">
        <v>1316</v>
      </c>
      <c r="AX409" s="12" t="s">
        <v>1352</v>
      </c>
      <c r="AY409" s="194" t="s">
        <v>1404</v>
      </c>
    </row>
    <row r="410" spans="2:51" s="12" customFormat="1" ht="13.5">
      <c r="B410" s="191"/>
      <c r="D410" s="178" t="s">
        <v>1417</v>
      </c>
      <c r="E410" s="192" t="s">
        <v>1299</v>
      </c>
      <c r="F410" s="193" t="s">
        <v>744</v>
      </c>
      <c r="H410" s="194" t="s">
        <v>1299</v>
      </c>
      <c r="I410" s="195"/>
      <c r="L410" s="191"/>
      <c r="M410" s="196"/>
      <c r="N410" s="197"/>
      <c r="O410" s="197"/>
      <c r="P410" s="197"/>
      <c r="Q410" s="197"/>
      <c r="R410" s="197"/>
      <c r="S410" s="197"/>
      <c r="T410" s="198"/>
      <c r="AT410" s="194" t="s">
        <v>1417</v>
      </c>
      <c r="AU410" s="194" t="s">
        <v>1360</v>
      </c>
      <c r="AV410" s="12" t="s">
        <v>1300</v>
      </c>
      <c r="AW410" s="12" t="s">
        <v>1316</v>
      </c>
      <c r="AX410" s="12" t="s">
        <v>1352</v>
      </c>
      <c r="AY410" s="194" t="s">
        <v>1404</v>
      </c>
    </row>
    <row r="411" spans="2:51" s="11" customFormat="1" ht="13.5">
      <c r="B411" s="181"/>
      <c r="D411" s="178" t="s">
        <v>1417</v>
      </c>
      <c r="E411" s="190" t="s">
        <v>1299</v>
      </c>
      <c r="F411" s="199" t="s">
        <v>746</v>
      </c>
      <c r="H411" s="200">
        <v>9</v>
      </c>
      <c r="I411" s="186"/>
      <c r="L411" s="181"/>
      <c r="M411" s="187"/>
      <c r="N411" s="188"/>
      <c r="O411" s="188"/>
      <c r="P411" s="188"/>
      <c r="Q411" s="188"/>
      <c r="R411" s="188"/>
      <c r="S411" s="188"/>
      <c r="T411" s="189"/>
      <c r="AT411" s="190" t="s">
        <v>1417</v>
      </c>
      <c r="AU411" s="190" t="s">
        <v>1360</v>
      </c>
      <c r="AV411" s="11" t="s">
        <v>1360</v>
      </c>
      <c r="AW411" s="11" t="s">
        <v>1316</v>
      </c>
      <c r="AX411" s="11" t="s">
        <v>1300</v>
      </c>
      <c r="AY411" s="190" t="s">
        <v>1404</v>
      </c>
    </row>
    <row r="412" spans="2:51" s="11" customFormat="1" ht="13.5">
      <c r="B412" s="181"/>
      <c r="D412" s="182" t="s">
        <v>1417</v>
      </c>
      <c r="F412" s="184" t="s">
        <v>802</v>
      </c>
      <c r="H412" s="185">
        <v>9.27</v>
      </c>
      <c r="I412" s="186"/>
      <c r="L412" s="181"/>
      <c r="M412" s="187"/>
      <c r="N412" s="188"/>
      <c r="O412" s="188"/>
      <c r="P412" s="188"/>
      <c r="Q412" s="188"/>
      <c r="R412" s="188"/>
      <c r="S412" s="188"/>
      <c r="T412" s="189"/>
      <c r="AT412" s="190" t="s">
        <v>1417</v>
      </c>
      <c r="AU412" s="190" t="s">
        <v>1360</v>
      </c>
      <c r="AV412" s="11" t="s">
        <v>1360</v>
      </c>
      <c r="AW412" s="11" t="s">
        <v>1281</v>
      </c>
      <c r="AX412" s="11" t="s">
        <v>1300</v>
      </c>
      <c r="AY412" s="190" t="s">
        <v>1404</v>
      </c>
    </row>
    <row r="413" spans="2:65" s="1" customFormat="1" ht="22.5" customHeight="1">
      <c r="B413" s="165"/>
      <c r="C413" s="214" t="s">
        <v>1083</v>
      </c>
      <c r="D413" s="214" t="s">
        <v>841</v>
      </c>
      <c r="E413" s="215" t="s">
        <v>803</v>
      </c>
      <c r="F413" s="216" t="s">
        <v>804</v>
      </c>
      <c r="G413" s="217" t="s">
        <v>1409</v>
      </c>
      <c r="H413" s="218">
        <v>6.18</v>
      </c>
      <c r="I413" s="219"/>
      <c r="J413" s="220">
        <f>ROUND(I413*H413,2)</f>
        <v>0</v>
      </c>
      <c r="K413" s="216" t="s">
        <v>1410</v>
      </c>
      <c r="L413" s="221"/>
      <c r="M413" s="222" t="s">
        <v>1299</v>
      </c>
      <c r="N413" s="223" t="s">
        <v>1323</v>
      </c>
      <c r="O413" s="36"/>
      <c r="P413" s="175">
        <f>O413*H413</f>
        <v>0</v>
      </c>
      <c r="Q413" s="175">
        <v>0.131</v>
      </c>
      <c r="R413" s="175">
        <f>Q413*H413</f>
        <v>0.80958</v>
      </c>
      <c r="S413" s="175">
        <v>0</v>
      </c>
      <c r="T413" s="176">
        <f>S413*H413</f>
        <v>0</v>
      </c>
      <c r="AR413" s="18" t="s">
        <v>1469</v>
      </c>
      <c r="AT413" s="18" t="s">
        <v>841</v>
      </c>
      <c r="AU413" s="18" t="s">
        <v>1360</v>
      </c>
      <c r="AY413" s="18" t="s">
        <v>1404</v>
      </c>
      <c r="BE413" s="177">
        <f>IF(N413="základní",J413,0)</f>
        <v>0</v>
      </c>
      <c r="BF413" s="177">
        <f>IF(N413="snížená",J413,0)</f>
        <v>0</v>
      </c>
      <c r="BG413" s="177">
        <f>IF(N413="zákl. přenesená",J413,0)</f>
        <v>0</v>
      </c>
      <c r="BH413" s="177">
        <f>IF(N413="sníž. přenesená",J413,0)</f>
        <v>0</v>
      </c>
      <c r="BI413" s="177">
        <f>IF(N413="nulová",J413,0)</f>
        <v>0</v>
      </c>
      <c r="BJ413" s="18" t="s">
        <v>1300</v>
      </c>
      <c r="BK413" s="177">
        <f>ROUND(I413*H413,2)</f>
        <v>0</v>
      </c>
      <c r="BL413" s="18" t="s">
        <v>1411</v>
      </c>
      <c r="BM413" s="18" t="s">
        <v>805</v>
      </c>
    </row>
    <row r="414" spans="2:47" s="1" customFormat="1" ht="27">
      <c r="B414" s="35"/>
      <c r="D414" s="178" t="s">
        <v>1413</v>
      </c>
      <c r="F414" s="179" t="s">
        <v>806</v>
      </c>
      <c r="I414" s="134"/>
      <c r="L414" s="35"/>
      <c r="M414" s="65"/>
      <c r="N414" s="36"/>
      <c r="O414" s="36"/>
      <c r="P414" s="36"/>
      <c r="Q414" s="36"/>
      <c r="R414" s="36"/>
      <c r="S414" s="36"/>
      <c r="T414" s="66"/>
      <c r="AT414" s="18" t="s">
        <v>1413</v>
      </c>
      <c r="AU414" s="18" t="s">
        <v>1360</v>
      </c>
    </row>
    <row r="415" spans="2:51" s="12" customFormat="1" ht="13.5">
      <c r="B415" s="191"/>
      <c r="D415" s="178" t="s">
        <v>1417</v>
      </c>
      <c r="E415" s="192" t="s">
        <v>1299</v>
      </c>
      <c r="F415" s="193" t="s">
        <v>801</v>
      </c>
      <c r="H415" s="194" t="s">
        <v>1299</v>
      </c>
      <c r="I415" s="195"/>
      <c r="L415" s="191"/>
      <c r="M415" s="196"/>
      <c r="N415" s="197"/>
      <c r="O415" s="197"/>
      <c r="P415" s="197"/>
      <c r="Q415" s="197"/>
      <c r="R415" s="197"/>
      <c r="S415" s="197"/>
      <c r="T415" s="198"/>
      <c r="AT415" s="194" t="s">
        <v>1417</v>
      </c>
      <c r="AU415" s="194" t="s">
        <v>1360</v>
      </c>
      <c r="AV415" s="12" t="s">
        <v>1300</v>
      </c>
      <c r="AW415" s="12" t="s">
        <v>1316</v>
      </c>
      <c r="AX415" s="12" t="s">
        <v>1352</v>
      </c>
      <c r="AY415" s="194" t="s">
        <v>1404</v>
      </c>
    </row>
    <row r="416" spans="2:51" s="12" customFormat="1" ht="13.5">
      <c r="B416" s="191"/>
      <c r="D416" s="178" t="s">
        <v>1417</v>
      </c>
      <c r="E416" s="192" t="s">
        <v>1299</v>
      </c>
      <c r="F416" s="193" t="s">
        <v>744</v>
      </c>
      <c r="H416" s="194" t="s">
        <v>1299</v>
      </c>
      <c r="I416" s="195"/>
      <c r="L416" s="191"/>
      <c r="M416" s="196"/>
      <c r="N416" s="197"/>
      <c r="O416" s="197"/>
      <c r="P416" s="197"/>
      <c r="Q416" s="197"/>
      <c r="R416" s="197"/>
      <c r="S416" s="197"/>
      <c r="T416" s="198"/>
      <c r="AT416" s="194" t="s">
        <v>1417</v>
      </c>
      <c r="AU416" s="194" t="s">
        <v>1360</v>
      </c>
      <c r="AV416" s="12" t="s">
        <v>1300</v>
      </c>
      <c r="AW416" s="12" t="s">
        <v>1316</v>
      </c>
      <c r="AX416" s="12" t="s">
        <v>1352</v>
      </c>
      <c r="AY416" s="194" t="s">
        <v>1404</v>
      </c>
    </row>
    <row r="417" spans="2:51" s="11" customFormat="1" ht="13.5">
      <c r="B417" s="181"/>
      <c r="D417" s="178" t="s">
        <v>1417</v>
      </c>
      <c r="E417" s="190" t="s">
        <v>1299</v>
      </c>
      <c r="F417" s="199" t="s">
        <v>782</v>
      </c>
      <c r="H417" s="200">
        <v>6</v>
      </c>
      <c r="I417" s="186"/>
      <c r="L417" s="181"/>
      <c r="M417" s="187"/>
      <c r="N417" s="188"/>
      <c r="O417" s="188"/>
      <c r="P417" s="188"/>
      <c r="Q417" s="188"/>
      <c r="R417" s="188"/>
      <c r="S417" s="188"/>
      <c r="T417" s="189"/>
      <c r="AT417" s="190" t="s">
        <v>1417</v>
      </c>
      <c r="AU417" s="190" t="s">
        <v>1360</v>
      </c>
      <c r="AV417" s="11" t="s">
        <v>1360</v>
      </c>
      <c r="AW417" s="11" t="s">
        <v>1316</v>
      </c>
      <c r="AX417" s="11" t="s">
        <v>1300</v>
      </c>
      <c r="AY417" s="190" t="s">
        <v>1404</v>
      </c>
    </row>
    <row r="418" spans="2:51" s="11" customFormat="1" ht="13.5">
      <c r="B418" s="181"/>
      <c r="D418" s="182" t="s">
        <v>1417</v>
      </c>
      <c r="F418" s="184" t="s">
        <v>807</v>
      </c>
      <c r="H418" s="185">
        <v>6.18</v>
      </c>
      <c r="I418" s="186"/>
      <c r="L418" s="181"/>
      <c r="M418" s="187"/>
      <c r="N418" s="188"/>
      <c r="O418" s="188"/>
      <c r="P418" s="188"/>
      <c r="Q418" s="188"/>
      <c r="R418" s="188"/>
      <c r="S418" s="188"/>
      <c r="T418" s="189"/>
      <c r="AT418" s="190" t="s">
        <v>1417</v>
      </c>
      <c r="AU418" s="190" t="s">
        <v>1360</v>
      </c>
      <c r="AV418" s="11" t="s">
        <v>1360</v>
      </c>
      <c r="AW418" s="11" t="s">
        <v>1281</v>
      </c>
      <c r="AX418" s="11" t="s">
        <v>1300</v>
      </c>
      <c r="AY418" s="190" t="s">
        <v>1404</v>
      </c>
    </row>
    <row r="419" spans="2:65" s="1" customFormat="1" ht="22.5" customHeight="1">
      <c r="B419" s="165"/>
      <c r="C419" s="166" t="s">
        <v>1088</v>
      </c>
      <c r="D419" s="166" t="s">
        <v>1406</v>
      </c>
      <c r="E419" s="167" t="s">
        <v>808</v>
      </c>
      <c r="F419" s="168" t="s">
        <v>809</v>
      </c>
      <c r="G419" s="169" t="s">
        <v>1409</v>
      </c>
      <c r="H419" s="170">
        <v>305</v>
      </c>
      <c r="I419" s="171"/>
      <c r="J419" s="172">
        <f>ROUND(I419*H419,2)</f>
        <v>0</v>
      </c>
      <c r="K419" s="168" t="s">
        <v>1410</v>
      </c>
      <c r="L419" s="35"/>
      <c r="M419" s="173" t="s">
        <v>1299</v>
      </c>
      <c r="N419" s="174" t="s">
        <v>1323</v>
      </c>
      <c r="O419" s="36"/>
      <c r="P419" s="175">
        <f>O419*H419</f>
        <v>0</v>
      </c>
      <c r="Q419" s="175">
        <v>0.08425</v>
      </c>
      <c r="R419" s="175">
        <f>Q419*H419</f>
        <v>25.696250000000003</v>
      </c>
      <c r="S419" s="175">
        <v>0</v>
      </c>
      <c r="T419" s="176">
        <f>S419*H419</f>
        <v>0</v>
      </c>
      <c r="AR419" s="18" t="s">
        <v>1411</v>
      </c>
      <c r="AT419" s="18" t="s">
        <v>1406</v>
      </c>
      <c r="AU419" s="18" t="s">
        <v>1360</v>
      </c>
      <c r="AY419" s="18" t="s">
        <v>1404</v>
      </c>
      <c r="BE419" s="177">
        <f>IF(N419="základní",J419,0)</f>
        <v>0</v>
      </c>
      <c r="BF419" s="177">
        <f>IF(N419="snížená",J419,0)</f>
        <v>0</v>
      </c>
      <c r="BG419" s="177">
        <f>IF(N419="zákl. přenesená",J419,0)</f>
        <v>0</v>
      </c>
      <c r="BH419" s="177">
        <f>IF(N419="sníž. přenesená",J419,0)</f>
        <v>0</v>
      </c>
      <c r="BI419" s="177">
        <f>IF(N419="nulová",J419,0)</f>
        <v>0</v>
      </c>
      <c r="BJ419" s="18" t="s">
        <v>1300</v>
      </c>
      <c r="BK419" s="177">
        <f>ROUND(I419*H419,2)</f>
        <v>0</v>
      </c>
      <c r="BL419" s="18" t="s">
        <v>1411</v>
      </c>
      <c r="BM419" s="18" t="s">
        <v>810</v>
      </c>
    </row>
    <row r="420" spans="2:47" s="1" customFormat="1" ht="40.5">
      <c r="B420" s="35"/>
      <c r="D420" s="178" t="s">
        <v>1413</v>
      </c>
      <c r="F420" s="179" t="s">
        <v>811</v>
      </c>
      <c r="I420" s="134"/>
      <c r="L420" s="35"/>
      <c r="M420" s="65"/>
      <c r="N420" s="36"/>
      <c r="O420" s="36"/>
      <c r="P420" s="36"/>
      <c r="Q420" s="36"/>
      <c r="R420" s="36"/>
      <c r="S420" s="36"/>
      <c r="T420" s="66"/>
      <c r="AT420" s="18" t="s">
        <v>1413</v>
      </c>
      <c r="AU420" s="18" t="s">
        <v>1360</v>
      </c>
    </row>
    <row r="421" spans="2:47" s="1" customFormat="1" ht="121.5">
      <c r="B421" s="35"/>
      <c r="D421" s="178" t="s">
        <v>1415</v>
      </c>
      <c r="F421" s="180" t="s">
        <v>796</v>
      </c>
      <c r="I421" s="134"/>
      <c r="L421" s="35"/>
      <c r="M421" s="65"/>
      <c r="N421" s="36"/>
      <c r="O421" s="36"/>
      <c r="P421" s="36"/>
      <c r="Q421" s="36"/>
      <c r="R421" s="36"/>
      <c r="S421" s="36"/>
      <c r="T421" s="66"/>
      <c r="AT421" s="18" t="s">
        <v>1415</v>
      </c>
      <c r="AU421" s="18" t="s">
        <v>1360</v>
      </c>
    </row>
    <row r="422" spans="2:51" s="12" customFormat="1" ht="13.5">
      <c r="B422" s="191"/>
      <c r="D422" s="178" t="s">
        <v>1417</v>
      </c>
      <c r="E422" s="192" t="s">
        <v>1299</v>
      </c>
      <c r="F422" s="193" t="s">
        <v>738</v>
      </c>
      <c r="H422" s="194" t="s">
        <v>1299</v>
      </c>
      <c r="I422" s="195"/>
      <c r="L422" s="191"/>
      <c r="M422" s="196"/>
      <c r="N422" s="197"/>
      <c r="O422" s="197"/>
      <c r="P422" s="197"/>
      <c r="Q422" s="197"/>
      <c r="R422" s="197"/>
      <c r="S422" s="197"/>
      <c r="T422" s="198"/>
      <c r="AT422" s="194" t="s">
        <v>1417</v>
      </c>
      <c r="AU422" s="194" t="s">
        <v>1360</v>
      </c>
      <c r="AV422" s="12" t="s">
        <v>1300</v>
      </c>
      <c r="AW422" s="12" t="s">
        <v>1316</v>
      </c>
      <c r="AX422" s="12" t="s">
        <v>1352</v>
      </c>
      <c r="AY422" s="194" t="s">
        <v>1404</v>
      </c>
    </row>
    <row r="423" spans="2:51" s="11" customFormat="1" ht="13.5">
      <c r="B423" s="181"/>
      <c r="D423" s="178" t="s">
        <v>1417</v>
      </c>
      <c r="E423" s="190" t="s">
        <v>1299</v>
      </c>
      <c r="F423" s="199" t="s">
        <v>739</v>
      </c>
      <c r="H423" s="200">
        <v>250</v>
      </c>
      <c r="I423" s="186"/>
      <c r="L423" s="181"/>
      <c r="M423" s="187"/>
      <c r="N423" s="188"/>
      <c r="O423" s="188"/>
      <c r="P423" s="188"/>
      <c r="Q423" s="188"/>
      <c r="R423" s="188"/>
      <c r="S423" s="188"/>
      <c r="T423" s="189"/>
      <c r="AT423" s="190" t="s">
        <v>1417</v>
      </c>
      <c r="AU423" s="190" t="s">
        <v>1360</v>
      </c>
      <c r="AV423" s="11" t="s">
        <v>1360</v>
      </c>
      <c r="AW423" s="11" t="s">
        <v>1316</v>
      </c>
      <c r="AX423" s="11" t="s">
        <v>1352</v>
      </c>
      <c r="AY423" s="190" t="s">
        <v>1404</v>
      </c>
    </row>
    <row r="424" spans="2:51" s="11" customFormat="1" ht="13.5">
      <c r="B424" s="181"/>
      <c r="D424" s="178" t="s">
        <v>1417</v>
      </c>
      <c r="E424" s="190" t="s">
        <v>1299</v>
      </c>
      <c r="F424" s="199" t="s">
        <v>740</v>
      </c>
      <c r="H424" s="200">
        <v>55</v>
      </c>
      <c r="I424" s="186"/>
      <c r="L424" s="181"/>
      <c r="M424" s="187"/>
      <c r="N424" s="188"/>
      <c r="O424" s="188"/>
      <c r="P424" s="188"/>
      <c r="Q424" s="188"/>
      <c r="R424" s="188"/>
      <c r="S424" s="188"/>
      <c r="T424" s="189"/>
      <c r="AT424" s="190" t="s">
        <v>1417</v>
      </c>
      <c r="AU424" s="190" t="s">
        <v>1360</v>
      </c>
      <c r="AV424" s="11" t="s">
        <v>1360</v>
      </c>
      <c r="AW424" s="11" t="s">
        <v>1316</v>
      </c>
      <c r="AX424" s="11" t="s">
        <v>1352</v>
      </c>
      <c r="AY424" s="190" t="s">
        <v>1404</v>
      </c>
    </row>
    <row r="425" spans="2:51" s="13" customFormat="1" ht="13.5">
      <c r="B425" s="201"/>
      <c r="D425" s="182" t="s">
        <v>1417</v>
      </c>
      <c r="E425" s="202" t="s">
        <v>1299</v>
      </c>
      <c r="F425" s="203" t="s">
        <v>1436</v>
      </c>
      <c r="H425" s="204">
        <v>305</v>
      </c>
      <c r="I425" s="205"/>
      <c r="L425" s="201"/>
      <c r="M425" s="206"/>
      <c r="N425" s="207"/>
      <c r="O425" s="207"/>
      <c r="P425" s="207"/>
      <c r="Q425" s="207"/>
      <c r="R425" s="207"/>
      <c r="S425" s="207"/>
      <c r="T425" s="208"/>
      <c r="AT425" s="209" t="s">
        <v>1417</v>
      </c>
      <c r="AU425" s="209" t="s">
        <v>1360</v>
      </c>
      <c r="AV425" s="13" t="s">
        <v>1411</v>
      </c>
      <c r="AW425" s="13" t="s">
        <v>1316</v>
      </c>
      <c r="AX425" s="13" t="s">
        <v>1300</v>
      </c>
      <c r="AY425" s="209" t="s">
        <v>1404</v>
      </c>
    </row>
    <row r="426" spans="2:65" s="1" customFormat="1" ht="22.5" customHeight="1">
      <c r="B426" s="165"/>
      <c r="C426" s="214" t="s">
        <v>1093</v>
      </c>
      <c r="D426" s="214" t="s">
        <v>841</v>
      </c>
      <c r="E426" s="215" t="s">
        <v>812</v>
      </c>
      <c r="F426" s="216" t="s">
        <v>813</v>
      </c>
      <c r="G426" s="217" t="s">
        <v>1409</v>
      </c>
      <c r="H426" s="218">
        <v>305</v>
      </c>
      <c r="I426" s="219"/>
      <c r="J426" s="220">
        <f>ROUND(I426*H426,2)</f>
        <v>0</v>
      </c>
      <c r="K426" s="216" t="s">
        <v>1410</v>
      </c>
      <c r="L426" s="221"/>
      <c r="M426" s="222" t="s">
        <v>1299</v>
      </c>
      <c r="N426" s="223" t="s">
        <v>1323</v>
      </c>
      <c r="O426" s="36"/>
      <c r="P426" s="175">
        <f>O426*H426</f>
        <v>0</v>
      </c>
      <c r="Q426" s="175">
        <v>0.131</v>
      </c>
      <c r="R426" s="175">
        <f>Q426*H426</f>
        <v>39.955</v>
      </c>
      <c r="S426" s="175">
        <v>0</v>
      </c>
      <c r="T426" s="176">
        <f>S426*H426</f>
        <v>0</v>
      </c>
      <c r="AR426" s="18" t="s">
        <v>1469</v>
      </c>
      <c r="AT426" s="18" t="s">
        <v>841</v>
      </c>
      <c r="AU426" s="18" t="s">
        <v>1360</v>
      </c>
      <c r="AY426" s="18" t="s">
        <v>1404</v>
      </c>
      <c r="BE426" s="177">
        <f>IF(N426="základní",J426,0)</f>
        <v>0</v>
      </c>
      <c r="BF426" s="177">
        <f>IF(N426="snížená",J426,0)</f>
        <v>0</v>
      </c>
      <c r="BG426" s="177">
        <f>IF(N426="zákl. přenesená",J426,0)</f>
        <v>0</v>
      </c>
      <c r="BH426" s="177">
        <f>IF(N426="sníž. přenesená",J426,0)</f>
        <v>0</v>
      </c>
      <c r="BI426" s="177">
        <f>IF(N426="nulová",J426,0)</f>
        <v>0</v>
      </c>
      <c r="BJ426" s="18" t="s">
        <v>1300</v>
      </c>
      <c r="BK426" s="177">
        <f>ROUND(I426*H426,2)</f>
        <v>0</v>
      </c>
      <c r="BL426" s="18" t="s">
        <v>1411</v>
      </c>
      <c r="BM426" s="18" t="s">
        <v>814</v>
      </c>
    </row>
    <row r="427" spans="2:47" s="1" customFormat="1" ht="40.5">
      <c r="B427" s="35"/>
      <c r="D427" s="182" t="s">
        <v>1413</v>
      </c>
      <c r="F427" s="227" t="s">
        <v>815</v>
      </c>
      <c r="I427" s="134"/>
      <c r="L427" s="35"/>
      <c r="M427" s="65"/>
      <c r="N427" s="36"/>
      <c r="O427" s="36"/>
      <c r="P427" s="36"/>
      <c r="Q427" s="36"/>
      <c r="R427" s="36"/>
      <c r="S427" s="36"/>
      <c r="T427" s="66"/>
      <c r="AT427" s="18" t="s">
        <v>1413</v>
      </c>
      <c r="AU427" s="18" t="s">
        <v>1360</v>
      </c>
    </row>
    <row r="428" spans="2:65" s="1" customFormat="1" ht="22.5" customHeight="1">
      <c r="B428" s="165"/>
      <c r="C428" s="166" t="s">
        <v>1098</v>
      </c>
      <c r="D428" s="166" t="s">
        <v>1406</v>
      </c>
      <c r="E428" s="167" t="s">
        <v>816</v>
      </c>
      <c r="F428" s="168" t="s">
        <v>0</v>
      </c>
      <c r="G428" s="169" t="s">
        <v>1409</v>
      </c>
      <c r="H428" s="170">
        <v>107</v>
      </c>
      <c r="I428" s="171"/>
      <c r="J428" s="172">
        <f>ROUND(I428*H428,2)</f>
        <v>0</v>
      </c>
      <c r="K428" s="168" t="s">
        <v>1410</v>
      </c>
      <c r="L428" s="35"/>
      <c r="M428" s="173" t="s">
        <v>1299</v>
      </c>
      <c r="N428" s="174" t="s">
        <v>1323</v>
      </c>
      <c r="O428" s="36"/>
      <c r="P428" s="175">
        <f>O428*H428</f>
        <v>0</v>
      </c>
      <c r="Q428" s="175">
        <v>0.08565</v>
      </c>
      <c r="R428" s="175">
        <f>Q428*H428</f>
        <v>9.16455</v>
      </c>
      <c r="S428" s="175">
        <v>0</v>
      </c>
      <c r="T428" s="176">
        <f>S428*H428</f>
        <v>0</v>
      </c>
      <c r="AR428" s="18" t="s">
        <v>1411</v>
      </c>
      <c r="AT428" s="18" t="s">
        <v>1406</v>
      </c>
      <c r="AU428" s="18" t="s">
        <v>1360</v>
      </c>
      <c r="AY428" s="18" t="s">
        <v>1404</v>
      </c>
      <c r="BE428" s="177">
        <f>IF(N428="základní",J428,0)</f>
        <v>0</v>
      </c>
      <c r="BF428" s="177">
        <f>IF(N428="snížená",J428,0)</f>
        <v>0</v>
      </c>
      <c r="BG428" s="177">
        <f>IF(N428="zákl. přenesená",J428,0)</f>
        <v>0</v>
      </c>
      <c r="BH428" s="177">
        <f>IF(N428="sníž. přenesená",J428,0)</f>
        <v>0</v>
      </c>
      <c r="BI428" s="177">
        <f>IF(N428="nulová",J428,0)</f>
        <v>0</v>
      </c>
      <c r="BJ428" s="18" t="s">
        <v>1300</v>
      </c>
      <c r="BK428" s="177">
        <f>ROUND(I428*H428,2)</f>
        <v>0</v>
      </c>
      <c r="BL428" s="18" t="s">
        <v>1411</v>
      </c>
      <c r="BM428" s="18" t="s">
        <v>1</v>
      </c>
    </row>
    <row r="429" spans="2:47" s="1" customFormat="1" ht="40.5">
      <c r="B429" s="35"/>
      <c r="D429" s="178" t="s">
        <v>1413</v>
      </c>
      <c r="F429" s="179" t="s">
        <v>2</v>
      </c>
      <c r="I429" s="134"/>
      <c r="L429" s="35"/>
      <c r="M429" s="65"/>
      <c r="N429" s="36"/>
      <c r="O429" s="36"/>
      <c r="P429" s="36"/>
      <c r="Q429" s="36"/>
      <c r="R429" s="36"/>
      <c r="S429" s="36"/>
      <c r="T429" s="66"/>
      <c r="AT429" s="18" t="s">
        <v>1413</v>
      </c>
      <c r="AU429" s="18" t="s">
        <v>1360</v>
      </c>
    </row>
    <row r="430" spans="2:47" s="1" customFormat="1" ht="121.5">
      <c r="B430" s="35"/>
      <c r="D430" s="178" t="s">
        <v>1415</v>
      </c>
      <c r="F430" s="180" t="s">
        <v>796</v>
      </c>
      <c r="I430" s="134"/>
      <c r="L430" s="35"/>
      <c r="M430" s="65"/>
      <c r="N430" s="36"/>
      <c r="O430" s="36"/>
      <c r="P430" s="36"/>
      <c r="Q430" s="36"/>
      <c r="R430" s="36"/>
      <c r="S430" s="36"/>
      <c r="T430" s="66"/>
      <c r="AT430" s="18" t="s">
        <v>1415</v>
      </c>
      <c r="AU430" s="18" t="s">
        <v>1360</v>
      </c>
    </row>
    <row r="431" spans="2:51" s="12" customFormat="1" ht="13.5">
      <c r="B431" s="191"/>
      <c r="D431" s="178" t="s">
        <v>1417</v>
      </c>
      <c r="E431" s="192" t="s">
        <v>1299</v>
      </c>
      <c r="F431" s="193" t="s">
        <v>779</v>
      </c>
      <c r="H431" s="194" t="s">
        <v>1299</v>
      </c>
      <c r="I431" s="195"/>
      <c r="L431" s="191"/>
      <c r="M431" s="196"/>
      <c r="N431" s="197"/>
      <c r="O431" s="197"/>
      <c r="P431" s="197"/>
      <c r="Q431" s="197"/>
      <c r="R431" s="197"/>
      <c r="S431" s="197"/>
      <c r="T431" s="198"/>
      <c r="AT431" s="194" t="s">
        <v>1417</v>
      </c>
      <c r="AU431" s="194" t="s">
        <v>1360</v>
      </c>
      <c r="AV431" s="12" t="s">
        <v>1300</v>
      </c>
      <c r="AW431" s="12" t="s">
        <v>1316</v>
      </c>
      <c r="AX431" s="12" t="s">
        <v>1352</v>
      </c>
      <c r="AY431" s="194" t="s">
        <v>1404</v>
      </c>
    </row>
    <row r="432" spans="2:51" s="11" customFormat="1" ht="13.5">
      <c r="B432" s="181"/>
      <c r="D432" s="178" t="s">
        <v>1417</v>
      </c>
      <c r="E432" s="190" t="s">
        <v>1299</v>
      </c>
      <c r="F432" s="199" t="s">
        <v>742</v>
      </c>
      <c r="H432" s="200">
        <v>35</v>
      </c>
      <c r="I432" s="186"/>
      <c r="L432" s="181"/>
      <c r="M432" s="187"/>
      <c r="N432" s="188"/>
      <c r="O432" s="188"/>
      <c r="P432" s="188"/>
      <c r="Q432" s="188"/>
      <c r="R432" s="188"/>
      <c r="S432" s="188"/>
      <c r="T432" s="189"/>
      <c r="AT432" s="190" t="s">
        <v>1417</v>
      </c>
      <c r="AU432" s="190" t="s">
        <v>1360</v>
      </c>
      <c r="AV432" s="11" t="s">
        <v>1360</v>
      </c>
      <c r="AW432" s="11" t="s">
        <v>1316</v>
      </c>
      <c r="AX432" s="11" t="s">
        <v>1352</v>
      </c>
      <c r="AY432" s="190" t="s">
        <v>1404</v>
      </c>
    </row>
    <row r="433" spans="2:51" s="11" customFormat="1" ht="13.5">
      <c r="B433" s="181"/>
      <c r="D433" s="178" t="s">
        <v>1417</v>
      </c>
      <c r="E433" s="190" t="s">
        <v>1299</v>
      </c>
      <c r="F433" s="199" t="s">
        <v>3</v>
      </c>
      <c r="H433" s="200">
        <v>60</v>
      </c>
      <c r="I433" s="186"/>
      <c r="L433" s="181"/>
      <c r="M433" s="187"/>
      <c r="N433" s="188"/>
      <c r="O433" s="188"/>
      <c r="P433" s="188"/>
      <c r="Q433" s="188"/>
      <c r="R433" s="188"/>
      <c r="S433" s="188"/>
      <c r="T433" s="189"/>
      <c r="AT433" s="190" t="s">
        <v>1417</v>
      </c>
      <c r="AU433" s="190" t="s">
        <v>1360</v>
      </c>
      <c r="AV433" s="11" t="s">
        <v>1360</v>
      </c>
      <c r="AW433" s="11" t="s">
        <v>1316</v>
      </c>
      <c r="AX433" s="11" t="s">
        <v>1352</v>
      </c>
      <c r="AY433" s="190" t="s">
        <v>1404</v>
      </c>
    </row>
    <row r="434" spans="2:51" s="11" customFormat="1" ht="13.5">
      <c r="B434" s="181"/>
      <c r="D434" s="178" t="s">
        <v>1417</v>
      </c>
      <c r="E434" s="190" t="s">
        <v>1299</v>
      </c>
      <c r="F434" s="199" t="s">
        <v>1299</v>
      </c>
      <c r="H434" s="200">
        <v>0</v>
      </c>
      <c r="I434" s="186"/>
      <c r="L434" s="181"/>
      <c r="M434" s="187"/>
      <c r="N434" s="188"/>
      <c r="O434" s="188"/>
      <c r="P434" s="188"/>
      <c r="Q434" s="188"/>
      <c r="R434" s="188"/>
      <c r="S434" s="188"/>
      <c r="T434" s="189"/>
      <c r="AT434" s="190" t="s">
        <v>1417</v>
      </c>
      <c r="AU434" s="190" t="s">
        <v>1360</v>
      </c>
      <c r="AV434" s="11" t="s">
        <v>1360</v>
      </c>
      <c r="AW434" s="11" t="s">
        <v>1316</v>
      </c>
      <c r="AX434" s="11" t="s">
        <v>1352</v>
      </c>
      <c r="AY434" s="190" t="s">
        <v>1404</v>
      </c>
    </row>
    <row r="435" spans="2:51" s="12" customFormat="1" ht="13.5">
      <c r="B435" s="191"/>
      <c r="D435" s="178" t="s">
        <v>1417</v>
      </c>
      <c r="E435" s="192" t="s">
        <v>1299</v>
      </c>
      <c r="F435" s="193" t="s">
        <v>744</v>
      </c>
      <c r="H435" s="194" t="s">
        <v>1299</v>
      </c>
      <c r="I435" s="195"/>
      <c r="L435" s="191"/>
      <c r="M435" s="196"/>
      <c r="N435" s="197"/>
      <c r="O435" s="197"/>
      <c r="P435" s="197"/>
      <c r="Q435" s="197"/>
      <c r="R435" s="197"/>
      <c r="S435" s="197"/>
      <c r="T435" s="198"/>
      <c r="AT435" s="194" t="s">
        <v>1417</v>
      </c>
      <c r="AU435" s="194" t="s">
        <v>1360</v>
      </c>
      <c r="AV435" s="12" t="s">
        <v>1300</v>
      </c>
      <c r="AW435" s="12" t="s">
        <v>1316</v>
      </c>
      <c r="AX435" s="12" t="s">
        <v>1352</v>
      </c>
      <c r="AY435" s="194" t="s">
        <v>1404</v>
      </c>
    </row>
    <row r="436" spans="2:51" s="11" customFormat="1" ht="13.5">
      <c r="B436" s="181"/>
      <c r="D436" s="178" t="s">
        <v>1417</v>
      </c>
      <c r="E436" s="190" t="s">
        <v>1299</v>
      </c>
      <c r="F436" s="199" t="s">
        <v>787</v>
      </c>
      <c r="H436" s="200">
        <v>12</v>
      </c>
      <c r="I436" s="186"/>
      <c r="L436" s="181"/>
      <c r="M436" s="187"/>
      <c r="N436" s="188"/>
      <c r="O436" s="188"/>
      <c r="P436" s="188"/>
      <c r="Q436" s="188"/>
      <c r="R436" s="188"/>
      <c r="S436" s="188"/>
      <c r="T436" s="189"/>
      <c r="AT436" s="190" t="s">
        <v>1417</v>
      </c>
      <c r="AU436" s="190" t="s">
        <v>1360</v>
      </c>
      <c r="AV436" s="11" t="s">
        <v>1360</v>
      </c>
      <c r="AW436" s="11" t="s">
        <v>1316</v>
      </c>
      <c r="AX436" s="11" t="s">
        <v>1352</v>
      </c>
      <c r="AY436" s="190" t="s">
        <v>1404</v>
      </c>
    </row>
    <row r="437" spans="2:51" s="13" customFormat="1" ht="13.5">
      <c r="B437" s="201"/>
      <c r="D437" s="182" t="s">
        <v>1417</v>
      </c>
      <c r="E437" s="202" t="s">
        <v>1299</v>
      </c>
      <c r="F437" s="203" t="s">
        <v>1436</v>
      </c>
      <c r="H437" s="204">
        <v>107</v>
      </c>
      <c r="I437" s="205"/>
      <c r="L437" s="201"/>
      <c r="M437" s="206"/>
      <c r="N437" s="207"/>
      <c r="O437" s="207"/>
      <c r="P437" s="207"/>
      <c r="Q437" s="207"/>
      <c r="R437" s="207"/>
      <c r="S437" s="207"/>
      <c r="T437" s="208"/>
      <c r="AT437" s="209" t="s">
        <v>1417</v>
      </c>
      <c r="AU437" s="209" t="s">
        <v>1360</v>
      </c>
      <c r="AV437" s="13" t="s">
        <v>1411</v>
      </c>
      <c r="AW437" s="13" t="s">
        <v>1316</v>
      </c>
      <c r="AX437" s="13" t="s">
        <v>1300</v>
      </c>
      <c r="AY437" s="209" t="s">
        <v>1404</v>
      </c>
    </row>
    <row r="438" spans="2:65" s="1" customFormat="1" ht="22.5" customHeight="1">
      <c r="B438" s="165"/>
      <c r="C438" s="214" t="s">
        <v>1103</v>
      </c>
      <c r="D438" s="214" t="s">
        <v>841</v>
      </c>
      <c r="E438" s="215" t="s">
        <v>4</v>
      </c>
      <c r="F438" s="216" t="s">
        <v>5</v>
      </c>
      <c r="G438" s="217" t="s">
        <v>1409</v>
      </c>
      <c r="H438" s="218">
        <v>12.36</v>
      </c>
      <c r="I438" s="219"/>
      <c r="J438" s="220">
        <f>ROUND(I438*H438,2)</f>
        <v>0</v>
      </c>
      <c r="K438" s="216" t="s">
        <v>1299</v>
      </c>
      <c r="L438" s="221"/>
      <c r="M438" s="222" t="s">
        <v>1299</v>
      </c>
      <c r="N438" s="223" t="s">
        <v>1323</v>
      </c>
      <c r="O438" s="36"/>
      <c r="P438" s="175">
        <f>O438*H438</f>
        <v>0</v>
      </c>
      <c r="Q438" s="175">
        <v>0.176</v>
      </c>
      <c r="R438" s="175">
        <f>Q438*H438</f>
        <v>2.17536</v>
      </c>
      <c r="S438" s="175">
        <v>0</v>
      </c>
      <c r="T438" s="176">
        <f>S438*H438</f>
        <v>0</v>
      </c>
      <c r="AR438" s="18" t="s">
        <v>1469</v>
      </c>
      <c r="AT438" s="18" t="s">
        <v>841</v>
      </c>
      <c r="AU438" s="18" t="s">
        <v>1360</v>
      </c>
      <c r="AY438" s="18" t="s">
        <v>1404</v>
      </c>
      <c r="BE438" s="177">
        <f>IF(N438="základní",J438,0)</f>
        <v>0</v>
      </c>
      <c r="BF438" s="177">
        <f>IF(N438="snížená",J438,0)</f>
        <v>0</v>
      </c>
      <c r="BG438" s="177">
        <f>IF(N438="zákl. přenesená",J438,0)</f>
        <v>0</v>
      </c>
      <c r="BH438" s="177">
        <f>IF(N438="sníž. přenesená",J438,0)</f>
        <v>0</v>
      </c>
      <c r="BI438" s="177">
        <f>IF(N438="nulová",J438,0)</f>
        <v>0</v>
      </c>
      <c r="BJ438" s="18" t="s">
        <v>1300</v>
      </c>
      <c r="BK438" s="177">
        <f>ROUND(I438*H438,2)</f>
        <v>0</v>
      </c>
      <c r="BL438" s="18" t="s">
        <v>1411</v>
      </c>
      <c r="BM438" s="18" t="s">
        <v>6</v>
      </c>
    </row>
    <row r="439" spans="2:47" s="1" customFormat="1" ht="27">
      <c r="B439" s="35"/>
      <c r="D439" s="178" t="s">
        <v>1413</v>
      </c>
      <c r="F439" s="179" t="s">
        <v>7</v>
      </c>
      <c r="I439" s="134"/>
      <c r="L439" s="35"/>
      <c r="M439" s="65"/>
      <c r="N439" s="36"/>
      <c r="O439" s="36"/>
      <c r="P439" s="36"/>
      <c r="Q439" s="36"/>
      <c r="R439" s="36"/>
      <c r="S439" s="36"/>
      <c r="T439" s="66"/>
      <c r="AT439" s="18" t="s">
        <v>1413</v>
      </c>
      <c r="AU439" s="18" t="s">
        <v>1360</v>
      </c>
    </row>
    <row r="440" spans="2:51" s="12" customFormat="1" ht="13.5">
      <c r="B440" s="191"/>
      <c r="D440" s="178" t="s">
        <v>1417</v>
      </c>
      <c r="E440" s="192" t="s">
        <v>1299</v>
      </c>
      <c r="F440" s="193" t="s">
        <v>801</v>
      </c>
      <c r="H440" s="194" t="s">
        <v>1299</v>
      </c>
      <c r="I440" s="195"/>
      <c r="L440" s="191"/>
      <c r="M440" s="196"/>
      <c r="N440" s="197"/>
      <c r="O440" s="197"/>
      <c r="P440" s="197"/>
      <c r="Q440" s="197"/>
      <c r="R440" s="197"/>
      <c r="S440" s="197"/>
      <c r="T440" s="198"/>
      <c r="AT440" s="194" t="s">
        <v>1417</v>
      </c>
      <c r="AU440" s="194" t="s">
        <v>1360</v>
      </c>
      <c r="AV440" s="12" t="s">
        <v>1300</v>
      </c>
      <c r="AW440" s="12" t="s">
        <v>1316</v>
      </c>
      <c r="AX440" s="12" t="s">
        <v>1352</v>
      </c>
      <c r="AY440" s="194" t="s">
        <v>1404</v>
      </c>
    </row>
    <row r="441" spans="2:51" s="12" customFormat="1" ht="13.5">
      <c r="B441" s="191"/>
      <c r="D441" s="178" t="s">
        <v>1417</v>
      </c>
      <c r="E441" s="192" t="s">
        <v>1299</v>
      </c>
      <c r="F441" s="193" t="s">
        <v>744</v>
      </c>
      <c r="H441" s="194" t="s">
        <v>1299</v>
      </c>
      <c r="I441" s="195"/>
      <c r="L441" s="191"/>
      <c r="M441" s="196"/>
      <c r="N441" s="197"/>
      <c r="O441" s="197"/>
      <c r="P441" s="197"/>
      <c r="Q441" s="197"/>
      <c r="R441" s="197"/>
      <c r="S441" s="197"/>
      <c r="T441" s="198"/>
      <c r="AT441" s="194" t="s">
        <v>1417</v>
      </c>
      <c r="AU441" s="194" t="s">
        <v>1360</v>
      </c>
      <c r="AV441" s="12" t="s">
        <v>1300</v>
      </c>
      <c r="AW441" s="12" t="s">
        <v>1316</v>
      </c>
      <c r="AX441" s="12" t="s">
        <v>1352</v>
      </c>
      <c r="AY441" s="194" t="s">
        <v>1404</v>
      </c>
    </row>
    <row r="442" spans="2:51" s="11" customFormat="1" ht="13.5">
      <c r="B442" s="181"/>
      <c r="D442" s="178" t="s">
        <v>1417</v>
      </c>
      <c r="E442" s="190" t="s">
        <v>1299</v>
      </c>
      <c r="F442" s="199" t="s">
        <v>787</v>
      </c>
      <c r="H442" s="200">
        <v>12</v>
      </c>
      <c r="I442" s="186"/>
      <c r="L442" s="181"/>
      <c r="M442" s="187"/>
      <c r="N442" s="188"/>
      <c r="O442" s="188"/>
      <c r="P442" s="188"/>
      <c r="Q442" s="188"/>
      <c r="R442" s="188"/>
      <c r="S442" s="188"/>
      <c r="T442" s="189"/>
      <c r="AT442" s="190" t="s">
        <v>1417</v>
      </c>
      <c r="AU442" s="190" t="s">
        <v>1360</v>
      </c>
      <c r="AV442" s="11" t="s">
        <v>1360</v>
      </c>
      <c r="AW442" s="11" t="s">
        <v>1316</v>
      </c>
      <c r="AX442" s="11" t="s">
        <v>1300</v>
      </c>
      <c r="AY442" s="190" t="s">
        <v>1404</v>
      </c>
    </row>
    <row r="443" spans="2:51" s="11" customFormat="1" ht="13.5">
      <c r="B443" s="181"/>
      <c r="D443" s="182" t="s">
        <v>1417</v>
      </c>
      <c r="F443" s="184" t="s">
        <v>8</v>
      </c>
      <c r="H443" s="185">
        <v>12.36</v>
      </c>
      <c r="I443" s="186"/>
      <c r="L443" s="181"/>
      <c r="M443" s="187"/>
      <c r="N443" s="188"/>
      <c r="O443" s="188"/>
      <c r="P443" s="188"/>
      <c r="Q443" s="188"/>
      <c r="R443" s="188"/>
      <c r="S443" s="188"/>
      <c r="T443" s="189"/>
      <c r="AT443" s="190" t="s">
        <v>1417</v>
      </c>
      <c r="AU443" s="190" t="s">
        <v>1360</v>
      </c>
      <c r="AV443" s="11" t="s">
        <v>1360</v>
      </c>
      <c r="AW443" s="11" t="s">
        <v>1281</v>
      </c>
      <c r="AX443" s="11" t="s">
        <v>1300</v>
      </c>
      <c r="AY443" s="190" t="s">
        <v>1404</v>
      </c>
    </row>
    <row r="444" spans="2:65" s="1" customFormat="1" ht="22.5" customHeight="1">
      <c r="B444" s="165"/>
      <c r="C444" s="214" t="s">
        <v>1111</v>
      </c>
      <c r="D444" s="214" t="s">
        <v>841</v>
      </c>
      <c r="E444" s="215" t="s">
        <v>9</v>
      </c>
      <c r="F444" s="216" t="s">
        <v>10</v>
      </c>
      <c r="G444" s="217" t="s">
        <v>1409</v>
      </c>
      <c r="H444" s="218">
        <v>95</v>
      </c>
      <c r="I444" s="219"/>
      <c r="J444" s="220">
        <f>ROUND(I444*H444,2)</f>
        <v>0</v>
      </c>
      <c r="K444" s="216" t="s">
        <v>1410</v>
      </c>
      <c r="L444" s="221"/>
      <c r="M444" s="222" t="s">
        <v>1299</v>
      </c>
      <c r="N444" s="223" t="s">
        <v>1323</v>
      </c>
      <c r="O444" s="36"/>
      <c r="P444" s="175">
        <f>O444*H444</f>
        <v>0</v>
      </c>
      <c r="Q444" s="175">
        <v>0.176</v>
      </c>
      <c r="R444" s="175">
        <f>Q444*H444</f>
        <v>16.72</v>
      </c>
      <c r="S444" s="175">
        <v>0</v>
      </c>
      <c r="T444" s="176">
        <f>S444*H444</f>
        <v>0</v>
      </c>
      <c r="AR444" s="18" t="s">
        <v>1469</v>
      </c>
      <c r="AT444" s="18" t="s">
        <v>841</v>
      </c>
      <c r="AU444" s="18" t="s">
        <v>1360</v>
      </c>
      <c r="AY444" s="18" t="s">
        <v>1404</v>
      </c>
      <c r="BE444" s="177">
        <f>IF(N444="základní",J444,0)</f>
        <v>0</v>
      </c>
      <c r="BF444" s="177">
        <f>IF(N444="snížená",J444,0)</f>
        <v>0</v>
      </c>
      <c r="BG444" s="177">
        <f>IF(N444="zákl. přenesená",J444,0)</f>
        <v>0</v>
      </c>
      <c r="BH444" s="177">
        <f>IF(N444="sníž. přenesená",J444,0)</f>
        <v>0</v>
      </c>
      <c r="BI444" s="177">
        <f>IF(N444="nulová",J444,0)</f>
        <v>0</v>
      </c>
      <c r="BJ444" s="18" t="s">
        <v>1300</v>
      </c>
      <c r="BK444" s="177">
        <f>ROUND(I444*H444,2)</f>
        <v>0</v>
      </c>
      <c r="BL444" s="18" t="s">
        <v>1411</v>
      </c>
      <c r="BM444" s="18" t="s">
        <v>11</v>
      </c>
    </row>
    <row r="445" spans="2:47" s="1" customFormat="1" ht="40.5">
      <c r="B445" s="35"/>
      <c r="D445" s="178" t="s">
        <v>1413</v>
      </c>
      <c r="F445" s="179" t="s">
        <v>12</v>
      </c>
      <c r="I445" s="134"/>
      <c r="L445" s="35"/>
      <c r="M445" s="65"/>
      <c r="N445" s="36"/>
      <c r="O445" s="36"/>
      <c r="P445" s="36"/>
      <c r="Q445" s="36"/>
      <c r="R445" s="36"/>
      <c r="S445" s="36"/>
      <c r="T445" s="66"/>
      <c r="AT445" s="18" t="s">
        <v>1413</v>
      </c>
      <c r="AU445" s="18" t="s">
        <v>1360</v>
      </c>
    </row>
    <row r="446" spans="2:51" s="12" customFormat="1" ht="13.5">
      <c r="B446" s="191"/>
      <c r="D446" s="178" t="s">
        <v>1417</v>
      </c>
      <c r="E446" s="192" t="s">
        <v>1299</v>
      </c>
      <c r="F446" s="193" t="s">
        <v>801</v>
      </c>
      <c r="H446" s="194" t="s">
        <v>1299</v>
      </c>
      <c r="I446" s="195"/>
      <c r="L446" s="191"/>
      <c r="M446" s="196"/>
      <c r="N446" s="197"/>
      <c r="O446" s="197"/>
      <c r="P446" s="197"/>
      <c r="Q446" s="197"/>
      <c r="R446" s="197"/>
      <c r="S446" s="197"/>
      <c r="T446" s="198"/>
      <c r="AT446" s="194" t="s">
        <v>1417</v>
      </c>
      <c r="AU446" s="194" t="s">
        <v>1360</v>
      </c>
      <c r="AV446" s="12" t="s">
        <v>1300</v>
      </c>
      <c r="AW446" s="12" t="s">
        <v>1316</v>
      </c>
      <c r="AX446" s="12" t="s">
        <v>1352</v>
      </c>
      <c r="AY446" s="194" t="s">
        <v>1404</v>
      </c>
    </row>
    <row r="447" spans="2:51" s="12" customFormat="1" ht="13.5">
      <c r="B447" s="191"/>
      <c r="D447" s="178" t="s">
        <v>1417</v>
      </c>
      <c r="E447" s="192" t="s">
        <v>1299</v>
      </c>
      <c r="F447" s="193" t="s">
        <v>779</v>
      </c>
      <c r="H447" s="194" t="s">
        <v>1299</v>
      </c>
      <c r="I447" s="195"/>
      <c r="L447" s="191"/>
      <c r="M447" s="196"/>
      <c r="N447" s="197"/>
      <c r="O447" s="197"/>
      <c r="P447" s="197"/>
      <c r="Q447" s="197"/>
      <c r="R447" s="197"/>
      <c r="S447" s="197"/>
      <c r="T447" s="198"/>
      <c r="AT447" s="194" t="s">
        <v>1417</v>
      </c>
      <c r="AU447" s="194" t="s">
        <v>1360</v>
      </c>
      <c r="AV447" s="12" t="s">
        <v>1300</v>
      </c>
      <c r="AW447" s="12" t="s">
        <v>1316</v>
      </c>
      <c r="AX447" s="12" t="s">
        <v>1352</v>
      </c>
      <c r="AY447" s="194" t="s">
        <v>1404</v>
      </c>
    </row>
    <row r="448" spans="2:51" s="11" customFormat="1" ht="13.5">
      <c r="B448" s="181"/>
      <c r="D448" s="178" t="s">
        <v>1417</v>
      </c>
      <c r="E448" s="190" t="s">
        <v>1299</v>
      </c>
      <c r="F448" s="199" t="s">
        <v>742</v>
      </c>
      <c r="H448" s="200">
        <v>35</v>
      </c>
      <c r="I448" s="186"/>
      <c r="L448" s="181"/>
      <c r="M448" s="187"/>
      <c r="N448" s="188"/>
      <c r="O448" s="188"/>
      <c r="P448" s="188"/>
      <c r="Q448" s="188"/>
      <c r="R448" s="188"/>
      <c r="S448" s="188"/>
      <c r="T448" s="189"/>
      <c r="AT448" s="190" t="s">
        <v>1417</v>
      </c>
      <c r="AU448" s="190" t="s">
        <v>1360</v>
      </c>
      <c r="AV448" s="11" t="s">
        <v>1360</v>
      </c>
      <c r="AW448" s="11" t="s">
        <v>1316</v>
      </c>
      <c r="AX448" s="11" t="s">
        <v>1352</v>
      </c>
      <c r="AY448" s="190" t="s">
        <v>1404</v>
      </c>
    </row>
    <row r="449" spans="2:51" s="11" customFormat="1" ht="13.5">
      <c r="B449" s="181"/>
      <c r="D449" s="178" t="s">
        <v>1417</v>
      </c>
      <c r="E449" s="190" t="s">
        <v>1299</v>
      </c>
      <c r="F449" s="199" t="s">
        <v>3</v>
      </c>
      <c r="H449" s="200">
        <v>60</v>
      </c>
      <c r="I449" s="186"/>
      <c r="L449" s="181"/>
      <c r="M449" s="187"/>
      <c r="N449" s="188"/>
      <c r="O449" s="188"/>
      <c r="P449" s="188"/>
      <c r="Q449" s="188"/>
      <c r="R449" s="188"/>
      <c r="S449" s="188"/>
      <c r="T449" s="189"/>
      <c r="AT449" s="190" t="s">
        <v>1417</v>
      </c>
      <c r="AU449" s="190" t="s">
        <v>1360</v>
      </c>
      <c r="AV449" s="11" t="s">
        <v>1360</v>
      </c>
      <c r="AW449" s="11" t="s">
        <v>1316</v>
      </c>
      <c r="AX449" s="11" t="s">
        <v>1352</v>
      </c>
      <c r="AY449" s="190" t="s">
        <v>1404</v>
      </c>
    </row>
    <row r="450" spans="2:51" s="13" customFormat="1" ht="13.5">
      <c r="B450" s="201"/>
      <c r="D450" s="178" t="s">
        <v>1417</v>
      </c>
      <c r="E450" s="224" t="s">
        <v>1299</v>
      </c>
      <c r="F450" s="225" t="s">
        <v>1436</v>
      </c>
      <c r="H450" s="226">
        <v>95</v>
      </c>
      <c r="I450" s="205"/>
      <c r="L450" s="201"/>
      <c r="M450" s="206"/>
      <c r="N450" s="207"/>
      <c r="O450" s="207"/>
      <c r="P450" s="207"/>
      <c r="Q450" s="207"/>
      <c r="R450" s="207"/>
      <c r="S450" s="207"/>
      <c r="T450" s="208"/>
      <c r="AT450" s="209" t="s">
        <v>1417</v>
      </c>
      <c r="AU450" s="209" t="s">
        <v>1360</v>
      </c>
      <c r="AV450" s="13" t="s">
        <v>1411</v>
      </c>
      <c r="AW450" s="13" t="s">
        <v>1316</v>
      </c>
      <c r="AX450" s="13" t="s">
        <v>1300</v>
      </c>
      <c r="AY450" s="209" t="s">
        <v>1404</v>
      </c>
    </row>
    <row r="451" spans="2:63" s="10" customFormat="1" ht="29.25" customHeight="1">
      <c r="B451" s="151"/>
      <c r="D451" s="162" t="s">
        <v>1351</v>
      </c>
      <c r="E451" s="163" t="s">
        <v>1469</v>
      </c>
      <c r="F451" s="163" t="s">
        <v>970</v>
      </c>
      <c r="I451" s="154"/>
      <c r="J451" s="164">
        <f>BK451</f>
        <v>0</v>
      </c>
      <c r="L451" s="151"/>
      <c r="M451" s="156"/>
      <c r="N451" s="157"/>
      <c r="O451" s="157"/>
      <c r="P451" s="158">
        <f>SUM(P452:P532)</f>
        <v>0</v>
      </c>
      <c r="Q451" s="157"/>
      <c r="R451" s="158">
        <f>SUM(R452:R532)</f>
        <v>2.8966784</v>
      </c>
      <c r="S451" s="157"/>
      <c r="T451" s="159">
        <f>SUM(T452:T532)</f>
        <v>0.44089999999999996</v>
      </c>
      <c r="AR451" s="152" t="s">
        <v>1300</v>
      </c>
      <c r="AT451" s="160" t="s">
        <v>1351</v>
      </c>
      <c r="AU451" s="160" t="s">
        <v>1300</v>
      </c>
      <c r="AY451" s="152" t="s">
        <v>1404</v>
      </c>
      <c r="BK451" s="161">
        <f>SUM(BK452:BK532)</f>
        <v>0</v>
      </c>
    </row>
    <row r="452" spans="2:65" s="1" customFormat="1" ht="22.5" customHeight="1">
      <c r="B452" s="165"/>
      <c r="C452" s="166" t="s">
        <v>1118</v>
      </c>
      <c r="D452" s="166" t="s">
        <v>1406</v>
      </c>
      <c r="E452" s="167" t="s">
        <v>13</v>
      </c>
      <c r="F452" s="168" t="s">
        <v>14</v>
      </c>
      <c r="G452" s="169" t="s">
        <v>915</v>
      </c>
      <c r="H452" s="170">
        <v>2</v>
      </c>
      <c r="I452" s="171"/>
      <c r="J452" s="172">
        <f>ROUND(I452*H452,2)</f>
        <v>0</v>
      </c>
      <c r="K452" s="168" t="s">
        <v>1410</v>
      </c>
      <c r="L452" s="35"/>
      <c r="M452" s="173" t="s">
        <v>1299</v>
      </c>
      <c r="N452" s="174" t="s">
        <v>1323</v>
      </c>
      <c r="O452" s="36"/>
      <c r="P452" s="175">
        <f>O452*H452</f>
        <v>0</v>
      </c>
      <c r="Q452" s="175">
        <v>0.00273</v>
      </c>
      <c r="R452" s="175">
        <f>Q452*H452</f>
        <v>0.00546</v>
      </c>
      <c r="S452" s="175">
        <v>0</v>
      </c>
      <c r="T452" s="176">
        <f>S452*H452</f>
        <v>0</v>
      </c>
      <c r="AR452" s="18" t="s">
        <v>1411</v>
      </c>
      <c r="AT452" s="18" t="s">
        <v>1406</v>
      </c>
      <c r="AU452" s="18" t="s">
        <v>1360</v>
      </c>
      <c r="AY452" s="18" t="s">
        <v>1404</v>
      </c>
      <c r="BE452" s="177">
        <f>IF(N452="základní",J452,0)</f>
        <v>0</v>
      </c>
      <c r="BF452" s="177">
        <f>IF(N452="snížená",J452,0)</f>
        <v>0</v>
      </c>
      <c r="BG452" s="177">
        <f>IF(N452="zákl. přenesená",J452,0)</f>
        <v>0</v>
      </c>
      <c r="BH452" s="177">
        <f>IF(N452="sníž. přenesená",J452,0)</f>
        <v>0</v>
      </c>
      <c r="BI452" s="177">
        <f>IF(N452="nulová",J452,0)</f>
        <v>0</v>
      </c>
      <c r="BJ452" s="18" t="s">
        <v>1300</v>
      </c>
      <c r="BK452" s="177">
        <f>ROUND(I452*H452,2)</f>
        <v>0</v>
      </c>
      <c r="BL452" s="18" t="s">
        <v>1411</v>
      </c>
      <c r="BM452" s="18" t="s">
        <v>15</v>
      </c>
    </row>
    <row r="453" spans="2:47" s="1" customFormat="1" ht="13.5">
      <c r="B453" s="35"/>
      <c r="D453" s="178" t="s">
        <v>1413</v>
      </c>
      <c r="F453" s="179" t="s">
        <v>16</v>
      </c>
      <c r="I453" s="134"/>
      <c r="L453" s="35"/>
      <c r="M453" s="65"/>
      <c r="N453" s="36"/>
      <c r="O453" s="36"/>
      <c r="P453" s="36"/>
      <c r="Q453" s="36"/>
      <c r="R453" s="36"/>
      <c r="S453" s="36"/>
      <c r="T453" s="66"/>
      <c r="AT453" s="18" t="s">
        <v>1413</v>
      </c>
      <c r="AU453" s="18" t="s">
        <v>1360</v>
      </c>
    </row>
    <row r="454" spans="2:47" s="1" customFormat="1" ht="94.5">
      <c r="B454" s="35"/>
      <c r="D454" s="178" t="s">
        <v>1415</v>
      </c>
      <c r="F454" s="180" t="s">
        <v>17</v>
      </c>
      <c r="I454" s="134"/>
      <c r="L454" s="35"/>
      <c r="M454" s="65"/>
      <c r="N454" s="36"/>
      <c r="O454" s="36"/>
      <c r="P454" s="36"/>
      <c r="Q454" s="36"/>
      <c r="R454" s="36"/>
      <c r="S454" s="36"/>
      <c r="T454" s="66"/>
      <c r="AT454" s="18" t="s">
        <v>1415</v>
      </c>
      <c r="AU454" s="18" t="s">
        <v>1360</v>
      </c>
    </row>
    <row r="455" spans="2:51" s="11" customFormat="1" ht="13.5">
      <c r="B455" s="181"/>
      <c r="D455" s="178" t="s">
        <v>1417</v>
      </c>
      <c r="E455" s="190" t="s">
        <v>1299</v>
      </c>
      <c r="F455" s="199" t="s">
        <v>18</v>
      </c>
      <c r="H455" s="200">
        <v>2</v>
      </c>
      <c r="I455" s="186"/>
      <c r="L455" s="181"/>
      <c r="M455" s="187"/>
      <c r="N455" s="188"/>
      <c r="O455" s="188"/>
      <c r="P455" s="188"/>
      <c r="Q455" s="188"/>
      <c r="R455" s="188"/>
      <c r="S455" s="188"/>
      <c r="T455" s="189"/>
      <c r="AT455" s="190" t="s">
        <v>1417</v>
      </c>
      <c r="AU455" s="190" t="s">
        <v>1360</v>
      </c>
      <c r="AV455" s="11" t="s">
        <v>1360</v>
      </c>
      <c r="AW455" s="11" t="s">
        <v>1316</v>
      </c>
      <c r="AX455" s="11" t="s">
        <v>1300</v>
      </c>
      <c r="AY455" s="190" t="s">
        <v>1404</v>
      </c>
    </row>
    <row r="456" spans="2:51" s="12" customFormat="1" ht="13.5">
      <c r="B456" s="191"/>
      <c r="D456" s="182" t="s">
        <v>1417</v>
      </c>
      <c r="E456" s="211" t="s">
        <v>1299</v>
      </c>
      <c r="F456" s="212" t="s">
        <v>19</v>
      </c>
      <c r="H456" s="213" t="s">
        <v>1299</v>
      </c>
      <c r="I456" s="195"/>
      <c r="L456" s="191"/>
      <c r="M456" s="196"/>
      <c r="N456" s="197"/>
      <c r="O456" s="197"/>
      <c r="P456" s="197"/>
      <c r="Q456" s="197"/>
      <c r="R456" s="197"/>
      <c r="S456" s="197"/>
      <c r="T456" s="198"/>
      <c r="AT456" s="194" t="s">
        <v>1417</v>
      </c>
      <c r="AU456" s="194" t="s">
        <v>1360</v>
      </c>
      <c r="AV456" s="12" t="s">
        <v>1300</v>
      </c>
      <c r="AW456" s="12" t="s">
        <v>1316</v>
      </c>
      <c r="AX456" s="12" t="s">
        <v>1352</v>
      </c>
      <c r="AY456" s="194" t="s">
        <v>1404</v>
      </c>
    </row>
    <row r="457" spans="2:65" s="1" customFormat="1" ht="31.5" customHeight="1">
      <c r="B457" s="165"/>
      <c r="C457" s="166" t="s">
        <v>1124</v>
      </c>
      <c r="D457" s="166" t="s">
        <v>1406</v>
      </c>
      <c r="E457" s="167" t="s">
        <v>972</v>
      </c>
      <c r="F457" s="168" t="s">
        <v>973</v>
      </c>
      <c r="G457" s="169" t="s">
        <v>881</v>
      </c>
      <c r="H457" s="170">
        <v>9</v>
      </c>
      <c r="I457" s="171"/>
      <c r="J457" s="172">
        <f>ROUND(I457*H457,2)</f>
        <v>0</v>
      </c>
      <c r="K457" s="168" t="s">
        <v>1410</v>
      </c>
      <c r="L457" s="35"/>
      <c r="M457" s="173" t="s">
        <v>1299</v>
      </c>
      <c r="N457" s="174" t="s">
        <v>1323</v>
      </c>
      <c r="O457" s="36"/>
      <c r="P457" s="175">
        <f>O457*H457</f>
        <v>0</v>
      </c>
      <c r="Q457" s="175">
        <v>0</v>
      </c>
      <c r="R457" s="175">
        <f>Q457*H457</f>
        <v>0</v>
      </c>
      <c r="S457" s="175">
        <v>0</v>
      </c>
      <c r="T457" s="176">
        <f>S457*H457</f>
        <v>0</v>
      </c>
      <c r="AR457" s="18" t="s">
        <v>1411</v>
      </c>
      <c r="AT457" s="18" t="s">
        <v>1406</v>
      </c>
      <c r="AU457" s="18" t="s">
        <v>1360</v>
      </c>
      <c r="AY457" s="18" t="s">
        <v>1404</v>
      </c>
      <c r="BE457" s="177">
        <f>IF(N457="základní",J457,0)</f>
        <v>0</v>
      </c>
      <c r="BF457" s="177">
        <f>IF(N457="snížená",J457,0)</f>
        <v>0</v>
      </c>
      <c r="BG457" s="177">
        <f>IF(N457="zákl. přenesená",J457,0)</f>
        <v>0</v>
      </c>
      <c r="BH457" s="177">
        <f>IF(N457="sníž. přenesená",J457,0)</f>
        <v>0</v>
      </c>
      <c r="BI457" s="177">
        <f>IF(N457="nulová",J457,0)</f>
        <v>0</v>
      </c>
      <c r="BJ457" s="18" t="s">
        <v>1300</v>
      </c>
      <c r="BK457" s="177">
        <f>ROUND(I457*H457,2)</f>
        <v>0</v>
      </c>
      <c r="BL457" s="18" t="s">
        <v>1411</v>
      </c>
      <c r="BM457" s="18" t="s">
        <v>974</v>
      </c>
    </row>
    <row r="458" spans="2:47" s="1" customFormat="1" ht="27">
      <c r="B458" s="35"/>
      <c r="D458" s="178" t="s">
        <v>1413</v>
      </c>
      <c r="F458" s="179" t="s">
        <v>975</v>
      </c>
      <c r="I458" s="134"/>
      <c r="L458" s="35"/>
      <c r="M458" s="65"/>
      <c r="N458" s="36"/>
      <c r="O458" s="36"/>
      <c r="P458" s="36"/>
      <c r="Q458" s="36"/>
      <c r="R458" s="36"/>
      <c r="S458" s="36"/>
      <c r="T458" s="66"/>
      <c r="AT458" s="18" t="s">
        <v>1413</v>
      </c>
      <c r="AU458" s="18" t="s">
        <v>1360</v>
      </c>
    </row>
    <row r="459" spans="2:47" s="1" customFormat="1" ht="94.5">
      <c r="B459" s="35"/>
      <c r="D459" s="178" t="s">
        <v>1415</v>
      </c>
      <c r="F459" s="180" t="s">
        <v>976</v>
      </c>
      <c r="I459" s="134"/>
      <c r="L459" s="35"/>
      <c r="M459" s="65"/>
      <c r="N459" s="36"/>
      <c r="O459" s="36"/>
      <c r="P459" s="36"/>
      <c r="Q459" s="36"/>
      <c r="R459" s="36"/>
      <c r="S459" s="36"/>
      <c r="T459" s="66"/>
      <c r="AT459" s="18" t="s">
        <v>1415</v>
      </c>
      <c r="AU459" s="18" t="s">
        <v>1360</v>
      </c>
    </row>
    <row r="460" spans="2:51" s="12" customFormat="1" ht="13.5">
      <c r="B460" s="191"/>
      <c r="D460" s="178" t="s">
        <v>1417</v>
      </c>
      <c r="E460" s="192" t="s">
        <v>1299</v>
      </c>
      <c r="F460" s="193" t="s">
        <v>977</v>
      </c>
      <c r="H460" s="194" t="s">
        <v>1299</v>
      </c>
      <c r="I460" s="195"/>
      <c r="L460" s="191"/>
      <c r="M460" s="196"/>
      <c r="N460" s="197"/>
      <c r="O460" s="197"/>
      <c r="P460" s="197"/>
      <c r="Q460" s="197"/>
      <c r="R460" s="197"/>
      <c r="S460" s="197"/>
      <c r="T460" s="198"/>
      <c r="AT460" s="194" t="s">
        <v>1417</v>
      </c>
      <c r="AU460" s="194" t="s">
        <v>1360</v>
      </c>
      <c r="AV460" s="12" t="s">
        <v>1300</v>
      </c>
      <c r="AW460" s="12" t="s">
        <v>1316</v>
      </c>
      <c r="AX460" s="12" t="s">
        <v>1352</v>
      </c>
      <c r="AY460" s="194" t="s">
        <v>1404</v>
      </c>
    </row>
    <row r="461" spans="2:51" s="11" customFormat="1" ht="13.5">
      <c r="B461" s="181"/>
      <c r="D461" s="178" t="s">
        <v>1417</v>
      </c>
      <c r="E461" s="190" t="s">
        <v>1299</v>
      </c>
      <c r="F461" s="199" t="s">
        <v>20</v>
      </c>
      <c r="H461" s="200">
        <v>3.5</v>
      </c>
      <c r="I461" s="186"/>
      <c r="L461" s="181"/>
      <c r="M461" s="187"/>
      <c r="N461" s="188"/>
      <c r="O461" s="188"/>
      <c r="P461" s="188"/>
      <c r="Q461" s="188"/>
      <c r="R461" s="188"/>
      <c r="S461" s="188"/>
      <c r="T461" s="189"/>
      <c r="AT461" s="190" t="s">
        <v>1417</v>
      </c>
      <c r="AU461" s="190" t="s">
        <v>1360</v>
      </c>
      <c r="AV461" s="11" t="s">
        <v>1360</v>
      </c>
      <c r="AW461" s="11" t="s">
        <v>1316</v>
      </c>
      <c r="AX461" s="11" t="s">
        <v>1352</v>
      </c>
      <c r="AY461" s="190" t="s">
        <v>1404</v>
      </c>
    </row>
    <row r="462" spans="2:51" s="11" customFormat="1" ht="13.5">
      <c r="B462" s="181"/>
      <c r="D462" s="178" t="s">
        <v>1417</v>
      </c>
      <c r="E462" s="190" t="s">
        <v>1299</v>
      </c>
      <c r="F462" s="199" t="s">
        <v>21</v>
      </c>
      <c r="H462" s="200">
        <v>3</v>
      </c>
      <c r="I462" s="186"/>
      <c r="L462" s="181"/>
      <c r="M462" s="187"/>
      <c r="N462" s="188"/>
      <c r="O462" s="188"/>
      <c r="P462" s="188"/>
      <c r="Q462" s="188"/>
      <c r="R462" s="188"/>
      <c r="S462" s="188"/>
      <c r="T462" s="189"/>
      <c r="AT462" s="190" t="s">
        <v>1417</v>
      </c>
      <c r="AU462" s="190" t="s">
        <v>1360</v>
      </c>
      <c r="AV462" s="11" t="s">
        <v>1360</v>
      </c>
      <c r="AW462" s="11" t="s">
        <v>1316</v>
      </c>
      <c r="AX462" s="11" t="s">
        <v>1352</v>
      </c>
      <c r="AY462" s="190" t="s">
        <v>1404</v>
      </c>
    </row>
    <row r="463" spans="2:51" s="11" customFormat="1" ht="13.5">
      <c r="B463" s="181"/>
      <c r="D463" s="178" t="s">
        <v>1417</v>
      </c>
      <c r="E463" s="190" t="s">
        <v>1299</v>
      </c>
      <c r="F463" s="199" t="s">
        <v>22</v>
      </c>
      <c r="H463" s="200">
        <v>2.5</v>
      </c>
      <c r="I463" s="186"/>
      <c r="L463" s="181"/>
      <c r="M463" s="187"/>
      <c r="N463" s="188"/>
      <c r="O463" s="188"/>
      <c r="P463" s="188"/>
      <c r="Q463" s="188"/>
      <c r="R463" s="188"/>
      <c r="S463" s="188"/>
      <c r="T463" s="189"/>
      <c r="AT463" s="190" t="s">
        <v>1417</v>
      </c>
      <c r="AU463" s="190" t="s">
        <v>1360</v>
      </c>
      <c r="AV463" s="11" t="s">
        <v>1360</v>
      </c>
      <c r="AW463" s="11" t="s">
        <v>1316</v>
      </c>
      <c r="AX463" s="11" t="s">
        <v>1352</v>
      </c>
      <c r="AY463" s="190" t="s">
        <v>1404</v>
      </c>
    </row>
    <row r="464" spans="2:51" s="13" customFormat="1" ht="13.5">
      <c r="B464" s="201"/>
      <c r="D464" s="182" t="s">
        <v>1417</v>
      </c>
      <c r="E464" s="202" t="s">
        <v>1299</v>
      </c>
      <c r="F464" s="203" t="s">
        <v>1436</v>
      </c>
      <c r="H464" s="204">
        <v>9</v>
      </c>
      <c r="I464" s="205"/>
      <c r="L464" s="201"/>
      <c r="M464" s="206"/>
      <c r="N464" s="207"/>
      <c r="O464" s="207"/>
      <c r="P464" s="207"/>
      <c r="Q464" s="207"/>
      <c r="R464" s="207"/>
      <c r="S464" s="207"/>
      <c r="T464" s="208"/>
      <c r="AT464" s="209" t="s">
        <v>1417</v>
      </c>
      <c r="AU464" s="209" t="s">
        <v>1360</v>
      </c>
      <c r="AV464" s="13" t="s">
        <v>1411</v>
      </c>
      <c r="AW464" s="13" t="s">
        <v>1316</v>
      </c>
      <c r="AX464" s="13" t="s">
        <v>1300</v>
      </c>
      <c r="AY464" s="209" t="s">
        <v>1404</v>
      </c>
    </row>
    <row r="465" spans="2:65" s="1" customFormat="1" ht="22.5" customHeight="1">
      <c r="B465" s="165"/>
      <c r="C465" s="214" t="s">
        <v>1130</v>
      </c>
      <c r="D465" s="214" t="s">
        <v>841</v>
      </c>
      <c r="E465" s="215" t="s">
        <v>993</v>
      </c>
      <c r="F465" s="216" t="s">
        <v>994</v>
      </c>
      <c r="G465" s="217" t="s">
        <v>881</v>
      </c>
      <c r="H465" s="218">
        <v>9.837</v>
      </c>
      <c r="I465" s="219"/>
      <c r="J465" s="220">
        <f>ROUND(I465*H465,2)</f>
        <v>0</v>
      </c>
      <c r="K465" s="216" t="s">
        <v>1410</v>
      </c>
      <c r="L465" s="221"/>
      <c r="M465" s="222" t="s">
        <v>1299</v>
      </c>
      <c r="N465" s="223" t="s">
        <v>1323</v>
      </c>
      <c r="O465" s="36"/>
      <c r="P465" s="175">
        <f>O465*H465</f>
        <v>0</v>
      </c>
      <c r="Q465" s="175">
        <v>0.0032</v>
      </c>
      <c r="R465" s="175">
        <f>Q465*H465</f>
        <v>0.031478400000000004</v>
      </c>
      <c r="S465" s="175">
        <v>0</v>
      </c>
      <c r="T465" s="176">
        <f>S465*H465</f>
        <v>0</v>
      </c>
      <c r="AR465" s="18" t="s">
        <v>1469</v>
      </c>
      <c r="AT465" s="18" t="s">
        <v>841</v>
      </c>
      <c r="AU465" s="18" t="s">
        <v>1360</v>
      </c>
      <c r="AY465" s="18" t="s">
        <v>1404</v>
      </c>
      <c r="BE465" s="177">
        <f>IF(N465="základní",J465,0)</f>
        <v>0</v>
      </c>
      <c r="BF465" s="177">
        <f>IF(N465="snížená",J465,0)</f>
        <v>0</v>
      </c>
      <c r="BG465" s="177">
        <f>IF(N465="zákl. přenesená",J465,0)</f>
        <v>0</v>
      </c>
      <c r="BH465" s="177">
        <f>IF(N465="sníž. přenesená",J465,0)</f>
        <v>0</v>
      </c>
      <c r="BI465" s="177">
        <f>IF(N465="nulová",J465,0)</f>
        <v>0</v>
      </c>
      <c r="BJ465" s="18" t="s">
        <v>1300</v>
      </c>
      <c r="BK465" s="177">
        <f>ROUND(I465*H465,2)</f>
        <v>0</v>
      </c>
      <c r="BL465" s="18" t="s">
        <v>1411</v>
      </c>
      <c r="BM465" s="18" t="s">
        <v>995</v>
      </c>
    </row>
    <row r="466" spans="2:47" s="1" customFormat="1" ht="27">
      <c r="B466" s="35"/>
      <c r="D466" s="178" t="s">
        <v>1413</v>
      </c>
      <c r="F466" s="179" t="s">
        <v>996</v>
      </c>
      <c r="I466" s="134"/>
      <c r="L466" s="35"/>
      <c r="M466" s="65"/>
      <c r="N466" s="36"/>
      <c r="O466" s="36"/>
      <c r="P466" s="36"/>
      <c r="Q466" s="36"/>
      <c r="R466" s="36"/>
      <c r="S466" s="36"/>
      <c r="T466" s="66"/>
      <c r="AT466" s="18" t="s">
        <v>1413</v>
      </c>
      <c r="AU466" s="18" t="s">
        <v>1360</v>
      </c>
    </row>
    <row r="467" spans="2:51" s="11" customFormat="1" ht="13.5">
      <c r="B467" s="181"/>
      <c r="D467" s="182" t="s">
        <v>1417</v>
      </c>
      <c r="F467" s="184" t="s">
        <v>23</v>
      </c>
      <c r="H467" s="185">
        <v>9.837</v>
      </c>
      <c r="I467" s="186"/>
      <c r="L467" s="181"/>
      <c r="M467" s="187"/>
      <c r="N467" s="188"/>
      <c r="O467" s="188"/>
      <c r="P467" s="188"/>
      <c r="Q467" s="188"/>
      <c r="R467" s="188"/>
      <c r="S467" s="188"/>
      <c r="T467" s="189"/>
      <c r="AT467" s="190" t="s">
        <v>1417</v>
      </c>
      <c r="AU467" s="190" t="s">
        <v>1360</v>
      </c>
      <c r="AV467" s="11" t="s">
        <v>1360</v>
      </c>
      <c r="AW467" s="11" t="s">
        <v>1281</v>
      </c>
      <c r="AX467" s="11" t="s">
        <v>1300</v>
      </c>
      <c r="AY467" s="190" t="s">
        <v>1404</v>
      </c>
    </row>
    <row r="468" spans="2:65" s="1" customFormat="1" ht="31.5" customHeight="1">
      <c r="B468" s="165"/>
      <c r="C468" s="166" t="s">
        <v>1137</v>
      </c>
      <c r="D468" s="166" t="s">
        <v>1406</v>
      </c>
      <c r="E468" s="167" t="s">
        <v>999</v>
      </c>
      <c r="F468" s="168" t="s">
        <v>1000</v>
      </c>
      <c r="G468" s="169" t="s">
        <v>881</v>
      </c>
      <c r="H468" s="170">
        <v>3</v>
      </c>
      <c r="I468" s="171"/>
      <c r="J468" s="172">
        <f>ROUND(I468*H468,2)</f>
        <v>0</v>
      </c>
      <c r="K468" s="168" t="s">
        <v>1410</v>
      </c>
      <c r="L468" s="35"/>
      <c r="M468" s="173" t="s">
        <v>1299</v>
      </c>
      <c r="N468" s="174" t="s">
        <v>1323</v>
      </c>
      <c r="O468" s="36"/>
      <c r="P468" s="175">
        <f>O468*H468</f>
        <v>0</v>
      </c>
      <c r="Q468" s="175">
        <v>0</v>
      </c>
      <c r="R468" s="175">
        <f>Q468*H468</f>
        <v>0</v>
      </c>
      <c r="S468" s="175">
        <v>0</v>
      </c>
      <c r="T468" s="176">
        <f>S468*H468</f>
        <v>0</v>
      </c>
      <c r="AR468" s="18" t="s">
        <v>1411</v>
      </c>
      <c r="AT468" s="18" t="s">
        <v>1406</v>
      </c>
      <c r="AU468" s="18" t="s">
        <v>1360</v>
      </c>
      <c r="AY468" s="18" t="s">
        <v>1404</v>
      </c>
      <c r="BE468" s="177">
        <f>IF(N468="základní",J468,0)</f>
        <v>0</v>
      </c>
      <c r="BF468" s="177">
        <f>IF(N468="snížená",J468,0)</f>
        <v>0</v>
      </c>
      <c r="BG468" s="177">
        <f>IF(N468="zákl. přenesená",J468,0)</f>
        <v>0</v>
      </c>
      <c r="BH468" s="177">
        <f>IF(N468="sníž. přenesená",J468,0)</f>
        <v>0</v>
      </c>
      <c r="BI468" s="177">
        <f>IF(N468="nulová",J468,0)</f>
        <v>0</v>
      </c>
      <c r="BJ468" s="18" t="s">
        <v>1300</v>
      </c>
      <c r="BK468" s="177">
        <f>ROUND(I468*H468,2)</f>
        <v>0</v>
      </c>
      <c r="BL468" s="18" t="s">
        <v>1411</v>
      </c>
      <c r="BM468" s="18" t="s">
        <v>24</v>
      </c>
    </row>
    <row r="469" spans="2:47" s="1" customFormat="1" ht="27">
      <c r="B469" s="35"/>
      <c r="D469" s="178" t="s">
        <v>1413</v>
      </c>
      <c r="F469" s="179" t="s">
        <v>1002</v>
      </c>
      <c r="I469" s="134"/>
      <c r="L469" s="35"/>
      <c r="M469" s="65"/>
      <c r="N469" s="36"/>
      <c r="O469" s="36"/>
      <c r="P469" s="36"/>
      <c r="Q469" s="36"/>
      <c r="R469" s="36"/>
      <c r="S469" s="36"/>
      <c r="T469" s="66"/>
      <c r="AT469" s="18" t="s">
        <v>1413</v>
      </c>
      <c r="AU469" s="18" t="s">
        <v>1360</v>
      </c>
    </row>
    <row r="470" spans="2:47" s="1" customFormat="1" ht="94.5">
      <c r="B470" s="35"/>
      <c r="D470" s="178" t="s">
        <v>1415</v>
      </c>
      <c r="F470" s="180" t="s">
        <v>976</v>
      </c>
      <c r="I470" s="134"/>
      <c r="L470" s="35"/>
      <c r="M470" s="65"/>
      <c r="N470" s="36"/>
      <c r="O470" s="36"/>
      <c r="P470" s="36"/>
      <c r="Q470" s="36"/>
      <c r="R470" s="36"/>
      <c r="S470" s="36"/>
      <c r="T470" s="66"/>
      <c r="AT470" s="18" t="s">
        <v>1415</v>
      </c>
      <c r="AU470" s="18" t="s">
        <v>1360</v>
      </c>
    </row>
    <row r="471" spans="2:51" s="11" customFormat="1" ht="13.5">
      <c r="B471" s="181"/>
      <c r="D471" s="178" t="s">
        <v>1417</v>
      </c>
      <c r="E471" s="190" t="s">
        <v>1299</v>
      </c>
      <c r="F471" s="199" t="s">
        <v>25</v>
      </c>
      <c r="H471" s="200">
        <v>3</v>
      </c>
      <c r="I471" s="186"/>
      <c r="L471" s="181"/>
      <c r="M471" s="187"/>
      <c r="N471" s="188"/>
      <c r="O471" s="188"/>
      <c r="P471" s="188"/>
      <c r="Q471" s="188"/>
      <c r="R471" s="188"/>
      <c r="S471" s="188"/>
      <c r="T471" s="189"/>
      <c r="AT471" s="190" t="s">
        <v>1417</v>
      </c>
      <c r="AU471" s="190" t="s">
        <v>1360</v>
      </c>
      <c r="AV471" s="11" t="s">
        <v>1360</v>
      </c>
      <c r="AW471" s="11" t="s">
        <v>1316</v>
      </c>
      <c r="AX471" s="11" t="s">
        <v>1300</v>
      </c>
      <c r="AY471" s="190" t="s">
        <v>1404</v>
      </c>
    </row>
    <row r="472" spans="2:51" s="12" customFormat="1" ht="13.5">
      <c r="B472" s="191"/>
      <c r="D472" s="182" t="s">
        <v>1417</v>
      </c>
      <c r="E472" s="211" t="s">
        <v>1299</v>
      </c>
      <c r="F472" s="212" t="s">
        <v>668</v>
      </c>
      <c r="H472" s="213" t="s">
        <v>1299</v>
      </c>
      <c r="I472" s="195"/>
      <c r="L472" s="191"/>
      <c r="M472" s="196"/>
      <c r="N472" s="197"/>
      <c r="O472" s="197"/>
      <c r="P472" s="197"/>
      <c r="Q472" s="197"/>
      <c r="R472" s="197"/>
      <c r="S472" s="197"/>
      <c r="T472" s="198"/>
      <c r="AT472" s="194" t="s">
        <v>1417</v>
      </c>
      <c r="AU472" s="194" t="s">
        <v>1360</v>
      </c>
      <c r="AV472" s="12" t="s">
        <v>1300</v>
      </c>
      <c r="AW472" s="12" t="s">
        <v>1316</v>
      </c>
      <c r="AX472" s="12" t="s">
        <v>1352</v>
      </c>
      <c r="AY472" s="194" t="s">
        <v>1404</v>
      </c>
    </row>
    <row r="473" spans="2:65" s="1" customFormat="1" ht="22.5" customHeight="1">
      <c r="B473" s="165"/>
      <c r="C473" s="214" t="s">
        <v>1141</v>
      </c>
      <c r="D473" s="214" t="s">
        <v>841</v>
      </c>
      <c r="E473" s="215" t="s">
        <v>1007</v>
      </c>
      <c r="F473" s="216" t="s">
        <v>1008</v>
      </c>
      <c r="G473" s="217" t="s">
        <v>881</v>
      </c>
      <c r="H473" s="218">
        <v>3</v>
      </c>
      <c r="I473" s="219"/>
      <c r="J473" s="220">
        <f>ROUND(I473*H473,2)</f>
        <v>0</v>
      </c>
      <c r="K473" s="216" t="s">
        <v>1410</v>
      </c>
      <c r="L473" s="221"/>
      <c r="M473" s="222" t="s">
        <v>1299</v>
      </c>
      <c r="N473" s="223" t="s">
        <v>1323</v>
      </c>
      <c r="O473" s="36"/>
      <c r="P473" s="175">
        <f>O473*H473</f>
        <v>0</v>
      </c>
      <c r="Q473" s="175">
        <v>0.01153</v>
      </c>
      <c r="R473" s="175">
        <f>Q473*H473</f>
        <v>0.03459</v>
      </c>
      <c r="S473" s="175">
        <v>0</v>
      </c>
      <c r="T473" s="176">
        <f>S473*H473</f>
        <v>0</v>
      </c>
      <c r="AR473" s="18" t="s">
        <v>1469</v>
      </c>
      <c r="AT473" s="18" t="s">
        <v>841</v>
      </c>
      <c r="AU473" s="18" t="s">
        <v>1360</v>
      </c>
      <c r="AY473" s="18" t="s">
        <v>1404</v>
      </c>
      <c r="BE473" s="177">
        <f>IF(N473="základní",J473,0)</f>
        <v>0</v>
      </c>
      <c r="BF473" s="177">
        <f>IF(N473="snížená",J473,0)</f>
        <v>0</v>
      </c>
      <c r="BG473" s="177">
        <f>IF(N473="zákl. přenesená",J473,0)</f>
        <v>0</v>
      </c>
      <c r="BH473" s="177">
        <f>IF(N473="sníž. přenesená",J473,0)</f>
        <v>0</v>
      </c>
      <c r="BI473" s="177">
        <f>IF(N473="nulová",J473,0)</f>
        <v>0</v>
      </c>
      <c r="BJ473" s="18" t="s">
        <v>1300</v>
      </c>
      <c r="BK473" s="177">
        <f>ROUND(I473*H473,2)</f>
        <v>0</v>
      </c>
      <c r="BL473" s="18" t="s">
        <v>1411</v>
      </c>
      <c r="BM473" s="18" t="s">
        <v>26</v>
      </c>
    </row>
    <row r="474" spans="2:47" s="1" customFormat="1" ht="27">
      <c r="B474" s="35"/>
      <c r="D474" s="182" t="s">
        <v>1413</v>
      </c>
      <c r="F474" s="227" t="s">
        <v>1010</v>
      </c>
      <c r="I474" s="134"/>
      <c r="L474" s="35"/>
      <c r="M474" s="65"/>
      <c r="N474" s="36"/>
      <c r="O474" s="36"/>
      <c r="P474" s="36"/>
      <c r="Q474" s="36"/>
      <c r="R474" s="36"/>
      <c r="S474" s="36"/>
      <c r="T474" s="66"/>
      <c r="AT474" s="18" t="s">
        <v>1413</v>
      </c>
      <c r="AU474" s="18" t="s">
        <v>1360</v>
      </c>
    </row>
    <row r="475" spans="2:65" s="1" customFormat="1" ht="31.5" customHeight="1">
      <c r="B475" s="165"/>
      <c r="C475" s="166" t="s">
        <v>1147</v>
      </c>
      <c r="D475" s="166" t="s">
        <v>1406</v>
      </c>
      <c r="E475" s="167" t="s">
        <v>1013</v>
      </c>
      <c r="F475" s="168" t="s">
        <v>1014</v>
      </c>
      <c r="G475" s="169" t="s">
        <v>915</v>
      </c>
      <c r="H475" s="170">
        <v>3</v>
      </c>
      <c r="I475" s="171"/>
      <c r="J475" s="172">
        <f>ROUND(I475*H475,2)</f>
        <v>0</v>
      </c>
      <c r="K475" s="168" t="s">
        <v>1410</v>
      </c>
      <c r="L475" s="35"/>
      <c r="M475" s="173" t="s">
        <v>1299</v>
      </c>
      <c r="N475" s="174" t="s">
        <v>1323</v>
      </c>
      <c r="O475" s="36"/>
      <c r="P475" s="175">
        <f>O475*H475</f>
        <v>0</v>
      </c>
      <c r="Q475" s="175">
        <v>0</v>
      </c>
      <c r="R475" s="175">
        <f>Q475*H475</f>
        <v>0</v>
      </c>
      <c r="S475" s="175">
        <v>0</v>
      </c>
      <c r="T475" s="176">
        <f>S475*H475</f>
        <v>0</v>
      </c>
      <c r="AR475" s="18" t="s">
        <v>1411</v>
      </c>
      <c r="AT475" s="18" t="s">
        <v>1406</v>
      </c>
      <c r="AU475" s="18" t="s">
        <v>1360</v>
      </c>
      <c r="AY475" s="18" t="s">
        <v>1404</v>
      </c>
      <c r="BE475" s="177">
        <f>IF(N475="základní",J475,0)</f>
        <v>0</v>
      </c>
      <c r="BF475" s="177">
        <f>IF(N475="snížená",J475,0)</f>
        <v>0</v>
      </c>
      <c r="BG475" s="177">
        <f>IF(N475="zákl. přenesená",J475,0)</f>
        <v>0</v>
      </c>
      <c r="BH475" s="177">
        <f>IF(N475="sníž. přenesená",J475,0)</f>
        <v>0</v>
      </c>
      <c r="BI475" s="177">
        <f>IF(N475="nulová",J475,0)</f>
        <v>0</v>
      </c>
      <c r="BJ475" s="18" t="s">
        <v>1300</v>
      </c>
      <c r="BK475" s="177">
        <f>ROUND(I475*H475,2)</f>
        <v>0</v>
      </c>
      <c r="BL475" s="18" t="s">
        <v>1411</v>
      </c>
      <c r="BM475" s="18" t="s">
        <v>1015</v>
      </c>
    </row>
    <row r="476" spans="2:47" s="1" customFormat="1" ht="27">
      <c r="B476" s="35"/>
      <c r="D476" s="178" t="s">
        <v>1413</v>
      </c>
      <c r="F476" s="179" t="s">
        <v>1016</v>
      </c>
      <c r="I476" s="134"/>
      <c r="L476" s="35"/>
      <c r="M476" s="65"/>
      <c r="N476" s="36"/>
      <c r="O476" s="36"/>
      <c r="P476" s="36"/>
      <c r="Q476" s="36"/>
      <c r="R476" s="36"/>
      <c r="S476" s="36"/>
      <c r="T476" s="66"/>
      <c r="AT476" s="18" t="s">
        <v>1413</v>
      </c>
      <c r="AU476" s="18" t="s">
        <v>1360</v>
      </c>
    </row>
    <row r="477" spans="2:47" s="1" customFormat="1" ht="27">
      <c r="B477" s="35"/>
      <c r="D477" s="178" t="s">
        <v>1415</v>
      </c>
      <c r="F477" s="180" t="s">
        <v>1017</v>
      </c>
      <c r="I477" s="134"/>
      <c r="L477" s="35"/>
      <c r="M477" s="65"/>
      <c r="N477" s="36"/>
      <c r="O477" s="36"/>
      <c r="P477" s="36"/>
      <c r="Q477" s="36"/>
      <c r="R477" s="36"/>
      <c r="S477" s="36"/>
      <c r="T477" s="66"/>
      <c r="AT477" s="18" t="s">
        <v>1415</v>
      </c>
      <c r="AU477" s="18" t="s">
        <v>1360</v>
      </c>
    </row>
    <row r="478" spans="2:51" s="11" customFormat="1" ht="13.5">
      <c r="B478" s="181"/>
      <c r="D478" s="178" t="s">
        <v>1417</v>
      </c>
      <c r="E478" s="190" t="s">
        <v>1299</v>
      </c>
      <c r="F478" s="199" t="s">
        <v>27</v>
      </c>
      <c r="H478" s="200">
        <v>3</v>
      </c>
      <c r="I478" s="186"/>
      <c r="L478" s="181"/>
      <c r="M478" s="187"/>
      <c r="N478" s="188"/>
      <c r="O478" s="188"/>
      <c r="P478" s="188"/>
      <c r="Q478" s="188"/>
      <c r="R478" s="188"/>
      <c r="S478" s="188"/>
      <c r="T478" s="189"/>
      <c r="AT478" s="190" t="s">
        <v>1417</v>
      </c>
      <c r="AU478" s="190" t="s">
        <v>1360</v>
      </c>
      <c r="AV478" s="11" t="s">
        <v>1360</v>
      </c>
      <c r="AW478" s="11" t="s">
        <v>1316</v>
      </c>
      <c r="AX478" s="11" t="s">
        <v>1300</v>
      </c>
      <c r="AY478" s="190" t="s">
        <v>1404</v>
      </c>
    </row>
    <row r="479" spans="2:51" s="12" customFormat="1" ht="13.5">
      <c r="B479" s="191"/>
      <c r="D479" s="182" t="s">
        <v>1417</v>
      </c>
      <c r="E479" s="211" t="s">
        <v>1299</v>
      </c>
      <c r="F479" s="212" t="s">
        <v>665</v>
      </c>
      <c r="H479" s="213" t="s">
        <v>1299</v>
      </c>
      <c r="I479" s="195"/>
      <c r="L479" s="191"/>
      <c r="M479" s="196"/>
      <c r="N479" s="197"/>
      <c r="O479" s="197"/>
      <c r="P479" s="197"/>
      <c r="Q479" s="197"/>
      <c r="R479" s="197"/>
      <c r="S479" s="197"/>
      <c r="T479" s="198"/>
      <c r="AT479" s="194" t="s">
        <v>1417</v>
      </c>
      <c r="AU479" s="194" t="s">
        <v>1360</v>
      </c>
      <c r="AV479" s="12" t="s">
        <v>1300</v>
      </c>
      <c r="AW479" s="12" t="s">
        <v>1316</v>
      </c>
      <c r="AX479" s="12" t="s">
        <v>1352</v>
      </c>
      <c r="AY479" s="194" t="s">
        <v>1404</v>
      </c>
    </row>
    <row r="480" spans="2:65" s="1" customFormat="1" ht="22.5" customHeight="1">
      <c r="B480" s="165"/>
      <c r="C480" s="214" t="s">
        <v>1152</v>
      </c>
      <c r="D480" s="214" t="s">
        <v>841</v>
      </c>
      <c r="E480" s="215" t="s">
        <v>1021</v>
      </c>
      <c r="F480" s="216" t="s">
        <v>1022</v>
      </c>
      <c r="G480" s="217" t="s">
        <v>915</v>
      </c>
      <c r="H480" s="218">
        <v>3</v>
      </c>
      <c r="I480" s="219"/>
      <c r="J480" s="220">
        <f>ROUND(I480*H480,2)</f>
        <v>0</v>
      </c>
      <c r="K480" s="216" t="s">
        <v>1410</v>
      </c>
      <c r="L480" s="221"/>
      <c r="M480" s="222" t="s">
        <v>1299</v>
      </c>
      <c r="N480" s="223" t="s">
        <v>1323</v>
      </c>
      <c r="O480" s="36"/>
      <c r="P480" s="175">
        <f>O480*H480</f>
        <v>0</v>
      </c>
      <c r="Q480" s="175">
        <v>0.00065</v>
      </c>
      <c r="R480" s="175">
        <f>Q480*H480</f>
        <v>0.00195</v>
      </c>
      <c r="S480" s="175">
        <v>0</v>
      </c>
      <c r="T480" s="176">
        <f>S480*H480</f>
        <v>0</v>
      </c>
      <c r="AR480" s="18" t="s">
        <v>1469</v>
      </c>
      <c r="AT480" s="18" t="s">
        <v>841</v>
      </c>
      <c r="AU480" s="18" t="s">
        <v>1360</v>
      </c>
      <c r="AY480" s="18" t="s">
        <v>1404</v>
      </c>
      <c r="BE480" s="177">
        <f>IF(N480="základní",J480,0)</f>
        <v>0</v>
      </c>
      <c r="BF480" s="177">
        <f>IF(N480="snížená",J480,0)</f>
        <v>0</v>
      </c>
      <c r="BG480" s="177">
        <f>IF(N480="zákl. přenesená",J480,0)</f>
        <v>0</v>
      </c>
      <c r="BH480" s="177">
        <f>IF(N480="sníž. přenesená",J480,0)</f>
        <v>0</v>
      </c>
      <c r="BI480" s="177">
        <f>IF(N480="nulová",J480,0)</f>
        <v>0</v>
      </c>
      <c r="BJ480" s="18" t="s">
        <v>1300</v>
      </c>
      <c r="BK480" s="177">
        <f>ROUND(I480*H480,2)</f>
        <v>0</v>
      </c>
      <c r="BL480" s="18" t="s">
        <v>1411</v>
      </c>
      <c r="BM480" s="18" t="s">
        <v>1023</v>
      </c>
    </row>
    <row r="481" spans="2:47" s="1" customFormat="1" ht="27">
      <c r="B481" s="35"/>
      <c r="D481" s="182" t="s">
        <v>1413</v>
      </c>
      <c r="F481" s="227" t="s">
        <v>1024</v>
      </c>
      <c r="I481" s="134"/>
      <c r="L481" s="35"/>
      <c r="M481" s="65"/>
      <c r="N481" s="36"/>
      <c r="O481" s="36"/>
      <c r="P481" s="36"/>
      <c r="Q481" s="36"/>
      <c r="R481" s="36"/>
      <c r="S481" s="36"/>
      <c r="T481" s="66"/>
      <c r="AT481" s="18" t="s">
        <v>1413</v>
      </c>
      <c r="AU481" s="18" t="s">
        <v>1360</v>
      </c>
    </row>
    <row r="482" spans="2:65" s="1" customFormat="1" ht="22.5" customHeight="1">
      <c r="B482" s="165"/>
      <c r="C482" s="166" t="s">
        <v>1157</v>
      </c>
      <c r="D482" s="166" t="s">
        <v>1406</v>
      </c>
      <c r="E482" s="167" t="s">
        <v>1060</v>
      </c>
      <c r="F482" s="168" t="s">
        <v>1061</v>
      </c>
      <c r="G482" s="169" t="s">
        <v>915</v>
      </c>
      <c r="H482" s="170">
        <v>3</v>
      </c>
      <c r="I482" s="171"/>
      <c r="J482" s="172">
        <f>ROUND(I482*H482,2)</f>
        <v>0</v>
      </c>
      <c r="K482" s="168" t="s">
        <v>1410</v>
      </c>
      <c r="L482" s="35"/>
      <c r="M482" s="173" t="s">
        <v>1299</v>
      </c>
      <c r="N482" s="174" t="s">
        <v>1323</v>
      </c>
      <c r="O482" s="36"/>
      <c r="P482" s="175">
        <f>O482*H482</f>
        <v>0</v>
      </c>
      <c r="Q482" s="175">
        <v>0.3409</v>
      </c>
      <c r="R482" s="175">
        <f>Q482*H482</f>
        <v>1.0227</v>
      </c>
      <c r="S482" s="175">
        <v>0</v>
      </c>
      <c r="T482" s="176">
        <f>S482*H482</f>
        <v>0</v>
      </c>
      <c r="AR482" s="18" t="s">
        <v>1411</v>
      </c>
      <c r="AT482" s="18" t="s">
        <v>1406</v>
      </c>
      <c r="AU482" s="18" t="s">
        <v>1360</v>
      </c>
      <c r="AY482" s="18" t="s">
        <v>1404</v>
      </c>
      <c r="BE482" s="177">
        <f>IF(N482="základní",J482,0)</f>
        <v>0</v>
      </c>
      <c r="BF482" s="177">
        <f>IF(N482="snížená",J482,0)</f>
        <v>0</v>
      </c>
      <c r="BG482" s="177">
        <f>IF(N482="zákl. přenesená",J482,0)</f>
        <v>0</v>
      </c>
      <c r="BH482" s="177">
        <f>IF(N482="sníž. přenesená",J482,0)</f>
        <v>0</v>
      </c>
      <c r="BI482" s="177">
        <f>IF(N482="nulová",J482,0)</f>
        <v>0</v>
      </c>
      <c r="BJ482" s="18" t="s">
        <v>1300</v>
      </c>
      <c r="BK482" s="177">
        <f>ROUND(I482*H482,2)</f>
        <v>0</v>
      </c>
      <c r="BL482" s="18" t="s">
        <v>1411</v>
      </c>
      <c r="BM482" s="18" t="s">
        <v>1062</v>
      </c>
    </row>
    <row r="483" spans="2:47" s="1" customFormat="1" ht="13.5">
      <c r="B483" s="35"/>
      <c r="D483" s="178" t="s">
        <v>1413</v>
      </c>
      <c r="F483" s="179" t="s">
        <v>1061</v>
      </c>
      <c r="I483" s="134"/>
      <c r="L483" s="35"/>
      <c r="M483" s="65"/>
      <c r="N483" s="36"/>
      <c r="O483" s="36"/>
      <c r="P483" s="36"/>
      <c r="Q483" s="36"/>
      <c r="R483" s="36"/>
      <c r="S483" s="36"/>
      <c r="T483" s="66"/>
      <c r="AT483" s="18" t="s">
        <v>1413</v>
      </c>
      <c r="AU483" s="18" t="s">
        <v>1360</v>
      </c>
    </row>
    <row r="484" spans="2:47" s="1" customFormat="1" ht="108">
      <c r="B484" s="35"/>
      <c r="D484" s="178" t="s">
        <v>1415</v>
      </c>
      <c r="F484" s="180" t="s">
        <v>1063</v>
      </c>
      <c r="I484" s="134"/>
      <c r="L484" s="35"/>
      <c r="M484" s="65"/>
      <c r="N484" s="36"/>
      <c r="O484" s="36"/>
      <c r="P484" s="36"/>
      <c r="Q484" s="36"/>
      <c r="R484" s="36"/>
      <c r="S484" s="36"/>
      <c r="T484" s="66"/>
      <c r="AT484" s="18" t="s">
        <v>1415</v>
      </c>
      <c r="AU484" s="18" t="s">
        <v>1360</v>
      </c>
    </row>
    <row r="485" spans="2:51" s="11" customFormat="1" ht="13.5">
      <c r="B485" s="181"/>
      <c r="D485" s="178" t="s">
        <v>1417</v>
      </c>
      <c r="E485" s="190" t="s">
        <v>1299</v>
      </c>
      <c r="F485" s="199" t="s">
        <v>775</v>
      </c>
      <c r="H485" s="200">
        <v>3</v>
      </c>
      <c r="I485" s="186"/>
      <c r="L485" s="181"/>
      <c r="M485" s="187"/>
      <c r="N485" s="188"/>
      <c r="O485" s="188"/>
      <c r="P485" s="188"/>
      <c r="Q485" s="188"/>
      <c r="R485" s="188"/>
      <c r="S485" s="188"/>
      <c r="T485" s="189"/>
      <c r="AT485" s="190" t="s">
        <v>1417</v>
      </c>
      <c r="AU485" s="190" t="s">
        <v>1360</v>
      </c>
      <c r="AV485" s="11" t="s">
        <v>1360</v>
      </c>
      <c r="AW485" s="11" t="s">
        <v>1316</v>
      </c>
      <c r="AX485" s="11" t="s">
        <v>1300</v>
      </c>
      <c r="AY485" s="190" t="s">
        <v>1404</v>
      </c>
    </row>
    <row r="486" spans="2:51" s="12" customFormat="1" ht="13.5">
      <c r="B486" s="191"/>
      <c r="D486" s="178" t="s">
        <v>1417</v>
      </c>
      <c r="E486" s="192" t="s">
        <v>1299</v>
      </c>
      <c r="F486" s="193" t="s">
        <v>28</v>
      </c>
      <c r="H486" s="194" t="s">
        <v>1299</v>
      </c>
      <c r="I486" s="195"/>
      <c r="L486" s="191"/>
      <c r="M486" s="196"/>
      <c r="N486" s="197"/>
      <c r="O486" s="197"/>
      <c r="P486" s="197"/>
      <c r="Q486" s="197"/>
      <c r="R486" s="197"/>
      <c r="S486" s="197"/>
      <c r="T486" s="198"/>
      <c r="AT486" s="194" t="s">
        <v>1417</v>
      </c>
      <c r="AU486" s="194" t="s">
        <v>1360</v>
      </c>
      <c r="AV486" s="12" t="s">
        <v>1300</v>
      </c>
      <c r="AW486" s="12" t="s">
        <v>1316</v>
      </c>
      <c r="AX486" s="12" t="s">
        <v>1352</v>
      </c>
      <c r="AY486" s="194" t="s">
        <v>1404</v>
      </c>
    </row>
    <row r="487" spans="2:51" s="12" customFormat="1" ht="13.5">
      <c r="B487" s="191"/>
      <c r="D487" s="178" t="s">
        <v>1417</v>
      </c>
      <c r="E487" s="192" t="s">
        <v>1299</v>
      </c>
      <c r="F487" s="193" t="s">
        <v>29</v>
      </c>
      <c r="H487" s="194" t="s">
        <v>1299</v>
      </c>
      <c r="I487" s="195"/>
      <c r="L487" s="191"/>
      <c r="M487" s="196"/>
      <c r="N487" s="197"/>
      <c r="O487" s="197"/>
      <c r="P487" s="197"/>
      <c r="Q487" s="197"/>
      <c r="R487" s="197"/>
      <c r="S487" s="197"/>
      <c r="T487" s="198"/>
      <c r="AT487" s="194" t="s">
        <v>1417</v>
      </c>
      <c r="AU487" s="194" t="s">
        <v>1360</v>
      </c>
      <c r="AV487" s="12" t="s">
        <v>1300</v>
      </c>
      <c r="AW487" s="12" t="s">
        <v>1316</v>
      </c>
      <c r="AX487" s="12" t="s">
        <v>1352</v>
      </c>
      <c r="AY487" s="194" t="s">
        <v>1404</v>
      </c>
    </row>
    <row r="488" spans="2:51" s="12" customFormat="1" ht="13.5">
      <c r="B488" s="191"/>
      <c r="D488" s="182" t="s">
        <v>1417</v>
      </c>
      <c r="E488" s="211" t="s">
        <v>1299</v>
      </c>
      <c r="F488" s="212" t="s">
        <v>30</v>
      </c>
      <c r="H488" s="213" t="s">
        <v>1299</v>
      </c>
      <c r="I488" s="195"/>
      <c r="L488" s="191"/>
      <c r="M488" s="196"/>
      <c r="N488" s="197"/>
      <c r="O488" s="197"/>
      <c r="P488" s="197"/>
      <c r="Q488" s="197"/>
      <c r="R488" s="197"/>
      <c r="S488" s="197"/>
      <c r="T488" s="198"/>
      <c r="AT488" s="194" t="s">
        <v>1417</v>
      </c>
      <c r="AU488" s="194" t="s">
        <v>1360</v>
      </c>
      <c r="AV488" s="12" t="s">
        <v>1300</v>
      </c>
      <c r="AW488" s="12" t="s">
        <v>1316</v>
      </c>
      <c r="AX488" s="12" t="s">
        <v>1352</v>
      </c>
      <c r="AY488" s="194" t="s">
        <v>1404</v>
      </c>
    </row>
    <row r="489" spans="2:65" s="1" customFormat="1" ht="22.5" customHeight="1">
      <c r="B489" s="165"/>
      <c r="C489" s="214" t="s">
        <v>1162</v>
      </c>
      <c r="D489" s="214" t="s">
        <v>841</v>
      </c>
      <c r="E489" s="215" t="s">
        <v>1079</v>
      </c>
      <c r="F489" s="216" t="s">
        <v>1080</v>
      </c>
      <c r="G489" s="217" t="s">
        <v>915</v>
      </c>
      <c r="H489" s="218">
        <v>3</v>
      </c>
      <c r="I489" s="219"/>
      <c r="J489" s="220">
        <f>ROUND(I489*H489,2)</f>
        <v>0</v>
      </c>
      <c r="K489" s="216" t="s">
        <v>1410</v>
      </c>
      <c r="L489" s="221"/>
      <c r="M489" s="222" t="s">
        <v>1299</v>
      </c>
      <c r="N489" s="223" t="s">
        <v>1323</v>
      </c>
      <c r="O489" s="36"/>
      <c r="P489" s="175">
        <f>O489*H489</f>
        <v>0</v>
      </c>
      <c r="Q489" s="175">
        <v>0.08</v>
      </c>
      <c r="R489" s="175">
        <f>Q489*H489</f>
        <v>0.24</v>
      </c>
      <c r="S489" s="175">
        <v>0</v>
      </c>
      <c r="T489" s="176">
        <f>S489*H489</f>
        <v>0</v>
      </c>
      <c r="AR489" s="18" t="s">
        <v>1469</v>
      </c>
      <c r="AT489" s="18" t="s">
        <v>841</v>
      </c>
      <c r="AU489" s="18" t="s">
        <v>1360</v>
      </c>
      <c r="AY489" s="18" t="s">
        <v>1404</v>
      </c>
      <c r="BE489" s="177">
        <f>IF(N489="základní",J489,0)</f>
        <v>0</v>
      </c>
      <c r="BF489" s="177">
        <f>IF(N489="snížená",J489,0)</f>
        <v>0</v>
      </c>
      <c r="BG489" s="177">
        <f>IF(N489="zákl. přenesená",J489,0)</f>
        <v>0</v>
      </c>
      <c r="BH489" s="177">
        <f>IF(N489="sníž. přenesená",J489,0)</f>
        <v>0</v>
      </c>
      <c r="BI489" s="177">
        <f>IF(N489="nulová",J489,0)</f>
        <v>0</v>
      </c>
      <c r="BJ489" s="18" t="s">
        <v>1300</v>
      </c>
      <c r="BK489" s="177">
        <f>ROUND(I489*H489,2)</f>
        <v>0</v>
      </c>
      <c r="BL489" s="18" t="s">
        <v>1411</v>
      </c>
      <c r="BM489" s="18" t="s">
        <v>1081</v>
      </c>
    </row>
    <row r="490" spans="2:47" s="1" customFormat="1" ht="27">
      <c r="B490" s="35"/>
      <c r="D490" s="182" t="s">
        <v>1413</v>
      </c>
      <c r="F490" s="227" t="s">
        <v>31</v>
      </c>
      <c r="I490" s="134"/>
      <c r="L490" s="35"/>
      <c r="M490" s="65"/>
      <c r="N490" s="36"/>
      <c r="O490" s="36"/>
      <c r="P490" s="36"/>
      <c r="Q490" s="36"/>
      <c r="R490" s="36"/>
      <c r="S490" s="36"/>
      <c r="T490" s="66"/>
      <c r="AT490" s="18" t="s">
        <v>1413</v>
      </c>
      <c r="AU490" s="18" t="s">
        <v>1360</v>
      </c>
    </row>
    <row r="491" spans="2:65" s="1" customFormat="1" ht="22.5" customHeight="1">
      <c r="B491" s="165"/>
      <c r="C491" s="214" t="s">
        <v>1167</v>
      </c>
      <c r="D491" s="214" t="s">
        <v>841</v>
      </c>
      <c r="E491" s="215" t="s">
        <v>1084</v>
      </c>
      <c r="F491" s="216" t="s">
        <v>1085</v>
      </c>
      <c r="G491" s="217" t="s">
        <v>915</v>
      </c>
      <c r="H491" s="218">
        <v>3</v>
      </c>
      <c r="I491" s="219"/>
      <c r="J491" s="220">
        <f>ROUND(I491*H491,2)</f>
        <v>0</v>
      </c>
      <c r="K491" s="216" t="s">
        <v>1410</v>
      </c>
      <c r="L491" s="221"/>
      <c r="M491" s="222" t="s">
        <v>1299</v>
      </c>
      <c r="N491" s="223" t="s">
        <v>1323</v>
      </c>
      <c r="O491" s="36"/>
      <c r="P491" s="175">
        <f>O491*H491</f>
        <v>0</v>
      </c>
      <c r="Q491" s="175">
        <v>0.072</v>
      </c>
      <c r="R491" s="175">
        <f>Q491*H491</f>
        <v>0.21599999999999997</v>
      </c>
      <c r="S491" s="175">
        <v>0</v>
      </c>
      <c r="T491" s="176">
        <f>S491*H491</f>
        <v>0</v>
      </c>
      <c r="AR491" s="18" t="s">
        <v>1469</v>
      </c>
      <c r="AT491" s="18" t="s">
        <v>841</v>
      </c>
      <c r="AU491" s="18" t="s">
        <v>1360</v>
      </c>
      <c r="AY491" s="18" t="s">
        <v>1404</v>
      </c>
      <c r="BE491" s="177">
        <f>IF(N491="základní",J491,0)</f>
        <v>0</v>
      </c>
      <c r="BF491" s="177">
        <f>IF(N491="snížená",J491,0)</f>
        <v>0</v>
      </c>
      <c r="BG491" s="177">
        <f>IF(N491="zákl. přenesená",J491,0)</f>
        <v>0</v>
      </c>
      <c r="BH491" s="177">
        <f>IF(N491="sníž. přenesená",J491,0)</f>
        <v>0</v>
      </c>
      <c r="BI491" s="177">
        <f>IF(N491="nulová",J491,0)</f>
        <v>0</v>
      </c>
      <c r="BJ491" s="18" t="s">
        <v>1300</v>
      </c>
      <c r="BK491" s="177">
        <f>ROUND(I491*H491,2)</f>
        <v>0</v>
      </c>
      <c r="BL491" s="18" t="s">
        <v>1411</v>
      </c>
      <c r="BM491" s="18" t="s">
        <v>1086</v>
      </c>
    </row>
    <row r="492" spans="2:47" s="1" customFormat="1" ht="27">
      <c r="B492" s="35"/>
      <c r="D492" s="182" t="s">
        <v>1413</v>
      </c>
      <c r="F492" s="227" t="s">
        <v>1087</v>
      </c>
      <c r="I492" s="134"/>
      <c r="L492" s="35"/>
      <c r="M492" s="65"/>
      <c r="N492" s="36"/>
      <c r="O492" s="36"/>
      <c r="P492" s="36"/>
      <c r="Q492" s="36"/>
      <c r="R492" s="36"/>
      <c r="S492" s="36"/>
      <c r="T492" s="66"/>
      <c r="AT492" s="18" t="s">
        <v>1413</v>
      </c>
      <c r="AU492" s="18" t="s">
        <v>1360</v>
      </c>
    </row>
    <row r="493" spans="2:65" s="1" customFormat="1" ht="22.5" customHeight="1">
      <c r="B493" s="165"/>
      <c r="C493" s="214" t="s">
        <v>1174</v>
      </c>
      <c r="D493" s="214" t="s">
        <v>841</v>
      </c>
      <c r="E493" s="215" t="s">
        <v>1089</v>
      </c>
      <c r="F493" s="216" t="s">
        <v>1090</v>
      </c>
      <c r="G493" s="217" t="s">
        <v>915</v>
      </c>
      <c r="H493" s="218">
        <v>3</v>
      </c>
      <c r="I493" s="219"/>
      <c r="J493" s="220">
        <f>ROUND(I493*H493,2)</f>
        <v>0</v>
      </c>
      <c r="K493" s="216" t="s">
        <v>1410</v>
      </c>
      <c r="L493" s="221"/>
      <c r="M493" s="222" t="s">
        <v>1299</v>
      </c>
      <c r="N493" s="223" t="s">
        <v>1323</v>
      </c>
      <c r="O493" s="36"/>
      <c r="P493" s="175">
        <f>O493*H493</f>
        <v>0</v>
      </c>
      <c r="Q493" s="175">
        <v>0.111</v>
      </c>
      <c r="R493" s="175">
        <f>Q493*H493</f>
        <v>0.333</v>
      </c>
      <c r="S493" s="175">
        <v>0</v>
      </c>
      <c r="T493" s="176">
        <f>S493*H493</f>
        <v>0</v>
      </c>
      <c r="AR493" s="18" t="s">
        <v>1469</v>
      </c>
      <c r="AT493" s="18" t="s">
        <v>841</v>
      </c>
      <c r="AU493" s="18" t="s">
        <v>1360</v>
      </c>
      <c r="AY493" s="18" t="s">
        <v>1404</v>
      </c>
      <c r="BE493" s="177">
        <f>IF(N493="základní",J493,0)</f>
        <v>0</v>
      </c>
      <c r="BF493" s="177">
        <f>IF(N493="snížená",J493,0)</f>
        <v>0</v>
      </c>
      <c r="BG493" s="177">
        <f>IF(N493="zákl. přenesená",J493,0)</f>
        <v>0</v>
      </c>
      <c r="BH493" s="177">
        <f>IF(N493="sníž. přenesená",J493,0)</f>
        <v>0</v>
      </c>
      <c r="BI493" s="177">
        <f>IF(N493="nulová",J493,0)</f>
        <v>0</v>
      </c>
      <c r="BJ493" s="18" t="s">
        <v>1300</v>
      </c>
      <c r="BK493" s="177">
        <f>ROUND(I493*H493,2)</f>
        <v>0</v>
      </c>
      <c r="BL493" s="18" t="s">
        <v>1411</v>
      </c>
      <c r="BM493" s="18" t="s">
        <v>1091</v>
      </c>
    </row>
    <row r="494" spans="2:47" s="1" customFormat="1" ht="27">
      <c r="B494" s="35"/>
      <c r="D494" s="182" t="s">
        <v>1413</v>
      </c>
      <c r="F494" s="227" t="s">
        <v>1092</v>
      </c>
      <c r="I494" s="134"/>
      <c r="L494" s="35"/>
      <c r="M494" s="65"/>
      <c r="N494" s="36"/>
      <c r="O494" s="36"/>
      <c r="P494" s="36"/>
      <c r="Q494" s="36"/>
      <c r="R494" s="36"/>
      <c r="S494" s="36"/>
      <c r="T494" s="66"/>
      <c r="AT494" s="18" t="s">
        <v>1413</v>
      </c>
      <c r="AU494" s="18" t="s">
        <v>1360</v>
      </c>
    </row>
    <row r="495" spans="2:65" s="1" customFormat="1" ht="22.5" customHeight="1">
      <c r="B495" s="165"/>
      <c r="C495" s="214" t="s">
        <v>1181</v>
      </c>
      <c r="D495" s="214" t="s">
        <v>841</v>
      </c>
      <c r="E495" s="215" t="s">
        <v>1094</v>
      </c>
      <c r="F495" s="216" t="s">
        <v>1095</v>
      </c>
      <c r="G495" s="217" t="s">
        <v>915</v>
      </c>
      <c r="H495" s="218">
        <v>3</v>
      </c>
      <c r="I495" s="219"/>
      <c r="J495" s="220">
        <f>ROUND(I495*H495,2)</f>
        <v>0</v>
      </c>
      <c r="K495" s="216" t="s">
        <v>1410</v>
      </c>
      <c r="L495" s="221"/>
      <c r="M495" s="222" t="s">
        <v>1299</v>
      </c>
      <c r="N495" s="223" t="s">
        <v>1323</v>
      </c>
      <c r="O495" s="36"/>
      <c r="P495" s="175">
        <f>O495*H495</f>
        <v>0</v>
      </c>
      <c r="Q495" s="175">
        <v>0.057</v>
      </c>
      <c r="R495" s="175">
        <f>Q495*H495</f>
        <v>0.171</v>
      </c>
      <c r="S495" s="175">
        <v>0</v>
      </c>
      <c r="T495" s="176">
        <f>S495*H495</f>
        <v>0</v>
      </c>
      <c r="AR495" s="18" t="s">
        <v>1469</v>
      </c>
      <c r="AT495" s="18" t="s">
        <v>841</v>
      </c>
      <c r="AU495" s="18" t="s">
        <v>1360</v>
      </c>
      <c r="AY495" s="18" t="s">
        <v>1404</v>
      </c>
      <c r="BE495" s="177">
        <f>IF(N495="základní",J495,0)</f>
        <v>0</v>
      </c>
      <c r="BF495" s="177">
        <f>IF(N495="snížená",J495,0)</f>
        <v>0</v>
      </c>
      <c r="BG495" s="177">
        <f>IF(N495="zákl. přenesená",J495,0)</f>
        <v>0</v>
      </c>
      <c r="BH495" s="177">
        <f>IF(N495="sníž. přenesená",J495,0)</f>
        <v>0</v>
      </c>
      <c r="BI495" s="177">
        <f>IF(N495="nulová",J495,0)</f>
        <v>0</v>
      </c>
      <c r="BJ495" s="18" t="s">
        <v>1300</v>
      </c>
      <c r="BK495" s="177">
        <f>ROUND(I495*H495,2)</f>
        <v>0</v>
      </c>
      <c r="BL495" s="18" t="s">
        <v>1411</v>
      </c>
      <c r="BM495" s="18" t="s">
        <v>1096</v>
      </c>
    </row>
    <row r="496" spans="2:47" s="1" customFormat="1" ht="27">
      <c r="B496" s="35"/>
      <c r="D496" s="182" t="s">
        <v>1413</v>
      </c>
      <c r="F496" s="227" t="s">
        <v>1097</v>
      </c>
      <c r="I496" s="134"/>
      <c r="L496" s="35"/>
      <c r="M496" s="65"/>
      <c r="N496" s="36"/>
      <c r="O496" s="36"/>
      <c r="P496" s="36"/>
      <c r="Q496" s="36"/>
      <c r="R496" s="36"/>
      <c r="S496" s="36"/>
      <c r="T496" s="66"/>
      <c r="AT496" s="18" t="s">
        <v>1413</v>
      </c>
      <c r="AU496" s="18" t="s">
        <v>1360</v>
      </c>
    </row>
    <row r="497" spans="2:65" s="1" customFormat="1" ht="22.5" customHeight="1">
      <c r="B497" s="165"/>
      <c r="C497" s="214" t="s">
        <v>1189</v>
      </c>
      <c r="D497" s="214" t="s">
        <v>841</v>
      </c>
      <c r="E497" s="215" t="s">
        <v>1099</v>
      </c>
      <c r="F497" s="216" t="s">
        <v>1100</v>
      </c>
      <c r="G497" s="217" t="s">
        <v>915</v>
      </c>
      <c r="H497" s="218">
        <v>3</v>
      </c>
      <c r="I497" s="219"/>
      <c r="J497" s="220">
        <f>ROUND(I497*H497,2)</f>
        <v>0</v>
      </c>
      <c r="K497" s="216" t="s">
        <v>1410</v>
      </c>
      <c r="L497" s="221"/>
      <c r="M497" s="222" t="s">
        <v>1299</v>
      </c>
      <c r="N497" s="223" t="s">
        <v>1323</v>
      </c>
      <c r="O497" s="36"/>
      <c r="P497" s="175">
        <f>O497*H497</f>
        <v>0</v>
      </c>
      <c r="Q497" s="175">
        <v>0.027</v>
      </c>
      <c r="R497" s="175">
        <f>Q497*H497</f>
        <v>0.081</v>
      </c>
      <c r="S497" s="175">
        <v>0</v>
      </c>
      <c r="T497" s="176">
        <f>S497*H497</f>
        <v>0</v>
      </c>
      <c r="AR497" s="18" t="s">
        <v>1469</v>
      </c>
      <c r="AT497" s="18" t="s">
        <v>841</v>
      </c>
      <c r="AU497" s="18" t="s">
        <v>1360</v>
      </c>
      <c r="AY497" s="18" t="s">
        <v>1404</v>
      </c>
      <c r="BE497" s="177">
        <f>IF(N497="základní",J497,0)</f>
        <v>0</v>
      </c>
      <c r="BF497" s="177">
        <f>IF(N497="snížená",J497,0)</f>
        <v>0</v>
      </c>
      <c r="BG497" s="177">
        <f>IF(N497="zákl. přenesená",J497,0)</f>
        <v>0</v>
      </c>
      <c r="BH497" s="177">
        <f>IF(N497="sníž. přenesená",J497,0)</f>
        <v>0</v>
      </c>
      <c r="BI497" s="177">
        <f>IF(N497="nulová",J497,0)</f>
        <v>0</v>
      </c>
      <c r="BJ497" s="18" t="s">
        <v>1300</v>
      </c>
      <c r="BK497" s="177">
        <f>ROUND(I497*H497,2)</f>
        <v>0</v>
      </c>
      <c r="BL497" s="18" t="s">
        <v>1411</v>
      </c>
      <c r="BM497" s="18" t="s">
        <v>1101</v>
      </c>
    </row>
    <row r="498" spans="2:47" s="1" customFormat="1" ht="27">
      <c r="B498" s="35"/>
      <c r="D498" s="182" t="s">
        <v>1413</v>
      </c>
      <c r="F498" s="227" t="s">
        <v>1102</v>
      </c>
      <c r="I498" s="134"/>
      <c r="L498" s="35"/>
      <c r="M498" s="65"/>
      <c r="N498" s="36"/>
      <c r="O498" s="36"/>
      <c r="P498" s="36"/>
      <c r="Q498" s="36"/>
      <c r="R498" s="36"/>
      <c r="S498" s="36"/>
      <c r="T498" s="66"/>
      <c r="AT498" s="18" t="s">
        <v>1413</v>
      </c>
      <c r="AU498" s="18" t="s">
        <v>1360</v>
      </c>
    </row>
    <row r="499" spans="2:65" s="1" customFormat="1" ht="22.5" customHeight="1">
      <c r="B499" s="165"/>
      <c r="C499" s="166" t="s">
        <v>1206</v>
      </c>
      <c r="D499" s="166" t="s">
        <v>1406</v>
      </c>
      <c r="E499" s="167" t="s">
        <v>1131</v>
      </c>
      <c r="F499" s="168" t="s">
        <v>1132</v>
      </c>
      <c r="G499" s="169" t="s">
        <v>915</v>
      </c>
      <c r="H499" s="170">
        <v>1</v>
      </c>
      <c r="I499" s="171"/>
      <c r="J499" s="172">
        <f>ROUND(I499*H499,2)</f>
        <v>0</v>
      </c>
      <c r="K499" s="168" t="s">
        <v>1410</v>
      </c>
      <c r="L499" s="35"/>
      <c r="M499" s="173" t="s">
        <v>1299</v>
      </c>
      <c r="N499" s="174" t="s">
        <v>1323</v>
      </c>
      <c r="O499" s="36"/>
      <c r="P499" s="175">
        <f>O499*H499</f>
        <v>0</v>
      </c>
      <c r="Q499" s="175">
        <v>0.00468</v>
      </c>
      <c r="R499" s="175">
        <f>Q499*H499</f>
        <v>0.00468</v>
      </c>
      <c r="S499" s="175">
        <v>0</v>
      </c>
      <c r="T499" s="176">
        <f>S499*H499</f>
        <v>0</v>
      </c>
      <c r="AR499" s="18" t="s">
        <v>1411</v>
      </c>
      <c r="AT499" s="18" t="s">
        <v>1406</v>
      </c>
      <c r="AU499" s="18" t="s">
        <v>1360</v>
      </c>
      <c r="AY499" s="18" t="s">
        <v>1404</v>
      </c>
      <c r="BE499" s="177">
        <f>IF(N499="základní",J499,0)</f>
        <v>0</v>
      </c>
      <c r="BF499" s="177">
        <f>IF(N499="snížená",J499,0)</f>
        <v>0</v>
      </c>
      <c r="BG499" s="177">
        <f>IF(N499="zákl. přenesená",J499,0)</f>
        <v>0</v>
      </c>
      <c r="BH499" s="177">
        <f>IF(N499="sníž. přenesená",J499,0)</f>
        <v>0</v>
      </c>
      <c r="BI499" s="177">
        <f>IF(N499="nulová",J499,0)</f>
        <v>0</v>
      </c>
      <c r="BJ499" s="18" t="s">
        <v>1300</v>
      </c>
      <c r="BK499" s="177">
        <f>ROUND(I499*H499,2)</f>
        <v>0</v>
      </c>
      <c r="BL499" s="18" t="s">
        <v>1411</v>
      </c>
      <c r="BM499" s="18" t="s">
        <v>32</v>
      </c>
    </row>
    <row r="500" spans="2:47" s="1" customFormat="1" ht="13.5">
      <c r="B500" s="35"/>
      <c r="D500" s="178" t="s">
        <v>1413</v>
      </c>
      <c r="F500" s="179" t="s">
        <v>1134</v>
      </c>
      <c r="I500" s="134"/>
      <c r="L500" s="35"/>
      <c r="M500" s="65"/>
      <c r="N500" s="36"/>
      <c r="O500" s="36"/>
      <c r="P500" s="36"/>
      <c r="Q500" s="36"/>
      <c r="R500" s="36"/>
      <c r="S500" s="36"/>
      <c r="T500" s="66"/>
      <c r="AT500" s="18" t="s">
        <v>1413</v>
      </c>
      <c r="AU500" s="18" t="s">
        <v>1360</v>
      </c>
    </row>
    <row r="501" spans="2:47" s="1" customFormat="1" ht="40.5">
      <c r="B501" s="35"/>
      <c r="D501" s="178" t="s">
        <v>1415</v>
      </c>
      <c r="F501" s="180" t="s">
        <v>1135</v>
      </c>
      <c r="I501" s="134"/>
      <c r="L501" s="35"/>
      <c r="M501" s="65"/>
      <c r="N501" s="36"/>
      <c r="O501" s="36"/>
      <c r="P501" s="36"/>
      <c r="Q501" s="36"/>
      <c r="R501" s="36"/>
      <c r="S501" s="36"/>
      <c r="T501" s="66"/>
      <c r="AT501" s="18" t="s">
        <v>1415</v>
      </c>
      <c r="AU501" s="18" t="s">
        <v>1360</v>
      </c>
    </row>
    <row r="502" spans="2:51" s="11" customFormat="1" ht="13.5">
      <c r="B502" s="181"/>
      <c r="D502" s="178" t="s">
        <v>1417</v>
      </c>
      <c r="E502" s="190" t="s">
        <v>1299</v>
      </c>
      <c r="F502" s="199" t="s">
        <v>33</v>
      </c>
      <c r="H502" s="200">
        <v>1</v>
      </c>
      <c r="I502" s="186"/>
      <c r="L502" s="181"/>
      <c r="M502" s="187"/>
      <c r="N502" s="188"/>
      <c r="O502" s="188"/>
      <c r="P502" s="188"/>
      <c r="Q502" s="188"/>
      <c r="R502" s="188"/>
      <c r="S502" s="188"/>
      <c r="T502" s="189"/>
      <c r="AT502" s="190" t="s">
        <v>1417</v>
      </c>
      <c r="AU502" s="190" t="s">
        <v>1360</v>
      </c>
      <c r="AV502" s="11" t="s">
        <v>1360</v>
      </c>
      <c r="AW502" s="11" t="s">
        <v>1316</v>
      </c>
      <c r="AX502" s="11" t="s">
        <v>1300</v>
      </c>
      <c r="AY502" s="190" t="s">
        <v>1404</v>
      </c>
    </row>
    <row r="503" spans="2:51" s="12" customFormat="1" ht="13.5">
      <c r="B503" s="191"/>
      <c r="D503" s="182" t="s">
        <v>1417</v>
      </c>
      <c r="E503" s="211" t="s">
        <v>1299</v>
      </c>
      <c r="F503" s="212" t="s">
        <v>668</v>
      </c>
      <c r="H503" s="213" t="s">
        <v>1299</v>
      </c>
      <c r="I503" s="195"/>
      <c r="L503" s="191"/>
      <c r="M503" s="196"/>
      <c r="N503" s="197"/>
      <c r="O503" s="197"/>
      <c r="P503" s="197"/>
      <c r="Q503" s="197"/>
      <c r="R503" s="197"/>
      <c r="S503" s="197"/>
      <c r="T503" s="198"/>
      <c r="AT503" s="194" t="s">
        <v>1417</v>
      </c>
      <c r="AU503" s="194" t="s">
        <v>1360</v>
      </c>
      <c r="AV503" s="12" t="s">
        <v>1300</v>
      </c>
      <c r="AW503" s="12" t="s">
        <v>1316</v>
      </c>
      <c r="AX503" s="12" t="s">
        <v>1352</v>
      </c>
      <c r="AY503" s="194" t="s">
        <v>1404</v>
      </c>
    </row>
    <row r="504" spans="2:65" s="1" customFormat="1" ht="22.5" customHeight="1">
      <c r="B504" s="165"/>
      <c r="C504" s="214" t="s">
        <v>1213</v>
      </c>
      <c r="D504" s="214" t="s">
        <v>841</v>
      </c>
      <c r="E504" s="215" t="s">
        <v>34</v>
      </c>
      <c r="F504" s="216" t="s">
        <v>1139</v>
      </c>
      <c r="G504" s="217" t="s">
        <v>915</v>
      </c>
      <c r="H504" s="218">
        <v>1</v>
      </c>
      <c r="I504" s="219"/>
      <c r="J504" s="220">
        <f>ROUND(I504*H504,2)</f>
        <v>0</v>
      </c>
      <c r="K504" s="216" t="s">
        <v>1299</v>
      </c>
      <c r="L504" s="221"/>
      <c r="M504" s="222" t="s">
        <v>1299</v>
      </c>
      <c r="N504" s="223" t="s">
        <v>1323</v>
      </c>
      <c r="O504" s="36"/>
      <c r="P504" s="175">
        <f>O504*H504</f>
        <v>0</v>
      </c>
      <c r="Q504" s="175">
        <v>0.025</v>
      </c>
      <c r="R504" s="175">
        <f>Q504*H504</f>
        <v>0.025</v>
      </c>
      <c r="S504" s="175">
        <v>0</v>
      </c>
      <c r="T504" s="176">
        <f>S504*H504</f>
        <v>0</v>
      </c>
      <c r="AR504" s="18" t="s">
        <v>1469</v>
      </c>
      <c r="AT504" s="18" t="s">
        <v>841</v>
      </c>
      <c r="AU504" s="18" t="s">
        <v>1360</v>
      </c>
      <c r="AY504" s="18" t="s">
        <v>1404</v>
      </c>
      <c r="BE504" s="177">
        <f>IF(N504="základní",J504,0)</f>
        <v>0</v>
      </c>
      <c r="BF504" s="177">
        <f>IF(N504="snížená",J504,0)</f>
        <v>0</v>
      </c>
      <c r="BG504" s="177">
        <f>IF(N504="zákl. přenesená",J504,0)</f>
        <v>0</v>
      </c>
      <c r="BH504" s="177">
        <f>IF(N504="sníž. přenesená",J504,0)</f>
        <v>0</v>
      </c>
      <c r="BI504" s="177">
        <f>IF(N504="nulová",J504,0)</f>
        <v>0</v>
      </c>
      <c r="BJ504" s="18" t="s">
        <v>1300</v>
      </c>
      <c r="BK504" s="177">
        <f>ROUND(I504*H504,2)</f>
        <v>0</v>
      </c>
      <c r="BL504" s="18" t="s">
        <v>1411</v>
      </c>
      <c r="BM504" s="18" t="s">
        <v>35</v>
      </c>
    </row>
    <row r="505" spans="2:47" s="1" customFormat="1" ht="13.5">
      <c r="B505" s="35"/>
      <c r="D505" s="182" t="s">
        <v>1413</v>
      </c>
      <c r="F505" s="227" t="s">
        <v>1139</v>
      </c>
      <c r="I505" s="134"/>
      <c r="L505" s="35"/>
      <c r="M505" s="65"/>
      <c r="N505" s="36"/>
      <c r="O505" s="36"/>
      <c r="P505" s="36"/>
      <c r="Q505" s="36"/>
      <c r="R505" s="36"/>
      <c r="S505" s="36"/>
      <c r="T505" s="66"/>
      <c r="AT505" s="18" t="s">
        <v>1413</v>
      </c>
      <c r="AU505" s="18" t="s">
        <v>1360</v>
      </c>
    </row>
    <row r="506" spans="2:65" s="1" customFormat="1" ht="22.5" customHeight="1">
      <c r="B506" s="165"/>
      <c r="C506" s="166" t="s">
        <v>1220</v>
      </c>
      <c r="D506" s="166" t="s">
        <v>1406</v>
      </c>
      <c r="E506" s="167" t="s">
        <v>1142</v>
      </c>
      <c r="F506" s="168" t="s">
        <v>1143</v>
      </c>
      <c r="G506" s="169" t="s">
        <v>915</v>
      </c>
      <c r="H506" s="170">
        <v>1</v>
      </c>
      <c r="I506" s="171"/>
      <c r="J506" s="172">
        <f>ROUND(I506*H506,2)</f>
        <v>0</v>
      </c>
      <c r="K506" s="168" t="s">
        <v>1410</v>
      </c>
      <c r="L506" s="35"/>
      <c r="M506" s="173" t="s">
        <v>1299</v>
      </c>
      <c r="N506" s="174" t="s">
        <v>1323</v>
      </c>
      <c r="O506" s="36"/>
      <c r="P506" s="175">
        <f>O506*H506</f>
        <v>0</v>
      </c>
      <c r="Q506" s="175">
        <v>0</v>
      </c>
      <c r="R506" s="175">
        <f>Q506*H506</f>
        <v>0</v>
      </c>
      <c r="S506" s="175">
        <v>0.1</v>
      </c>
      <c r="T506" s="176">
        <f>S506*H506</f>
        <v>0.1</v>
      </c>
      <c r="AR506" s="18" t="s">
        <v>1411</v>
      </c>
      <c r="AT506" s="18" t="s">
        <v>1406</v>
      </c>
      <c r="AU506" s="18" t="s">
        <v>1360</v>
      </c>
      <c r="AY506" s="18" t="s">
        <v>1404</v>
      </c>
      <c r="BE506" s="177">
        <f>IF(N506="základní",J506,0)</f>
        <v>0</v>
      </c>
      <c r="BF506" s="177">
        <f>IF(N506="snížená",J506,0)</f>
        <v>0</v>
      </c>
      <c r="BG506" s="177">
        <f>IF(N506="zákl. přenesená",J506,0)</f>
        <v>0</v>
      </c>
      <c r="BH506" s="177">
        <f>IF(N506="sníž. přenesená",J506,0)</f>
        <v>0</v>
      </c>
      <c r="BI506" s="177">
        <f>IF(N506="nulová",J506,0)</f>
        <v>0</v>
      </c>
      <c r="BJ506" s="18" t="s">
        <v>1300</v>
      </c>
      <c r="BK506" s="177">
        <f>ROUND(I506*H506,2)</f>
        <v>0</v>
      </c>
      <c r="BL506" s="18" t="s">
        <v>1411</v>
      </c>
      <c r="BM506" s="18" t="s">
        <v>1144</v>
      </c>
    </row>
    <row r="507" spans="2:47" s="1" customFormat="1" ht="13.5">
      <c r="B507" s="35"/>
      <c r="D507" s="178" t="s">
        <v>1413</v>
      </c>
      <c r="F507" s="179" t="s">
        <v>1145</v>
      </c>
      <c r="I507" s="134"/>
      <c r="L507" s="35"/>
      <c r="M507" s="65"/>
      <c r="N507" s="36"/>
      <c r="O507" s="36"/>
      <c r="P507" s="36"/>
      <c r="Q507" s="36"/>
      <c r="R507" s="36"/>
      <c r="S507" s="36"/>
      <c r="T507" s="66"/>
      <c r="AT507" s="18" t="s">
        <v>1413</v>
      </c>
      <c r="AU507" s="18" t="s">
        <v>1360</v>
      </c>
    </row>
    <row r="508" spans="2:51" s="11" customFormat="1" ht="13.5">
      <c r="B508" s="181"/>
      <c r="D508" s="182" t="s">
        <v>1417</v>
      </c>
      <c r="E508" s="183" t="s">
        <v>1299</v>
      </c>
      <c r="F508" s="184" t="s">
        <v>36</v>
      </c>
      <c r="H508" s="185">
        <v>1</v>
      </c>
      <c r="I508" s="186"/>
      <c r="L508" s="181"/>
      <c r="M508" s="187"/>
      <c r="N508" s="188"/>
      <c r="O508" s="188"/>
      <c r="P508" s="188"/>
      <c r="Q508" s="188"/>
      <c r="R508" s="188"/>
      <c r="S508" s="188"/>
      <c r="T508" s="189"/>
      <c r="AT508" s="190" t="s">
        <v>1417</v>
      </c>
      <c r="AU508" s="190" t="s">
        <v>1360</v>
      </c>
      <c r="AV508" s="11" t="s">
        <v>1360</v>
      </c>
      <c r="AW508" s="11" t="s">
        <v>1316</v>
      </c>
      <c r="AX508" s="11" t="s">
        <v>1300</v>
      </c>
      <c r="AY508" s="190" t="s">
        <v>1404</v>
      </c>
    </row>
    <row r="509" spans="2:65" s="1" customFormat="1" ht="22.5" customHeight="1">
      <c r="B509" s="165"/>
      <c r="C509" s="166" t="s">
        <v>1226</v>
      </c>
      <c r="D509" s="166" t="s">
        <v>1406</v>
      </c>
      <c r="E509" s="167" t="s">
        <v>1148</v>
      </c>
      <c r="F509" s="168" t="s">
        <v>1149</v>
      </c>
      <c r="G509" s="169" t="s">
        <v>915</v>
      </c>
      <c r="H509" s="170">
        <v>3</v>
      </c>
      <c r="I509" s="171"/>
      <c r="J509" s="172">
        <f>ROUND(I509*H509,2)</f>
        <v>0</v>
      </c>
      <c r="K509" s="168" t="s">
        <v>1410</v>
      </c>
      <c r="L509" s="35"/>
      <c r="M509" s="173" t="s">
        <v>1299</v>
      </c>
      <c r="N509" s="174" t="s">
        <v>1323</v>
      </c>
      <c r="O509" s="36"/>
      <c r="P509" s="175">
        <f>O509*H509</f>
        <v>0</v>
      </c>
      <c r="Q509" s="175">
        <v>0.00936</v>
      </c>
      <c r="R509" s="175">
        <f>Q509*H509</f>
        <v>0.02808</v>
      </c>
      <c r="S509" s="175">
        <v>0</v>
      </c>
      <c r="T509" s="176">
        <f>S509*H509</f>
        <v>0</v>
      </c>
      <c r="AR509" s="18" t="s">
        <v>1411</v>
      </c>
      <c r="AT509" s="18" t="s">
        <v>1406</v>
      </c>
      <c r="AU509" s="18" t="s">
        <v>1360</v>
      </c>
      <c r="AY509" s="18" t="s">
        <v>1404</v>
      </c>
      <c r="BE509" s="177">
        <f>IF(N509="základní",J509,0)</f>
        <v>0</v>
      </c>
      <c r="BF509" s="177">
        <f>IF(N509="snížená",J509,0)</f>
        <v>0</v>
      </c>
      <c r="BG509" s="177">
        <f>IF(N509="zákl. přenesená",J509,0)</f>
        <v>0</v>
      </c>
      <c r="BH509" s="177">
        <f>IF(N509="sníž. přenesená",J509,0)</f>
        <v>0</v>
      </c>
      <c r="BI509" s="177">
        <f>IF(N509="nulová",J509,0)</f>
        <v>0</v>
      </c>
      <c r="BJ509" s="18" t="s">
        <v>1300</v>
      </c>
      <c r="BK509" s="177">
        <f>ROUND(I509*H509,2)</f>
        <v>0</v>
      </c>
      <c r="BL509" s="18" t="s">
        <v>1411</v>
      </c>
      <c r="BM509" s="18" t="s">
        <v>1150</v>
      </c>
    </row>
    <row r="510" spans="2:47" s="1" customFormat="1" ht="13.5">
      <c r="B510" s="35"/>
      <c r="D510" s="178" t="s">
        <v>1413</v>
      </c>
      <c r="F510" s="179" t="s">
        <v>1151</v>
      </c>
      <c r="I510" s="134"/>
      <c r="L510" s="35"/>
      <c r="M510" s="65"/>
      <c r="N510" s="36"/>
      <c r="O510" s="36"/>
      <c r="P510" s="36"/>
      <c r="Q510" s="36"/>
      <c r="R510" s="36"/>
      <c r="S510" s="36"/>
      <c r="T510" s="66"/>
      <c r="AT510" s="18" t="s">
        <v>1413</v>
      </c>
      <c r="AU510" s="18" t="s">
        <v>1360</v>
      </c>
    </row>
    <row r="511" spans="2:47" s="1" customFormat="1" ht="40.5">
      <c r="B511" s="35"/>
      <c r="D511" s="178" t="s">
        <v>1415</v>
      </c>
      <c r="F511" s="180" t="s">
        <v>1135</v>
      </c>
      <c r="I511" s="134"/>
      <c r="L511" s="35"/>
      <c r="M511" s="65"/>
      <c r="N511" s="36"/>
      <c r="O511" s="36"/>
      <c r="P511" s="36"/>
      <c r="Q511" s="36"/>
      <c r="R511" s="36"/>
      <c r="S511" s="36"/>
      <c r="T511" s="66"/>
      <c r="AT511" s="18" t="s">
        <v>1415</v>
      </c>
      <c r="AU511" s="18" t="s">
        <v>1360</v>
      </c>
    </row>
    <row r="512" spans="2:51" s="11" customFormat="1" ht="13.5">
      <c r="B512" s="181"/>
      <c r="D512" s="178" t="s">
        <v>1417</v>
      </c>
      <c r="E512" s="190" t="s">
        <v>1299</v>
      </c>
      <c r="F512" s="199" t="s">
        <v>775</v>
      </c>
      <c r="H512" s="200">
        <v>3</v>
      </c>
      <c r="I512" s="186"/>
      <c r="L512" s="181"/>
      <c r="M512" s="187"/>
      <c r="N512" s="188"/>
      <c r="O512" s="188"/>
      <c r="P512" s="188"/>
      <c r="Q512" s="188"/>
      <c r="R512" s="188"/>
      <c r="S512" s="188"/>
      <c r="T512" s="189"/>
      <c r="AT512" s="190" t="s">
        <v>1417</v>
      </c>
      <c r="AU512" s="190" t="s">
        <v>1360</v>
      </c>
      <c r="AV512" s="11" t="s">
        <v>1360</v>
      </c>
      <c r="AW512" s="11" t="s">
        <v>1316</v>
      </c>
      <c r="AX512" s="11" t="s">
        <v>1300</v>
      </c>
      <c r="AY512" s="190" t="s">
        <v>1404</v>
      </c>
    </row>
    <row r="513" spans="2:51" s="12" customFormat="1" ht="13.5">
      <c r="B513" s="191"/>
      <c r="D513" s="182" t="s">
        <v>1417</v>
      </c>
      <c r="E513" s="211" t="s">
        <v>1299</v>
      </c>
      <c r="F513" s="212" t="s">
        <v>665</v>
      </c>
      <c r="H513" s="213" t="s">
        <v>1299</v>
      </c>
      <c r="I513" s="195"/>
      <c r="L513" s="191"/>
      <c r="M513" s="196"/>
      <c r="N513" s="197"/>
      <c r="O513" s="197"/>
      <c r="P513" s="197"/>
      <c r="Q513" s="197"/>
      <c r="R513" s="197"/>
      <c r="S513" s="197"/>
      <c r="T513" s="198"/>
      <c r="AT513" s="194" t="s">
        <v>1417</v>
      </c>
      <c r="AU513" s="194" t="s">
        <v>1360</v>
      </c>
      <c r="AV513" s="12" t="s">
        <v>1300</v>
      </c>
      <c r="AW513" s="12" t="s">
        <v>1316</v>
      </c>
      <c r="AX513" s="12" t="s">
        <v>1352</v>
      </c>
      <c r="AY513" s="194" t="s">
        <v>1404</v>
      </c>
    </row>
    <row r="514" spans="2:65" s="1" customFormat="1" ht="22.5" customHeight="1">
      <c r="B514" s="165"/>
      <c r="C514" s="214" t="s">
        <v>1233</v>
      </c>
      <c r="D514" s="214" t="s">
        <v>841</v>
      </c>
      <c r="E514" s="215" t="s">
        <v>1153</v>
      </c>
      <c r="F514" s="216" t="s">
        <v>1154</v>
      </c>
      <c r="G514" s="217" t="s">
        <v>915</v>
      </c>
      <c r="H514" s="218">
        <v>3</v>
      </c>
      <c r="I514" s="219"/>
      <c r="J514" s="220">
        <f>ROUND(I514*H514,2)</f>
        <v>0</v>
      </c>
      <c r="K514" s="216" t="s">
        <v>1410</v>
      </c>
      <c r="L514" s="221"/>
      <c r="M514" s="222" t="s">
        <v>1299</v>
      </c>
      <c r="N514" s="223" t="s">
        <v>1323</v>
      </c>
      <c r="O514" s="36"/>
      <c r="P514" s="175">
        <f>O514*H514</f>
        <v>0</v>
      </c>
      <c r="Q514" s="175">
        <v>0.006</v>
      </c>
      <c r="R514" s="175">
        <f>Q514*H514</f>
        <v>0.018000000000000002</v>
      </c>
      <c r="S514" s="175">
        <v>0</v>
      </c>
      <c r="T514" s="176">
        <f>S514*H514</f>
        <v>0</v>
      </c>
      <c r="AR514" s="18" t="s">
        <v>1469</v>
      </c>
      <c r="AT514" s="18" t="s">
        <v>841</v>
      </c>
      <c r="AU514" s="18" t="s">
        <v>1360</v>
      </c>
      <c r="AY514" s="18" t="s">
        <v>1404</v>
      </c>
      <c r="BE514" s="177">
        <f>IF(N514="základní",J514,0)</f>
        <v>0</v>
      </c>
      <c r="BF514" s="177">
        <f>IF(N514="snížená",J514,0)</f>
        <v>0</v>
      </c>
      <c r="BG514" s="177">
        <f>IF(N514="zákl. přenesená",J514,0)</f>
        <v>0</v>
      </c>
      <c r="BH514" s="177">
        <f>IF(N514="sníž. přenesená",J514,0)</f>
        <v>0</v>
      </c>
      <c r="BI514" s="177">
        <f>IF(N514="nulová",J514,0)</f>
        <v>0</v>
      </c>
      <c r="BJ514" s="18" t="s">
        <v>1300</v>
      </c>
      <c r="BK514" s="177">
        <f>ROUND(I514*H514,2)</f>
        <v>0</v>
      </c>
      <c r="BL514" s="18" t="s">
        <v>1411</v>
      </c>
      <c r="BM514" s="18" t="s">
        <v>1155</v>
      </c>
    </row>
    <row r="515" spans="2:47" s="1" customFormat="1" ht="27">
      <c r="B515" s="35"/>
      <c r="D515" s="182" t="s">
        <v>1413</v>
      </c>
      <c r="F515" s="227" t="s">
        <v>1156</v>
      </c>
      <c r="I515" s="134"/>
      <c r="L515" s="35"/>
      <c r="M515" s="65"/>
      <c r="N515" s="36"/>
      <c r="O515" s="36"/>
      <c r="P515" s="36"/>
      <c r="Q515" s="36"/>
      <c r="R515" s="36"/>
      <c r="S515" s="36"/>
      <c r="T515" s="66"/>
      <c r="AT515" s="18" t="s">
        <v>1413</v>
      </c>
      <c r="AU515" s="18" t="s">
        <v>1360</v>
      </c>
    </row>
    <row r="516" spans="2:65" s="1" customFormat="1" ht="22.5" customHeight="1">
      <c r="B516" s="165"/>
      <c r="C516" s="214" t="s">
        <v>1240</v>
      </c>
      <c r="D516" s="214" t="s">
        <v>841</v>
      </c>
      <c r="E516" s="215" t="s">
        <v>1158</v>
      </c>
      <c r="F516" s="216" t="s">
        <v>1159</v>
      </c>
      <c r="G516" s="217" t="s">
        <v>915</v>
      </c>
      <c r="H516" s="218">
        <v>3</v>
      </c>
      <c r="I516" s="219"/>
      <c r="J516" s="220">
        <f>ROUND(I516*H516,2)</f>
        <v>0</v>
      </c>
      <c r="K516" s="216" t="s">
        <v>1410</v>
      </c>
      <c r="L516" s="221"/>
      <c r="M516" s="222" t="s">
        <v>1299</v>
      </c>
      <c r="N516" s="223" t="s">
        <v>1323</v>
      </c>
      <c r="O516" s="36"/>
      <c r="P516" s="175">
        <f>O516*H516</f>
        <v>0</v>
      </c>
      <c r="Q516" s="175">
        <v>0.06</v>
      </c>
      <c r="R516" s="175">
        <f>Q516*H516</f>
        <v>0.18</v>
      </c>
      <c r="S516" s="175">
        <v>0</v>
      </c>
      <c r="T516" s="176">
        <f>S516*H516</f>
        <v>0</v>
      </c>
      <c r="AR516" s="18" t="s">
        <v>1469</v>
      </c>
      <c r="AT516" s="18" t="s">
        <v>841</v>
      </c>
      <c r="AU516" s="18" t="s">
        <v>1360</v>
      </c>
      <c r="AY516" s="18" t="s">
        <v>1404</v>
      </c>
      <c r="BE516" s="177">
        <f>IF(N516="základní",J516,0)</f>
        <v>0</v>
      </c>
      <c r="BF516" s="177">
        <f>IF(N516="snížená",J516,0)</f>
        <v>0</v>
      </c>
      <c r="BG516" s="177">
        <f>IF(N516="zákl. přenesená",J516,0)</f>
        <v>0</v>
      </c>
      <c r="BH516" s="177">
        <f>IF(N516="sníž. přenesená",J516,0)</f>
        <v>0</v>
      </c>
      <c r="BI516" s="177">
        <f>IF(N516="nulová",J516,0)</f>
        <v>0</v>
      </c>
      <c r="BJ516" s="18" t="s">
        <v>1300</v>
      </c>
      <c r="BK516" s="177">
        <f>ROUND(I516*H516,2)</f>
        <v>0</v>
      </c>
      <c r="BL516" s="18" t="s">
        <v>1411</v>
      </c>
      <c r="BM516" s="18" t="s">
        <v>1160</v>
      </c>
    </row>
    <row r="517" spans="2:47" s="1" customFormat="1" ht="27">
      <c r="B517" s="35"/>
      <c r="D517" s="182" t="s">
        <v>1413</v>
      </c>
      <c r="F517" s="227" t="s">
        <v>1161</v>
      </c>
      <c r="I517" s="134"/>
      <c r="L517" s="35"/>
      <c r="M517" s="65"/>
      <c r="N517" s="36"/>
      <c r="O517" s="36"/>
      <c r="P517" s="36"/>
      <c r="Q517" s="36"/>
      <c r="R517" s="36"/>
      <c r="S517" s="36"/>
      <c r="T517" s="66"/>
      <c r="AT517" s="18" t="s">
        <v>1413</v>
      </c>
      <c r="AU517" s="18" t="s">
        <v>1360</v>
      </c>
    </row>
    <row r="518" spans="2:65" s="1" customFormat="1" ht="22.5" customHeight="1">
      <c r="B518" s="165"/>
      <c r="C518" s="214" t="s">
        <v>1248</v>
      </c>
      <c r="D518" s="214" t="s">
        <v>841</v>
      </c>
      <c r="E518" s="215" t="s">
        <v>1163</v>
      </c>
      <c r="F518" s="216" t="s">
        <v>1164</v>
      </c>
      <c r="G518" s="217" t="s">
        <v>915</v>
      </c>
      <c r="H518" s="218">
        <v>3</v>
      </c>
      <c r="I518" s="219"/>
      <c r="J518" s="220">
        <f>ROUND(I518*H518,2)</f>
        <v>0</v>
      </c>
      <c r="K518" s="216" t="s">
        <v>1410</v>
      </c>
      <c r="L518" s="221"/>
      <c r="M518" s="222" t="s">
        <v>1299</v>
      </c>
      <c r="N518" s="223" t="s">
        <v>1323</v>
      </c>
      <c r="O518" s="36"/>
      <c r="P518" s="175">
        <f>O518*H518</f>
        <v>0</v>
      </c>
      <c r="Q518" s="175">
        <v>0.058</v>
      </c>
      <c r="R518" s="175">
        <f>Q518*H518</f>
        <v>0.17400000000000002</v>
      </c>
      <c r="S518" s="175">
        <v>0</v>
      </c>
      <c r="T518" s="176">
        <f>S518*H518</f>
        <v>0</v>
      </c>
      <c r="AR518" s="18" t="s">
        <v>1469</v>
      </c>
      <c r="AT518" s="18" t="s">
        <v>841</v>
      </c>
      <c r="AU518" s="18" t="s">
        <v>1360</v>
      </c>
      <c r="AY518" s="18" t="s">
        <v>1404</v>
      </c>
      <c r="BE518" s="177">
        <f>IF(N518="základní",J518,0)</f>
        <v>0</v>
      </c>
      <c r="BF518" s="177">
        <f>IF(N518="snížená",J518,0)</f>
        <v>0</v>
      </c>
      <c r="BG518" s="177">
        <f>IF(N518="zákl. přenesená",J518,0)</f>
        <v>0</v>
      </c>
      <c r="BH518" s="177">
        <f>IF(N518="sníž. přenesená",J518,0)</f>
        <v>0</v>
      </c>
      <c r="BI518" s="177">
        <f>IF(N518="nulová",J518,0)</f>
        <v>0</v>
      </c>
      <c r="BJ518" s="18" t="s">
        <v>1300</v>
      </c>
      <c r="BK518" s="177">
        <f>ROUND(I518*H518,2)</f>
        <v>0</v>
      </c>
      <c r="BL518" s="18" t="s">
        <v>1411</v>
      </c>
      <c r="BM518" s="18" t="s">
        <v>1165</v>
      </c>
    </row>
    <row r="519" spans="2:47" s="1" customFormat="1" ht="27">
      <c r="B519" s="35"/>
      <c r="D519" s="182" t="s">
        <v>1413</v>
      </c>
      <c r="F519" s="227" t="s">
        <v>1166</v>
      </c>
      <c r="I519" s="134"/>
      <c r="L519" s="35"/>
      <c r="M519" s="65"/>
      <c r="N519" s="36"/>
      <c r="O519" s="36"/>
      <c r="P519" s="36"/>
      <c r="Q519" s="36"/>
      <c r="R519" s="36"/>
      <c r="S519" s="36"/>
      <c r="T519" s="66"/>
      <c r="AT519" s="18" t="s">
        <v>1413</v>
      </c>
      <c r="AU519" s="18" t="s">
        <v>1360</v>
      </c>
    </row>
    <row r="520" spans="2:65" s="1" customFormat="1" ht="22.5" customHeight="1">
      <c r="B520" s="165"/>
      <c r="C520" s="166" t="s">
        <v>1253</v>
      </c>
      <c r="D520" s="166" t="s">
        <v>1406</v>
      </c>
      <c r="E520" s="167" t="s">
        <v>37</v>
      </c>
      <c r="F520" s="168" t="s">
        <v>38</v>
      </c>
      <c r="G520" s="169" t="s">
        <v>915</v>
      </c>
      <c r="H520" s="170">
        <v>1</v>
      </c>
      <c r="I520" s="171"/>
      <c r="J520" s="172">
        <f>ROUND(I520*H520,2)</f>
        <v>0</v>
      </c>
      <c r="K520" s="168" t="s">
        <v>1410</v>
      </c>
      <c r="L520" s="35"/>
      <c r="M520" s="173" t="s">
        <v>1299</v>
      </c>
      <c r="N520" s="174" t="s">
        <v>1323</v>
      </c>
      <c r="O520" s="36"/>
      <c r="P520" s="175">
        <f>O520*H520</f>
        <v>0</v>
      </c>
      <c r="Q520" s="175">
        <v>0.32974</v>
      </c>
      <c r="R520" s="175">
        <f>Q520*H520</f>
        <v>0.32974</v>
      </c>
      <c r="S520" s="175">
        <v>0</v>
      </c>
      <c r="T520" s="176">
        <f>S520*H520</f>
        <v>0</v>
      </c>
      <c r="AR520" s="18" t="s">
        <v>1411</v>
      </c>
      <c r="AT520" s="18" t="s">
        <v>1406</v>
      </c>
      <c r="AU520" s="18" t="s">
        <v>1360</v>
      </c>
      <c r="AY520" s="18" t="s">
        <v>1404</v>
      </c>
      <c r="BE520" s="177">
        <f>IF(N520="základní",J520,0)</f>
        <v>0</v>
      </c>
      <c r="BF520" s="177">
        <f>IF(N520="snížená",J520,0)</f>
        <v>0</v>
      </c>
      <c r="BG520" s="177">
        <f>IF(N520="zákl. přenesená",J520,0)</f>
        <v>0</v>
      </c>
      <c r="BH520" s="177">
        <f>IF(N520="sníž. přenesená",J520,0)</f>
        <v>0</v>
      </c>
      <c r="BI520" s="177">
        <f>IF(N520="nulová",J520,0)</f>
        <v>0</v>
      </c>
      <c r="BJ520" s="18" t="s">
        <v>1300</v>
      </c>
      <c r="BK520" s="177">
        <f>ROUND(I520*H520,2)</f>
        <v>0</v>
      </c>
      <c r="BL520" s="18" t="s">
        <v>1411</v>
      </c>
      <c r="BM520" s="18" t="s">
        <v>39</v>
      </c>
    </row>
    <row r="521" spans="2:47" s="1" customFormat="1" ht="13.5">
      <c r="B521" s="35"/>
      <c r="D521" s="178" t="s">
        <v>1413</v>
      </c>
      <c r="F521" s="179" t="s">
        <v>38</v>
      </c>
      <c r="I521" s="134"/>
      <c r="L521" s="35"/>
      <c r="M521" s="65"/>
      <c r="N521" s="36"/>
      <c r="O521" s="36"/>
      <c r="P521" s="36"/>
      <c r="Q521" s="36"/>
      <c r="R521" s="36"/>
      <c r="S521" s="36"/>
      <c r="T521" s="66"/>
      <c r="AT521" s="18" t="s">
        <v>1413</v>
      </c>
      <c r="AU521" s="18" t="s">
        <v>1360</v>
      </c>
    </row>
    <row r="522" spans="2:47" s="1" customFormat="1" ht="108">
      <c r="B522" s="35"/>
      <c r="D522" s="178" t="s">
        <v>1415</v>
      </c>
      <c r="F522" s="180" t="s">
        <v>1172</v>
      </c>
      <c r="I522" s="134"/>
      <c r="L522" s="35"/>
      <c r="M522" s="65"/>
      <c r="N522" s="36"/>
      <c r="O522" s="36"/>
      <c r="P522" s="36"/>
      <c r="Q522" s="36"/>
      <c r="R522" s="36"/>
      <c r="S522" s="36"/>
      <c r="T522" s="66"/>
      <c r="AT522" s="18" t="s">
        <v>1415</v>
      </c>
      <c r="AU522" s="18" t="s">
        <v>1360</v>
      </c>
    </row>
    <row r="523" spans="2:51" s="11" customFormat="1" ht="13.5">
      <c r="B523" s="181"/>
      <c r="D523" s="182" t="s">
        <v>1417</v>
      </c>
      <c r="E523" s="183" t="s">
        <v>1299</v>
      </c>
      <c r="F523" s="184" t="s">
        <v>40</v>
      </c>
      <c r="H523" s="185">
        <v>1</v>
      </c>
      <c r="I523" s="186"/>
      <c r="L523" s="181"/>
      <c r="M523" s="187"/>
      <c r="N523" s="188"/>
      <c r="O523" s="188"/>
      <c r="P523" s="188"/>
      <c r="Q523" s="188"/>
      <c r="R523" s="188"/>
      <c r="S523" s="188"/>
      <c r="T523" s="189"/>
      <c r="AT523" s="190" t="s">
        <v>1417</v>
      </c>
      <c r="AU523" s="190" t="s">
        <v>1360</v>
      </c>
      <c r="AV523" s="11" t="s">
        <v>1360</v>
      </c>
      <c r="AW523" s="11" t="s">
        <v>1316</v>
      </c>
      <c r="AX523" s="11" t="s">
        <v>1300</v>
      </c>
      <c r="AY523" s="190" t="s">
        <v>1404</v>
      </c>
    </row>
    <row r="524" spans="2:65" s="1" customFormat="1" ht="22.5" customHeight="1">
      <c r="B524" s="165"/>
      <c r="C524" s="166" t="s">
        <v>1258</v>
      </c>
      <c r="D524" s="166" t="s">
        <v>1406</v>
      </c>
      <c r="E524" s="167" t="s">
        <v>1175</v>
      </c>
      <c r="F524" s="168" t="s">
        <v>1176</v>
      </c>
      <c r="G524" s="169" t="s">
        <v>1427</v>
      </c>
      <c r="H524" s="170">
        <v>0.35</v>
      </c>
      <c r="I524" s="171"/>
      <c r="J524" s="172">
        <f>ROUND(I524*H524,2)</f>
        <v>0</v>
      </c>
      <c r="K524" s="168" t="s">
        <v>1410</v>
      </c>
      <c r="L524" s="35"/>
      <c r="M524" s="173" t="s">
        <v>1299</v>
      </c>
      <c r="N524" s="174" t="s">
        <v>1323</v>
      </c>
      <c r="O524" s="36"/>
      <c r="P524" s="175">
        <f>O524*H524</f>
        <v>0</v>
      </c>
      <c r="Q524" s="175">
        <v>0</v>
      </c>
      <c r="R524" s="175">
        <f>Q524*H524</f>
        <v>0</v>
      </c>
      <c r="S524" s="175">
        <v>0</v>
      </c>
      <c r="T524" s="176">
        <f>S524*H524</f>
        <v>0</v>
      </c>
      <c r="AR524" s="18" t="s">
        <v>1411</v>
      </c>
      <c r="AT524" s="18" t="s">
        <v>1406</v>
      </c>
      <c r="AU524" s="18" t="s">
        <v>1360</v>
      </c>
      <c r="AY524" s="18" t="s">
        <v>1404</v>
      </c>
      <c r="BE524" s="177">
        <f>IF(N524="základní",J524,0)</f>
        <v>0</v>
      </c>
      <c r="BF524" s="177">
        <f>IF(N524="snížená",J524,0)</f>
        <v>0</v>
      </c>
      <c r="BG524" s="177">
        <f>IF(N524="zákl. přenesená",J524,0)</f>
        <v>0</v>
      </c>
      <c r="BH524" s="177">
        <f>IF(N524="sníž. přenesená",J524,0)</f>
        <v>0</v>
      </c>
      <c r="BI524" s="177">
        <f>IF(N524="nulová",J524,0)</f>
        <v>0</v>
      </c>
      <c r="BJ524" s="18" t="s">
        <v>1300</v>
      </c>
      <c r="BK524" s="177">
        <f>ROUND(I524*H524,2)</f>
        <v>0</v>
      </c>
      <c r="BL524" s="18" t="s">
        <v>1411</v>
      </c>
      <c r="BM524" s="18" t="s">
        <v>1177</v>
      </c>
    </row>
    <row r="525" spans="2:47" s="1" customFormat="1" ht="13.5">
      <c r="B525" s="35"/>
      <c r="D525" s="178" t="s">
        <v>1413</v>
      </c>
      <c r="F525" s="179" t="s">
        <v>1178</v>
      </c>
      <c r="I525" s="134"/>
      <c r="L525" s="35"/>
      <c r="M525" s="65"/>
      <c r="N525" s="36"/>
      <c r="O525" s="36"/>
      <c r="P525" s="36"/>
      <c r="Q525" s="36"/>
      <c r="R525" s="36"/>
      <c r="S525" s="36"/>
      <c r="T525" s="66"/>
      <c r="AT525" s="18" t="s">
        <v>1413</v>
      </c>
      <c r="AU525" s="18" t="s">
        <v>1360</v>
      </c>
    </row>
    <row r="526" spans="2:47" s="1" customFormat="1" ht="40.5">
      <c r="B526" s="35"/>
      <c r="D526" s="178" t="s">
        <v>1415</v>
      </c>
      <c r="F526" s="180" t="s">
        <v>1179</v>
      </c>
      <c r="I526" s="134"/>
      <c r="L526" s="35"/>
      <c r="M526" s="65"/>
      <c r="N526" s="36"/>
      <c r="O526" s="36"/>
      <c r="P526" s="36"/>
      <c r="Q526" s="36"/>
      <c r="R526" s="36"/>
      <c r="S526" s="36"/>
      <c r="T526" s="66"/>
      <c r="AT526" s="18" t="s">
        <v>1415</v>
      </c>
      <c r="AU526" s="18" t="s">
        <v>1360</v>
      </c>
    </row>
    <row r="527" spans="2:51" s="11" customFormat="1" ht="13.5">
      <c r="B527" s="181"/>
      <c r="D527" s="178" t="s">
        <v>1417</v>
      </c>
      <c r="E527" s="190" t="s">
        <v>1299</v>
      </c>
      <c r="F527" s="199" t="s">
        <v>41</v>
      </c>
      <c r="H527" s="200">
        <v>0.15</v>
      </c>
      <c r="I527" s="186"/>
      <c r="L527" s="181"/>
      <c r="M527" s="187"/>
      <c r="N527" s="188"/>
      <c r="O527" s="188"/>
      <c r="P527" s="188"/>
      <c r="Q527" s="188"/>
      <c r="R527" s="188"/>
      <c r="S527" s="188"/>
      <c r="T527" s="189"/>
      <c r="AT527" s="190" t="s">
        <v>1417</v>
      </c>
      <c r="AU527" s="190" t="s">
        <v>1360</v>
      </c>
      <c r="AV527" s="11" t="s">
        <v>1360</v>
      </c>
      <c r="AW527" s="11" t="s">
        <v>1316</v>
      </c>
      <c r="AX527" s="11" t="s">
        <v>1352</v>
      </c>
      <c r="AY527" s="190" t="s">
        <v>1404</v>
      </c>
    </row>
    <row r="528" spans="2:51" s="11" customFormat="1" ht="13.5">
      <c r="B528" s="181"/>
      <c r="D528" s="178" t="s">
        <v>1417</v>
      </c>
      <c r="E528" s="190" t="s">
        <v>1299</v>
      </c>
      <c r="F528" s="199" t="s">
        <v>42</v>
      </c>
      <c r="H528" s="200">
        <v>0.2</v>
      </c>
      <c r="I528" s="186"/>
      <c r="L528" s="181"/>
      <c r="M528" s="187"/>
      <c r="N528" s="188"/>
      <c r="O528" s="188"/>
      <c r="P528" s="188"/>
      <c r="Q528" s="188"/>
      <c r="R528" s="188"/>
      <c r="S528" s="188"/>
      <c r="T528" s="189"/>
      <c r="AT528" s="190" t="s">
        <v>1417</v>
      </c>
      <c r="AU528" s="190" t="s">
        <v>1360</v>
      </c>
      <c r="AV528" s="11" t="s">
        <v>1360</v>
      </c>
      <c r="AW528" s="11" t="s">
        <v>1316</v>
      </c>
      <c r="AX528" s="11" t="s">
        <v>1352</v>
      </c>
      <c r="AY528" s="190" t="s">
        <v>1404</v>
      </c>
    </row>
    <row r="529" spans="2:51" s="13" customFormat="1" ht="13.5">
      <c r="B529" s="201"/>
      <c r="D529" s="182" t="s">
        <v>1417</v>
      </c>
      <c r="E529" s="202" t="s">
        <v>1299</v>
      </c>
      <c r="F529" s="203" t="s">
        <v>1436</v>
      </c>
      <c r="H529" s="204">
        <v>0.35</v>
      </c>
      <c r="I529" s="205"/>
      <c r="L529" s="201"/>
      <c r="M529" s="206"/>
      <c r="N529" s="207"/>
      <c r="O529" s="207"/>
      <c r="P529" s="207"/>
      <c r="Q529" s="207"/>
      <c r="R529" s="207"/>
      <c r="S529" s="207"/>
      <c r="T529" s="208"/>
      <c r="AT529" s="209" t="s">
        <v>1417</v>
      </c>
      <c r="AU529" s="209" t="s">
        <v>1360</v>
      </c>
      <c r="AV529" s="13" t="s">
        <v>1411</v>
      </c>
      <c r="AW529" s="13" t="s">
        <v>1316</v>
      </c>
      <c r="AX529" s="13" t="s">
        <v>1300</v>
      </c>
      <c r="AY529" s="209" t="s">
        <v>1404</v>
      </c>
    </row>
    <row r="530" spans="2:65" s="1" customFormat="1" ht="22.5" customHeight="1">
      <c r="B530" s="165"/>
      <c r="C530" s="166" t="s">
        <v>1263</v>
      </c>
      <c r="D530" s="166" t="s">
        <v>1406</v>
      </c>
      <c r="E530" s="167" t="s">
        <v>43</v>
      </c>
      <c r="F530" s="168" t="s">
        <v>1183</v>
      </c>
      <c r="G530" s="169" t="s">
        <v>1184</v>
      </c>
      <c r="H530" s="170">
        <v>1</v>
      </c>
      <c r="I530" s="171"/>
      <c r="J530" s="172">
        <f>ROUND(I530*H530,2)</f>
        <v>0</v>
      </c>
      <c r="K530" s="168" t="s">
        <v>1299</v>
      </c>
      <c r="L530" s="35"/>
      <c r="M530" s="173" t="s">
        <v>1299</v>
      </c>
      <c r="N530" s="174" t="s">
        <v>1323</v>
      </c>
      <c r="O530" s="36"/>
      <c r="P530" s="175">
        <f>O530*H530</f>
        <v>0</v>
      </c>
      <c r="Q530" s="175">
        <v>0</v>
      </c>
      <c r="R530" s="175">
        <f>Q530*H530</f>
        <v>0</v>
      </c>
      <c r="S530" s="175">
        <v>0.3409</v>
      </c>
      <c r="T530" s="176">
        <f>S530*H530</f>
        <v>0.3409</v>
      </c>
      <c r="AR530" s="18" t="s">
        <v>1411</v>
      </c>
      <c r="AT530" s="18" t="s">
        <v>1406</v>
      </c>
      <c r="AU530" s="18" t="s">
        <v>1360</v>
      </c>
      <c r="AY530" s="18" t="s">
        <v>1404</v>
      </c>
      <c r="BE530" s="177">
        <f>IF(N530="základní",J530,0)</f>
        <v>0</v>
      </c>
      <c r="BF530" s="177">
        <f>IF(N530="snížená",J530,0)</f>
        <v>0</v>
      </c>
      <c r="BG530" s="177">
        <f>IF(N530="zákl. přenesená",J530,0)</f>
        <v>0</v>
      </c>
      <c r="BH530" s="177">
        <f>IF(N530="sníž. přenesená",J530,0)</f>
        <v>0</v>
      </c>
      <c r="BI530" s="177">
        <f>IF(N530="nulová",J530,0)</f>
        <v>0</v>
      </c>
      <c r="BJ530" s="18" t="s">
        <v>1300</v>
      </c>
      <c r="BK530" s="177">
        <f>ROUND(I530*H530,2)</f>
        <v>0</v>
      </c>
      <c r="BL530" s="18" t="s">
        <v>1411</v>
      </c>
      <c r="BM530" s="18" t="s">
        <v>1185</v>
      </c>
    </row>
    <row r="531" spans="2:47" s="1" customFormat="1" ht="13.5">
      <c r="B531" s="35"/>
      <c r="D531" s="178" t="s">
        <v>1413</v>
      </c>
      <c r="F531" s="179" t="s">
        <v>1186</v>
      </c>
      <c r="I531" s="134"/>
      <c r="L531" s="35"/>
      <c r="M531" s="65"/>
      <c r="N531" s="36"/>
      <c r="O531" s="36"/>
      <c r="P531" s="36"/>
      <c r="Q531" s="36"/>
      <c r="R531" s="36"/>
      <c r="S531" s="36"/>
      <c r="T531" s="66"/>
      <c r="AT531" s="18" t="s">
        <v>1413</v>
      </c>
      <c r="AU531" s="18" t="s">
        <v>1360</v>
      </c>
    </row>
    <row r="532" spans="2:51" s="11" customFormat="1" ht="13.5">
      <c r="B532" s="181"/>
      <c r="D532" s="178" t="s">
        <v>1417</v>
      </c>
      <c r="E532" s="190" t="s">
        <v>1299</v>
      </c>
      <c r="F532" s="199" t="s">
        <v>44</v>
      </c>
      <c r="H532" s="200">
        <v>1</v>
      </c>
      <c r="I532" s="186"/>
      <c r="L532" s="181"/>
      <c r="M532" s="187"/>
      <c r="N532" s="188"/>
      <c r="O532" s="188"/>
      <c r="P532" s="188"/>
      <c r="Q532" s="188"/>
      <c r="R532" s="188"/>
      <c r="S532" s="188"/>
      <c r="T532" s="189"/>
      <c r="AT532" s="190" t="s">
        <v>1417</v>
      </c>
      <c r="AU532" s="190" t="s">
        <v>1360</v>
      </c>
      <c r="AV532" s="11" t="s">
        <v>1360</v>
      </c>
      <c r="AW532" s="11" t="s">
        <v>1316</v>
      </c>
      <c r="AX532" s="11" t="s">
        <v>1300</v>
      </c>
      <c r="AY532" s="190" t="s">
        <v>1404</v>
      </c>
    </row>
    <row r="533" spans="2:63" s="10" customFormat="1" ht="29.25" customHeight="1">
      <c r="B533" s="151"/>
      <c r="D533" s="162" t="s">
        <v>1351</v>
      </c>
      <c r="E533" s="163" t="s">
        <v>1474</v>
      </c>
      <c r="F533" s="163" t="s">
        <v>1188</v>
      </c>
      <c r="I533" s="154"/>
      <c r="J533" s="164">
        <f>BK533</f>
        <v>0</v>
      </c>
      <c r="L533" s="151"/>
      <c r="M533" s="156"/>
      <c r="N533" s="157"/>
      <c r="O533" s="157"/>
      <c r="P533" s="158">
        <f>SUM(P534:P670)</f>
        <v>0</v>
      </c>
      <c r="Q533" s="157"/>
      <c r="R533" s="158">
        <f>SUM(R534:R670)</f>
        <v>114.50793399999999</v>
      </c>
      <c r="S533" s="157"/>
      <c r="T533" s="159">
        <f>SUM(T534:T670)</f>
        <v>0</v>
      </c>
      <c r="AR533" s="152" t="s">
        <v>1300</v>
      </c>
      <c r="AT533" s="160" t="s">
        <v>1351</v>
      </c>
      <c r="AU533" s="160" t="s">
        <v>1300</v>
      </c>
      <c r="AY533" s="152" t="s">
        <v>1404</v>
      </c>
      <c r="BK533" s="161">
        <f>SUM(BK534:BK670)</f>
        <v>0</v>
      </c>
    </row>
    <row r="534" spans="2:65" s="1" customFormat="1" ht="22.5" customHeight="1">
      <c r="B534" s="165"/>
      <c r="C534" s="166" t="s">
        <v>1268</v>
      </c>
      <c r="D534" s="166" t="s">
        <v>1406</v>
      </c>
      <c r="E534" s="167" t="s">
        <v>1241</v>
      </c>
      <c r="F534" s="168" t="s">
        <v>1242</v>
      </c>
      <c r="G534" s="169" t="s">
        <v>915</v>
      </c>
      <c r="H534" s="170">
        <v>1</v>
      </c>
      <c r="I534" s="171"/>
      <c r="J534" s="172">
        <f>ROUND(I534*H534,2)</f>
        <v>0</v>
      </c>
      <c r="K534" s="168" t="s">
        <v>1410</v>
      </c>
      <c r="L534" s="35"/>
      <c r="M534" s="173" t="s">
        <v>1299</v>
      </c>
      <c r="N534" s="174" t="s">
        <v>1323</v>
      </c>
      <c r="O534" s="36"/>
      <c r="P534" s="175">
        <f>O534*H534</f>
        <v>0</v>
      </c>
      <c r="Q534" s="175">
        <v>0.0007</v>
      </c>
      <c r="R534" s="175">
        <f>Q534*H534</f>
        <v>0.0007</v>
      </c>
      <c r="S534" s="175">
        <v>0</v>
      </c>
      <c r="T534" s="176">
        <f>S534*H534</f>
        <v>0</v>
      </c>
      <c r="AR534" s="18" t="s">
        <v>1411</v>
      </c>
      <c r="AT534" s="18" t="s">
        <v>1406</v>
      </c>
      <c r="AU534" s="18" t="s">
        <v>1360</v>
      </c>
      <c r="AY534" s="18" t="s">
        <v>1404</v>
      </c>
      <c r="BE534" s="177">
        <f>IF(N534="základní",J534,0)</f>
        <v>0</v>
      </c>
      <c r="BF534" s="177">
        <f>IF(N534="snížená",J534,0)</f>
        <v>0</v>
      </c>
      <c r="BG534" s="177">
        <f>IF(N534="zákl. přenesená",J534,0)</f>
        <v>0</v>
      </c>
      <c r="BH534" s="177">
        <f>IF(N534="sníž. přenesená",J534,0)</f>
        <v>0</v>
      </c>
      <c r="BI534" s="177">
        <f>IF(N534="nulová",J534,0)</f>
        <v>0</v>
      </c>
      <c r="BJ534" s="18" t="s">
        <v>1300</v>
      </c>
      <c r="BK534" s="177">
        <f>ROUND(I534*H534,2)</f>
        <v>0</v>
      </c>
      <c r="BL534" s="18" t="s">
        <v>1411</v>
      </c>
      <c r="BM534" s="18" t="s">
        <v>1243</v>
      </c>
    </row>
    <row r="535" spans="2:47" s="1" customFormat="1" ht="13.5">
      <c r="B535" s="35"/>
      <c r="D535" s="178" t="s">
        <v>1413</v>
      </c>
      <c r="F535" s="179" t="s">
        <v>1244</v>
      </c>
      <c r="I535" s="134"/>
      <c r="L535" s="35"/>
      <c r="M535" s="65"/>
      <c r="N535" s="36"/>
      <c r="O535" s="36"/>
      <c r="P535" s="36"/>
      <c r="Q535" s="36"/>
      <c r="R535" s="36"/>
      <c r="S535" s="36"/>
      <c r="T535" s="66"/>
      <c r="AT535" s="18" t="s">
        <v>1413</v>
      </c>
      <c r="AU535" s="18" t="s">
        <v>1360</v>
      </c>
    </row>
    <row r="536" spans="2:47" s="1" customFormat="1" ht="148.5">
      <c r="B536" s="35"/>
      <c r="D536" s="178" t="s">
        <v>1415</v>
      </c>
      <c r="F536" s="180" t="s">
        <v>1245</v>
      </c>
      <c r="I536" s="134"/>
      <c r="L536" s="35"/>
      <c r="M536" s="65"/>
      <c r="N536" s="36"/>
      <c r="O536" s="36"/>
      <c r="P536" s="36"/>
      <c r="Q536" s="36"/>
      <c r="R536" s="36"/>
      <c r="S536" s="36"/>
      <c r="T536" s="66"/>
      <c r="AT536" s="18" t="s">
        <v>1415</v>
      </c>
      <c r="AU536" s="18" t="s">
        <v>1360</v>
      </c>
    </row>
    <row r="537" spans="2:51" s="12" customFormat="1" ht="13.5">
      <c r="B537" s="191"/>
      <c r="D537" s="178" t="s">
        <v>1417</v>
      </c>
      <c r="E537" s="192" t="s">
        <v>1299</v>
      </c>
      <c r="F537" s="193" t="s">
        <v>1246</v>
      </c>
      <c r="H537" s="194" t="s">
        <v>1299</v>
      </c>
      <c r="I537" s="195"/>
      <c r="L537" s="191"/>
      <c r="M537" s="196"/>
      <c r="N537" s="197"/>
      <c r="O537" s="197"/>
      <c r="P537" s="197"/>
      <c r="Q537" s="197"/>
      <c r="R537" s="197"/>
      <c r="S537" s="197"/>
      <c r="T537" s="198"/>
      <c r="AT537" s="194" t="s">
        <v>1417</v>
      </c>
      <c r="AU537" s="194" t="s">
        <v>1360</v>
      </c>
      <c r="AV537" s="12" t="s">
        <v>1300</v>
      </c>
      <c r="AW537" s="12" t="s">
        <v>1316</v>
      </c>
      <c r="AX537" s="12" t="s">
        <v>1352</v>
      </c>
      <c r="AY537" s="194" t="s">
        <v>1404</v>
      </c>
    </row>
    <row r="538" spans="2:51" s="11" customFormat="1" ht="13.5">
      <c r="B538" s="181"/>
      <c r="D538" s="182" t="s">
        <v>1417</v>
      </c>
      <c r="E538" s="183" t="s">
        <v>1299</v>
      </c>
      <c r="F538" s="184" t="s">
        <v>45</v>
      </c>
      <c r="H538" s="185">
        <v>1</v>
      </c>
      <c r="I538" s="186"/>
      <c r="L538" s="181"/>
      <c r="M538" s="187"/>
      <c r="N538" s="188"/>
      <c r="O538" s="188"/>
      <c r="P538" s="188"/>
      <c r="Q538" s="188"/>
      <c r="R538" s="188"/>
      <c r="S538" s="188"/>
      <c r="T538" s="189"/>
      <c r="AT538" s="190" t="s">
        <v>1417</v>
      </c>
      <c r="AU538" s="190" t="s">
        <v>1360</v>
      </c>
      <c r="AV538" s="11" t="s">
        <v>1360</v>
      </c>
      <c r="AW538" s="11" t="s">
        <v>1316</v>
      </c>
      <c r="AX538" s="11" t="s">
        <v>1300</v>
      </c>
      <c r="AY538" s="190" t="s">
        <v>1404</v>
      </c>
    </row>
    <row r="539" spans="2:65" s="1" customFormat="1" ht="22.5" customHeight="1">
      <c r="B539" s="165"/>
      <c r="C539" s="214" t="s">
        <v>1273</v>
      </c>
      <c r="D539" s="214" t="s">
        <v>841</v>
      </c>
      <c r="E539" s="215" t="s">
        <v>46</v>
      </c>
      <c r="F539" s="216" t="s">
        <v>47</v>
      </c>
      <c r="G539" s="217" t="s">
        <v>915</v>
      </c>
      <c r="H539" s="218">
        <v>1</v>
      </c>
      <c r="I539" s="219"/>
      <c r="J539" s="220">
        <f>ROUND(I539*H539,2)</f>
        <v>0</v>
      </c>
      <c r="K539" s="216" t="s">
        <v>1410</v>
      </c>
      <c r="L539" s="221"/>
      <c r="M539" s="222" t="s">
        <v>1299</v>
      </c>
      <c r="N539" s="223" t="s">
        <v>1323</v>
      </c>
      <c r="O539" s="36"/>
      <c r="P539" s="175">
        <f>O539*H539</f>
        <v>0</v>
      </c>
      <c r="Q539" s="175">
        <v>0.0021</v>
      </c>
      <c r="R539" s="175">
        <f>Q539*H539</f>
        <v>0.0021</v>
      </c>
      <c r="S539" s="175">
        <v>0</v>
      </c>
      <c r="T539" s="176">
        <f>S539*H539</f>
        <v>0</v>
      </c>
      <c r="AR539" s="18" t="s">
        <v>1469</v>
      </c>
      <c r="AT539" s="18" t="s">
        <v>841</v>
      </c>
      <c r="AU539" s="18" t="s">
        <v>1360</v>
      </c>
      <c r="AY539" s="18" t="s">
        <v>1404</v>
      </c>
      <c r="BE539" s="177">
        <f>IF(N539="základní",J539,0)</f>
        <v>0</v>
      </c>
      <c r="BF539" s="177">
        <f>IF(N539="snížená",J539,0)</f>
        <v>0</v>
      </c>
      <c r="BG539" s="177">
        <f>IF(N539="zákl. přenesená",J539,0)</f>
        <v>0</v>
      </c>
      <c r="BH539" s="177">
        <f>IF(N539="sníž. přenesená",J539,0)</f>
        <v>0</v>
      </c>
      <c r="BI539" s="177">
        <f>IF(N539="nulová",J539,0)</f>
        <v>0</v>
      </c>
      <c r="BJ539" s="18" t="s">
        <v>1300</v>
      </c>
      <c r="BK539" s="177">
        <f>ROUND(I539*H539,2)</f>
        <v>0</v>
      </c>
      <c r="BL539" s="18" t="s">
        <v>1411</v>
      </c>
      <c r="BM539" s="18" t="s">
        <v>48</v>
      </c>
    </row>
    <row r="540" spans="2:47" s="1" customFormat="1" ht="40.5">
      <c r="B540" s="35"/>
      <c r="D540" s="182" t="s">
        <v>1413</v>
      </c>
      <c r="F540" s="227" t="s">
        <v>49</v>
      </c>
      <c r="I540" s="134"/>
      <c r="L540" s="35"/>
      <c r="M540" s="65"/>
      <c r="N540" s="36"/>
      <c r="O540" s="36"/>
      <c r="P540" s="36"/>
      <c r="Q540" s="36"/>
      <c r="R540" s="36"/>
      <c r="S540" s="36"/>
      <c r="T540" s="66"/>
      <c r="AT540" s="18" t="s">
        <v>1413</v>
      </c>
      <c r="AU540" s="18" t="s">
        <v>1360</v>
      </c>
    </row>
    <row r="541" spans="2:65" s="1" customFormat="1" ht="22.5" customHeight="1">
      <c r="B541" s="165"/>
      <c r="C541" s="214" t="s">
        <v>435</v>
      </c>
      <c r="D541" s="214" t="s">
        <v>841</v>
      </c>
      <c r="E541" s="215" t="s">
        <v>1254</v>
      </c>
      <c r="F541" s="216" t="s">
        <v>1255</v>
      </c>
      <c r="G541" s="217" t="s">
        <v>915</v>
      </c>
      <c r="H541" s="218">
        <v>1</v>
      </c>
      <c r="I541" s="219"/>
      <c r="J541" s="220">
        <f>ROUND(I541*H541,2)</f>
        <v>0</v>
      </c>
      <c r="K541" s="216" t="s">
        <v>1410</v>
      </c>
      <c r="L541" s="221"/>
      <c r="M541" s="222" t="s">
        <v>1299</v>
      </c>
      <c r="N541" s="223" t="s">
        <v>1323</v>
      </c>
      <c r="O541" s="36"/>
      <c r="P541" s="175">
        <f>O541*H541</f>
        <v>0</v>
      </c>
      <c r="Q541" s="175">
        <v>0.0061</v>
      </c>
      <c r="R541" s="175">
        <f>Q541*H541</f>
        <v>0.0061</v>
      </c>
      <c r="S541" s="175">
        <v>0</v>
      </c>
      <c r="T541" s="176">
        <f>S541*H541</f>
        <v>0</v>
      </c>
      <c r="AR541" s="18" t="s">
        <v>1469</v>
      </c>
      <c r="AT541" s="18" t="s">
        <v>841</v>
      </c>
      <c r="AU541" s="18" t="s">
        <v>1360</v>
      </c>
      <c r="AY541" s="18" t="s">
        <v>1404</v>
      </c>
      <c r="BE541" s="177">
        <f>IF(N541="základní",J541,0)</f>
        <v>0</v>
      </c>
      <c r="BF541" s="177">
        <f>IF(N541="snížená",J541,0)</f>
        <v>0</v>
      </c>
      <c r="BG541" s="177">
        <f>IF(N541="zákl. přenesená",J541,0)</f>
        <v>0</v>
      </c>
      <c r="BH541" s="177">
        <f>IF(N541="sníž. přenesená",J541,0)</f>
        <v>0</v>
      </c>
      <c r="BI541" s="177">
        <f>IF(N541="nulová",J541,0)</f>
        <v>0</v>
      </c>
      <c r="BJ541" s="18" t="s">
        <v>1300</v>
      </c>
      <c r="BK541" s="177">
        <f>ROUND(I541*H541,2)</f>
        <v>0</v>
      </c>
      <c r="BL541" s="18" t="s">
        <v>1411</v>
      </c>
      <c r="BM541" s="18" t="s">
        <v>1256</v>
      </c>
    </row>
    <row r="542" spans="2:47" s="1" customFormat="1" ht="13.5">
      <c r="B542" s="35"/>
      <c r="D542" s="182" t="s">
        <v>1413</v>
      </c>
      <c r="F542" s="227" t="s">
        <v>1257</v>
      </c>
      <c r="I542" s="134"/>
      <c r="L542" s="35"/>
      <c r="M542" s="65"/>
      <c r="N542" s="36"/>
      <c r="O542" s="36"/>
      <c r="P542" s="36"/>
      <c r="Q542" s="36"/>
      <c r="R542" s="36"/>
      <c r="S542" s="36"/>
      <c r="T542" s="66"/>
      <c r="AT542" s="18" t="s">
        <v>1413</v>
      </c>
      <c r="AU542" s="18" t="s">
        <v>1360</v>
      </c>
    </row>
    <row r="543" spans="2:65" s="1" customFormat="1" ht="22.5" customHeight="1">
      <c r="B543" s="165"/>
      <c r="C543" s="214" t="s">
        <v>444</v>
      </c>
      <c r="D543" s="214" t="s">
        <v>841</v>
      </c>
      <c r="E543" s="215" t="s">
        <v>1259</v>
      </c>
      <c r="F543" s="216" t="s">
        <v>1260</v>
      </c>
      <c r="G543" s="217" t="s">
        <v>915</v>
      </c>
      <c r="H543" s="218">
        <v>1</v>
      </c>
      <c r="I543" s="219"/>
      <c r="J543" s="220">
        <f>ROUND(I543*H543,2)</f>
        <v>0</v>
      </c>
      <c r="K543" s="216" t="s">
        <v>1410</v>
      </c>
      <c r="L543" s="221"/>
      <c r="M543" s="222" t="s">
        <v>1299</v>
      </c>
      <c r="N543" s="223" t="s">
        <v>1323</v>
      </c>
      <c r="O543" s="36"/>
      <c r="P543" s="175">
        <f>O543*H543</f>
        <v>0</v>
      </c>
      <c r="Q543" s="175">
        <v>0.003</v>
      </c>
      <c r="R543" s="175">
        <f>Q543*H543</f>
        <v>0.003</v>
      </c>
      <c r="S543" s="175">
        <v>0</v>
      </c>
      <c r="T543" s="176">
        <f>S543*H543</f>
        <v>0</v>
      </c>
      <c r="AR543" s="18" t="s">
        <v>1469</v>
      </c>
      <c r="AT543" s="18" t="s">
        <v>841</v>
      </c>
      <c r="AU543" s="18" t="s">
        <v>1360</v>
      </c>
      <c r="AY543" s="18" t="s">
        <v>1404</v>
      </c>
      <c r="BE543" s="177">
        <f>IF(N543="základní",J543,0)</f>
        <v>0</v>
      </c>
      <c r="BF543" s="177">
        <f>IF(N543="snížená",J543,0)</f>
        <v>0</v>
      </c>
      <c r="BG543" s="177">
        <f>IF(N543="zákl. přenesená",J543,0)</f>
        <v>0</v>
      </c>
      <c r="BH543" s="177">
        <f>IF(N543="sníž. přenesená",J543,0)</f>
        <v>0</v>
      </c>
      <c r="BI543" s="177">
        <f>IF(N543="nulová",J543,0)</f>
        <v>0</v>
      </c>
      <c r="BJ543" s="18" t="s">
        <v>1300</v>
      </c>
      <c r="BK543" s="177">
        <f>ROUND(I543*H543,2)</f>
        <v>0</v>
      </c>
      <c r="BL543" s="18" t="s">
        <v>1411</v>
      </c>
      <c r="BM543" s="18" t="s">
        <v>1261</v>
      </c>
    </row>
    <row r="544" spans="2:47" s="1" customFormat="1" ht="13.5">
      <c r="B544" s="35"/>
      <c r="D544" s="182" t="s">
        <v>1413</v>
      </c>
      <c r="F544" s="227" t="s">
        <v>1262</v>
      </c>
      <c r="I544" s="134"/>
      <c r="L544" s="35"/>
      <c r="M544" s="65"/>
      <c r="N544" s="36"/>
      <c r="O544" s="36"/>
      <c r="P544" s="36"/>
      <c r="Q544" s="36"/>
      <c r="R544" s="36"/>
      <c r="S544" s="36"/>
      <c r="T544" s="66"/>
      <c r="AT544" s="18" t="s">
        <v>1413</v>
      </c>
      <c r="AU544" s="18" t="s">
        <v>1360</v>
      </c>
    </row>
    <row r="545" spans="2:65" s="1" customFormat="1" ht="22.5" customHeight="1">
      <c r="B545" s="165"/>
      <c r="C545" s="214" t="s">
        <v>454</v>
      </c>
      <c r="D545" s="214" t="s">
        <v>841</v>
      </c>
      <c r="E545" s="215" t="s">
        <v>1264</v>
      </c>
      <c r="F545" s="216" t="s">
        <v>1265</v>
      </c>
      <c r="G545" s="217" t="s">
        <v>915</v>
      </c>
      <c r="H545" s="218">
        <v>1</v>
      </c>
      <c r="I545" s="219"/>
      <c r="J545" s="220">
        <f>ROUND(I545*H545,2)</f>
        <v>0</v>
      </c>
      <c r="K545" s="216" t="s">
        <v>1410</v>
      </c>
      <c r="L545" s="221"/>
      <c r="M545" s="222" t="s">
        <v>1299</v>
      </c>
      <c r="N545" s="223" t="s">
        <v>1323</v>
      </c>
      <c r="O545" s="36"/>
      <c r="P545" s="175">
        <f>O545*H545</f>
        <v>0</v>
      </c>
      <c r="Q545" s="175">
        <v>0.0001</v>
      </c>
      <c r="R545" s="175">
        <f>Q545*H545</f>
        <v>0.0001</v>
      </c>
      <c r="S545" s="175">
        <v>0</v>
      </c>
      <c r="T545" s="176">
        <f>S545*H545</f>
        <v>0</v>
      </c>
      <c r="AR545" s="18" t="s">
        <v>1469</v>
      </c>
      <c r="AT545" s="18" t="s">
        <v>841</v>
      </c>
      <c r="AU545" s="18" t="s">
        <v>1360</v>
      </c>
      <c r="AY545" s="18" t="s">
        <v>1404</v>
      </c>
      <c r="BE545" s="177">
        <f>IF(N545="základní",J545,0)</f>
        <v>0</v>
      </c>
      <c r="BF545" s="177">
        <f>IF(N545="snížená",J545,0)</f>
        <v>0</v>
      </c>
      <c r="BG545" s="177">
        <f>IF(N545="zákl. přenesená",J545,0)</f>
        <v>0</v>
      </c>
      <c r="BH545" s="177">
        <f>IF(N545="sníž. přenesená",J545,0)</f>
        <v>0</v>
      </c>
      <c r="BI545" s="177">
        <f>IF(N545="nulová",J545,0)</f>
        <v>0</v>
      </c>
      <c r="BJ545" s="18" t="s">
        <v>1300</v>
      </c>
      <c r="BK545" s="177">
        <f>ROUND(I545*H545,2)</f>
        <v>0</v>
      </c>
      <c r="BL545" s="18" t="s">
        <v>1411</v>
      </c>
      <c r="BM545" s="18" t="s">
        <v>1266</v>
      </c>
    </row>
    <row r="546" spans="2:47" s="1" customFormat="1" ht="27">
      <c r="B546" s="35"/>
      <c r="D546" s="182" t="s">
        <v>1413</v>
      </c>
      <c r="F546" s="227" t="s">
        <v>1267</v>
      </c>
      <c r="I546" s="134"/>
      <c r="L546" s="35"/>
      <c r="M546" s="65"/>
      <c r="N546" s="36"/>
      <c r="O546" s="36"/>
      <c r="P546" s="36"/>
      <c r="Q546" s="36"/>
      <c r="R546" s="36"/>
      <c r="S546" s="36"/>
      <c r="T546" s="66"/>
      <c r="AT546" s="18" t="s">
        <v>1413</v>
      </c>
      <c r="AU546" s="18" t="s">
        <v>1360</v>
      </c>
    </row>
    <row r="547" spans="2:65" s="1" customFormat="1" ht="22.5" customHeight="1">
      <c r="B547" s="165"/>
      <c r="C547" s="214" t="s">
        <v>461</v>
      </c>
      <c r="D547" s="214" t="s">
        <v>841</v>
      </c>
      <c r="E547" s="215" t="s">
        <v>1269</v>
      </c>
      <c r="F547" s="216" t="s">
        <v>1270</v>
      </c>
      <c r="G547" s="217" t="s">
        <v>915</v>
      </c>
      <c r="H547" s="218">
        <v>2</v>
      </c>
      <c r="I547" s="219"/>
      <c r="J547" s="220">
        <f>ROUND(I547*H547,2)</f>
        <v>0</v>
      </c>
      <c r="K547" s="216" t="s">
        <v>1410</v>
      </c>
      <c r="L547" s="221"/>
      <c r="M547" s="222" t="s">
        <v>1299</v>
      </c>
      <c r="N547" s="223" t="s">
        <v>1323</v>
      </c>
      <c r="O547" s="36"/>
      <c r="P547" s="175">
        <f>O547*H547</f>
        <v>0</v>
      </c>
      <c r="Q547" s="175">
        <v>0.00035</v>
      </c>
      <c r="R547" s="175">
        <f>Q547*H547</f>
        <v>0.0007</v>
      </c>
      <c r="S547" s="175">
        <v>0</v>
      </c>
      <c r="T547" s="176">
        <f>S547*H547</f>
        <v>0</v>
      </c>
      <c r="AR547" s="18" t="s">
        <v>1469</v>
      </c>
      <c r="AT547" s="18" t="s">
        <v>841</v>
      </c>
      <c r="AU547" s="18" t="s">
        <v>1360</v>
      </c>
      <c r="AY547" s="18" t="s">
        <v>1404</v>
      </c>
      <c r="BE547" s="177">
        <f>IF(N547="základní",J547,0)</f>
        <v>0</v>
      </c>
      <c r="BF547" s="177">
        <f>IF(N547="snížená",J547,0)</f>
        <v>0</v>
      </c>
      <c r="BG547" s="177">
        <f>IF(N547="zákl. přenesená",J547,0)</f>
        <v>0</v>
      </c>
      <c r="BH547" s="177">
        <f>IF(N547="sníž. přenesená",J547,0)</f>
        <v>0</v>
      </c>
      <c r="BI547" s="177">
        <f>IF(N547="nulová",J547,0)</f>
        <v>0</v>
      </c>
      <c r="BJ547" s="18" t="s">
        <v>1300</v>
      </c>
      <c r="BK547" s="177">
        <f>ROUND(I547*H547,2)</f>
        <v>0</v>
      </c>
      <c r="BL547" s="18" t="s">
        <v>1411</v>
      </c>
      <c r="BM547" s="18" t="s">
        <v>1271</v>
      </c>
    </row>
    <row r="548" spans="2:47" s="1" customFormat="1" ht="13.5">
      <c r="B548" s="35"/>
      <c r="D548" s="178" t="s">
        <v>1413</v>
      </c>
      <c r="F548" s="179" t="s">
        <v>1270</v>
      </c>
      <c r="I548" s="134"/>
      <c r="L548" s="35"/>
      <c r="M548" s="65"/>
      <c r="N548" s="36"/>
      <c r="O548" s="36"/>
      <c r="P548" s="36"/>
      <c r="Q548" s="36"/>
      <c r="R548" s="36"/>
      <c r="S548" s="36"/>
      <c r="T548" s="66"/>
      <c r="AT548" s="18" t="s">
        <v>1413</v>
      </c>
      <c r="AU548" s="18" t="s">
        <v>1360</v>
      </c>
    </row>
    <row r="549" spans="2:51" s="11" customFormat="1" ht="13.5">
      <c r="B549" s="181"/>
      <c r="D549" s="182" t="s">
        <v>1417</v>
      </c>
      <c r="F549" s="184" t="s">
        <v>1272</v>
      </c>
      <c r="H549" s="185">
        <v>2</v>
      </c>
      <c r="I549" s="186"/>
      <c r="L549" s="181"/>
      <c r="M549" s="187"/>
      <c r="N549" s="188"/>
      <c r="O549" s="188"/>
      <c r="P549" s="188"/>
      <c r="Q549" s="188"/>
      <c r="R549" s="188"/>
      <c r="S549" s="188"/>
      <c r="T549" s="189"/>
      <c r="AT549" s="190" t="s">
        <v>1417</v>
      </c>
      <c r="AU549" s="190" t="s">
        <v>1360</v>
      </c>
      <c r="AV549" s="11" t="s">
        <v>1360</v>
      </c>
      <c r="AW549" s="11" t="s">
        <v>1281</v>
      </c>
      <c r="AX549" s="11" t="s">
        <v>1300</v>
      </c>
      <c r="AY549" s="190" t="s">
        <v>1404</v>
      </c>
    </row>
    <row r="550" spans="2:65" s="1" customFormat="1" ht="22.5" customHeight="1">
      <c r="B550" s="165"/>
      <c r="C550" s="166" t="s">
        <v>474</v>
      </c>
      <c r="D550" s="166" t="s">
        <v>1406</v>
      </c>
      <c r="E550" s="167" t="s">
        <v>445</v>
      </c>
      <c r="F550" s="168" t="s">
        <v>446</v>
      </c>
      <c r="G550" s="169" t="s">
        <v>881</v>
      </c>
      <c r="H550" s="170">
        <v>80.5</v>
      </c>
      <c r="I550" s="171"/>
      <c r="J550" s="172">
        <f>ROUND(I550*H550,2)</f>
        <v>0</v>
      </c>
      <c r="K550" s="168" t="s">
        <v>1410</v>
      </c>
      <c r="L550" s="35"/>
      <c r="M550" s="173" t="s">
        <v>1299</v>
      </c>
      <c r="N550" s="174" t="s">
        <v>1323</v>
      </c>
      <c r="O550" s="36"/>
      <c r="P550" s="175">
        <f>O550*H550</f>
        <v>0</v>
      </c>
      <c r="Q550" s="175">
        <v>0.08978</v>
      </c>
      <c r="R550" s="175">
        <f>Q550*H550</f>
        <v>7.22729</v>
      </c>
      <c r="S550" s="175">
        <v>0</v>
      </c>
      <c r="T550" s="176">
        <f>S550*H550</f>
        <v>0</v>
      </c>
      <c r="AR550" s="18" t="s">
        <v>1411</v>
      </c>
      <c r="AT550" s="18" t="s">
        <v>1406</v>
      </c>
      <c r="AU550" s="18" t="s">
        <v>1360</v>
      </c>
      <c r="AY550" s="18" t="s">
        <v>1404</v>
      </c>
      <c r="BE550" s="177">
        <f>IF(N550="základní",J550,0)</f>
        <v>0</v>
      </c>
      <c r="BF550" s="177">
        <f>IF(N550="snížená",J550,0)</f>
        <v>0</v>
      </c>
      <c r="BG550" s="177">
        <f>IF(N550="zákl. přenesená",J550,0)</f>
        <v>0</v>
      </c>
      <c r="BH550" s="177">
        <f>IF(N550="sníž. přenesená",J550,0)</f>
        <v>0</v>
      </c>
      <c r="BI550" s="177">
        <f>IF(N550="nulová",J550,0)</f>
        <v>0</v>
      </c>
      <c r="BJ550" s="18" t="s">
        <v>1300</v>
      </c>
      <c r="BK550" s="177">
        <f>ROUND(I550*H550,2)</f>
        <v>0</v>
      </c>
      <c r="BL550" s="18" t="s">
        <v>1411</v>
      </c>
      <c r="BM550" s="18" t="s">
        <v>447</v>
      </c>
    </row>
    <row r="551" spans="2:47" s="1" customFormat="1" ht="40.5">
      <c r="B551" s="35"/>
      <c r="D551" s="178" t="s">
        <v>1413</v>
      </c>
      <c r="F551" s="179" t="s">
        <v>448</v>
      </c>
      <c r="I551" s="134"/>
      <c r="L551" s="35"/>
      <c r="M551" s="65"/>
      <c r="N551" s="36"/>
      <c r="O551" s="36"/>
      <c r="P551" s="36"/>
      <c r="Q551" s="36"/>
      <c r="R551" s="36"/>
      <c r="S551" s="36"/>
      <c r="T551" s="66"/>
      <c r="AT551" s="18" t="s">
        <v>1413</v>
      </c>
      <c r="AU551" s="18" t="s">
        <v>1360</v>
      </c>
    </row>
    <row r="552" spans="2:47" s="1" customFormat="1" ht="135">
      <c r="B552" s="35"/>
      <c r="D552" s="178" t="s">
        <v>1415</v>
      </c>
      <c r="F552" s="180" t="s">
        <v>449</v>
      </c>
      <c r="I552" s="134"/>
      <c r="L552" s="35"/>
      <c r="M552" s="65"/>
      <c r="N552" s="36"/>
      <c r="O552" s="36"/>
      <c r="P552" s="36"/>
      <c r="Q552" s="36"/>
      <c r="R552" s="36"/>
      <c r="S552" s="36"/>
      <c r="T552" s="66"/>
      <c r="AT552" s="18" t="s">
        <v>1415</v>
      </c>
      <c r="AU552" s="18" t="s">
        <v>1360</v>
      </c>
    </row>
    <row r="553" spans="2:51" s="12" customFormat="1" ht="13.5">
      <c r="B553" s="191"/>
      <c r="D553" s="178" t="s">
        <v>1417</v>
      </c>
      <c r="E553" s="192" t="s">
        <v>1299</v>
      </c>
      <c r="F553" s="193" t="s">
        <v>450</v>
      </c>
      <c r="H553" s="194" t="s">
        <v>1299</v>
      </c>
      <c r="I553" s="195"/>
      <c r="L553" s="191"/>
      <c r="M553" s="196"/>
      <c r="N553" s="197"/>
      <c r="O553" s="197"/>
      <c r="P553" s="197"/>
      <c r="Q553" s="197"/>
      <c r="R553" s="197"/>
      <c r="S553" s="197"/>
      <c r="T553" s="198"/>
      <c r="AT553" s="194" t="s">
        <v>1417</v>
      </c>
      <c r="AU553" s="194" t="s">
        <v>1360</v>
      </c>
      <c r="AV553" s="12" t="s">
        <v>1300</v>
      </c>
      <c r="AW553" s="12" t="s">
        <v>1316</v>
      </c>
      <c r="AX553" s="12" t="s">
        <v>1352</v>
      </c>
      <c r="AY553" s="194" t="s">
        <v>1404</v>
      </c>
    </row>
    <row r="554" spans="2:51" s="11" customFormat="1" ht="13.5">
      <c r="B554" s="181"/>
      <c r="D554" s="178" t="s">
        <v>1417</v>
      </c>
      <c r="E554" s="190" t="s">
        <v>1299</v>
      </c>
      <c r="F554" s="199" t="s">
        <v>50</v>
      </c>
      <c r="H554" s="200">
        <v>25</v>
      </c>
      <c r="I554" s="186"/>
      <c r="L554" s="181"/>
      <c r="M554" s="187"/>
      <c r="N554" s="188"/>
      <c r="O554" s="188"/>
      <c r="P554" s="188"/>
      <c r="Q554" s="188"/>
      <c r="R554" s="188"/>
      <c r="S554" s="188"/>
      <c r="T554" s="189"/>
      <c r="AT554" s="190" t="s">
        <v>1417</v>
      </c>
      <c r="AU554" s="190" t="s">
        <v>1360</v>
      </c>
      <c r="AV554" s="11" t="s">
        <v>1360</v>
      </c>
      <c r="AW554" s="11" t="s">
        <v>1316</v>
      </c>
      <c r="AX554" s="11" t="s">
        <v>1352</v>
      </c>
      <c r="AY554" s="190" t="s">
        <v>1404</v>
      </c>
    </row>
    <row r="555" spans="2:51" s="11" customFormat="1" ht="13.5">
      <c r="B555" s="181"/>
      <c r="D555" s="178" t="s">
        <v>1417</v>
      </c>
      <c r="E555" s="190" t="s">
        <v>1299</v>
      </c>
      <c r="F555" s="199" t="s">
        <v>51</v>
      </c>
      <c r="H555" s="200">
        <v>51</v>
      </c>
      <c r="I555" s="186"/>
      <c r="L555" s="181"/>
      <c r="M555" s="187"/>
      <c r="N555" s="188"/>
      <c r="O555" s="188"/>
      <c r="P555" s="188"/>
      <c r="Q555" s="188"/>
      <c r="R555" s="188"/>
      <c r="S555" s="188"/>
      <c r="T555" s="189"/>
      <c r="AT555" s="190" t="s">
        <v>1417</v>
      </c>
      <c r="AU555" s="190" t="s">
        <v>1360</v>
      </c>
      <c r="AV555" s="11" t="s">
        <v>1360</v>
      </c>
      <c r="AW555" s="11" t="s">
        <v>1316</v>
      </c>
      <c r="AX555" s="11" t="s">
        <v>1352</v>
      </c>
      <c r="AY555" s="190" t="s">
        <v>1404</v>
      </c>
    </row>
    <row r="556" spans="2:51" s="11" customFormat="1" ht="13.5">
      <c r="B556" s="181"/>
      <c r="D556" s="178" t="s">
        <v>1417</v>
      </c>
      <c r="E556" s="190" t="s">
        <v>1299</v>
      </c>
      <c r="F556" s="199" t="s">
        <v>1299</v>
      </c>
      <c r="H556" s="200">
        <v>0</v>
      </c>
      <c r="I556" s="186"/>
      <c r="L556" s="181"/>
      <c r="M556" s="187"/>
      <c r="N556" s="188"/>
      <c r="O556" s="188"/>
      <c r="P556" s="188"/>
      <c r="Q556" s="188"/>
      <c r="R556" s="188"/>
      <c r="S556" s="188"/>
      <c r="T556" s="189"/>
      <c r="AT556" s="190" t="s">
        <v>1417</v>
      </c>
      <c r="AU556" s="190" t="s">
        <v>1360</v>
      </c>
      <c r="AV556" s="11" t="s">
        <v>1360</v>
      </c>
      <c r="AW556" s="11" t="s">
        <v>1316</v>
      </c>
      <c r="AX556" s="11" t="s">
        <v>1352</v>
      </c>
      <c r="AY556" s="190" t="s">
        <v>1404</v>
      </c>
    </row>
    <row r="557" spans="2:51" s="11" customFormat="1" ht="13.5">
      <c r="B557" s="181"/>
      <c r="D557" s="178" t="s">
        <v>1417</v>
      </c>
      <c r="E557" s="190" t="s">
        <v>1299</v>
      </c>
      <c r="F557" s="199" t="s">
        <v>52</v>
      </c>
      <c r="H557" s="200">
        <v>4.5</v>
      </c>
      <c r="I557" s="186"/>
      <c r="L557" s="181"/>
      <c r="M557" s="187"/>
      <c r="N557" s="188"/>
      <c r="O557" s="188"/>
      <c r="P557" s="188"/>
      <c r="Q557" s="188"/>
      <c r="R557" s="188"/>
      <c r="S557" s="188"/>
      <c r="T557" s="189"/>
      <c r="AT557" s="190" t="s">
        <v>1417</v>
      </c>
      <c r="AU557" s="190" t="s">
        <v>1360</v>
      </c>
      <c r="AV557" s="11" t="s">
        <v>1360</v>
      </c>
      <c r="AW557" s="11" t="s">
        <v>1316</v>
      </c>
      <c r="AX557" s="11" t="s">
        <v>1352</v>
      </c>
      <c r="AY557" s="190" t="s">
        <v>1404</v>
      </c>
    </row>
    <row r="558" spans="2:51" s="12" customFormat="1" ht="13.5">
      <c r="B558" s="191"/>
      <c r="D558" s="178" t="s">
        <v>1417</v>
      </c>
      <c r="E558" s="192" t="s">
        <v>1299</v>
      </c>
      <c r="F558" s="193" t="s">
        <v>665</v>
      </c>
      <c r="H558" s="194" t="s">
        <v>1299</v>
      </c>
      <c r="I558" s="195"/>
      <c r="L558" s="191"/>
      <c r="M558" s="196"/>
      <c r="N558" s="197"/>
      <c r="O558" s="197"/>
      <c r="P558" s="197"/>
      <c r="Q558" s="197"/>
      <c r="R558" s="197"/>
      <c r="S558" s="197"/>
      <c r="T558" s="198"/>
      <c r="AT558" s="194" t="s">
        <v>1417</v>
      </c>
      <c r="AU558" s="194" t="s">
        <v>1360</v>
      </c>
      <c r="AV558" s="12" t="s">
        <v>1300</v>
      </c>
      <c r="AW558" s="12" t="s">
        <v>1316</v>
      </c>
      <c r="AX558" s="12" t="s">
        <v>1352</v>
      </c>
      <c r="AY558" s="194" t="s">
        <v>1404</v>
      </c>
    </row>
    <row r="559" spans="2:51" s="13" customFormat="1" ht="13.5">
      <c r="B559" s="201"/>
      <c r="D559" s="182" t="s">
        <v>1417</v>
      </c>
      <c r="E559" s="202" t="s">
        <v>1299</v>
      </c>
      <c r="F559" s="203" t="s">
        <v>1436</v>
      </c>
      <c r="H559" s="204">
        <v>80.5</v>
      </c>
      <c r="I559" s="205"/>
      <c r="L559" s="201"/>
      <c r="M559" s="206"/>
      <c r="N559" s="207"/>
      <c r="O559" s="207"/>
      <c r="P559" s="207"/>
      <c r="Q559" s="207"/>
      <c r="R559" s="207"/>
      <c r="S559" s="207"/>
      <c r="T559" s="208"/>
      <c r="AT559" s="209" t="s">
        <v>1417</v>
      </c>
      <c r="AU559" s="209" t="s">
        <v>1360</v>
      </c>
      <c r="AV559" s="13" t="s">
        <v>1411</v>
      </c>
      <c r="AW559" s="13" t="s">
        <v>1316</v>
      </c>
      <c r="AX559" s="13" t="s">
        <v>1300</v>
      </c>
      <c r="AY559" s="209" t="s">
        <v>1404</v>
      </c>
    </row>
    <row r="560" spans="2:65" s="1" customFormat="1" ht="22.5" customHeight="1">
      <c r="B560" s="165"/>
      <c r="C560" s="214" t="s">
        <v>482</v>
      </c>
      <c r="D560" s="214" t="s">
        <v>841</v>
      </c>
      <c r="E560" s="215" t="s">
        <v>455</v>
      </c>
      <c r="F560" s="216" t="s">
        <v>456</v>
      </c>
      <c r="G560" s="217" t="s">
        <v>1545</v>
      </c>
      <c r="H560" s="218">
        <v>1.971</v>
      </c>
      <c r="I560" s="219"/>
      <c r="J560" s="220">
        <f>ROUND(I560*H560,2)</f>
        <v>0</v>
      </c>
      <c r="K560" s="216" t="s">
        <v>1410</v>
      </c>
      <c r="L560" s="221"/>
      <c r="M560" s="222" t="s">
        <v>1299</v>
      </c>
      <c r="N560" s="223" t="s">
        <v>1323</v>
      </c>
      <c r="O560" s="36"/>
      <c r="P560" s="175">
        <f>O560*H560</f>
        <v>0</v>
      </c>
      <c r="Q560" s="175">
        <v>1</v>
      </c>
      <c r="R560" s="175">
        <f>Q560*H560</f>
        <v>1.971</v>
      </c>
      <c r="S560" s="175">
        <v>0</v>
      </c>
      <c r="T560" s="176">
        <f>S560*H560</f>
        <v>0</v>
      </c>
      <c r="AR560" s="18" t="s">
        <v>1469</v>
      </c>
      <c r="AT560" s="18" t="s">
        <v>841</v>
      </c>
      <c r="AU560" s="18" t="s">
        <v>1360</v>
      </c>
      <c r="AY560" s="18" t="s">
        <v>1404</v>
      </c>
      <c r="BE560" s="177">
        <f>IF(N560="základní",J560,0)</f>
        <v>0</v>
      </c>
      <c r="BF560" s="177">
        <f>IF(N560="snížená",J560,0)</f>
        <v>0</v>
      </c>
      <c r="BG560" s="177">
        <f>IF(N560="zákl. přenesená",J560,0)</f>
        <v>0</v>
      </c>
      <c r="BH560" s="177">
        <f>IF(N560="sníž. přenesená",J560,0)</f>
        <v>0</v>
      </c>
      <c r="BI560" s="177">
        <f>IF(N560="nulová",J560,0)</f>
        <v>0</v>
      </c>
      <c r="BJ560" s="18" t="s">
        <v>1300</v>
      </c>
      <c r="BK560" s="177">
        <f>ROUND(I560*H560,2)</f>
        <v>0</v>
      </c>
      <c r="BL560" s="18" t="s">
        <v>1411</v>
      </c>
      <c r="BM560" s="18" t="s">
        <v>53</v>
      </c>
    </row>
    <row r="561" spans="2:47" s="1" customFormat="1" ht="27">
      <c r="B561" s="35"/>
      <c r="D561" s="178" t="s">
        <v>1413</v>
      </c>
      <c r="F561" s="179" t="s">
        <v>458</v>
      </c>
      <c r="I561" s="134"/>
      <c r="L561" s="35"/>
      <c r="M561" s="65"/>
      <c r="N561" s="36"/>
      <c r="O561" s="36"/>
      <c r="P561" s="36"/>
      <c r="Q561" s="36"/>
      <c r="R561" s="36"/>
      <c r="S561" s="36"/>
      <c r="T561" s="66"/>
      <c r="AT561" s="18" t="s">
        <v>1413</v>
      </c>
      <c r="AU561" s="18" t="s">
        <v>1360</v>
      </c>
    </row>
    <row r="562" spans="2:47" s="1" customFormat="1" ht="27">
      <c r="B562" s="35"/>
      <c r="D562" s="178" t="s">
        <v>1116</v>
      </c>
      <c r="F562" s="180" t="s">
        <v>459</v>
      </c>
      <c r="I562" s="134"/>
      <c r="L562" s="35"/>
      <c r="M562" s="65"/>
      <c r="N562" s="36"/>
      <c r="O562" s="36"/>
      <c r="P562" s="36"/>
      <c r="Q562" s="36"/>
      <c r="R562" s="36"/>
      <c r="S562" s="36"/>
      <c r="T562" s="66"/>
      <c r="AT562" s="18" t="s">
        <v>1116</v>
      </c>
      <c r="AU562" s="18" t="s">
        <v>1360</v>
      </c>
    </row>
    <row r="563" spans="2:51" s="11" customFormat="1" ht="13.5">
      <c r="B563" s="181"/>
      <c r="D563" s="182" t="s">
        <v>1417</v>
      </c>
      <c r="F563" s="184" t="s">
        <v>54</v>
      </c>
      <c r="H563" s="185">
        <v>1.971</v>
      </c>
      <c r="I563" s="186"/>
      <c r="L563" s="181"/>
      <c r="M563" s="187"/>
      <c r="N563" s="188"/>
      <c r="O563" s="188"/>
      <c r="P563" s="188"/>
      <c r="Q563" s="188"/>
      <c r="R563" s="188"/>
      <c r="S563" s="188"/>
      <c r="T563" s="189"/>
      <c r="AT563" s="190" t="s">
        <v>1417</v>
      </c>
      <c r="AU563" s="190" t="s">
        <v>1360</v>
      </c>
      <c r="AV563" s="11" t="s">
        <v>1360</v>
      </c>
      <c r="AW563" s="11" t="s">
        <v>1281</v>
      </c>
      <c r="AX563" s="11" t="s">
        <v>1300</v>
      </c>
      <c r="AY563" s="190" t="s">
        <v>1404</v>
      </c>
    </row>
    <row r="564" spans="2:65" s="1" customFormat="1" ht="31.5" customHeight="1">
      <c r="B564" s="165"/>
      <c r="C564" s="166" t="s">
        <v>488</v>
      </c>
      <c r="D564" s="166" t="s">
        <v>1406</v>
      </c>
      <c r="E564" s="167" t="s">
        <v>462</v>
      </c>
      <c r="F564" s="168" t="s">
        <v>463</v>
      </c>
      <c r="G564" s="169" t="s">
        <v>881</v>
      </c>
      <c r="H564" s="170">
        <v>283.5</v>
      </c>
      <c r="I564" s="171"/>
      <c r="J564" s="172">
        <f>ROUND(I564*H564,2)</f>
        <v>0</v>
      </c>
      <c r="K564" s="168" t="s">
        <v>1410</v>
      </c>
      <c r="L564" s="35"/>
      <c r="M564" s="173" t="s">
        <v>1299</v>
      </c>
      <c r="N564" s="174" t="s">
        <v>1323</v>
      </c>
      <c r="O564" s="36"/>
      <c r="P564" s="175">
        <f>O564*H564</f>
        <v>0</v>
      </c>
      <c r="Q564" s="175">
        <v>0.1554</v>
      </c>
      <c r="R564" s="175">
        <f>Q564*H564</f>
        <v>44.0559</v>
      </c>
      <c r="S564" s="175">
        <v>0</v>
      </c>
      <c r="T564" s="176">
        <f>S564*H564</f>
        <v>0</v>
      </c>
      <c r="AR564" s="18" t="s">
        <v>1411</v>
      </c>
      <c r="AT564" s="18" t="s">
        <v>1406</v>
      </c>
      <c r="AU564" s="18" t="s">
        <v>1360</v>
      </c>
      <c r="AY564" s="18" t="s">
        <v>1404</v>
      </c>
      <c r="BE564" s="177">
        <f>IF(N564="základní",J564,0)</f>
        <v>0</v>
      </c>
      <c r="BF564" s="177">
        <f>IF(N564="snížená",J564,0)</f>
        <v>0</v>
      </c>
      <c r="BG564" s="177">
        <f>IF(N564="zákl. přenesená",J564,0)</f>
        <v>0</v>
      </c>
      <c r="BH564" s="177">
        <f>IF(N564="sníž. přenesená",J564,0)</f>
        <v>0</v>
      </c>
      <c r="BI564" s="177">
        <f>IF(N564="nulová",J564,0)</f>
        <v>0</v>
      </c>
      <c r="BJ564" s="18" t="s">
        <v>1300</v>
      </c>
      <c r="BK564" s="177">
        <f>ROUND(I564*H564,2)</f>
        <v>0</v>
      </c>
      <c r="BL564" s="18" t="s">
        <v>1411</v>
      </c>
      <c r="BM564" s="18" t="s">
        <v>464</v>
      </c>
    </row>
    <row r="565" spans="2:47" s="1" customFormat="1" ht="40.5">
      <c r="B565" s="35"/>
      <c r="D565" s="178" t="s">
        <v>1413</v>
      </c>
      <c r="F565" s="179" t="s">
        <v>465</v>
      </c>
      <c r="I565" s="134"/>
      <c r="L565" s="35"/>
      <c r="M565" s="65"/>
      <c r="N565" s="36"/>
      <c r="O565" s="36"/>
      <c r="P565" s="36"/>
      <c r="Q565" s="36"/>
      <c r="R565" s="36"/>
      <c r="S565" s="36"/>
      <c r="T565" s="66"/>
      <c r="AT565" s="18" t="s">
        <v>1413</v>
      </c>
      <c r="AU565" s="18" t="s">
        <v>1360</v>
      </c>
    </row>
    <row r="566" spans="2:47" s="1" customFormat="1" ht="94.5">
      <c r="B566" s="35"/>
      <c r="D566" s="178" t="s">
        <v>1415</v>
      </c>
      <c r="F566" s="180" t="s">
        <v>466</v>
      </c>
      <c r="I566" s="134"/>
      <c r="L566" s="35"/>
      <c r="M566" s="65"/>
      <c r="N566" s="36"/>
      <c r="O566" s="36"/>
      <c r="P566" s="36"/>
      <c r="Q566" s="36"/>
      <c r="R566" s="36"/>
      <c r="S566" s="36"/>
      <c r="T566" s="66"/>
      <c r="AT566" s="18" t="s">
        <v>1415</v>
      </c>
      <c r="AU566" s="18" t="s">
        <v>1360</v>
      </c>
    </row>
    <row r="567" spans="2:51" s="12" customFormat="1" ht="13.5">
      <c r="B567" s="191"/>
      <c r="D567" s="178" t="s">
        <v>1417</v>
      </c>
      <c r="E567" s="192" t="s">
        <v>1299</v>
      </c>
      <c r="F567" s="193" t="s">
        <v>55</v>
      </c>
      <c r="H567" s="194" t="s">
        <v>1299</v>
      </c>
      <c r="I567" s="195"/>
      <c r="L567" s="191"/>
      <c r="M567" s="196"/>
      <c r="N567" s="197"/>
      <c r="O567" s="197"/>
      <c r="P567" s="197"/>
      <c r="Q567" s="197"/>
      <c r="R567" s="197"/>
      <c r="S567" s="197"/>
      <c r="T567" s="198"/>
      <c r="AT567" s="194" t="s">
        <v>1417</v>
      </c>
      <c r="AU567" s="194" t="s">
        <v>1360</v>
      </c>
      <c r="AV567" s="12" t="s">
        <v>1300</v>
      </c>
      <c r="AW567" s="12" t="s">
        <v>1316</v>
      </c>
      <c r="AX567" s="12" t="s">
        <v>1352</v>
      </c>
      <c r="AY567" s="194" t="s">
        <v>1404</v>
      </c>
    </row>
    <row r="568" spans="2:51" s="11" customFormat="1" ht="13.5">
      <c r="B568" s="181"/>
      <c r="D568" s="178" t="s">
        <v>1417</v>
      </c>
      <c r="E568" s="190" t="s">
        <v>1299</v>
      </c>
      <c r="F568" s="199" t="s">
        <v>56</v>
      </c>
      <c r="H568" s="200">
        <v>29</v>
      </c>
      <c r="I568" s="186"/>
      <c r="L568" s="181"/>
      <c r="M568" s="187"/>
      <c r="N568" s="188"/>
      <c r="O568" s="188"/>
      <c r="P568" s="188"/>
      <c r="Q568" s="188"/>
      <c r="R568" s="188"/>
      <c r="S568" s="188"/>
      <c r="T568" s="189"/>
      <c r="AT568" s="190" t="s">
        <v>1417</v>
      </c>
      <c r="AU568" s="190" t="s">
        <v>1360</v>
      </c>
      <c r="AV568" s="11" t="s">
        <v>1360</v>
      </c>
      <c r="AW568" s="11" t="s">
        <v>1316</v>
      </c>
      <c r="AX568" s="11" t="s">
        <v>1352</v>
      </c>
      <c r="AY568" s="190" t="s">
        <v>1404</v>
      </c>
    </row>
    <row r="569" spans="2:51" s="11" customFormat="1" ht="13.5">
      <c r="B569" s="181"/>
      <c r="D569" s="178" t="s">
        <v>1417</v>
      </c>
      <c r="E569" s="190" t="s">
        <v>1299</v>
      </c>
      <c r="F569" s="199" t="s">
        <v>57</v>
      </c>
      <c r="H569" s="200">
        <v>15</v>
      </c>
      <c r="I569" s="186"/>
      <c r="L569" s="181"/>
      <c r="M569" s="187"/>
      <c r="N569" s="188"/>
      <c r="O569" s="188"/>
      <c r="P569" s="188"/>
      <c r="Q569" s="188"/>
      <c r="R569" s="188"/>
      <c r="S569" s="188"/>
      <c r="T569" s="189"/>
      <c r="AT569" s="190" t="s">
        <v>1417</v>
      </c>
      <c r="AU569" s="190" t="s">
        <v>1360</v>
      </c>
      <c r="AV569" s="11" t="s">
        <v>1360</v>
      </c>
      <c r="AW569" s="11" t="s">
        <v>1316</v>
      </c>
      <c r="AX569" s="11" t="s">
        <v>1352</v>
      </c>
      <c r="AY569" s="190" t="s">
        <v>1404</v>
      </c>
    </row>
    <row r="570" spans="2:51" s="11" customFormat="1" ht="13.5">
      <c r="B570" s="181"/>
      <c r="D570" s="178" t="s">
        <v>1417</v>
      </c>
      <c r="E570" s="190" t="s">
        <v>1299</v>
      </c>
      <c r="F570" s="199" t="s">
        <v>58</v>
      </c>
      <c r="H570" s="200">
        <v>6.5</v>
      </c>
      <c r="I570" s="186"/>
      <c r="L570" s="181"/>
      <c r="M570" s="187"/>
      <c r="N570" s="188"/>
      <c r="O570" s="188"/>
      <c r="P570" s="188"/>
      <c r="Q570" s="188"/>
      <c r="R570" s="188"/>
      <c r="S570" s="188"/>
      <c r="T570" s="189"/>
      <c r="AT570" s="190" t="s">
        <v>1417</v>
      </c>
      <c r="AU570" s="190" t="s">
        <v>1360</v>
      </c>
      <c r="AV570" s="11" t="s">
        <v>1360</v>
      </c>
      <c r="AW570" s="11" t="s">
        <v>1316</v>
      </c>
      <c r="AX570" s="11" t="s">
        <v>1352</v>
      </c>
      <c r="AY570" s="190" t="s">
        <v>1404</v>
      </c>
    </row>
    <row r="571" spans="2:51" s="11" customFormat="1" ht="13.5">
      <c r="B571" s="181"/>
      <c r="D571" s="178" t="s">
        <v>1417</v>
      </c>
      <c r="E571" s="190" t="s">
        <v>1299</v>
      </c>
      <c r="F571" s="199" t="s">
        <v>59</v>
      </c>
      <c r="H571" s="200">
        <v>170</v>
      </c>
      <c r="I571" s="186"/>
      <c r="L571" s="181"/>
      <c r="M571" s="187"/>
      <c r="N571" s="188"/>
      <c r="O571" s="188"/>
      <c r="P571" s="188"/>
      <c r="Q571" s="188"/>
      <c r="R571" s="188"/>
      <c r="S571" s="188"/>
      <c r="T571" s="189"/>
      <c r="AT571" s="190" t="s">
        <v>1417</v>
      </c>
      <c r="AU571" s="190" t="s">
        <v>1360</v>
      </c>
      <c r="AV571" s="11" t="s">
        <v>1360</v>
      </c>
      <c r="AW571" s="11" t="s">
        <v>1316</v>
      </c>
      <c r="AX571" s="11" t="s">
        <v>1352</v>
      </c>
      <c r="AY571" s="190" t="s">
        <v>1404</v>
      </c>
    </row>
    <row r="572" spans="2:51" s="14" customFormat="1" ht="13.5">
      <c r="B572" s="232"/>
      <c r="D572" s="178" t="s">
        <v>1417</v>
      </c>
      <c r="E572" s="233" t="s">
        <v>1299</v>
      </c>
      <c r="F572" s="234" t="s">
        <v>60</v>
      </c>
      <c r="H572" s="235">
        <v>220.5</v>
      </c>
      <c r="I572" s="236"/>
      <c r="L572" s="232"/>
      <c r="M572" s="237"/>
      <c r="N572" s="238"/>
      <c r="O572" s="238"/>
      <c r="P572" s="238"/>
      <c r="Q572" s="238"/>
      <c r="R572" s="238"/>
      <c r="S572" s="238"/>
      <c r="T572" s="239"/>
      <c r="AT572" s="233" t="s">
        <v>1417</v>
      </c>
      <c r="AU572" s="233" t="s">
        <v>1360</v>
      </c>
      <c r="AV572" s="14" t="s">
        <v>1424</v>
      </c>
      <c r="AW572" s="14" t="s">
        <v>1316</v>
      </c>
      <c r="AX572" s="14" t="s">
        <v>1352</v>
      </c>
      <c r="AY572" s="233" t="s">
        <v>1404</v>
      </c>
    </row>
    <row r="573" spans="2:51" s="11" customFormat="1" ht="13.5">
      <c r="B573" s="181"/>
      <c r="D573" s="178" t="s">
        <v>1417</v>
      </c>
      <c r="E573" s="190" t="s">
        <v>1299</v>
      </c>
      <c r="F573" s="199" t="s">
        <v>1299</v>
      </c>
      <c r="H573" s="200">
        <v>0</v>
      </c>
      <c r="I573" s="186"/>
      <c r="L573" s="181"/>
      <c r="M573" s="187"/>
      <c r="N573" s="188"/>
      <c r="O573" s="188"/>
      <c r="P573" s="188"/>
      <c r="Q573" s="188"/>
      <c r="R573" s="188"/>
      <c r="S573" s="188"/>
      <c r="T573" s="189"/>
      <c r="AT573" s="190" t="s">
        <v>1417</v>
      </c>
      <c r="AU573" s="190" t="s">
        <v>1360</v>
      </c>
      <c r="AV573" s="11" t="s">
        <v>1360</v>
      </c>
      <c r="AW573" s="11" t="s">
        <v>1316</v>
      </c>
      <c r="AX573" s="11" t="s">
        <v>1352</v>
      </c>
      <c r="AY573" s="190" t="s">
        <v>1404</v>
      </c>
    </row>
    <row r="574" spans="2:51" s="12" customFormat="1" ht="13.5">
      <c r="B574" s="191"/>
      <c r="D574" s="178" t="s">
        <v>1417</v>
      </c>
      <c r="E574" s="192" t="s">
        <v>1299</v>
      </c>
      <c r="F574" s="193" t="s">
        <v>61</v>
      </c>
      <c r="H574" s="194" t="s">
        <v>1299</v>
      </c>
      <c r="I574" s="195"/>
      <c r="L574" s="191"/>
      <c r="M574" s="196"/>
      <c r="N574" s="197"/>
      <c r="O574" s="197"/>
      <c r="P574" s="197"/>
      <c r="Q574" s="197"/>
      <c r="R574" s="197"/>
      <c r="S574" s="197"/>
      <c r="T574" s="198"/>
      <c r="AT574" s="194" t="s">
        <v>1417</v>
      </c>
      <c r="AU574" s="194" t="s">
        <v>1360</v>
      </c>
      <c r="AV574" s="12" t="s">
        <v>1300</v>
      </c>
      <c r="AW574" s="12" t="s">
        <v>1316</v>
      </c>
      <c r="AX574" s="12" t="s">
        <v>1352</v>
      </c>
      <c r="AY574" s="194" t="s">
        <v>1404</v>
      </c>
    </row>
    <row r="575" spans="2:51" s="11" customFormat="1" ht="13.5">
      <c r="B575" s="181"/>
      <c r="D575" s="178" t="s">
        <v>1417</v>
      </c>
      <c r="E575" s="190" t="s">
        <v>1299</v>
      </c>
      <c r="F575" s="199" t="s">
        <v>62</v>
      </c>
      <c r="H575" s="200">
        <v>13</v>
      </c>
      <c r="I575" s="186"/>
      <c r="L575" s="181"/>
      <c r="M575" s="187"/>
      <c r="N575" s="188"/>
      <c r="O575" s="188"/>
      <c r="P575" s="188"/>
      <c r="Q575" s="188"/>
      <c r="R575" s="188"/>
      <c r="S575" s="188"/>
      <c r="T575" s="189"/>
      <c r="AT575" s="190" t="s">
        <v>1417</v>
      </c>
      <c r="AU575" s="190" t="s">
        <v>1360</v>
      </c>
      <c r="AV575" s="11" t="s">
        <v>1360</v>
      </c>
      <c r="AW575" s="11" t="s">
        <v>1316</v>
      </c>
      <c r="AX575" s="11" t="s">
        <v>1352</v>
      </c>
      <c r="AY575" s="190" t="s">
        <v>1404</v>
      </c>
    </row>
    <row r="576" spans="2:51" s="11" customFormat="1" ht="13.5">
      <c r="B576" s="181"/>
      <c r="D576" s="178" t="s">
        <v>1417</v>
      </c>
      <c r="E576" s="190" t="s">
        <v>1299</v>
      </c>
      <c r="F576" s="199" t="s">
        <v>63</v>
      </c>
      <c r="H576" s="200">
        <v>8</v>
      </c>
      <c r="I576" s="186"/>
      <c r="L576" s="181"/>
      <c r="M576" s="187"/>
      <c r="N576" s="188"/>
      <c r="O576" s="188"/>
      <c r="P576" s="188"/>
      <c r="Q576" s="188"/>
      <c r="R576" s="188"/>
      <c r="S576" s="188"/>
      <c r="T576" s="189"/>
      <c r="AT576" s="190" t="s">
        <v>1417</v>
      </c>
      <c r="AU576" s="190" t="s">
        <v>1360</v>
      </c>
      <c r="AV576" s="11" t="s">
        <v>1360</v>
      </c>
      <c r="AW576" s="11" t="s">
        <v>1316</v>
      </c>
      <c r="AX576" s="11" t="s">
        <v>1352</v>
      </c>
      <c r="AY576" s="190" t="s">
        <v>1404</v>
      </c>
    </row>
    <row r="577" spans="2:51" s="11" customFormat="1" ht="13.5">
      <c r="B577" s="181"/>
      <c r="D577" s="178" t="s">
        <v>1417</v>
      </c>
      <c r="E577" s="190" t="s">
        <v>1299</v>
      </c>
      <c r="F577" s="199" t="s">
        <v>64</v>
      </c>
      <c r="H577" s="200">
        <v>26</v>
      </c>
      <c r="I577" s="186"/>
      <c r="L577" s="181"/>
      <c r="M577" s="187"/>
      <c r="N577" s="188"/>
      <c r="O577" s="188"/>
      <c r="P577" s="188"/>
      <c r="Q577" s="188"/>
      <c r="R577" s="188"/>
      <c r="S577" s="188"/>
      <c r="T577" s="189"/>
      <c r="AT577" s="190" t="s">
        <v>1417</v>
      </c>
      <c r="AU577" s="190" t="s">
        <v>1360</v>
      </c>
      <c r="AV577" s="11" t="s">
        <v>1360</v>
      </c>
      <c r="AW577" s="11" t="s">
        <v>1316</v>
      </c>
      <c r="AX577" s="11" t="s">
        <v>1352</v>
      </c>
      <c r="AY577" s="190" t="s">
        <v>1404</v>
      </c>
    </row>
    <row r="578" spans="2:51" s="11" customFormat="1" ht="13.5">
      <c r="B578" s="181"/>
      <c r="D578" s="178" t="s">
        <v>1417</v>
      </c>
      <c r="E578" s="190" t="s">
        <v>1299</v>
      </c>
      <c r="F578" s="199" t="s">
        <v>65</v>
      </c>
      <c r="H578" s="200">
        <v>16</v>
      </c>
      <c r="I578" s="186"/>
      <c r="L578" s="181"/>
      <c r="M578" s="187"/>
      <c r="N578" s="188"/>
      <c r="O578" s="188"/>
      <c r="P578" s="188"/>
      <c r="Q578" s="188"/>
      <c r="R578" s="188"/>
      <c r="S578" s="188"/>
      <c r="T578" s="189"/>
      <c r="AT578" s="190" t="s">
        <v>1417</v>
      </c>
      <c r="AU578" s="190" t="s">
        <v>1360</v>
      </c>
      <c r="AV578" s="11" t="s">
        <v>1360</v>
      </c>
      <c r="AW578" s="11" t="s">
        <v>1316</v>
      </c>
      <c r="AX578" s="11" t="s">
        <v>1352</v>
      </c>
      <c r="AY578" s="190" t="s">
        <v>1404</v>
      </c>
    </row>
    <row r="579" spans="2:51" s="14" customFormat="1" ht="13.5">
      <c r="B579" s="232"/>
      <c r="D579" s="178" t="s">
        <v>1417</v>
      </c>
      <c r="E579" s="233" t="s">
        <v>1299</v>
      </c>
      <c r="F579" s="234" t="s">
        <v>60</v>
      </c>
      <c r="H579" s="235">
        <v>63</v>
      </c>
      <c r="I579" s="236"/>
      <c r="L579" s="232"/>
      <c r="M579" s="237"/>
      <c r="N579" s="238"/>
      <c r="O579" s="238"/>
      <c r="P579" s="238"/>
      <c r="Q579" s="238"/>
      <c r="R579" s="238"/>
      <c r="S579" s="238"/>
      <c r="T579" s="239"/>
      <c r="AT579" s="233" t="s">
        <v>1417</v>
      </c>
      <c r="AU579" s="233" t="s">
        <v>1360</v>
      </c>
      <c r="AV579" s="14" t="s">
        <v>1424</v>
      </c>
      <c r="AW579" s="14" t="s">
        <v>1316</v>
      </c>
      <c r="AX579" s="14" t="s">
        <v>1352</v>
      </c>
      <c r="AY579" s="233" t="s">
        <v>1404</v>
      </c>
    </row>
    <row r="580" spans="2:51" s="13" customFormat="1" ht="13.5">
      <c r="B580" s="201"/>
      <c r="D580" s="182" t="s">
        <v>1417</v>
      </c>
      <c r="E580" s="202" t="s">
        <v>1299</v>
      </c>
      <c r="F580" s="203" t="s">
        <v>1436</v>
      </c>
      <c r="H580" s="204">
        <v>283.5</v>
      </c>
      <c r="I580" s="205"/>
      <c r="L580" s="201"/>
      <c r="M580" s="206"/>
      <c r="N580" s="207"/>
      <c r="O580" s="207"/>
      <c r="P580" s="207"/>
      <c r="Q580" s="207"/>
      <c r="R580" s="207"/>
      <c r="S580" s="207"/>
      <c r="T580" s="208"/>
      <c r="AT580" s="209" t="s">
        <v>1417</v>
      </c>
      <c r="AU580" s="209" t="s">
        <v>1360</v>
      </c>
      <c r="AV580" s="13" t="s">
        <v>1411</v>
      </c>
      <c r="AW580" s="13" t="s">
        <v>1316</v>
      </c>
      <c r="AX580" s="13" t="s">
        <v>1300</v>
      </c>
      <c r="AY580" s="209" t="s">
        <v>1404</v>
      </c>
    </row>
    <row r="581" spans="2:65" s="1" customFormat="1" ht="22.5" customHeight="1">
      <c r="B581" s="165"/>
      <c r="C581" s="214" t="s">
        <v>494</v>
      </c>
      <c r="D581" s="214" t="s">
        <v>841</v>
      </c>
      <c r="E581" s="215" t="s">
        <v>66</v>
      </c>
      <c r="F581" s="216" t="s">
        <v>67</v>
      </c>
      <c r="G581" s="217" t="s">
        <v>915</v>
      </c>
      <c r="H581" s="218">
        <v>186</v>
      </c>
      <c r="I581" s="219"/>
      <c r="J581" s="220">
        <f>ROUND(I581*H581,2)</f>
        <v>0</v>
      </c>
      <c r="K581" s="216" t="s">
        <v>1410</v>
      </c>
      <c r="L581" s="221"/>
      <c r="M581" s="222" t="s">
        <v>1299</v>
      </c>
      <c r="N581" s="223" t="s">
        <v>1323</v>
      </c>
      <c r="O581" s="36"/>
      <c r="P581" s="175">
        <f>O581*H581</f>
        <v>0</v>
      </c>
      <c r="Q581" s="175">
        <v>0.086</v>
      </c>
      <c r="R581" s="175">
        <f>Q581*H581</f>
        <v>15.995999999999999</v>
      </c>
      <c r="S581" s="175">
        <v>0</v>
      </c>
      <c r="T581" s="176">
        <f>S581*H581</f>
        <v>0</v>
      </c>
      <c r="AR581" s="18" t="s">
        <v>1469</v>
      </c>
      <c r="AT581" s="18" t="s">
        <v>841</v>
      </c>
      <c r="AU581" s="18" t="s">
        <v>1360</v>
      </c>
      <c r="AY581" s="18" t="s">
        <v>1404</v>
      </c>
      <c r="BE581" s="177">
        <f>IF(N581="základní",J581,0)</f>
        <v>0</v>
      </c>
      <c r="BF581" s="177">
        <f>IF(N581="snížená",J581,0)</f>
        <v>0</v>
      </c>
      <c r="BG581" s="177">
        <f>IF(N581="zákl. přenesená",J581,0)</f>
        <v>0</v>
      </c>
      <c r="BH581" s="177">
        <f>IF(N581="sníž. přenesená",J581,0)</f>
        <v>0</v>
      </c>
      <c r="BI581" s="177">
        <f>IF(N581="nulová",J581,0)</f>
        <v>0</v>
      </c>
      <c r="BJ581" s="18" t="s">
        <v>1300</v>
      </c>
      <c r="BK581" s="177">
        <f>ROUND(I581*H581,2)</f>
        <v>0</v>
      </c>
      <c r="BL581" s="18" t="s">
        <v>1411</v>
      </c>
      <c r="BM581" s="18" t="s">
        <v>68</v>
      </c>
    </row>
    <row r="582" spans="2:47" s="1" customFormat="1" ht="27">
      <c r="B582" s="35"/>
      <c r="D582" s="178" t="s">
        <v>1413</v>
      </c>
      <c r="F582" s="179" t="s">
        <v>69</v>
      </c>
      <c r="I582" s="134"/>
      <c r="L582" s="35"/>
      <c r="M582" s="65"/>
      <c r="N582" s="36"/>
      <c r="O582" s="36"/>
      <c r="P582" s="36"/>
      <c r="Q582" s="36"/>
      <c r="R582" s="36"/>
      <c r="S582" s="36"/>
      <c r="T582" s="66"/>
      <c r="AT582" s="18" t="s">
        <v>1413</v>
      </c>
      <c r="AU582" s="18" t="s">
        <v>1360</v>
      </c>
    </row>
    <row r="583" spans="2:51" s="12" customFormat="1" ht="13.5">
      <c r="B583" s="191"/>
      <c r="D583" s="178" t="s">
        <v>1417</v>
      </c>
      <c r="E583" s="192" t="s">
        <v>1299</v>
      </c>
      <c r="F583" s="193" t="s">
        <v>479</v>
      </c>
      <c r="H583" s="194" t="s">
        <v>1299</v>
      </c>
      <c r="I583" s="195"/>
      <c r="L583" s="191"/>
      <c r="M583" s="196"/>
      <c r="N583" s="197"/>
      <c r="O583" s="197"/>
      <c r="P583" s="197"/>
      <c r="Q583" s="197"/>
      <c r="R583" s="197"/>
      <c r="S583" s="197"/>
      <c r="T583" s="198"/>
      <c r="AT583" s="194" t="s">
        <v>1417</v>
      </c>
      <c r="AU583" s="194" t="s">
        <v>1360</v>
      </c>
      <c r="AV583" s="12" t="s">
        <v>1300</v>
      </c>
      <c r="AW583" s="12" t="s">
        <v>1316</v>
      </c>
      <c r="AX583" s="12" t="s">
        <v>1352</v>
      </c>
      <c r="AY583" s="194" t="s">
        <v>1404</v>
      </c>
    </row>
    <row r="584" spans="2:51" s="11" customFormat="1" ht="13.5">
      <c r="B584" s="181"/>
      <c r="D584" s="178" t="s">
        <v>1417</v>
      </c>
      <c r="E584" s="190" t="s">
        <v>1299</v>
      </c>
      <c r="F584" s="199" t="s">
        <v>70</v>
      </c>
      <c r="H584" s="200">
        <v>170</v>
      </c>
      <c r="I584" s="186"/>
      <c r="L584" s="181"/>
      <c r="M584" s="187"/>
      <c r="N584" s="188"/>
      <c r="O584" s="188"/>
      <c r="P584" s="188"/>
      <c r="Q584" s="188"/>
      <c r="R584" s="188"/>
      <c r="S584" s="188"/>
      <c r="T584" s="189"/>
      <c r="AT584" s="190" t="s">
        <v>1417</v>
      </c>
      <c r="AU584" s="190" t="s">
        <v>1360</v>
      </c>
      <c r="AV584" s="11" t="s">
        <v>1360</v>
      </c>
      <c r="AW584" s="11" t="s">
        <v>1316</v>
      </c>
      <c r="AX584" s="11" t="s">
        <v>1352</v>
      </c>
      <c r="AY584" s="190" t="s">
        <v>1404</v>
      </c>
    </row>
    <row r="585" spans="2:51" s="11" customFormat="1" ht="13.5">
      <c r="B585" s="181"/>
      <c r="D585" s="178" t="s">
        <v>1417</v>
      </c>
      <c r="E585" s="190" t="s">
        <v>1299</v>
      </c>
      <c r="F585" s="199" t="s">
        <v>71</v>
      </c>
      <c r="H585" s="200">
        <v>16</v>
      </c>
      <c r="I585" s="186"/>
      <c r="L585" s="181"/>
      <c r="M585" s="187"/>
      <c r="N585" s="188"/>
      <c r="O585" s="188"/>
      <c r="P585" s="188"/>
      <c r="Q585" s="188"/>
      <c r="R585" s="188"/>
      <c r="S585" s="188"/>
      <c r="T585" s="189"/>
      <c r="AT585" s="190" t="s">
        <v>1417</v>
      </c>
      <c r="AU585" s="190" t="s">
        <v>1360</v>
      </c>
      <c r="AV585" s="11" t="s">
        <v>1360</v>
      </c>
      <c r="AW585" s="11" t="s">
        <v>1316</v>
      </c>
      <c r="AX585" s="11" t="s">
        <v>1352</v>
      </c>
      <c r="AY585" s="190" t="s">
        <v>1404</v>
      </c>
    </row>
    <row r="586" spans="2:51" s="13" customFormat="1" ht="13.5">
      <c r="B586" s="201"/>
      <c r="D586" s="182" t="s">
        <v>1417</v>
      </c>
      <c r="E586" s="202" t="s">
        <v>1299</v>
      </c>
      <c r="F586" s="203" t="s">
        <v>1436</v>
      </c>
      <c r="H586" s="204">
        <v>186</v>
      </c>
      <c r="I586" s="205"/>
      <c r="L586" s="201"/>
      <c r="M586" s="206"/>
      <c r="N586" s="207"/>
      <c r="O586" s="207"/>
      <c r="P586" s="207"/>
      <c r="Q586" s="207"/>
      <c r="R586" s="207"/>
      <c r="S586" s="207"/>
      <c r="T586" s="208"/>
      <c r="AT586" s="209" t="s">
        <v>1417</v>
      </c>
      <c r="AU586" s="209" t="s">
        <v>1360</v>
      </c>
      <c r="AV586" s="13" t="s">
        <v>1411</v>
      </c>
      <c r="AW586" s="13" t="s">
        <v>1316</v>
      </c>
      <c r="AX586" s="13" t="s">
        <v>1300</v>
      </c>
      <c r="AY586" s="209" t="s">
        <v>1404</v>
      </c>
    </row>
    <row r="587" spans="2:65" s="1" customFormat="1" ht="22.5" customHeight="1">
      <c r="B587" s="165"/>
      <c r="C587" s="214" t="s">
        <v>502</v>
      </c>
      <c r="D587" s="214" t="s">
        <v>841</v>
      </c>
      <c r="E587" s="215" t="s">
        <v>72</v>
      </c>
      <c r="F587" s="216" t="s">
        <v>73</v>
      </c>
      <c r="G587" s="217" t="s">
        <v>915</v>
      </c>
      <c r="H587" s="218">
        <v>65</v>
      </c>
      <c r="I587" s="219"/>
      <c r="J587" s="220">
        <f>ROUND(I587*H587,2)</f>
        <v>0</v>
      </c>
      <c r="K587" s="216" t="s">
        <v>1410</v>
      </c>
      <c r="L587" s="221"/>
      <c r="M587" s="222" t="s">
        <v>1299</v>
      </c>
      <c r="N587" s="223" t="s">
        <v>1323</v>
      </c>
      <c r="O587" s="36"/>
      <c r="P587" s="175">
        <f>O587*H587</f>
        <v>0</v>
      </c>
      <c r="Q587" s="175">
        <v>0.043</v>
      </c>
      <c r="R587" s="175">
        <f>Q587*H587</f>
        <v>2.795</v>
      </c>
      <c r="S587" s="175">
        <v>0</v>
      </c>
      <c r="T587" s="176">
        <f>S587*H587</f>
        <v>0</v>
      </c>
      <c r="AR587" s="18" t="s">
        <v>1469</v>
      </c>
      <c r="AT587" s="18" t="s">
        <v>841</v>
      </c>
      <c r="AU587" s="18" t="s">
        <v>1360</v>
      </c>
      <c r="AY587" s="18" t="s">
        <v>1404</v>
      </c>
      <c r="BE587" s="177">
        <f>IF(N587="základní",J587,0)</f>
        <v>0</v>
      </c>
      <c r="BF587" s="177">
        <f>IF(N587="snížená",J587,0)</f>
        <v>0</v>
      </c>
      <c r="BG587" s="177">
        <f>IF(N587="zákl. přenesená",J587,0)</f>
        <v>0</v>
      </c>
      <c r="BH587" s="177">
        <f>IF(N587="sníž. přenesená",J587,0)</f>
        <v>0</v>
      </c>
      <c r="BI587" s="177">
        <f>IF(N587="nulová",J587,0)</f>
        <v>0</v>
      </c>
      <c r="BJ587" s="18" t="s">
        <v>1300</v>
      </c>
      <c r="BK587" s="177">
        <f>ROUND(I587*H587,2)</f>
        <v>0</v>
      </c>
      <c r="BL587" s="18" t="s">
        <v>1411</v>
      </c>
      <c r="BM587" s="18" t="s">
        <v>74</v>
      </c>
    </row>
    <row r="588" spans="2:47" s="1" customFormat="1" ht="27">
      <c r="B588" s="35"/>
      <c r="D588" s="178" t="s">
        <v>1413</v>
      </c>
      <c r="F588" s="179" t="s">
        <v>75</v>
      </c>
      <c r="I588" s="134"/>
      <c r="L588" s="35"/>
      <c r="M588" s="65"/>
      <c r="N588" s="36"/>
      <c r="O588" s="36"/>
      <c r="P588" s="36"/>
      <c r="Q588" s="36"/>
      <c r="R588" s="36"/>
      <c r="S588" s="36"/>
      <c r="T588" s="66"/>
      <c r="AT588" s="18" t="s">
        <v>1413</v>
      </c>
      <c r="AU588" s="18" t="s">
        <v>1360</v>
      </c>
    </row>
    <row r="589" spans="2:51" s="12" customFormat="1" ht="13.5">
      <c r="B589" s="191"/>
      <c r="D589" s="178" t="s">
        <v>1417</v>
      </c>
      <c r="E589" s="192" t="s">
        <v>1299</v>
      </c>
      <c r="F589" s="193" t="s">
        <v>479</v>
      </c>
      <c r="H589" s="194" t="s">
        <v>1299</v>
      </c>
      <c r="I589" s="195"/>
      <c r="L589" s="191"/>
      <c r="M589" s="196"/>
      <c r="N589" s="197"/>
      <c r="O589" s="197"/>
      <c r="P589" s="197"/>
      <c r="Q589" s="197"/>
      <c r="R589" s="197"/>
      <c r="S589" s="197"/>
      <c r="T589" s="198"/>
      <c r="AT589" s="194" t="s">
        <v>1417</v>
      </c>
      <c r="AU589" s="194" t="s">
        <v>1360</v>
      </c>
      <c r="AV589" s="12" t="s">
        <v>1300</v>
      </c>
      <c r="AW589" s="12" t="s">
        <v>1316</v>
      </c>
      <c r="AX589" s="12" t="s">
        <v>1352</v>
      </c>
      <c r="AY589" s="194" t="s">
        <v>1404</v>
      </c>
    </row>
    <row r="590" spans="2:51" s="11" customFormat="1" ht="13.5">
      <c r="B590" s="181"/>
      <c r="D590" s="178" t="s">
        <v>1417</v>
      </c>
      <c r="E590" s="190" t="s">
        <v>1299</v>
      </c>
      <c r="F590" s="199" t="s">
        <v>76</v>
      </c>
      <c r="H590" s="200">
        <v>6.5</v>
      </c>
      <c r="I590" s="186"/>
      <c r="L590" s="181"/>
      <c r="M590" s="187"/>
      <c r="N590" s="188"/>
      <c r="O590" s="188"/>
      <c r="P590" s="188"/>
      <c r="Q590" s="188"/>
      <c r="R590" s="188"/>
      <c r="S590" s="188"/>
      <c r="T590" s="189"/>
      <c r="AT590" s="190" t="s">
        <v>1417</v>
      </c>
      <c r="AU590" s="190" t="s">
        <v>1360</v>
      </c>
      <c r="AV590" s="11" t="s">
        <v>1360</v>
      </c>
      <c r="AW590" s="11" t="s">
        <v>1316</v>
      </c>
      <c r="AX590" s="11" t="s">
        <v>1352</v>
      </c>
      <c r="AY590" s="190" t="s">
        <v>1404</v>
      </c>
    </row>
    <row r="591" spans="2:51" s="11" customFormat="1" ht="13.5">
      <c r="B591" s="181"/>
      <c r="D591" s="178" t="s">
        <v>1417</v>
      </c>
      <c r="E591" s="190" t="s">
        <v>1299</v>
      </c>
      <c r="F591" s="199" t="s">
        <v>77</v>
      </c>
      <c r="H591" s="200">
        <v>26</v>
      </c>
      <c r="I591" s="186"/>
      <c r="L591" s="181"/>
      <c r="M591" s="187"/>
      <c r="N591" s="188"/>
      <c r="O591" s="188"/>
      <c r="P591" s="188"/>
      <c r="Q591" s="188"/>
      <c r="R591" s="188"/>
      <c r="S591" s="188"/>
      <c r="T591" s="189"/>
      <c r="AT591" s="190" t="s">
        <v>1417</v>
      </c>
      <c r="AU591" s="190" t="s">
        <v>1360</v>
      </c>
      <c r="AV591" s="11" t="s">
        <v>1360</v>
      </c>
      <c r="AW591" s="11" t="s">
        <v>1316</v>
      </c>
      <c r="AX591" s="11" t="s">
        <v>1352</v>
      </c>
      <c r="AY591" s="190" t="s">
        <v>1404</v>
      </c>
    </row>
    <row r="592" spans="2:51" s="13" customFormat="1" ht="13.5">
      <c r="B592" s="201"/>
      <c r="D592" s="178" t="s">
        <v>1417</v>
      </c>
      <c r="E592" s="224" t="s">
        <v>1299</v>
      </c>
      <c r="F592" s="225" t="s">
        <v>1436</v>
      </c>
      <c r="H592" s="226">
        <v>32.5</v>
      </c>
      <c r="I592" s="205"/>
      <c r="L592" s="201"/>
      <c r="M592" s="206"/>
      <c r="N592" s="207"/>
      <c r="O592" s="207"/>
      <c r="P592" s="207"/>
      <c r="Q592" s="207"/>
      <c r="R592" s="207"/>
      <c r="S592" s="207"/>
      <c r="T592" s="208"/>
      <c r="AT592" s="209" t="s">
        <v>1417</v>
      </c>
      <c r="AU592" s="209" t="s">
        <v>1360</v>
      </c>
      <c r="AV592" s="13" t="s">
        <v>1411</v>
      </c>
      <c r="AW592" s="13" t="s">
        <v>1316</v>
      </c>
      <c r="AX592" s="13" t="s">
        <v>1300</v>
      </c>
      <c r="AY592" s="209" t="s">
        <v>1404</v>
      </c>
    </row>
    <row r="593" spans="2:51" s="11" customFormat="1" ht="13.5">
      <c r="B593" s="181"/>
      <c r="D593" s="182" t="s">
        <v>1417</v>
      </c>
      <c r="F593" s="184" t="s">
        <v>78</v>
      </c>
      <c r="H593" s="185">
        <v>65</v>
      </c>
      <c r="I593" s="186"/>
      <c r="L593" s="181"/>
      <c r="M593" s="187"/>
      <c r="N593" s="188"/>
      <c r="O593" s="188"/>
      <c r="P593" s="188"/>
      <c r="Q593" s="188"/>
      <c r="R593" s="188"/>
      <c r="S593" s="188"/>
      <c r="T593" s="189"/>
      <c r="AT593" s="190" t="s">
        <v>1417</v>
      </c>
      <c r="AU593" s="190" t="s">
        <v>1360</v>
      </c>
      <c r="AV593" s="11" t="s">
        <v>1360</v>
      </c>
      <c r="AW593" s="11" t="s">
        <v>1281</v>
      </c>
      <c r="AX593" s="11" t="s">
        <v>1300</v>
      </c>
      <c r="AY593" s="190" t="s">
        <v>1404</v>
      </c>
    </row>
    <row r="594" spans="2:65" s="1" customFormat="1" ht="22.5" customHeight="1">
      <c r="B594" s="165"/>
      <c r="C594" s="214" t="s">
        <v>511</v>
      </c>
      <c r="D594" s="214" t="s">
        <v>841</v>
      </c>
      <c r="E594" s="215" t="s">
        <v>79</v>
      </c>
      <c r="F594" s="216" t="s">
        <v>80</v>
      </c>
      <c r="G594" s="217" t="s">
        <v>915</v>
      </c>
      <c r="H594" s="218">
        <v>23</v>
      </c>
      <c r="I594" s="219"/>
      <c r="J594" s="220">
        <f>ROUND(I594*H594,2)</f>
        <v>0</v>
      </c>
      <c r="K594" s="216" t="s">
        <v>1410</v>
      </c>
      <c r="L594" s="221"/>
      <c r="M594" s="222" t="s">
        <v>1299</v>
      </c>
      <c r="N594" s="223" t="s">
        <v>1323</v>
      </c>
      <c r="O594" s="36"/>
      <c r="P594" s="175">
        <f>O594*H594</f>
        <v>0</v>
      </c>
      <c r="Q594" s="175">
        <v>0.07</v>
      </c>
      <c r="R594" s="175">
        <f>Q594*H594</f>
        <v>1.61</v>
      </c>
      <c r="S594" s="175">
        <v>0</v>
      </c>
      <c r="T594" s="176">
        <f>S594*H594</f>
        <v>0</v>
      </c>
      <c r="AR594" s="18" t="s">
        <v>1469</v>
      </c>
      <c r="AT594" s="18" t="s">
        <v>841</v>
      </c>
      <c r="AU594" s="18" t="s">
        <v>1360</v>
      </c>
      <c r="AY594" s="18" t="s">
        <v>1404</v>
      </c>
      <c r="BE594" s="177">
        <f>IF(N594="základní",J594,0)</f>
        <v>0</v>
      </c>
      <c r="BF594" s="177">
        <f>IF(N594="snížená",J594,0)</f>
        <v>0</v>
      </c>
      <c r="BG594" s="177">
        <f>IF(N594="zákl. přenesená",J594,0)</f>
        <v>0</v>
      </c>
      <c r="BH594" s="177">
        <f>IF(N594="sníž. přenesená",J594,0)</f>
        <v>0</v>
      </c>
      <c r="BI594" s="177">
        <f>IF(N594="nulová",J594,0)</f>
        <v>0</v>
      </c>
      <c r="BJ594" s="18" t="s">
        <v>1300</v>
      </c>
      <c r="BK594" s="177">
        <f>ROUND(I594*H594,2)</f>
        <v>0</v>
      </c>
      <c r="BL594" s="18" t="s">
        <v>1411</v>
      </c>
      <c r="BM594" s="18" t="s">
        <v>81</v>
      </c>
    </row>
    <row r="595" spans="2:47" s="1" customFormat="1" ht="27">
      <c r="B595" s="35"/>
      <c r="D595" s="178" t="s">
        <v>1413</v>
      </c>
      <c r="F595" s="179" t="s">
        <v>82</v>
      </c>
      <c r="I595" s="134"/>
      <c r="L595" s="35"/>
      <c r="M595" s="65"/>
      <c r="N595" s="36"/>
      <c r="O595" s="36"/>
      <c r="P595" s="36"/>
      <c r="Q595" s="36"/>
      <c r="R595" s="36"/>
      <c r="S595" s="36"/>
      <c r="T595" s="66"/>
      <c r="AT595" s="18" t="s">
        <v>1413</v>
      </c>
      <c r="AU595" s="18" t="s">
        <v>1360</v>
      </c>
    </row>
    <row r="596" spans="2:51" s="12" customFormat="1" ht="13.5">
      <c r="B596" s="191"/>
      <c r="D596" s="178" t="s">
        <v>1417</v>
      </c>
      <c r="E596" s="192" t="s">
        <v>1299</v>
      </c>
      <c r="F596" s="193" t="s">
        <v>479</v>
      </c>
      <c r="H596" s="194" t="s">
        <v>1299</v>
      </c>
      <c r="I596" s="195"/>
      <c r="L596" s="191"/>
      <c r="M596" s="196"/>
      <c r="N596" s="197"/>
      <c r="O596" s="197"/>
      <c r="P596" s="197"/>
      <c r="Q596" s="197"/>
      <c r="R596" s="197"/>
      <c r="S596" s="197"/>
      <c r="T596" s="198"/>
      <c r="AT596" s="194" t="s">
        <v>1417</v>
      </c>
      <c r="AU596" s="194" t="s">
        <v>1360</v>
      </c>
      <c r="AV596" s="12" t="s">
        <v>1300</v>
      </c>
      <c r="AW596" s="12" t="s">
        <v>1316</v>
      </c>
      <c r="AX596" s="12" t="s">
        <v>1352</v>
      </c>
      <c r="AY596" s="194" t="s">
        <v>1404</v>
      </c>
    </row>
    <row r="597" spans="2:51" s="11" customFormat="1" ht="13.5">
      <c r="B597" s="181"/>
      <c r="D597" s="178" t="s">
        <v>1417</v>
      </c>
      <c r="E597" s="190" t="s">
        <v>1299</v>
      </c>
      <c r="F597" s="199" t="s">
        <v>83</v>
      </c>
      <c r="H597" s="200">
        <v>15</v>
      </c>
      <c r="I597" s="186"/>
      <c r="L597" s="181"/>
      <c r="M597" s="187"/>
      <c r="N597" s="188"/>
      <c r="O597" s="188"/>
      <c r="P597" s="188"/>
      <c r="Q597" s="188"/>
      <c r="R597" s="188"/>
      <c r="S597" s="188"/>
      <c r="T597" s="189"/>
      <c r="AT597" s="190" t="s">
        <v>1417</v>
      </c>
      <c r="AU597" s="190" t="s">
        <v>1360</v>
      </c>
      <c r="AV597" s="11" t="s">
        <v>1360</v>
      </c>
      <c r="AW597" s="11" t="s">
        <v>1316</v>
      </c>
      <c r="AX597" s="11" t="s">
        <v>1352</v>
      </c>
      <c r="AY597" s="190" t="s">
        <v>1404</v>
      </c>
    </row>
    <row r="598" spans="2:51" s="11" customFormat="1" ht="13.5">
      <c r="B598" s="181"/>
      <c r="D598" s="178" t="s">
        <v>1417</v>
      </c>
      <c r="E598" s="190" t="s">
        <v>1299</v>
      </c>
      <c r="F598" s="199" t="s">
        <v>84</v>
      </c>
      <c r="H598" s="200">
        <v>8</v>
      </c>
      <c r="I598" s="186"/>
      <c r="L598" s="181"/>
      <c r="M598" s="187"/>
      <c r="N598" s="188"/>
      <c r="O598" s="188"/>
      <c r="P598" s="188"/>
      <c r="Q598" s="188"/>
      <c r="R598" s="188"/>
      <c r="S598" s="188"/>
      <c r="T598" s="189"/>
      <c r="AT598" s="190" t="s">
        <v>1417</v>
      </c>
      <c r="AU598" s="190" t="s">
        <v>1360</v>
      </c>
      <c r="AV598" s="11" t="s">
        <v>1360</v>
      </c>
      <c r="AW598" s="11" t="s">
        <v>1316</v>
      </c>
      <c r="AX598" s="11" t="s">
        <v>1352</v>
      </c>
      <c r="AY598" s="190" t="s">
        <v>1404</v>
      </c>
    </row>
    <row r="599" spans="2:51" s="13" customFormat="1" ht="13.5">
      <c r="B599" s="201"/>
      <c r="D599" s="182" t="s">
        <v>1417</v>
      </c>
      <c r="E599" s="202" t="s">
        <v>1299</v>
      </c>
      <c r="F599" s="203" t="s">
        <v>1436</v>
      </c>
      <c r="H599" s="204">
        <v>23</v>
      </c>
      <c r="I599" s="205"/>
      <c r="L599" s="201"/>
      <c r="M599" s="206"/>
      <c r="N599" s="207"/>
      <c r="O599" s="207"/>
      <c r="P599" s="207"/>
      <c r="Q599" s="207"/>
      <c r="R599" s="207"/>
      <c r="S599" s="207"/>
      <c r="T599" s="208"/>
      <c r="AT599" s="209" t="s">
        <v>1417</v>
      </c>
      <c r="AU599" s="209" t="s">
        <v>1360</v>
      </c>
      <c r="AV599" s="13" t="s">
        <v>1411</v>
      </c>
      <c r="AW599" s="13" t="s">
        <v>1316</v>
      </c>
      <c r="AX599" s="13" t="s">
        <v>1300</v>
      </c>
      <c r="AY599" s="209" t="s">
        <v>1404</v>
      </c>
    </row>
    <row r="600" spans="2:65" s="1" customFormat="1" ht="22.5" customHeight="1">
      <c r="B600" s="165"/>
      <c r="C600" s="214" t="s">
        <v>517</v>
      </c>
      <c r="D600" s="214" t="s">
        <v>841</v>
      </c>
      <c r="E600" s="215" t="s">
        <v>85</v>
      </c>
      <c r="F600" s="216" t="s">
        <v>86</v>
      </c>
      <c r="G600" s="217" t="s">
        <v>915</v>
      </c>
      <c r="H600" s="218">
        <v>42</v>
      </c>
      <c r="I600" s="219"/>
      <c r="J600" s="220">
        <f>ROUND(I600*H600,2)</f>
        <v>0</v>
      </c>
      <c r="K600" s="216" t="s">
        <v>1410</v>
      </c>
      <c r="L600" s="221"/>
      <c r="M600" s="222" t="s">
        <v>1299</v>
      </c>
      <c r="N600" s="223" t="s">
        <v>1323</v>
      </c>
      <c r="O600" s="36"/>
      <c r="P600" s="175">
        <f>O600*H600</f>
        <v>0</v>
      </c>
      <c r="Q600" s="175">
        <v>0.063</v>
      </c>
      <c r="R600" s="175">
        <f>Q600*H600</f>
        <v>2.646</v>
      </c>
      <c r="S600" s="175">
        <v>0</v>
      </c>
      <c r="T600" s="176">
        <f>S600*H600</f>
        <v>0</v>
      </c>
      <c r="AR600" s="18" t="s">
        <v>1469</v>
      </c>
      <c r="AT600" s="18" t="s">
        <v>841</v>
      </c>
      <c r="AU600" s="18" t="s">
        <v>1360</v>
      </c>
      <c r="AY600" s="18" t="s">
        <v>1404</v>
      </c>
      <c r="BE600" s="177">
        <f>IF(N600="základní",J600,0)</f>
        <v>0</v>
      </c>
      <c r="BF600" s="177">
        <f>IF(N600="snížená",J600,0)</f>
        <v>0</v>
      </c>
      <c r="BG600" s="177">
        <f>IF(N600="zákl. přenesená",J600,0)</f>
        <v>0</v>
      </c>
      <c r="BH600" s="177">
        <f>IF(N600="sníž. přenesená",J600,0)</f>
        <v>0</v>
      </c>
      <c r="BI600" s="177">
        <f>IF(N600="nulová",J600,0)</f>
        <v>0</v>
      </c>
      <c r="BJ600" s="18" t="s">
        <v>1300</v>
      </c>
      <c r="BK600" s="177">
        <f>ROUND(I600*H600,2)</f>
        <v>0</v>
      </c>
      <c r="BL600" s="18" t="s">
        <v>1411</v>
      </c>
      <c r="BM600" s="18" t="s">
        <v>87</v>
      </c>
    </row>
    <row r="601" spans="2:47" s="1" customFormat="1" ht="13.5">
      <c r="B601" s="35"/>
      <c r="D601" s="178" t="s">
        <v>1413</v>
      </c>
      <c r="F601" s="179" t="s">
        <v>88</v>
      </c>
      <c r="I601" s="134"/>
      <c r="L601" s="35"/>
      <c r="M601" s="65"/>
      <c r="N601" s="36"/>
      <c r="O601" s="36"/>
      <c r="P601" s="36"/>
      <c r="Q601" s="36"/>
      <c r="R601" s="36"/>
      <c r="S601" s="36"/>
      <c r="T601" s="66"/>
      <c r="AT601" s="18" t="s">
        <v>1413</v>
      </c>
      <c r="AU601" s="18" t="s">
        <v>1360</v>
      </c>
    </row>
    <row r="602" spans="2:51" s="12" customFormat="1" ht="13.5">
      <c r="B602" s="191"/>
      <c r="D602" s="178" t="s">
        <v>1417</v>
      </c>
      <c r="E602" s="192" t="s">
        <v>1299</v>
      </c>
      <c r="F602" s="193" t="s">
        <v>479</v>
      </c>
      <c r="H602" s="194" t="s">
        <v>1299</v>
      </c>
      <c r="I602" s="195"/>
      <c r="L602" s="191"/>
      <c r="M602" s="196"/>
      <c r="N602" s="197"/>
      <c r="O602" s="197"/>
      <c r="P602" s="197"/>
      <c r="Q602" s="197"/>
      <c r="R602" s="197"/>
      <c r="S602" s="197"/>
      <c r="T602" s="198"/>
      <c r="AT602" s="194" t="s">
        <v>1417</v>
      </c>
      <c r="AU602" s="194" t="s">
        <v>1360</v>
      </c>
      <c r="AV602" s="12" t="s">
        <v>1300</v>
      </c>
      <c r="AW602" s="12" t="s">
        <v>1316</v>
      </c>
      <c r="AX602" s="12" t="s">
        <v>1352</v>
      </c>
      <c r="AY602" s="194" t="s">
        <v>1404</v>
      </c>
    </row>
    <row r="603" spans="2:51" s="11" customFormat="1" ht="13.5">
      <c r="B603" s="181"/>
      <c r="D603" s="178" t="s">
        <v>1417</v>
      </c>
      <c r="E603" s="190" t="s">
        <v>1299</v>
      </c>
      <c r="F603" s="199" t="s">
        <v>89</v>
      </c>
      <c r="H603" s="200">
        <v>29</v>
      </c>
      <c r="I603" s="186"/>
      <c r="L603" s="181"/>
      <c r="M603" s="187"/>
      <c r="N603" s="188"/>
      <c r="O603" s="188"/>
      <c r="P603" s="188"/>
      <c r="Q603" s="188"/>
      <c r="R603" s="188"/>
      <c r="S603" s="188"/>
      <c r="T603" s="189"/>
      <c r="AT603" s="190" t="s">
        <v>1417</v>
      </c>
      <c r="AU603" s="190" t="s">
        <v>1360</v>
      </c>
      <c r="AV603" s="11" t="s">
        <v>1360</v>
      </c>
      <c r="AW603" s="11" t="s">
        <v>1316</v>
      </c>
      <c r="AX603" s="11" t="s">
        <v>1352</v>
      </c>
      <c r="AY603" s="190" t="s">
        <v>1404</v>
      </c>
    </row>
    <row r="604" spans="2:51" s="11" customFormat="1" ht="13.5">
      <c r="B604" s="181"/>
      <c r="D604" s="178" t="s">
        <v>1417</v>
      </c>
      <c r="E604" s="190" t="s">
        <v>1299</v>
      </c>
      <c r="F604" s="199" t="s">
        <v>90</v>
      </c>
      <c r="H604" s="200">
        <v>13</v>
      </c>
      <c r="I604" s="186"/>
      <c r="L604" s="181"/>
      <c r="M604" s="187"/>
      <c r="N604" s="188"/>
      <c r="O604" s="188"/>
      <c r="P604" s="188"/>
      <c r="Q604" s="188"/>
      <c r="R604" s="188"/>
      <c r="S604" s="188"/>
      <c r="T604" s="189"/>
      <c r="AT604" s="190" t="s">
        <v>1417</v>
      </c>
      <c r="AU604" s="190" t="s">
        <v>1360</v>
      </c>
      <c r="AV604" s="11" t="s">
        <v>1360</v>
      </c>
      <c r="AW604" s="11" t="s">
        <v>1316</v>
      </c>
      <c r="AX604" s="11" t="s">
        <v>1352</v>
      </c>
      <c r="AY604" s="190" t="s">
        <v>1404</v>
      </c>
    </row>
    <row r="605" spans="2:51" s="13" customFormat="1" ht="13.5">
      <c r="B605" s="201"/>
      <c r="D605" s="182" t="s">
        <v>1417</v>
      </c>
      <c r="E605" s="202" t="s">
        <v>1299</v>
      </c>
      <c r="F605" s="203" t="s">
        <v>1436</v>
      </c>
      <c r="H605" s="204">
        <v>42</v>
      </c>
      <c r="I605" s="205"/>
      <c r="L605" s="201"/>
      <c r="M605" s="206"/>
      <c r="N605" s="207"/>
      <c r="O605" s="207"/>
      <c r="P605" s="207"/>
      <c r="Q605" s="207"/>
      <c r="R605" s="207"/>
      <c r="S605" s="207"/>
      <c r="T605" s="208"/>
      <c r="AT605" s="209" t="s">
        <v>1417</v>
      </c>
      <c r="AU605" s="209" t="s">
        <v>1360</v>
      </c>
      <c r="AV605" s="13" t="s">
        <v>1411</v>
      </c>
      <c r="AW605" s="13" t="s">
        <v>1316</v>
      </c>
      <c r="AX605" s="13" t="s">
        <v>1300</v>
      </c>
      <c r="AY605" s="209" t="s">
        <v>1404</v>
      </c>
    </row>
    <row r="606" spans="2:65" s="1" customFormat="1" ht="22.5" customHeight="1">
      <c r="B606" s="165"/>
      <c r="C606" s="166" t="s">
        <v>525</v>
      </c>
      <c r="D606" s="166" t="s">
        <v>1406</v>
      </c>
      <c r="E606" s="167" t="s">
        <v>91</v>
      </c>
      <c r="F606" s="168" t="s">
        <v>92</v>
      </c>
      <c r="G606" s="169" t="s">
        <v>881</v>
      </c>
      <c r="H606" s="170">
        <v>155</v>
      </c>
      <c r="I606" s="171"/>
      <c r="J606" s="172">
        <f>ROUND(I606*H606,2)</f>
        <v>0</v>
      </c>
      <c r="K606" s="168" t="s">
        <v>1410</v>
      </c>
      <c r="L606" s="35"/>
      <c r="M606" s="173" t="s">
        <v>1299</v>
      </c>
      <c r="N606" s="174" t="s">
        <v>1323</v>
      </c>
      <c r="O606" s="36"/>
      <c r="P606" s="175">
        <f>O606*H606</f>
        <v>0</v>
      </c>
      <c r="Q606" s="175">
        <v>0.10095</v>
      </c>
      <c r="R606" s="175">
        <f>Q606*H606</f>
        <v>15.64725</v>
      </c>
      <c r="S606" s="175">
        <v>0</v>
      </c>
      <c r="T606" s="176">
        <f>S606*H606</f>
        <v>0</v>
      </c>
      <c r="AR606" s="18" t="s">
        <v>1411</v>
      </c>
      <c r="AT606" s="18" t="s">
        <v>1406</v>
      </c>
      <c r="AU606" s="18" t="s">
        <v>1360</v>
      </c>
      <c r="AY606" s="18" t="s">
        <v>1404</v>
      </c>
      <c r="BE606" s="177">
        <f>IF(N606="základní",J606,0)</f>
        <v>0</v>
      </c>
      <c r="BF606" s="177">
        <f>IF(N606="snížená",J606,0)</f>
        <v>0</v>
      </c>
      <c r="BG606" s="177">
        <f>IF(N606="zákl. přenesená",J606,0)</f>
        <v>0</v>
      </c>
      <c r="BH606" s="177">
        <f>IF(N606="sníž. přenesená",J606,0)</f>
        <v>0</v>
      </c>
      <c r="BI606" s="177">
        <f>IF(N606="nulová",J606,0)</f>
        <v>0</v>
      </c>
      <c r="BJ606" s="18" t="s">
        <v>1300</v>
      </c>
      <c r="BK606" s="177">
        <f>ROUND(I606*H606,2)</f>
        <v>0</v>
      </c>
      <c r="BL606" s="18" t="s">
        <v>1411</v>
      </c>
      <c r="BM606" s="18" t="s">
        <v>93</v>
      </c>
    </row>
    <row r="607" spans="2:47" s="1" customFormat="1" ht="27">
      <c r="B607" s="35"/>
      <c r="D607" s="178" t="s">
        <v>1413</v>
      </c>
      <c r="F607" s="179" t="s">
        <v>94</v>
      </c>
      <c r="I607" s="134"/>
      <c r="L607" s="35"/>
      <c r="M607" s="65"/>
      <c r="N607" s="36"/>
      <c r="O607" s="36"/>
      <c r="P607" s="36"/>
      <c r="Q607" s="36"/>
      <c r="R607" s="36"/>
      <c r="S607" s="36"/>
      <c r="T607" s="66"/>
      <c r="AT607" s="18" t="s">
        <v>1413</v>
      </c>
      <c r="AU607" s="18" t="s">
        <v>1360</v>
      </c>
    </row>
    <row r="608" spans="2:47" s="1" customFormat="1" ht="67.5">
      <c r="B608" s="35"/>
      <c r="D608" s="178" t="s">
        <v>1415</v>
      </c>
      <c r="F608" s="180" t="s">
        <v>95</v>
      </c>
      <c r="I608" s="134"/>
      <c r="L608" s="35"/>
      <c r="M608" s="65"/>
      <c r="N608" s="36"/>
      <c r="O608" s="36"/>
      <c r="P608" s="36"/>
      <c r="Q608" s="36"/>
      <c r="R608" s="36"/>
      <c r="S608" s="36"/>
      <c r="T608" s="66"/>
      <c r="AT608" s="18" t="s">
        <v>1415</v>
      </c>
      <c r="AU608" s="18" t="s">
        <v>1360</v>
      </c>
    </row>
    <row r="609" spans="2:51" s="12" customFormat="1" ht="13.5">
      <c r="B609" s="191"/>
      <c r="D609" s="178" t="s">
        <v>1417</v>
      </c>
      <c r="E609" s="192" t="s">
        <v>1299</v>
      </c>
      <c r="F609" s="193" t="s">
        <v>96</v>
      </c>
      <c r="H609" s="194" t="s">
        <v>1299</v>
      </c>
      <c r="I609" s="195"/>
      <c r="L609" s="191"/>
      <c r="M609" s="196"/>
      <c r="N609" s="197"/>
      <c r="O609" s="197"/>
      <c r="P609" s="197"/>
      <c r="Q609" s="197"/>
      <c r="R609" s="197"/>
      <c r="S609" s="197"/>
      <c r="T609" s="198"/>
      <c r="AT609" s="194" t="s">
        <v>1417</v>
      </c>
      <c r="AU609" s="194" t="s">
        <v>1360</v>
      </c>
      <c r="AV609" s="12" t="s">
        <v>1300</v>
      </c>
      <c r="AW609" s="12" t="s">
        <v>1316</v>
      </c>
      <c r="AX609" s="12" t="s">
        <v>1352</v>
      </c>
      <c r="AY609" s="194" t="s">
        <v>1404</v>
      </c>
    </row>
    <row r="610" spans="2:51" s="11" customFormat="1" ht="13.5">
      <c r="B610" s="181"/>
      <c r="D610" s="178" t="s">
        <v>1417</v>
      </c>
      <c r="E610" s="190" t="s">
        <v>1299</v>
      </c>
      <c r="F610" s="199" t="s">
        <v>97</v>
      </c>
      <c r="H610" s="200">
        <v>125</v>
      </c>
      <c r="I610" s="186"/>
      <c r="L610" s="181"/>
      <c r="M610" s="187"/>
      <c r="N610" s="188"/>
      <c r="O610" s="188"/>
      <c r="P610" s="188"/>
      <c r="Q610" s="188"/>
      <c r="R610" s="188"/>
      <c r="S610" s="188"/>
      <c r="T610" s="189"/>
      <c r="AT610" s="190" t="s">
        <v>1417</v>
      </c>
      <c r="AU610" s="190" t="s">
        <v>1360</v>
      </c>
      <c r="AV610" s="11" t="s">
        <v>1360</v>
      </c>
      <c r="AW610" s="11" t="s">
        <v>1316</v>
      </c>
      <c r="AX610" s="11" t="s">
        <v>1352</v>
      </c>
      <c r="AY610" s="190" t="s">
        <v>1404</v>
      </c>
    </row>
    <row r="611" spans="2:51" s="11" customFormat="1" ht="13.5">
      <c r="B611" s="181"/>
      <c r="D611" s="178" t="s">
        <v>1417</v>
      </c>
      <c r="E611" s="190" t="s">
        <v>1299</v>
      </c>
      <c r="F611" s="199" t="s">
        <v>98</v>
      </c>
      <c r="H611" s="200">
        <v>30</v>
      </c>
      <c r="I611" s="186"/>
      <c r="L611" s="181"/>
      <c r="M611" s="187"/>
      <c r="N611" s="188"/>
      <c r="O611" s="188"/>
      <c r="P611" s="188"/>
      <c r="Q611" s="188"/>
      <c r="R611" s="188"/>
      <c r="S611" s="188"/>
      <c r="T611" s="189"/>
      <c r="AT611" s="190" t="s">
        <v>1417</v>
      </c>
      <c r="AU611" s="190" t="s">
        <v>1360</v>
      </c>
      <c r="AV611" s="11" t="s">
        <v>1360</v>
      </c>
      <c r="AW611" s="11" t="s">
        <v>1316</v>
      </c>
      <c r="AX611" s="11" t="s">
        <v>1352</v>
      </c>
      <c r="AY611" s="190" t="s">
        <v>1404</v>
      </c>
    </row>
    <row r="612" spans="2:51" s="13" customFormat="1" ht="13.5">
      <c r="B612" s="201"/>
      <c r="D612" s="182" t="s">
        <v>1417</v>
      </c>
      <c r="E612" s="202" t="s">
        <v>1299</v>
      </c>
      <c r="F612" s="203" t="s">
        <v>1436</v>
      </c>
      <c r="H612" s="204">
        <v>155</v>
      </c>
      <c r="I612" s="205"/>
      <c r="L612" s="201"/>
      <c r="M612" s="206"/>
      <c r="N612" s="207"/>
      <c r="O612" s="207"/>
      <c r="P612" s="207"/>
      <c r="Q612" s="207"/>
      <c r="R612" s="207"/>
      <c r="S612" s="207"/>
      <c r="T612" s="208"/>
      <c r="AT612" s="209" t="s">
        <v>1417</v>
      </c>
      <c r="AU612" s="209" t="s">
        <v>1360</v>
      </c>
      <c r="AV612" s="13" t="s">
        <v>1411</v>
      </c>
      <c r="AW612" s="13" t="s">
        <v>1316</v>
      </c>
      <c r="AX612" s="13" t="s">
        <v>1300</v>
      </c>
      <c r="AY612" s="209" t="s">
        <v>1404</v>
      </c>
    </row>
    <row r="613" spans="2:65" s="1" customFormat="1" ht="22.5" customHeight="1">
      <c r="B613" s="165"/>
      <c r="C613" s="214" t="s">
        <v>532</v>
      </c>
      <c r="D613" s="214" t="s">
        <v>841</v>
      </c>
      <c r="E613" s="215" t="s">
        <v>99</v>
      </c>
      <c r="F613" s="216" t="s">
        <v>100</v>
      </c>
      <c r="G613" s="217" t="s">
        <v>915</v>
      </c>
      <c r="H613" s="218">
        <v>155</v>
      </c>
      <c r="I613" s="219"/>
      <c r="J613" s="220">
        <f>ROUND(I613*H613,2)</f>
        <v>0</v>
      </c>
      <c r="K613" s="216" t="s">
        <v>1410</v>
      </c>
      <c r="L613" s="221"/>
      <c r="M613" s="222" t="s">
        <v>1299</v>
      </c>
      <c r="N613" s="223" t="s">
        <v>1323</v>
      </c>
      <c r="O613" s="36"/>
      <c r="P613" s="175">
        <f>O613*H613</f>
        <v>0</v>
      </c>
      <c r="Q613" s="175">
        <v>0.0335</v>
      </c>
      <c r="R613" s="175">
        <f>Q613*H613</f>
        <v>5.1925</v>
      </c>
      <c r="S613" s="175">
        <v>0</v>
      </c>
      <c r="T613" s="176">
        <f>S613*H613</f>
        <v>0</v>
      </c>
      <c r="AR613" s="18" t="s">
        <v>1469</v>
      </c>
      <c r="AT613" s="18" t="s">
        <v>841</v>
      </c>
      <c r="AU613" s="18" t="s">
        <v>1360</v>
      </c>
      <c r="AY613" s="18" t="s">
        <v>1404</v>
      </c>
      <c r="BE613" s="177">
        <f>IF(N613="základní",J613,0)</f>
        <v>0</v>
      </c>
      <c r="BF613" s="177">
        <f>IF(N613="snížená",J613,0)</f>
        <v>0</v>
      </c>
      <c r="BG613" s="177">
        <f>IF(N613="zákl. přenesená",J613,0)</f>
        <v>0</v>
      </c>
      <c r="BH613" s="177">
        <f>IF(N613="sníž. přenesená",J613,0)</f>
        <v>0</v>
      </c>
      <c r="BI613" s="177">
        <f>IF(N613="nulová",J613,0)</f>
        <v>0</v>
      </c>
      <c r="BJ613" s="18" t="s">
        <v>1300</v>
      </c>
      <c r="BK613" s="177">
        <f>ROUND(I613*H613,2)</f>
        <v>0</v>
      </c>
      <c r="BL613" s="18" t="s">
        <v>1411</v>
      </c>
      <c r="BM613" s="18" t="s">
        <v>101</v>
      </c>
    </row>
    <row r="614" spans="2:47" s="1" customFormat="1" ht="13.5">
      <c r="B614" s="35"/>
      <c r="D614" s="182" t="s">
        <v>1413</v>
      </c>
      <c r="F614" s="227" t="s">
        <v>102</v>
      </c>
      <c r="I614" s="134"/>
      <c r="L614" s="35"/>
      <c r="M614" s="65"/>
      <c r="N614" s="36"/>
      <c r="O614" s="36"/>
      <c r="P614" s="36"/>
      <c r="Q614" s="36"/>
      <c r="R614" s="36"/>
      <c r="S614" s="36"/>
      <c r="T614" s="66"/>
      <c r="AT614" s="18" t="s">
        <v>1413</v>
      </c>
      <c r="AU614" s="18" t="s">
        <v>1360</v>
      </c>
    </row>
    <row r="615" spans="2:65" s="1" customFormat="1" ht="22.5" customHeight="1">
      <c r="B615" s="165"/>
      <c r="C615" s="166" t="s">
        <v>539</v>
      </c>
      <c r="D615" s="166" t="s">
        <v>1406</v>
      </c>
      <c r="E615" s="167" t="s">
        <v>495</v>
      </c>
      <c r="F615" s="168" t="s">
        <v>496</v>
      </c>
      <c r="G615" s="169" t="s">
        <v>1427</v>
      </c>
      <c r="H615" s="170">
        <v>3.6</v>
      </c>
      <c r="I615" s="171"/>
      <c r="J615" s="172">
        <f>ROUND(I615*H615,2)</f>
        <v>0</v>
      </c>
      <c r="K615" s="168" t="s">
        <v>1410</v>
      </c>
      <c r="L615" s="35"/>
      <c r="M615" s="173" t="s">
        <v>1299</v>
      </c>
      <c r="N615" s="174" t="s">
        <v>1323</v>
      </c>
      <c r="O615" s="36"/>
      <c r="P615" s="175">
        <f>O615*H615</f>
        <v>0</v>
      </c>
      <c r="Q615" s="175">
        <v>2.25634</v>
      </c>
      <c r="R615" s="175">
        <f>Q615*H615</f>
        <v>8.122824</v>
      </c>
      <c r="S615" s="175">
        <v>0</v>
      </c>
      <c r="T615" s="176">
        <f>S615*H615</f>
        <v>0</v>
      </c>
      <c r="AR615" s="18" t="s">
        <v>1411</v>
      </c>
      <c r="AT615" s="18" t="s">
        <v>1406</v>
      </c>
      <c r="AU615" s="18" t="s">
        <v>1360</v>
      </c>
      <c r="AY615" s="18" t="s">
        <v>1404</v>
      </c>
      <c r="BE615" s="177">
        <f>IF(N615="základní",J615,0)</f>
        <v>0</v>
      </c>
      <c r="BF615" s="177">
        <f>IF(N615="snížená",J615,0)</f>
        <v>0</v>
      </c>
      <c r="BG615" s="177">
        <f>IF(N615="zákl. přenesená",J615,0)</f>
        <v>0</v>
      </c>
      <c r="BH615" s="177">
        <f>IF(N615="sníž. přenesená",J615,0)</f>
        <v>0</v>
      </c>
      <c r="BI615" s="177">
        <f>IF(N615="nulová",J615,0)</f>
        <v>0</v>
      </c>
      <c r="BJ615" s="18" t="s">
        <v>1300</v>
      </c>
      <c r="BK615" s="177">
        <f>ROUND(I615*H615,2)</f>
        <v>0</v>
      </c>
      <c r="BL615" s="18" t="s">
        <v>1411</v>
      </c>
      <c r="BM615" s="18" t="s">
        <v>497</v>
      </c>
    </row>
    <row r="616" spans="2:47" s="1" customFormat="1" ht="13.5">
      <c r="B616" s="35"/>
      <c r="D616" s="178" t="s">
        <v>1413</v>
      </c>
      <c r="F616" s="179" t="s">
        <v>498</v>
      </c>
      <c r="I616" s="134"/>
      <c r="L616" s="35"/>
      <c r="M616" s="65"/>
      <c r="N616" s="36"/>
      <c r="O616" s="36"/>
      <c r="P616" s="36"/>
      <c r="Q616" s="36"/>
      <c r="R616" s="36"/>
      <c r="S616" s="36"/>
      <c r="T616" s="66"/>
      <c r="AT616" s="18" t="s">
        <v>1413</v>
      </c>
      <c r="AU616" s="18" t="s">
        <v>1360</v>
      </c>
    </row>
    <row r="617" spans="2:51" s="12" customFormat="1" ht="13.5">
      <c r="B617" s="191"/>
      <c r="D617" s="178" t="s">
        <v>1417</v>
      </c>
      <c r="E617" s="192" t="s">
        <v>1299</v>
      </c>
      <c r="F617" s="193" t="s">
        <v>103</v>
      </c>
      <c r="H617" s="194" t="s">
        <v>1299</v>
      </c>
      <c r="I617" s="195"/>
      <c r="L617" s="191"/>
      <c r="M617" s="196"/>
      <c r="N617" s="197"/>
      <c r="O617" s="197"/>
      <c r="P617" s="197"/>
      <c r="Q617" s="197"/>
      <c r="R617" s="197"/>
      <c r="S617" s="197"/>
      <c r="T617" s="198"/>
      <c r="AT617" s="194" t="s">
        <v>1417</v>
      </c>
      <c r="AU617" s="194" t="s">
        <v>1360</v>
      </c>
      <c r="AV617" s="12" t="s">
        <v>1300</v>
      </c>
      <c r="AW617" s="12" t="s">
        <v>1316</v>
      </c>
      <c r="AX617" s="12" t="s">
        <v>1352</v>
      </c>
      <c r="AY617" s="194" t="s">
        <v>1404</v>
      </c>
    </row>
    <row r="618" spans="2:51" s="11" customFormat="1" ht="13.5">
      <c r="B618" s="181"/>
      <c r="D618" s="178" t="s">
        <v>1417</v>
      </c>
      <c r="E618" s="190" t="s">
        <v>1299</v>
      </c>
      <c r="F618" s="199" t="s">
        <v>104</v>
      </c>
      <c r="H618" s="200">
        <v>1.52</v>
      </c>
      <c r="I618" s="186"/>
      <c r="L618" s="181"/>
      <c r="M618" s="187"/>
      <c r="N618" s="188"/>
      <c r="O618" s="188"/>
      <c r="P618" s="188"/>
      <c r="Q618" s="188"/>
      <c r="R618" s="188"/>
      <c r="S618" s="188"/>
      <c r="T618" s="189"/>
      <c r="AT618" s="190" t="s">
        <v>1417</v>
      </c>
      <c r="AU618" s="190" t="s">
        <v>1360</v>
      </c>
      <c r="AV618" s="11" t="s">
        <v>1360</v>
      </c>
      <c r="AW618" s="11" t="s">
        <v>1316</v>
      </c>
      <c r="AX618" s="11" t="s">
        <v>1352</v>
      </c>
      <c r="AY618" s="190" t="s">
        <v>1404</v>
      </c>
    </row>
    <row r="619" spans="2:51" s="11" customFormat="1" ht="13.5">
      <c r="B619" s="181"/>
      <c r="D619" s="178" t="s">
        <v>1417</v>
      </c>
      <c r="E619" s="190" t="s">
        <v>1299</v>
      </c>
      <c r="F619" s="199" t="s">
        <v>105</v>
      </c>
      <c r="H619" s="200">
        <v>2.08</v>
      </c>
      <c r="I619" s="186"/>
      <c r="L619" s="181"/>
      <c r="M619" s="187"/>
      <c r="N619" s="188"/>
      <c r="O619" s="188"/>
      <c r="P619" s="188"/>
      <c r="Q619" s="188"/>
      <c r="R619" s="188"/>
      <c r="S619" s="188"/>
      <c r="T619" s="189"/>
      <c r="AT619" s="190" t="s">
        <v>1417</v>
      </c>
      <c r="AU619" s="190" t="s">
        <v>1360</v>
      </c>
      <c r="AV619" s="11" t="s">
        <v>1360</v>
      </c>
      <c r="AW619" s="11" t="s">
        <v>1316</v>
      </c>
      <c r="AX619" s="11" t="s">
        <v>1352</v>
      </c>
      <c r="AY619" s="190" t="s">
        <v>1404</v>
      </c>
    </row>
    <row r="620" spans="2:51" s="13" customFormat="1" ht="13.5">
      <c r="B620" s="201"/>
      <c r="D620" s="182" t="s">
        <v>1417</v>
      </c>
      <c r="E620" s="202" t="s">
        <v>1299</v>
      </c>
      <c r="F620" s="203" t="s">
        <v>1436</v>
      </c>
      <c r="H620" s="204">
        <v>3.6</v>
      </c>
      <c r="I620" s="205"/>
      <c r="L620" s="201"/>
      <c r="M620" s="206"/>
      <c r="N620" s="207"/>
      <c r="O620" s="207"/>
      <c r="P620" s="207"/>
      <c r="Q620" s="207"/>
      <c r="R620" s="207"/>
      <c r="S620" s="207"/>
      <c r="T620" s="208"/>
      <c r="AT620" s="209" t="s">
        <v>1417</v>
      </c>
      <c r="AU620" s="209" t="s">
        <v>1360</v>
      </c>
      <c r="AV620" s="13" t="s">
        <v>1411</v>
      </c>
      <c r="AW620" s="13" t="s">
        <v>1316</v>
      </c>
      <c r="AX620" s="13" t="s">
        <v>1300</v>
      </c>
      <c r="AY620" s="209" t="s">
        <v>1404</v>
      </c>
    </row>
    <row r="621" spans="2:65" s="1" customFormat="1" ht="31.5" customHeight="1">
      <c r="B621" s="165"/>
      <c r="C621" s="166" t="s">
        <v>546</v>
      </c>
      <c r="D621" s="166" t="s">
        <v>1406</v>
      </c>
      <c r="E621" s="167" t="s">
        <v>503</v>
      </c>
      <c r="F621" s="168" t="s">
        <v>504</v>
      </c>
      <c r="G621" s="169" t="s">
        <v>881</v>
      </c>
      <c r="H621" s="170">
        <v>19</v>
      </c>
      <c r="I621" s="171"/>
      <c r="J621" s="172">
        <f>ROUND(I621*H621,2)</f>
        <v>0</v>
      </c>
      <c r="K621" s="168" t="s">
        <v>1410</v>
      </c>
      <c r="L621" s="35"/>
      <c r="M621" s="173" t="s">
        <v>1299</v>
      </c>
      <c r="N621" s="174" t="s">
        <v>1323</v>
      </c>
      <c r="O621" s="36"/>
      <c r="P621" s="175">
        <f>O621*H621</f>
        <v>0</v>
      </c>
      <c r="Q621" s="175">
        <v>0</v>
      </c>
      <c r="R621" s="175">
        <f>Q621*H621</f>
        <v>0</v>
      </c>
      <c r="S621" s="175">
        <v>0</v>
      </c>
      <c r="T621" s="176">
        <f>S621*H621</f>
        <v>0</v>
      </c>
      <c r="AR621" s="18" t="s">
        <v>1411</v>
      </c>
      <c r="AT621" s="18" t="s">
        <v>1406</v>
      </c>
      <c r="AU621" s="18" t="s">
        <v>1360</v>
      </c>
      <c r="AY621" s="18" t="s">
        <v>1404</v>
      </c>
      <c r="BE621" s="177">
        <f>IF(N621="základní",J621,0)</f>
        <v>0</v>
      </c>
      <c r="BF621" s="177">
        <f>IF(N621="snížená",J621,0)</f>
        <v>0</v>
      </c>
      <c r="BG621" s="177">
        <f>IF(N621="zákl. přenesená",J621,0)</f>
        <v>0</v>
      </c>
      <c r="BH621" s="177">
        <f>IF(N621="sníž. přenesená",J621,0)</f>
        <v>0</v>
      </c>
      <c r="BI621" s="177">
        <f>IF(N621="nulová",J621,0)</f>
        <v>0</v>
      </c>
      <c r="BJ621" s="18" t="s">
        <v>1300</v>
      </c>
      <c r="BK621" s="177">
        <f>ROUND(I621*H621,2)</f>
        <v>0</v>
      </c>
      <c r="BL621" s="18" t="s">
        <v>1411</v>
      </c>
      <c r="BM621" s="18" t="s">
        <v>505</v>
      </c>
    </row>
    <row r="622" spans="2:47" s="1" customFormat="1" ht="27">
      <c r="B622" s="35"/>
      <c r="D622" s="178" t="s">
        <v>1413</v>
      </c>
      <c r="F622" s="179" t="s">
        <v>506</v>
      </c>
      <c r="I622" s="134"/>
      <c r="L622" s="35"/>
      <c r="M622" s="65"/>
      <c r="N622" s="36"/>
      <c r="O622" s="36"/>
      <c r="P622" s="36"/>
      <c r="Q622" s="36"/>
      <c r="R622" s="36"/>
      <c r="S622" s="36"/>
      <c r="T622" s="66"/>
      <c r="AT622" s="18" t="s">
        <v>1413</v>
      </c>
      <c r="AU622" s="18" t="s">
        <v>1360</v>
      </c>
    </row>
    <row r="623" spans="2:47" s="1" customFormat="1" ht="27">
      <c r="B623" s="35"/>
      <c r="D623" s="178" t="s">
        <v>1415</v>
      </c>
      <c r="F623" s="180" t="s">
        <v>507</v>
      </c>
      <c r="I623" s="134"/>
      <c r="L623" s="35"/>
      <c r="M623" s="65"/>
      <c r="N623" s="36"/>
      <c r="O623" s="36"/>
      <c r="P623" s="36"/>
      <c r="Q623" s="36"/>
      <c r="R623" s="36"/>
      <c r="S623" s="36"/>
      <c r="T623" s="66"/>
      <c r="AT623" s="18" t="s">
        <v>1415</v>
      </c>
      <c r="AU623" s="18" t="s">
        <v>1360</v>
      </c>
    </row>
    <row r="624" spans="2:51" s="12" customFormat="1" ht="13.5">
      <c r="B624" s="191"/>
      <c r="D624" s="178" t="s">
        <v>1417</v>
      </c>
      <c r="E624" s="192" t="s">
        <v>1299</v>
      </c>
      <c r="F624" s="193" t="s">
        <v>508</v>
      </c>
      <c r="H624" s="194" t="s">
        <v>1299</v>
      </c>
      <c r="I624" s="195"/>
      <c r="L624" s="191"/>
      <c r="M624" s="196"/>
      <c r="N624" s="197"/>
      <c r="O624" s="197"/>
      <c r="P624" s="197"/>
      <c r="Q624" s="197"/>
      <c r="R624" s="197"/>
      <c r="S624" s="197"/>
      <c r="T624" s="198"/>
      <c r="AT624" s="194" t="s">
        <v>1417</v>
      </c>
      <c r="AU624" s="194" t="s">
        <v>1360</v>
      </c>
      <c r="AV624" s="12" t="s">
        <v>1300</v>
      </c>
      <c r="AW624" s="12" t="s">
        <v>1316</v>
      </c>
      <c r="AX624" s="12" t="s">
        <v>1352</v>
      </c>
      <c r="AY624" s="194" t="s">
        <v>1404</v>
      </c>
    </row>
    <row r="625" spans="2:51" s="12" customFormat="1" ht="13.5">
      <c r="B625" s="191"/>
      <c r="D625" s="178" t="s">
        <v>1417</v>
      </c>
      <c r="E625" s="192" t="s">
        <v>1299</v>
      </c>
      <c r="F625" s="193" t="s">
        <v>732</v>
      </c>
      <c r="H625" s="194" t="s">
        <v>1299</v>
      </c>
      <c r="I625" s="195"/>
      <c r="L625" s="191"/>
      <c r="M625" s="196"/>
      <c r="N625" s="197"/>
      <c r="O625" s="197"/>
      <c r="P625" s="197"/>
      <c r="Q625" s="197"/>
      <c r="R625" s="197"/>
      <c r="S625" s="197"/>
      <c r="T625" s="198"/>
      <c r="AT625" s="194" t="s">
        <v>1417</v>
      </c>
      <c r="AU625" s="194" t="s">
        <v>1360</v>
      </c>
      <c r="AV625" s="12" t="s">
        <v>1300</v>
      </c>
      <c r="AW625" s="12" t="s">
        <v>1316</v>
      </c>
      <c r="AX625" s="12" t="s">
        <v>1352</v>
      </c>
      <c r="AY625" s="194" t="s">
        <v>1404</v>
      </c>
    </row>
    <row r="626" spans="2:51" s="11" customFormat="1" ht="13.5">
      <c r="B626" s="181"/>
      <c r="D626" s="178" t="s">
        <v>1417</v>
      </c>
      <c r="E626" s="190" t="s">
        <v>1299</v>
      </c>
      <c r="F626" s="199" t="s">
        <v>106</v>
      </c>
      <c r="H626" s="200">
        <v>14</v>
      </c>
      <c r="I626" s="186"/>
      <c r="L626" s="181"/>
      <c r="M626" s="187"/>
      <c r="N626" s="188"/>
      <c r="O626" s="188"/>
      <c r="P626" s="188"/>
      <c r="Q626" s="188"/>
      <c r="R626" s="188"/>
      <c r="S626" s="188"/>
      <c r="T626" s="189"/>
      <c r="AT626" s="190" t="s">
        <v>1417</v>
      </c>
      <c r="AU626" s="190" t="s">
        <v>1360</v>
      </c>
      <c r="AV626" s="11" t="s">
        <v>1360</v>
      </c>
      <c r="AW626" s="11" t="s">
        <v>1316</v>
      </c>
      <c r="AX626" s="11" t="s">
        <v>1352</v>
      </c>
      <c r="AY626" s="190" t="s">
        <v>1404</v>
      </c>
    </row>
    <row r="627" spans="2:51" s="11" customFormat="1" ht="13.5">
      <c r="B627" s="181"/>
      <c r="D627" s="178" t="s">
        <v>1417</v>
      </c>
      <c r="E627" s="190" t="s">
        <v>1299</v>
      </c>
      <c r="F627" s="199" t="s">
        <v>107</v>
      </c>
      <c r="H627" s="200">
        <v>5</v>
      </c>
      <c r="I627" s="186"/>
      <c r="L627" s="181"/>
      <c r="M627" s="187"/>
      <c r="N627" s="188"/>
      <c r="O627" s="188"/>
      <c r="P627" s="188"/>
      <c r="Q627" s="188"/>
      <c r="R627" s="188"/>
      <c r="S627" s="188"/>
      <c r="T627" s="189"/>
      <c r="AT627" s="190" t="s">
        <v>1417</v>
      </c>
      <c r="AU627" s="190" t="s">
        <v>1360</v>
      </c>
      <c r="AV627" s="11" t="s">
        <v>1360</v>
      </c>
      <c r="AW627" s="11" t="s">
        <v>1316</v>
      </c>
      <c r="AX627" s="11" t="s">
        <v>1352</v>
      </c>
      <c r="AY627" s="190" t="s">
        <v>1404</v>
      </c>
    </row>
    <row r="628" spans="2:51" s="13" customFormat="1" ht="13.5">
      <c r="B628" s="201"/>
      <c r="D628" s="182" t="s">
        <v>1417</v>
      </c>
      <c r="E628" s="202" t="s">
        <v>1299</v>
      </c>
      <c r="F628" s="203" t="s">
        <v>1436</v>
      </c>
      <c r="H628" s="204">
        <v>19</v>
      </c>
      <c r="I628" s="205"/>
      <c r="L628" s="201"/>
      <c r="M628" s="206"/>
      <c r="N628" s="207"/>
      <c r="O628" s="207"/>
      <c r="P628" s="207"/>
      <c r="Q628" s="207"/>
      <c r="R628" s="207"/>
      <c r="S628" s="207"/>
      <c r="T628" s="208"/>
      <c r="AT628" s="209" t="s">
        <v>1417</v>
      </c>
      <c r="AU628" s="209" t="s">
        <v>1360</v>
      </c>
      <c r="AV628" s="13" t="s">
        <v>1411</v>
      </c>
      <c r="AW628" s="13" t="s">
        <v>1316</v>
      </c>
      <c r="AX628" s="13" t="s">
        <v>1300</v>
      </c>
      <c r="AY628" s="209" t="s">
        <v>1404</v>
      </c>
    </row>
    <row r="629" spans="2:65" s="1" customFormat="1" ht="22.5" customHeight="1">
      <c r="B629" s="165"/>
      <c r="C629" s="166" t="s">
        <v>553</v>
      </c>
      <c r="D629" s="166" t="s">
        <v>1406</v>
      </c>
      <c r="E629" s="167" t="s">
        <v>512</v>
      </c>
      <c r="F629" s="168" t="s">
        <v>513</v>
      </c>
      <c r="G629" s="169" t="s">
        <v>881</v>
      </c>
      <c r="H629" s="170">
        <v>19</v>
      </c>
      <c r="I629" s="171"/>
      <c r="J629" s="172">
        <f>ROUND(I629*H629,2)</f>
        <v>0</v>
      </c>
      <c r="K629" s="168" t="s">
        <v>1410</v>
      </c>
      <c r="L629" s="35"/>
      <c r="M629" s="173" t="s">
        <v>1299</v>
      </c>
      <c r="N629" s="174" t="s">
        <v>1323</v>
      </c>
      <c r="O629" s="36"/>
      <c r="P629" s="175">
        <f>O629*H629</f>
        <v>0</v>
      </c>
      <c r="Q629" s="175">
        <v>0.00028</v>
      </c>
      <c r="R629" s="175">
        <f>Q629*H629</f>
        <v>0.005319999999999999</v>
      </c>
      <c r="S629" s="175">
        <v>0</v>
      </c>
      <c r="T629" s="176">
        <f>S629*H629</f>
        <v>0</v>
      </c>
      <c r="AR629" s="18" t="s">
        <v>1411</v>
      </c>
      <c r="AT629" s="18" t="s">
        <v>1406</v>
      </c>
      <c r="AU629" s="18" t="s">
        <v>1360</v>
      </c>
      <c r="AY629" s="18" t="s">
        <v>1404</v>
      </c>
      <c r="BE629" s="177">
        <f>IF(N629="základní",J629,0)</f>
        <v>0</v>
      </c>
      <c r="BF629" s="177">
        <f>IF(N629="snížená",J629,0)</f>
        <v>0</v>
      </c>
      <c r="BG629" s="177">
        <f>IF(N629="zákl. přenesená",J629,0)</f>
        <v>0</v>
      </c>
      <c r="BH629" s="177">
        <f>IF(N629="sníž. přenesená",J629,0)</f>
        <v>0</v>
      </c>
      <c r="BI629" s="177">
        <f>IF(N629="nulová",J629,0)</f>
        <v>0</v>
      </c>
      <c r="BJ629" s="18" t="s">
        <v>1300</v>
      </c>
      <c r="BK629" s="177">
        <f>ROUND(I629*H629,2)</f>
        <v>0</v>
      </c>
      <c r="BL629" s="18" t="s">
        <v>1411</v>
      </c>
      <c r="BM629" s="18" t="s">
        <v>514</v>
      </c>
    </row>
    <row r="630" spans="2:47" s="1" customFormat="1" ht="27">
      <c r="B630" s="35"/>
      <c r="D630" s="178" t="s">
        <v>1413</v>
      </c>
      <c r="F630" s="179" t="s">
        <v>515</v>
      </c>
      <c r="I630" s="134"/>
      <c r="L630" s="35"/>
      <c r="M630" s="65"/>
      <c r="N630" s="36"/>
      <c r="O630" s="36"/>
      <c r="P630" s="36"/>
      <c r="Q630" s="36"/>
      <c r="R630" s="36"/>
      <c r="S630" s="36"/>
      <c r="T630" s="66"/>
      <c r="AT630" s="18" t="s">
        <v>1413</v>
      </c>
      <c r="AU630" s="18" t="s">
        <v>1360</v>
      </c>
    </row>
    <row r="631" spans="2:47" s="1" customFormat="1" ht="40.5">
      <c r="B631" s="35"/>
      <c r="D631" s="178" t="s">
        <v>1415</v>
      </c>
      <c r="F631" s="180" t="s">
        <v>516</v>
      </c>
      <c r="I631" s="134"/>
      <c r="L631" s="35"/>
      <c r="M631" s="65"/>
      <c r="N631" s="36"/>
      <c r="O631" s="36"/>
      <c r="P631" s="36"/>
      <c r="Q631" s="36"/>
      <c r="R631" s="36"/>
      <c r="S631" s="36"/>
      <c r="T631" s="66"/>
      <c r="AT631" s="18" t="s">
        <v>1415</v>
      </c>
      <c r="AU631" s="18" t="s">
        <v>1360</v>
      </c>
    </row>
    <row r="632" spans="2:51" s="12" customFormat="1" ht="13.5">
      <c r="B632" s="191"/>
      <c r="D632" s="178" t="s">
        <v>1417</v>
      </c>
      <c r="E632" s="192" t="s">
        <v>1299</v>
      </c>
      <c r="F632" s="193" t="s">
        <v>508</v>
      </c>
      <c r="H632" s="194" t="s">
        <v>1299</v>
      </c>
      <c r="I632" s="195"/>
      <c r="L632" s="191"/>
      <c r="M632" s="196"/>
      <c r="N632" s="197"/>
      <c r="O632" s="197"/>
      <c r="P632" s="197"/>
      <c r="Q632" s="197"/>
      <c r="R632" s="197"/>
      <c r="S632" s="197"/>
      <c r="T632" s="198"/>
      <c r="AT632" s="194" t="s">
        <v>1417</v>
      </c>
      <c r="AU632" s="194" t="s">
        <v>1360</v>
      </c>
      <c r="AV632" s="12" t="s">
        <v>1300</v>
      </c>
      <c r="AW632" s="12" t="s">
        <v>1316</v>
      </c>
      <c r="AX632" s="12" t="s">
        <v>1352</v>
      </c>
      <c r="AY632" s="194" t="s">
        <v>1404</v>
      </c>
    </row>
    <row r="633" spans="2:51" s="12" customFormat="1" ht="13.5">
      <c r="B633" s="191"/>
      <c r="D633" s="178" t="s">
        <v>1417</v>
      </c>
      <c r="E633" s="192" t="s">
        <v>1299</v>
      </c>
      <c r="F633" s="193" t="s">
        <v>732</v>
      </c>
      <c r="H633" s="194" t="s">
        <v>1299</v>
      </c>
      <c r="I633" s="195"/>
      <c r="L633" s="191"/>
      <c r="M633" s="196"/>
      <c r="N633" s="197"/>
      <c r="O633" s="197"/>
      <c r="P633" s="197"/>
      <c r="Q633" s="197"/>
      <c r="R633" s="197"/>
      <c r="S633" s="197"/>
      <c r="T633" s="198"/>
      <c r="AT633" s="194" t="s">
        <v>1417</v>
      </c>
      <c r="AU633" s="194" t="s">
        <v>1360</v>
      </c>
      <c r="AV633" s="12" t="s">
        <v>1300</v>
      </c>
      <c r="AW633" s="12" t="s">
        <v>1316</v>
      </c>
      <c r="AX633" s="12" t="s">
        <v>1352</v>
      </c>
      <c r="AY633" s="194" t="s">
        <v>1404</v>
      </c>
    </row>
    <row r="634" spans="2:51" s="11" customFormat="1" ht="13.5">
      <c r="B634" s="181"/>
      <c r="D634" s="178" t="s">
        <v>1417</v>
      </c>
      <c r="E634" s="190" t="s">
        <v>1299</v>
      </c>
      <c r="F634" s="199" t="s">
        <v>106</v>
      </c>
      <c r="H634" s="200">
        <v>14</v>
      </c>
      <c r="I634" s="186"/>
      <c r="L634" s="181"/>
      <c r="M634" s="187"/>
      <c r="N634" s="188"/>
      <c r="O634" s="188"/>
      <c r="P634" s="188"/>
      <c r="Q634" s="188"/>
      <c r="R634" s="188"/>
      <c r="S634" s="188"/>
      <c r="T634" s="189"/>
      <c r="AT634" s="190" t="s">
        <v>1417</v>
      </c>
      <c r="AU634" s="190" t="s">
        <v>1360</v>
      </c>
      <c r="AV634" s="11" t="s">
        <v>1360</v>
      </c>
      <c r="AW634" s="11" t="s">
        <v>1316</v>
      </c>
      <c r="AX634" s="11" t="s">
        <v>1352</v>
      </c>
      <c r="AY634" s="190" t="s">
        <v>1404</v>
      </c>
    </row>
    <row r="635" spans="2:51" s="11" customFormat="1" ht="13.5">
      <c r="B635" s="181"/>
      <c r="D635" s="178" t="s">
        <v>1417</v>
      </c>
      <c r="E635" s="190" t="s">
        <v>1299</v>
      </c>
      <c r="F635" s="199" t="s">
        <v>107</v>
      </c>
      <c r="H635" s="200">
        <v>5</v>
      </c>
      <c r="I635" s="186"/>
      <c r="L635" s="181"/>
      <c r="M635" s="187"/>
      <c r="N635" s="188"/>
      <c r="O635" s="188"/>
      <c r="P635" s="188"/>
      <c r="Q635" s="188"/>
      <c r="R635" s="188"/>
      <c r="S635" s="188"/>
      <c r="T635" s="189"/>
      <c r="AT635" s="190" t="s">
        <v>1417</v>
      </c>
      <c r="AU635" s="190" t="s">
        <v>1360</v>
      </c>
      <c r="AV635" s="11" t="s">
        <v>1360</v>
      </c>
      <c r="AW635" s="11" t="s">
        <v>1316</v>
      </c>
      <c r="AX635" s="11" t="s">
        <v>1352</v>
      </c>
      <c r="AY635" s="190" t="s">
        <v>1404</v>
      </c>
    </row>
    <row r="636" spans="2:51" s="13" customFormat="1" ht="13.5">
      <c r="B636" s="201"/>
      <c r="D636" s="182" t="s">
        <v>1417</v>
      </c>
      <c r="E636" s="202" t="s">
        <v>1299</v>
      </c>
      <c r="F636" s="203" t="s">
        <v>1436</v>
      </c>
      <c r="H636" s="204">
        <v>19</v>
      </c>
      <c r="I636" s="205"/>
      <c r="L636" s="201"/>
      <c r="M636" s="206"/>
      <c r="N636" s="207"/>
      <c r="O636" s="207"/>
      <c r="P636" s="207"/>
      <c r="Q636" s="207"/>
      <c r="R636" s="207"/>
      <c r="S636" s="207"/>
      <c r="T636" s="208"/>
      <c r="AT636" s="209" t="s">
        <v>1417</v>
      </c>
      <c r="AU636" s="209" t="s">
        <v>1360</v>
      </c>
      <c r="AV636" s="13" t="s">
        <v>1411</v>
      </c>
      <c r="AW636" s="13" t="s">
        <v>1316</v>
      </c>
      <c r="AX636" s="13" t="s">
        <v>1300</v>
      </c>
      <c r="AY636" s="209" t="s">
        <v>1404</v>
      </c>
    </row>
    <row r="637" spans="2:65" s="1" customFormat="1" ht="22.5" customHeight="1">
      <c r="B637" s="165"/>
      <c r="C637" s="166" t="s">
        <v>561</v>
      </c>
      <c r="D637" s="166" t="s">
        <v>1406</v>
      </c>
      <c r="E637" s="167" t="s">
        <v>526</v>
      </c>
      <c r="F637" s="168" t="s">
        <v>527</v>
      </c>
      <c r="G637" s="169" t="s">
        <v>881</v>
      </c>
      <c r="H637" s="170">
        <v>21</v>
      </c>
      <c r="I637" s="171"/>
      <c r="J637" s="172">
        <f>ROUND(I637*H637,2)</f>
        <v>0</v>
      </c>
      <c r="K637" s="168" t="s">
        <v>1410</v>
      </c>
      <c r="L637" s="35"/>
      <c r="M637" s="173" t="s">
        <v>1299</v>
      </c>
      <c r="N637" s="174" t="s">
        <v>1323</v>
      </c>
      <c r="O637" s="36"/>
      <c r="P637" s="175">
        <f>O637*H637</f>
        <v>0</v>
      </c>
      <c r="Q637" s="175">
        <v>0</v>
      </c>
      <c r="R637" s="175">
        <f>Q637*H637</f>
        <v>0</v>
      </c>
      <c r="S637" s="175">
        <v>0</v>
      </c>
      <c r="T637" s="176">
        <f>S637*H637</f>
        <v>0</v>
      </c>
      <c r="AR637" s="18" t="s">
        <v>1411</v>
      </c>
      <c r="AT637" s="18" t="s">
        <v>1406</v>
      </c>
      <c r="AU637" s="18" t="s">
        <v>1360</v>
      </c>
      <c r="AY637" s="18" t="s">
        <v>1404</v>
      </c>
      <c r="BE637" s="177">
        <f>IF(N637="základní",J637,0)</f>
        <v>0</v>
      </c>
      <c r="BF637" s="177">
        <f>IF(N637="snížená",J637,0)</f>
        <v>0</v>
      </c>
      <c r="BG637" s="177">
        <f>IF(N637="zákl. přenesená",J637,0)</f>
        <v>0</v>
      </c>
      <c r="BH637" s="177">
        <f>IF(N637="sníž. přenesená",J637,0)</f>
        <v>0</v>
      </c>
      <c r="BI637" s="177">
        <f>IF(N637="nulová",J637,0)</f>
        <v>0</v>
      </c>
      <c r="BJ637" s="18" t="s">
        <v>1300</v>
      </c>
      <c r="BK637" s="177">
        <f>ROUND(I637*H637,2)</f>
        <v>0</v>
      </c>
      <c r="BL637" s="18" t="s">
        <v>1411</v>
      </c>
      <c r="BM637" s="18" t="s">
        <v>528</v>
      </c>
    </row>
    <row r="638" spans="2:47" s="1" customFormat="1" ht="27">
      <c r="B638" s="35"/>
      <c r="D638" s="178" t="s">
        <v>1413</v>
      </c>
      <c r="F638" s="179" t="s">
        <v>529</v>
      </c>
      <c r="I638" s="134"/>
      <c r="L638" s="35"/>
      <c r="M638" s="65"/>
      <c r="N638" s="36"/>
      <c r="O638" s="36"/>
      <c r="P638" s="36"/>
      <c r="Q638" s="36"/>
      <c r="R638" s="36"/>
      <c r="S638" s="36"/>
      <c r="T638" s="66"/>
      <c r="AT638" s="18" t="s">
        <v>1413</v>
      </c>
      <c r="AU638" s="18" t="s">
        <v>1360</v>
      </c>
    </row>
    <row r="639" spans="2:47" s="1" customFormat="1" ht="67.5">
      <c r="B639" s="35"/>
      <c r="D639" s="178" t="s">
        <v>1415</v>
      </c>
      <c r="F639" s="180" t="s">
        <v>530</v>
      </c>
      <c r="I639" s="134"/>
      <c r="L639" s="35"/>
      <c r="M639" s="65"/>
      <c r="N639" s="36"/>
      <c r="O639" s="36"/>
      <c r="P639" s="36"/>
      <c r="Q639" s="36"/>
      <c r="R639" s="36"/>
      <c r="S639" s="36"/>
      <c r="T639" s="66"/>
      <c r="AT639" s="18" t="s">
        <v>1415</v>
      </c>
      <c r="AU639" s="18" t="s">
        <v>1360</v>
      </c>
    </row>
    <row r="640" spans="2:51" s="12" customFormat="1" ht="13.5">
      <c r="B640" s="191"/>
      <c r="D640" s="178" t="s">
        <v>1417</v>
      </c>
      <c r="E640" s="192" t="s">
        <v>1299</v>
      </c>
      <c r="F640" s="193" t="s">
        <v>531</v>
      </c>
      <c r="H640" s="194" t="s">
        <v>1299</v>
      </c>
      <c r="I640" s="195"/>
      <c r="L640" s="191"/>
      <c r="M640" s="196"/>
      <c r="N640" s="197"/>
      <c r="O640" s="197"/>
      <c r="P640" s="197"/>
      <c r="Q640" s="197"/>
      <c r="R640" s="197"/>
      <c r="S640" s="197"/>
      <c r="T640" s="198"/>
      <c r="AT640" s="194" t="s">
        <v>1417</v>
      </c>
      <c r="AU640" s="194" t="s">
        <v>1360</v>
      </c>
      <c r="AV640" s="12" t="s">
        <v>1300</v>
      </c>
      <c r="AW640" s="12" t="s">
        <v>1316</v>
      </c>
      <c r="AX640" s="12" t="s">
        <v>1352</v>
      </c>
      <c r="AY640" s="194" t="s">
        <v>1404</v>
      </c>
    </row>
    <row r="641" spans="2:51" s="12" customFormat="1" ht="13.5">
      <c r="B641" s="191"/>
      <c r="D641" s="178" t="s">
        <v>1417</v>
      </c>
      <c r="E641" s="192" t="s">
        <v>1299</v>
      </c>
      <c r="F641" s="193" t="s">
        <v>732</v>
      </c>
      <c r="H641" s="194" t="s">
        <v>1299</v>
      </c>
      <c r="I641" s="195"/>
      <c r="L641" s="191"/>
      <c r="M641" s="196"/>
      <c r="N641" s="197"/>
      <c r="O641" s="197"/>
      <c r="P641" s="197"/>
      <c r="Q641" s="197"/>
      <c r="R641" s="197"/>
      <c r="S641" s="197"/>
      <c r="T641" s="198"/>
      <c r="AT641" s="194" t="s">
        <v>1417</v>
      </c>
      <c r="AU641" s="194" t="s">
        <v>1360</v>
      </c>
      <c r="AV641" s="12" t="s">
        <v>1300</v>
      </c>
      <c r="AW641" s="12" t="s">
        <v>1316</v>
      </c>
      <c r="AX641" s="12" t="s">
        <v>1352</v>
      </c>
      <c r="AY641" s="194" t="s">
        <v>1404</v>
      </c>
    </row>
    <row r="642" spans="2:51" s="11" customFormat="1" ht="13.5">
      <c r="B642" s="181"/>
      <c r="D642" s="178" t="s">
        <v>1417</v>
      </c>
      <c r="E642" s="190" t="s">
        <v>1299</v>
      </c>
      <c r="F642" s="199" t="s">
        <v>108</v>
      </c>
      <c r="H642" s="200">
        <v>16</v>
      </c>
      <c r="I642" s="186"/>
      <c r="L642" s="181"/>
      <c r="M642" s="187"/>
      <c r="N642" s="188"/>
      <c r="O642" s="188"/>
      <c r="P642" s="188"/>
      <c r="Q642" s="188"/>
      <c r="R642" s="188"/>
      <c r="S642" s="188"/>
      <c r="T642" s="189"/>
      <c r="AT642" s="190" t="s">
        <v>1417</v>
      </c>
      <c r="AU642" s="190" t="s">
        <v>1360</v>
      </c>
      <c r="AV642" s="11" t="s">
        <v>1360</v>
      </c>
      <c r="AW642" s="11" t="s">
        <v>1316</v>
      </c>
      <c r="AX642" s="11" t="s">
        <v>1352</v>
      </c>
      <c r="AY642" s="190" t="s">
        <v>1404</v>
      </c>
    </row>
    <row r="643" spans="2:51" s="11" customFormat="1" ht="13.5">
      <c r="B643" s="181"/>
      <c r="D643" s="178" t="s">
        <v>1417</v>
      </c>
      <c r="E643" s="190" t="s">
        <v>1299</v>
      </c>
      <c r="F643" s="199" t="s">
        <v>107</v>
      </c>
      <c r="H643" s="200">
        <v>5</v>
      </c>
      <c r="I643" s="186"/>
      <c r="L643" s="181"/>
      <c r="M643" s="187"/>
      <c r="N643" s="188"/>
      <c r="O643" s="188"/>
      <c r="P643" s="188"/>
      <c r="Q643" s="188"/>
      <c r="R643" s="188"/>
      <c r="S643" s="188"/>
      <c r="T643" s="189"/>
      <c r="AT643" s="190" t="s">
        <v>1417</v>
      </c>
      <c r="AU643" s="190" t="s">
        <v>1360</v>
      </c>
      <c r="AV643" s="11" t="s">
        <v>1360</v>
      </c>
      <c r="AW643" s="11" t="s">
        <v>1316</v>
      </c>
      <c r="AX643" s="11" t="s">
        <v>1352</v>
      </c>
      <c r="AY643" s="190" t="s">
        <v>1404</v>
      </c>
    </row>
    <row r="644" spans="2:51" s="13" customFormat="1" ht="13.5">
      <c r="B644" s="201"/>
      <c r="D644" s="182" t="s">
        <v>1417</v>
      </c>
      <c r="E644" s="202" t="s">
        <v>1299</v>
      </c>
      <c r="F644" s="203" t="s">
        <v>1436</v>
      </c>
      <c r="H644" s="204">
        <v>21</v>
      </c>
      <c r="I644" s="205"/>
      <c r="L644" s="201"/>
      <c r="M644" s="206"/>
      <c r="N644" s="207"/>
      <c r="O644" s="207"/>
      <c r="P644" s="207"/>
      <c r="Q644" s="207"/>
      <c r="R644" s="207"/>
      <c r="S644" s="207"/>
      <c r="T644" s="208"/>
      <c r="AT644" s="209" t="s">
        <v>1417</v>
      </c>
      <c r="AU644" s="209" t="s">
        <v>1360</v>
      </c>
      <c r="AV644" s="13" t="s">
        <v>1411</v>
      </c>
      <c r="AW644" s="13" t="s">
        <v>1316</v>
      </c>
      <c r="AX644" s="13" t="s">
        <v>1300</v>
      </c>
      <c r="AY644" s="209" t="s">
        <v>1404</v>
      </c>
    </row>
    <row r="645" spans="2:65" s="1" customFormat="1" ht="22.5" customHeight="1">
      <c r="B645" s="165"/>
      <c r="C645" s="166" t="s">
        <v>1306</v>
      </c>
      <c r="D645" s="166" t="s">
        <v>1406</v>
      </c>
      <c r="E645" s="167" t="s">
        <v>518</v>
      </c>
      <c r="F645" s="168" t="s">
        <v>519</v>
      </c>
      <c r="G645" s="169" t="s">
        <v>915</v>
      </c>
      <c r="H645" s="170">
        <v>1</v>
      </c>
      <c r="I645" s="171"/>
      <c r="J645" s="172">
        <f>ROUND(I645*H645,2)</f>
        <v>0</v>
      </c>
      <c r="K645" s="168" t="s">
        <v>1410</v>
      </c>
      <c r="L645" s="35"/>
      <c r="M645" s="173" t="s">
        <v>1299</v>
      </c>
      <c r="N645" s="174" t="s">
        <v>1323</v>
      </c>
      <c r="O645" s="36"/>
      <c r="P645" s="175">
        <f>O645*H645</f>
        <v>0</v>
      </c>
      <c r="Q645" s="175">
        <v>9.22615</v>
      </c>
      <c r="R645" s="175">
        <f>Q645*H645</f>
        <v>9.22615</v>
      </c>
      <c r="S645" s="175">
        <v>0</v>
      </c>
      <c r="T645" s="176">
        <f>S645*H645</f>
        <v>0</v>
      </c>
      <c r="AR645" s="18" t="s">
        <v>1411</v>
      </c>
      <c r="AT645" s="18" t="s">
        <v>1406</v>
      </c>
      <c r="AU645" s="18" t="s">
        <v>1360</v>
      </c>
      <c r="AY645" s="18" t="s">
        <v>1404</v>
      </c>
      <c r="BE645" s="177">
        <f>IF(N645="základní",J645,0)</f>
        <v>0</v>
      </c>
      <c r="BF645" s="177">
        <f>IF(N645="snížená",J645,0)</f>
        <v>0</v>
      </c>
      <c r="BG645" s="177">
        <f>IF(N645="zákl. přenesená",J645,0)</f>
        <v>0</v>
      </c>
      <c r="BH645" s="177">
        <f>IF(N645="sníž. přenesená",J645,0)</f>
        <v>0</v>
      </c>
      <c r="BI645" s="177">
        <f>IF(N645="nulová",J645,0)</f>
        <v>0</v>
      </c>
      <c r="BJ645" s="18" t="s">
        <v>1300</v>
      </c>
      <c r="BK645" s="177">
        <f>ROUND(I645*H645,2)</f>
        <v>0</v>
      </c>
      <c r="BL645" s="18" t="s">
        <v>1411</v>
      </c>
      <c r="BM645" s="18" t="s">
        <v>109</v>
      </c>
    </row>
    <row r="646" spans="2:47" s="1" customFormat="1" ht="13.5">
      <c r="B646" s="35"/>
      <c r="D646" s="178" t="s">
        <v>1413</v>
      </c>
      <c r="F646" s="179" t="s">
        <v>521</v>
      </c>
      <c r="I646" s="134"/>
      <c r="L646" s="35"/>
      <c r="M646" s="65"/>
      <c r="N646" s="36"/>
      <c r="O646" s="36"/>
      <c r="P646" s="36"/>
      <c r="Q646" s="36"/>
      <c r="R646" s="36"/>
      <c r="S646" s="36"/>
      <c r="T646" s="66"/>
      <c r="AT646" s="18" t="s">
        <v>1413</v>
      </c>
      <c r="AU646" s="18" t="s">
        <v>1360</v>
      </c>
    </row>
    <row r="647" spans="2:47" s="1" customFormat="1" ht="162">
      <c r="B647" s="35"/>
      <c r="D647" s="178" t="s">
        <v>1415</v>
      </c>
      <c r="F647" s="180" t="s">
        <v>522</v>
      </c>
      <c r="I647" s="134"/>
      <c r="L647" s="35"/>
      <c r="M647" s="65"/>
      <c r="N647" s="36"/>
      <c r="O647" s="36"/>
      <c r="P647" s="36"/>
      <c r="Q647" s="36"/>
      <c r="R647" s="36"/>
      <c r="S647" s="36"/>
      <c r="T647" s="66"/>
      <c r="AT647" s="18" t="s">
        <v>1415</v>
      </c>
      <c r="AU647" s="18" t="s">
        <v>1360</v>
      </c>
    </row>
    <row r="648" spans="2:51" s="12" customFormat="1" ht="13.5">
      <c r="B648" s="191"/>
      <c r="D648" s="178" t="s">
        <v>1417</v>
      </c>
      <c r="E648" s="192" t="s">
        <v>1299</v>
      </c>
      <c r="F648" s="193" t="s">
        <v>773</v>
      </c>
      <c r="H648" s="194" t="s">
        <v>1299</v>
      </c>
      <c r="I648" s="195"/>
      <c r="L648" s="191"/>
      <c r="M648" s="196"/>
      <c r="N648" s="197"/>
      <c r="O648" s="197"/>
      <c r="P648" s="197"/>
      <c r="Q648" s="197"/>
      <c r="R648" s="197"/>
      <c r="S648" s="197"/>
      <c r="T648" s="198"/>
      <c r="AT648" s="194" t="s">
        <v>1417</v>
      </c>
      <c r="AU648" s="194" t="s">
        <v>1360</v>
      </c>
      <c r="AV648" s="12" t="s">
        <v>1300</v>
      </c>
      <c r="AW648" s="12" t="s">
        <v>1316</v>
      </c>
      <c r="AX648" s="12" t="s">
        <v>1352</v>
      </c>
      <c r="AY648" s="194" t="s">
        <v>1404</v>
      </c>
    </row>
    <row r="649" spans="2:51" s="11" customFormat="1" ht="13.5">
      <c r="B649" s="181"/>
      <c r="D649" s="178" t="s">
        <v>1417</v>
      </c>
      <c r="E649" s="190" t="s">
        <v>1299</v>
      </c>
      <c r="F649" s="199" t="s">
        <v>110</v>
      </c>
      <c r="H649" s="200">
        <v>1</v>
      </c>
      <c r="I649" s="186"/>
      <c r="L649" s="181"/>
      <c r="M649" s="187"/>
      <c r="N649" s="188"/>
      <c r="O649" s="188"/>
      <c r="P649" s="188"/>
      <c r="Q649" s="188"/>
      <c r="R649" s="188"/>
      <c r="S649" s="188"/>
      <c r="T649" s="189"/>
      <c r="AT649" s="190" t="s">
        <v>1417</v>
      </c>
      <c r="AU649" s="190" t="s">
        <v>1360</v>
      </c>
      <c r="AV649" s="11" t="s">
        <v>1360</v>
      </c>
      <c r="AW649" s="11" t="s">
        <v>1316</v>
      </c>
      <c r="AX649" s="11" t="s">
        <v>1300</v>
      </c>
      <c r="AY649" s="190" t="s">
        <v>1404</v>
      </c>
    </row>
    <row r="650" spans="2:51" s="12" customFormat="1" ht="13.5">
      <c r="B650" s="191"/>
      <c r="D650" s="182" t="s">
        <v>1417</v>
      </c>
      <c r="E650" s="211" t="s">
        <v>1299</v>
      </c>
      <c r="F650" s="212" t="s">
        <v>668</v>
      </c>
      <c r="H650" s="213" t="s">
        <v>1299</v>
      </c>
      <c r="I650" s="195"/>
      <c r="L650" s="191"/>
      <c r="M650" s="196"/>
      <c r="N650" s="197"/>
      <c r="O650" s="197"/>
      <c r="P650" s="197"/>
      <c r="Q650" s="197"/>
      <c r="R650" s="197"/>
      <c r="S650" s="197"/>
      <c r="T650" s="198"/>
      <c r="AT650" s="194" t="s">
        <v>1417</v>
      </c>
      <c r="AU650" s="194" t="s">
        <v>1360</v>
      </c>
      <c r="AV650" s="12" t="s">
        <v>1300</v>
      </c>
      <c r="AW650" s="12" t="s">
        <v>1316</v>
      </c>
      <c r="AX650" s="12" t="s">
        <v>1352</v>
      </c>
      <c r="AY650" s="194" t="s">
        <v>1404</v>
      </c>
    </row>
    <row r="651" spans="2:65" s="1" customFormat="1" ht="22.5" customHeight="1">
      <c r="B651" s="165"/>
      <c r="C651" s="166" t="s">
        <v>1356</v>
      </c>
      <c r="D651" s="166" t="s">
        <v>1406</v>
      </c>
      <c r="E651" s="167" t="s">
        <v>533</v>
      </c>
      <c r="F651" s="168" t="s">
        <v>534</v>
      </c>
      <c r="G651" s="169" t="s">
        <v>881</v>
      </c>
      <c r="H651" s="170">
        <v>21</v>
      </c>
      <c r="I651" s="171"/>
      <c r="J651" s="172">
        <f>ROUND(I651*H651,2)</f>
        <v>0</v>
      </c>
      <c r="K651" s="168" t="s">
        <v>1410</v>
      </c>
      <c r="L651" s="35"/>
      <c r="M651" s="173" t="s">
        <v>1299</v>
      </c>
      <c r="N651" s="174" t="s">
        <v>1323</v>
      </c>
      <c r="O651" s="36"/>
      <c r="P651" s="175">
        <f>O651*H651</f>
        <v>0</v>
      </c>
      <c r="Q651" s="175">
        <v>0</v>
      </c>
      <c r="R651" s="175">
        <f>Q651*H651</f>
        <v>0</v>
      </c>
      <c r="S651" s="175">
        <v>0</v>
      </c>
      <c r="T651" s="176">
        <f>S651*H651</f>
        <v>0</v>
      </c>
      <c r="AR651" s="18" t="s">
        <v>1411</v>
      </c>
      <c r="AT651" s="18" t="s">
        <v>1406</v>
      </c>
      <c r="AU651" s="18" t="s">
        <v>1360</v>
      </c>
      <c r="AY651" s="18" t="s">
        <v>1404</v>
      </c>
      <c r="BE651" s="177">
        <f>IF(N651="základní",J651,0)</f>
        <v>0</v>
      </c>
      <c r="BF651" s="177">
        <f>IF(N651="snížená",J651,0)</f>
        <v>0</v>
      </c>
      <c r="BG651" s="177">
        <f>IF(N651="zákl. přenesená",J651,0)</f>
        <v>0</v>
      </c>
      <c r="BH651" s="177">
        <f>IF(N651="sníž. přenesená",J651,0)</f>
        <v>0</v>
      </c>
      <c r="BI651" s="177">
        <f>IF(N651="nulová",J651,0)</f>
        <v>0</v>
      </c>
      <c r="BJ651" s="18" t="s">
        <v>1300</v>
      </c>
      <c r="BK651" s="177">
        <f>ROUND(I651*H651,2)</f>
        <v>0</v>
      </c>
      <c r="BL651" s="18" t="s">
        <v>1411</v>
      </c>
      <c r="BM651" s="18" t="s">
        <v>535</v>
      </c>
    </row>
    <row r="652" spans="2:47" s="1" customFormat="1" ht="13.5">
      <c r="B652" s="35"/>
      <c r="D652" s="178" t="s">
        <v>1413</v>
      </c>
      <c r="F652" s="179" t="s">
        <v>536</v>
      </c>
      <c r="I652" s="134"/>
      <c r="L652" s="35"/>
      <c r="M652" s="65"/>
      <c r="N652" s="36"/>
      <c r="O652" s="36"/>
      <c r="P652" s="36"/>
      <c r="Q652" s="36"/>
      <c r="R652" s="36"/>
      <c r="S652" s="36"/>
      <c r="T652" s="66"/>
      <c r="AT652" s="18" t="s">
        <v>1413</v>
      </c>
      <c r="AU652" s="18" t="s">
        <v>1360</v>
      </c>
    </row>
    <row r="653" spans="2:47" s="1" customFormat="1" ht="27">
      <c r="B653" s="35"/>
      <c r="D653" s="178" t="s">
        <v>1415</v>
      </c>
      <c r="F653" s="180" t="s">
        <v>537</v>
      </c>
      <c r="I653" s="134"/>
      <c r="L653" s="35"/>
      <c r="M653" s="65"/>
      <c r="N653" s="36"/>
      <c r="O653" s="36"/>
      <c r="P653" s="36"/>
      <c r="Q653" s="36"/>
      <c r="R653" s="36"/>
      <c r="S653" s="36"/>
      <c r="T653" s="66"/>
      <c r="AT653" s="18" t="s">
        <v>1415</v>
      </c>
      <c r="AU653" s="18" t="s">
        <v>1360</v>
      </c>
    </row>
    <row r="654" spans="2:51" s="12" customFormat="1" ht="13.5">
      <c r="B654" s="191"/>
      <c r="D654" s="178" t="s">
        <v>1417</v>
      </c>
      <c r="E654" s="192" t="s">
        <v>1299</v>
      </c>
      <c r="F654" s="193" t="s">
        <v>538</v>
      </c>
      <c r="H654" s="194" t="s">
        <v>1299</v>
      </c>
      <c r="I654" s="195"/>
      <c r="L654" s="191"/>
      <c r="M654" s="196"/>
      <c r="N654" s="197"/>
      <c r="O654" s="197"/>
      <c r="P654" s="197"/>
      <c r="Q654" s="197"/>
      <c r="R654" s="197"/>
      <c r="S654" s="197"/>
      <c r="T654" s="198"/>
      <c r="AT654" s="194" t="s">
        <v>1417</v>
      </c>
      <c r="AU654" s="194" t="s">
        <v>1360</v>
      </c>
      <c r="AV654" s="12" t="s">
        <v>1300</v>
      </c>
      <c r="AW654" s="12" t="s">
        <v>1316</v>
      </c>
      <c r="AX654" s="12" t="s">
        <v>1352</v>
      </c>
      <c r="AY654" s="194" t="s">
        <v>1404</v>
      </c>
    </row>
    <row r="655" spans="2:51" s="12" customFormat="1" ht="13.5">
      <c r="B655" s="191"/>
      <c r="D655" s="178" t="s">
        <v>1417</v>
      </c>
      <c r="E655" s="192" t="s">
        <v>1299</v>
      </c>
      <c r="F655" s="193" t="s">
        <v>732</v>
      </c>
      <c r="H655" s="194" t="s">
        <v>1299</v>
      </c>
      <c r="I655" s="195"/>
      <c r="L655" s="191"/>
      <c r="M655" s="196"/>
      <c r="N655" s="197"/>
      <c r="O655" s="197"/>
      <c r="P655" s="197"/>
      <c r="Q655" s="197"/>
      <c r="R655" s="197"/>
      <c r="S655" s="197"/>
      <c r="T655" s="198"/>
      <c r="AT655" s="194" t="s">
        <v>1417</v>
      </c>
      <c r="AU655" s="194" t="s">
        <v>1360</v>
      </c>
      <c r="AV655" s="12" t="s">
        <v>1300</v>
      </c>
      <c r="AW655" s="12" t="s">
        <v>1316</v>
      </c>
      <c r="AX655" s="12" t="s">
        <v>1352</v>
      </c>
      <c r="AY655" s="194" t="s">
        <v>1404</v>
      </c>
    </row>
    <row r="656" spans="2:51" s="11" customFormat="1" ht="13.5">
      <c r="B656" s="181"/>
      <c r="D656" s="178" t="s">
        <v>1417</v>
      </c>
      <c r="E656" s="190" t="s">
        <v>1299</v>
      </c>
      <c r="F656" s="199" t="s">
        <v>108</v>
      </c>
      <c r="H656" s="200">
        <v>16</v>
      </c>
      <c r="I656" s="186"/>
      <c r="L656" s="181"/>
      <c r="M656" s="187"/>
      <c r="N656" s="188"/>
      <c r="O656" s="188"/>
      <c r="P656" s="188"/>
      <c r="Q656" s="188"/>
      <c r="R656" s="188"/>
      <c r="S656" s="188"/>
      <c r="T656" s="189"/>
      <c r="AT656" s="190" t="s">
        <v>1417</v>
      </c>
      <c r="AU656" s="190" t="s">
        <v>1360</v>
      </c>
      <c r="AV656" s="11" t="s">
        <v>1360</v>
      </c>
      <c r="AW656" s="11" t="s">
        <v>1316</v>
      </c>
      <c r="AX656" s="11" t="s">
        <v>1352</v>
      </c>
      <c r="AY656" s="190" t="s">
        <v>1404</v>
      </c>
    </row>
    <row r="657" spans="2:51" s="11" customFormat="1" ht="13.5">
      <c r="B657" s="181"/>
      <c r="D657" s="178" t="s">
        <v>1417</v>
      </c>
      <c r="E657" s="190" t="s">
        <v>1299</v>
      </c>
      <c r="F657" s="199" t="s">
        <v>107</v>
      </c>
      <c r="H657" s="200">
        <v>5</v>
      </c>
      <c r="I657" s="186"/>
      <c r="L657" s="181"/>
      <c r="M657" s="187"/>
      <c r="N657" s="188"/>
      <c r="O657" s="188"/>
      <c r="P657" s="188"/>
      <c r="Q657" s="188"/>
      <c r="R657" s="188"/>
      <c r="S657" s="188"/>
      <c r="T657" s="189"/>
      <c r="AT657" s="190" t="s">
        <v>1417</v>
      </c>
      <c r="AU657" s="190" t="s">
        <v>1360</v>
      </c>
      <c r="AV657" s="11" t="s">
        <v>1360</v>
      </c>
      <c r="AW657" s="11" t="s">
        <v>1316</v>
      </c>
      <c r="AX657" s="11" t="s">
        <v>1352</v>
      </c>
      <c r="AY657" s="190" t="s">
        <v>1404</v>
      </c>
    </row>
    <row r="658" spans="2:51" s="13" customFormat="1" ht="13.5">
      <c r="B658" s="201"/>
      <c r="D658" s="182" t="s">
        <v>1417</v>
      </c>
      <c r="E658" s="202" t="s">
        <v>1299</v>
      </c>
      <c r="F658" s="203" t="s">
        <v>1436</v>
      </c>
      <c r="H658" s="204">
        <v>21</v>
      </c>
      <c r="I658" s="205"/>
      <c r="L658" s="201"/>
      <c r="M658" s="206"/>
      <c r="N658" s="207"/>
      <c r="O658" s="207"/>
      <c r="P658" s="207"/>
      <c r="Q658" s="207"/>
      <c r="R658" s="207"/>
      <c r="S658" s="207"/>
      <c r="T658" s="208"/>
      <c r="AT658" s="209" t="s">
        <v>1417</v>
      </c>
      <c r="AU658" s="209" t="s">
        <v>1360</v>
      </c>
      <c r="AV658" s="13" t="s">
        <v>1411</v>
      </c>
      <c r="AW658" s="13" t="s">
        <v>1316</v>
      </c>
      <c r="AX658" s="13" t="s">
        <v>1300</v>
      </c>
      <c r="AY658" s="209" t="s">
        <v>1404</v>
      </c>
    </row>
    <row r="659" spans="2:65" s="1" customFormat="1" ht="22.5" customHeight="1">
      <c r="B659" s="165"/>
      <c r="C659" s="166" t="s">
        <v>1361</v>
      </c>
      <c r="D659" s="166" t="s">
        <v>1406</v>
      </c>
      <c r="E659" s="167" t="s">
        <v>540</v>
      </c>
      <c r="F659" s="168" t="s">
        <v>541</v>
      </c>
      <c r="G659" s="169" t="s">
        <v>1409</v>
      </c>
      <c r="H659" s="170">
        <v>1850</v>
      </c>
      <c r="I659" s="171"/>
      <c r="J659" s="172">
        <f>ROUND(I659*H659,2)</f>
        <v>0</v>
      </c>
      <c r="K659" s="168" t="s">
        <v>1410</v>
      </c>
      <c r="L659" s="35"/>
      <c r="M659" s="173" t="s">
        <v>1299</v>
      </c>
      <c r="N659" s="174" t="s">
        <v>1323</v>
      </c>
      <c r="O659" s="36"/>
      <c r="P659" s="175">
        <f>O659*H659</f>
        <v>0</v>
      </c>
      <c r="Q659" s="175">
        <v>0</v>
      </c>
      <c r="R659" s="175">
        <f>Q659*H659</f>
        <v>0</v>
      </c>
      <c r="S659" s="175">
        <v>0</v>
      </c>
      <c r="T659" s="176">
        <f>S659*H659</f>
        <v>0</v>
      </c>
      <c r="AR659" s="18" t="s">
        <v>1411</v>
      </c>
      <c r="AT659" s="18" t="s">
        <v>1406</v>
      </c>
      <c r="AU659" s="18" t="s">
        <v>1360</v>
      </c>
      <c r="AY659" s="18" t="s">
        <v>1404</v>
      </c>
      <c r="BE659" s="177">
        <f>IF(N659="základní",J659,0)</f>
        <v>0</v>
      </c>
      <c r="BF659" s="177">
        <f>IF(N659="snížená",J659,0)</f>
        <v>0</v>
      </c>
      <c r="BG659" s="177">
        <f>IF(N659="zákl. přenesená",J659,0)</f>
        <v>0</v>
      </c>
      <c r="BH659" s="177">
        <f>IF(N659="sníž. přenesená",J659,0)</f>
        <v>0</v>
      </c>
      <c r="BI659" s="177">
        <f>IF(N659="nulová",J659,0)</f>
        <v>0</v>
      </c>
      <c r="BJ659" s="18" t="s">
        <v>1300</v>
      </c>
      <c r="BK659" s="177">
        <f>ROUND(I659*H659,2)</f>
        <v>0</v>
      </c>
      <c r="BL659" s="18" t="s">
        <v>1411</v>
      </c>
      <c r="BM659" s="18" t="s">
        <v>542</v>
      </c>
    </row>
    <row r="660" spans="2:47" s="1" customFormat="1" ht="40.5">
      <c r="B660" s="35"/>
      <c r="D660" s="178" t="s">
        <v>1413</v>
      </c>
      <c r="F660" s="179" t="s">
        <v>543</v>
      </c>
      <c r="I660" s="134"/>
      <c r="L660" s="35"/>
      <c r="M660" s="65"/>
      <c r="N660" s="36"/>
      <c r="O660" s="36"/>
      <c r="P660" s="36"/>
      <c r="Q660" s="36"/>
      <c r="R660" s="36"/>
      <c r="S660" s="36"/>
      <c r="T660" s="66"/>
      <c r="AT660" s="18" t="s">
        <v>1413</v>
      </c>
      <c r="AU660" s="18" t="s">
        <v>1360</v>
      </c>
    </row>
    <row r="661" spans="2:47" s="1" customFormat="1" ht="81">
      <c r="B661" s="35"/>
      <c r="D661" s="178" t="s">
        <v>1415</v>
      </c>
      <c r="F661" s="180" t="s">
        <v>544</v>
      </c>
      <c r="I661" s="134"/>
      <c r="L661" s="35"/>
      <c r="M661" s="65"/>
      <c r="N661" s="36"/>
      <c r="O661" s="36"/>
      <c r="P661" s="36"/>
      <c r="Q661" s="36"/>
      <c r="R661" s="36"/>
      <c r="S661" s="36"/>
      <c r="T661" s="66"/>
      <c r="AT661" s="18" t="s">
        <v>1415</v>
      </c>
      <c r="AU661" s="18" t="s">
        <v>1360</v>
      </c>
    </row>
    <row r="662" spans="2:51" s="11" customFormat="1" ht="13.5">
      <c r="B662" s="181"/>
      <c r="D662" s="178" t="s">
        <v>1417</v>
      </c>
      <c r="E662" s="190" t="s">
        <v>1299</v>
      </c>
      <c r="F662" s="199" t="s">
        <v>111</v>
      </c>
      <c r="H662" s="200">
        <v>1850</v>
      </c>
      <c r="I662" s="186"/>
      <c r="L662" s="181"/>
      <c r="M662" s="187"/>
      <c r="N662" s="188"/>
      <c r="O662" s="188"/>
      <c r="P662" s="188"/>
      <c r="Q662" s="188"/>
      <c r="R662" s="188"/>
      <c r="S662" s="188"/>
      <c r="T662" s="189"/>
      <c r="AT662" s="190" t="s">
        <v>1417</v>
      </c>
      <c r="AU662" s="190" t="s">
        <v>1360</v>
      </c>
      <c r="AV662" s="11" t="s">
        <v>1360</v>
      </c>
      <c r="AW662" s="11" t="s">
        <v>1316</v>
      </c>
      <c r="AX662" s="11" t="s">
        <v>1300</v>
      </c>
      <c r="AY662" s="190" t="s">
        <v>1404</v>
      </c>
    </row>
    <row r="663" spans="2:51" s="12" customFormat="1" ht="13.5">
      <c r="B663" s="191"/>
      <c r="D663" s="182" t="s">
        <v>1417</v>
      </c>
      <c r="E663" s="211" t="s">
        <v>1299</v>
      </c>
      <c r="F663" s="212" t="s">
        <v>112</v>
      </c>
      <c r="H663" s="213" t="s">
        <v>1299</v>
      </c>
      <c r="I663" s="195"/>
      <c r="L663" s="191"/>
      <c r="M663" s="196"/>
      <c r="N663" s="197"/>
      <c r="O663" s="197"/>
      <c r="P663" s="197"/>
      <c r="Q663" s="197"/>
      <c r="R663" s="197"/>
      <c r="S663" s="197"/>
      <c r="T663" s="198"/>
      <c r="AT663" s="194" t="s">
        <v>1417</v>
      </c>
      <c r="AU663" s="194" t="s">
        <v>1360</v>
      </c>
      <c r="AV663" s="12" t="s">
        <v>1300</v>
      </c>
      <c r="AW663" s="12" t="s">
        <v>1316</v>
      </c>
      <c r="AX663" s="12" t="s">
        <v>1352</v>
      </c>
      <c r="AY663" s="194" t="s">
        <v>1404</v>
      </c>
    </row>
    <row r="664" spans="2:65" s="1" customFormat="1" ht="22.5" customHeight="1">
      <c r="B664" s="165"/>
      <c r="C664" s="166" t="s">
        <v>582</v>
      </c>
      <c r="D664" s="166" t="s">
        <v>1406</v>
      </c>
      <c r="E664" s="167" t="s">
        <v>113</v>
      </c>
      <c r="F664" s="168" t="s">
        <v>114</v>
      </c>
      <c r="G664" s="169" t="s">
        <v>881</v>
      </c>
      <c r="H664" s="170">
        <v>48</v>
      </c>
      <c r="I664" s="171"/>
      <c r="J664" s="172">
        <f>ROUND(I664*H664,2)</f>
        <v>0</v>
      </c>
      <c r="K664" s="168" t="s">
        <v>1410</v>
      </c>
      <c r="L664" s="35"/>
      <c r="M664" s="173" t="s">
        <v>1299</v>
      </c>
      <c r="N664" s="174" t="s">
        <v>1323</v>
      </c>
      <c r="O664" s="36"/>
      <c r="P664" s="175">
        <f>O664*H664</f>
        <v>0</v>
      </c>
      <c r="Q664" s="175">
        <v>0</v>
      </c>
      <c r="R664" s="175">
        <f>Q664*H664</f>
        <v>0</v>
      </c>
      <c r="S664" s="175">
        <v>0</v>
      </c>
      <c r="T664" s="176">
        <f>S664*H664</f>
        <v>0</v>
      </c>
      <c r="AR664" s="18" t="s">
        <v>1411</v>
      </c>
      <c r="AT664" s="18" t="s">
        <v>1406</v>
      </c>
      <c r="AU664" s="18" t="s">
        <v>1360</v>
      </c>
      <c r="AY664" s="18" t="s">
        <v>1404</v>
      </c>
      <c r="BE664" s="177">
        <f>IF(N664="základní",J664,0)</f>
        <v>0</v>
      </c>
      <c r="BF664" s="177">
        <f>IF(N664="snížená",J664,0)</f>
        <v>0</v>
      </c>
      <c r="BG664" s="177">
        <f>IF(N664="zákl. přenesená",J664,0)</f>
        <v>0</v>
      </c>
      <c r="BH664" s="177">
        <f>IF(N664="sníž. přenesená",J664,0)</f>
        <v>0</v>
      </c>
      <c r="BI664" s="177">
        <f>IF(N664="nulová",J664,0)</f>
        <v>0</v>
      </c>
      <c r="BJ664" s="18" t="s">
        <v>1300</v>
      </c>
      <c r="BK664" s="177">
        <f>ROUND(I664*H664,2)</f>
        <v>0</v>
      </c>
      <c r="BL664" s="18" t="s">
        <v>1411</v>
      </c>
      <c r="BM664" s="18" t="s">
        <v>115</v>
      </c>
    </row>
    <row r="665" spans="2:47" s="1" customFormat="1" ht="40.5">
      <c r="B665" s="35"/>
      <c r="D665" s="178" t="s">
        <v>1413</v>
      </c>
      <c r="F665" s="179" t="s">
        <v>116</v>
      </c>
      <c r="I665" s="134"/>
      <c r="L665" s="35"/>
      <c r="M665" s="65"/>
      <c r="N665" s="36"/>
      <c r="O665" s="36"/>
      <c r="P665" s="36"/>
      <c r="Q665" s="36"/>
      <c r="R665" s="36"/>
      <c r="S665" s="36"/>
      <c r="T665" s="66"/>
      <c r="AT665" s="18" t="s">
        <v>1413</v>
      </c>
      <c r="AU665" s="18" t="s">
        <v>1360</v>
      </c>
    </row>
    <row r="666" spans="2:51" s="11" customFormat="1" ht="13.5">
      <c r="B666" s="181"/>
      <c r="D666" s="182" t="s">
        <v>1417</v>
      </c>
      <c r="E666" s="183" t="s">
        <v>1299</v>
      </c>
      <c r="F666" s="184" t="s">
        <v>117</v>
      </c>
      <c r="H666" s="185">
        <v>48</v>
      </c>
      <c r="I666" s="186"/>
      <c r="L666" s="181"/>
      <c r="M666" s="187"/>
      <c r="N666" s="188"/>
      <c r="O666" s="188"/>
      <c r="P666" s="188"/>
      <c r="Q666" s="188"/>
      <c r="R666" s="188"/>
      <c r="S666" s="188"/>
      <c r="T666" s="189"/>
      <c r="AT666" s="190" t="s">
        <v>1417</v>
      </c>
      <c r="AU666" s="190" t="s">
        <v>1360</v>
      </c>
      <c r="AV666" s="11" t="s">
        <v>1360</v>
      </c>
      <c r="AW666" s="11" t="s">
        <v>1316</v>
      </c>
      <c r="AX666" s="11" t="s">
        <v>1300</v>
      </c>
      <c r="AY666" s="190" t="s">
        <v>1404</v>
      </c>
    </row>
    <row r="667" spans="2:65" s="1" customFormat="1" ht="22.5" customHeight="1">
      <c r="B667" s="165"/>
      <c r="C667" s="166" t="s">
        <v>588</v>
      </c>
      <c r="D667" s="166" t="s">
        <v>1406</v>
      </c>
      <c r="E667" s="167" t="s">
        <v>118</v>
      </c>
      <c r="F667" s="168" t="s">
        <v>119</v>
      </c>
      <c r="G667" s="169" t="s">
        <v>1409</v>
      </c>
      <c r="H667" s="170">
        <v>170</v>
      </c>
      <c r="I667" s="171"/>
      <c r="J667" s="172">
        <f>ROUND(I667*H667,2)</f>
        <v>0</v>
      </c>
      <c r="K667" s="168" t="s">
        <v>1410</v>
      </c>
      <c r="L667" s="35"/>
      <c r="M667" s="173" t="s">
        <v>1299</v>
      </c>
      <c r="N667" s="174" t="s">
        <v>1323</v>
      </c>
      <c r="O667" s="36"/>
      <c r="P667" s="175">
        <f>O667*H667</f>
        <v>0</v>
      </c>
      <c r="Q667" s="175">
        <v>0</v>
      </c>
      <c r="R667" s="175">
        <f>Q667*H667</f>
        <v>0</v>
      </c>
      <c r="S667" s="175">
        <v>0</v>
      </c>
      <c r="T667" s="176">
        <f>S667*H667</f>
        <v>0</v>
      </c>
      <c r="AR667" s="18" t="s">
        <v>1411</v>
      </c>
      <c r="AT667" s="18" t="s">
        <v>1406</v>
      </c>
      <c r="AU667" s="18" t="s">
        <v>1360</v>
      </c>
      <c r="AY667" s="18" t="s">
        <v>1404</v>
      </c>
      <c r="BE667" s="177">
        <f>IF(N667="základní",J667,0)</f>
        <v>0</v>
      </c>
      <c r="BF667" s="177">
        <f>IF(N667="snížená",J667,0)</f>
        <v>0</v>
      </c>
      <c r="BG667" s="177">
        <f>IF(N667="zákl. přenesená",J667,0)</f>
        <v>0</v>
      </c>
      <c r="BH667" s="177">
        <f>IF(N667="sníž. přenesená",J667,0)</f>
        <v>0</v>
      </c>
      <c r="BI667" s="177">
        <f>IF(N667="nulová",J667,0)</f>
        <v>0</v>
      </c>
      <c r="BJ667" s="18" t="s">
        <v>1300</v>
      </c>
      <c r="BK667" s="177">
        <f>ROUND(I667*H667,2)</f>
        <v>0</v>
      </c>
      <c r="BL667" s="18" t="s">
        <v>1411</v>
      </c>
      <c r="BM667" s="18" t="s">
        <v>120</v>
      </c>
    </row>
    <row r="668" spans="2:47" s="1" customFormat="1" ht="40.5">
      <c r="B668" s="35"/>
      <c r="D668" s="178" t="s">
        <v>1413</v>
      </c>
      <c r="F668" s="179" t="s">
        <v>121</v>
      </c>
      <c r="I668" s="134"/>
      <c r="L668" s="35"/>
      <c r="M668" s="65"/>
      <c r="N668" s="36"/>
      <c r="O668" s="36"/>
      <c r="P668" s="36"/>
      <c r="Q668" s="36"/>
      <c r="R668" s="36"/>
      <c r="S668" s="36"/>
      <c r="T668" s="66"/>
      <c r="AT668" s="18" t="s">
        <v>1413</v>
      </c>
      <c r="AU668" s="18" t="s">
        <v>1360</v>
      </c>
    </row>
    <row r="669" spans="2:47" s="1" customFormat="1" ht="67.5">
      <c r="B669" s="35"/>
      <c r="D669" s="178" t="s">
        <v>1415</v>
      </c>
      <c r="F669" s="180" t="s">
        <v>122</v>
      </c>
      <c r="I669" s="134"/>
      <c r="L669" s="35"/>
      <c r="M669" s="65"/>
      <c r="N669" s="36"/>
      <c r="O669" s="36"/>
      <c r="P669" s="36"/>
      <c r="Q669" s="36"/>
      <c r="R669" s="36"/>
      <c r="S669" s="36"/>
      <c r="T669" s="66"/>
      <c r="AT669" s="18" t="s">
        <v>1415</v>
      </c>
      <c r="AU669" s="18" t="s">
        <v>1360</v>
      </c>
    </row>
    <row r="670" spans="2:51" s="11" customFormat="1" ht="13.5">
      <c r="B670" s="181"/>
      <c r="D670" s="178" t="s">
        <v>1417</v>
      </c>
      <c r="E670" s="190" t="s">
        <v>1299</v>
      </c>
      <c r="F670" s="199" t="s">
        <v>123</v>
      </c>
      <c r="H670" s="200">
        <v>170</v>
      </c>
      <c r="I670" s="186"/>
      <c r="L670" s="181"/>
      <c r="M670" s="187"/>
      <c r="N670" s="188"/>
      <c r="O670" s="188"/>
      <c r="P670" s="188"/>
      <c r="Q670" s="188"/>
      <c r="R670" s="188"/>
      <c r="S670" s="188"/>
      <c r="T670" s="189"/>
      <c r="AT670" s="190" t="s">
        <v>1417</v>
      </c>
      <c r="AU670" s="190" t="s">
        <v>1360</v>
      </c>
      <c r="AV670" s="11" t="s">
        <v>1360</v>
      </c>
      <c r="AW670" s="11" t="s">
        <v>1316</v>
      </c>
      <c r="AX670" s="11" t="s">
        <v>1300</v>
      </c>
      <c r="AY670" s="190" t="s">
        <v>1404</v>
      </c>
    </row>
    <row r="671" spans="2:63" s="10" customFormat="1" ht="29.25" customHeight="1">
      <c r="B671" s="151"/>
      <c r="D671" s="162" t="s">
        <v>1351</v>
      </c>
      <c r="E671" s="163" t="s">
        <v>559</v>
      </c>
      <c r="F671" s="163" t="s">
        <v>560</v>
      </c>
      <c r="I671" s="154"/>
      <c r="J671" s="164">
        <f>BK671</f>
        <v>0</v>
      </c>
      <c r="L671" s="151"/>
      <c r="M671" s="156"/>
      <c r="N671" s="157"/>
      <c r="O671" s="157"/>
      <c r="P671" s="158">
        <f>SUM(P672:P724)</f>
        <v>0</v>
      </c>
      <c r="Q671" s="157"/>
      <c r="R671" s="158">
        <f>SUM(R672:R724)</f>
        <v>0</v>
      </c>
      <c r="S671" s="157"/>
      <c r="T671" s="159">
        <f>SUM(T672:T724)</f>
        <v>0</v>
      </c>
      <c r="AR671" s="152" t="s">
        <v>1300</v>
      </c>
      <c r="AT671" s="160" t="s">
        <v>1351</v>
      </c>
      <c r="AU671" s="160" t="s">
        <v>1300</v>
      </c>
      <c r="AY671" s="152" t="s">
        <v>1404</v>
      </c>
      <c r="BK671" s="161">
        <f>SUM(BK672:BK724)</f>
        <v>0</v>
      </c>
    </row>
    <row r="672" spans="2:65" s="1" customFormat="1" ht="22.5" customHeight="1">
      <c r="B672" s="165"/>
      <c r="C672" s="166" t="s">
        <v>595</v>
      </c>
      <c r="D672" s="166" t="s">
        <v>1406</v>
      </c>
      <c r="E672" s="167" t="s">
        <v>562</v>
      </c>
      <c r="F672" s="168" t="s">
        <v>563</v>
      </c>
      <c r="G672" s="169" t="s">
        <v>1545</v>
      </c>
      <c r="H672" s="170">
        <v>174</v>
      </c>
      <c r="I672" s="171"/>
      <c r="J672" s="172">
        <f>ROUND(I672*H672,2)</f>
        <v>0</v>
      </c>
      <c r="K672" s="168" t="s">
        <v>1410</v>
      </c>
      <c r="L672" s="35"/>
      <c r="M672" s="173" t="s">
        <v>1299</v>
      </c>
      <c r="N672" s="174" t="s">
        <v>1323</v>
      </c>
      <c r="O672" s="36"/>
      <c r="P672" s="175">
        <f>O672*H672</f>
        <v>0</v>
      </c>
      <c r="Q672" s="175">
        <v>0</v>
      </c>
      <c r="R672" s="175">
        <f>Q672*H672</f>
        <v>0</v>
      </c>
      <c r="S672" s="175">
        <v>0</v>
      </c>
      <c r="T672" s="176">
        <f>S672*H672</f>
        <v>0</v>
      </c>
      <c r="AR672" s="18" t="s">
        <v>1411</v>
      </c>
      <c r="AT672" s="18" t="s">
        <v>1406</v>
      </c>
      <c r="AU672" s="18" t="s">
        <v>1360</v>
      </c>
      <c r="AY672" s="18" t="s">
        <v>1404</v>
      </c>
      <c r="BE672" s="177">
        <f>IF(N672="základní",J672,0)</f>
        <v>0</v>
      </c>
      <c r="BF672" s="177">
        <f>IF(N672="snížená",J672,0)</f>
        <v>0</v>
      </c>
      <c r="BG672" s="177">
        <f>IF(N672="zákl. přenesená",J672,0)</f>
        <v>0</v>
      </c>
      <c r="BH672" s="177">
        <f>IF(N672="sníž. přenesená",J672,0)</f>
        <v>0</v>
      </c>
      <c r="BI672" s="177">
        <f>IF(N672="nulová",J672,0)</f>
        <v>0</v>
      </c>
      <c r="BJ672" s="18" t="s">
        <v>1300</v>
      </c>
      <c r="BK672" s="177">
        <f>ROUND(I672*H672,2)</f>
        <v>0</v>
      </c>
      <c r="BL672" s="18" t="s">
        <v>1411</v>
      </c>
      <c r="BM672" s="18" t="s">
        <v>564</v>
      </c>
    </row>
    <row r="673" spans="2:47" s="1" customFormat="1" ht="27">
      <c r="B673" s="35"/>
      <c r="D673" s="178" t="s">
        <v>1413</v>
      </c>
      <c r="F673" s="179" t="s">
        <v>565</v>
      </c>
      <c r="I673" s="134"/>
      <c r="L673" s="35"/>
      <c r="M673" s="65"/>
      <c r="N673" s="36"/>
      <c r="O673" s="36"/>
      <c r="P673" s="36"/>
      <c r="Q673" s="36"/>
      <c r="R673" s="36"/>
      <c r="S673" s="36"/>
      <c r="T673" s="66"/>
      <c r="AT673" s="18" t="s">
        <v>1413</v>
      </c>
      <c r="AU673" s="18" t="s">
        <v>1360</v>
      </c>
    </row>
    <row r="674" spans="2:47" s="1" customFormat="1" ht="94.5">
      <c r="B674" s="35"/>
      <c r="D674" s="178" t="s">
        <v>1415</v>
      </c>
      <c r="F674" s="180" t="s">
        <v>566</v>
      </c>
      <c r="I674" s="134"/>
      <c r="L674" s="35"/>
      <c r="M674" s="65"/>
      <c r="N674" s="36"/>
      <c r="O674" s="36"/>
      <c r="P674" s="36"/>
      <c r="Q674" s="36"/>
      <c r="R674" s="36"/>
      <c r="S674" s="36"/>
      <c r="T674" s="66"/>
      <c r="AT674" s="18" t="s">
        <v>1415</v>
      </c>
      <c r="AU674" s="18" t="s">
        <v>1360</v>
      </c>
    </row>
    <row r="675" spans="2:51" s="11" customFormat="1" ht="13.5">
      <c r="B675" s="181"/>
      <c r="D675" s="182" t="s">
        <v>1417</v>
      </c>
      <c r="E675" s="183" t="s">
        <v>1299</v>
      </c>
      <c r="F675" s="184" t="s">
        <v>124</v>
      </c>
      <c r="H675" s="185">
        <v>174</v>
      </c>
      <c r="I675" s="186"/>
      <c r="L675" s="181"/>
      <c r="M675" s="187"/>
      <c r="N675" s="188"/>
      <c r="O675" s="188"/>
      <c r="P675" s="188"/>
      <c r="Q675" s="188"/>
      <c r="R675" s="188"/>
      <c r="S675" s="188"/>
      <c r="T675" s="189"/>
      <c r="AT675" s="190" t="s">
        <v>1417</v>
      </c>
      <c r="AU675" s="190" t="s">
        <v>1360</v>
      </c>
      <c r="AV675" s="11" t="s">
        <v>1360</v>
      </c>
      <c r="AW675" s="11" t="s">
        <v>1316</v>
      </c>
      <c r="AX675" s="11" t="s">
        <v>1300</v>
      </c>
      <c r="AY675" s="190" t="s">
        <v>1404</v>
      </c>
    </row>
    <row r="676" spans="2:65" s="1" customFormat="1" ht="22.5" customHeight="1">
      <c r="B676" s="165"/>
      <c r="C676" s="166" t="s">
        <v>125</v>
      </c>
      <c r="D676" s="166" t="s">
        <v>1406</v>
      </c>
      <c r="E676" s="167" t="s">
        <v>568</v>
      </c>
      <c r="F676" s="168" t="s">
        <v>569</v>
      </c>
      <c r="G676" s="169" t="s">
        <v>1545</v>
      </c>
      <c r="H676" s="170">
        <v>4350</v>
      </c>
      <c r="I676" s="171"/>
      <c r="J676" s="172">
        <f>ROUND(I676*H676,2)</f>
        <v>0</v>
      </c>
      <c r="K676" s="168" t="s">
        <v>1410</v>
      </c>
      <c r="L676" s="35"/>
      <c r="M676" s="173" t="s">
        <v>1299</v>
      </c>
      <c r="N676" s="174" t="s">
        <v>1323</v>
      </c>
      <c r="O676" s="36"/>
      <c r="P676" s="175">
        <f>O676*H676</f>
        <v>0</v>
      </c>
      <c r="Q676" s="175">
        <v>0</v>
      </c>
      <c r="R676" s="175">
        <f>Q676*H676</f>
        <v>0</v>
      </c>
      <c r="S676" s="175">
        <v>0</v>
      </c>
      <c r="T676" s="176">
        <f>S676*H676</f>
        <v>0</v>
      </c>
      <c r="AR676" s="18" t="s">
        <v>1411</v>
      </c>
      <c r="AT676" s="18" t="s">
        <v>1406</v>
      </c>
      <c r="AU676" s="18" t="s">
        <v>1360</v>
      </c>
      <c r="AY676" s="18" t="s">
        <v>1404</v>
      </c>
      <c r="BE676" s="177">
        <f>IF(N676="základní",J676,0)</f>
        <v>0</v>
      </c>
      <c r="BF676" s="177">
        <f>IF(N676="snížená",J676,0)</f>
        <v>0</v>
      </c>
      <c r="BG676" s="177">
        <f>IF(N676="zákl. přenesená",J676,0)</f>
        <v>0</v>
      </c>
      <c r="BH676" s="177">
        <f>IF(N676="sníž. přenesená",J676,0)</f>
        <v>0</v>
      </c>
      <c r="BI676" s="177">
        <f>IF(N676="nulová",J676,0)</f>
        <v>0</v>
      </c>
      <c r="BJ676" s="18" t="s">
        <v>1300</v>
      </c>
      <c r="BK676" s="177">
        <f>ROUND(I676*H676,2)</f>
        <v>0</v>
      </c>
      <c r="BL676" s="18" t="s">
        <v>1411</v>
      </c>
      <c r="BM676" s="18" t="s">
        <v>570</v>
      </c>
    </row>
    <row r="677" spans="2:47" s="1" customFormat="1" ht="27">
      <c r="B677" s="35"/>
      <c r="D677" s="178" t="s">
        <v>1413</v>
      </c>
      <c r="F677" s="179" t="s">
        <v>571</v>
      </c>
      <c r="I677" s="134"/>
      <c r="L677" s="35"/>
      <c r="M677" s="65"/>
      <c r="N677" s="36"/>
      <c r="O677" s="36"/>
      <c r="P677" s="36"/>
      <c r="Q677" s="36"/>
      <c r="R677" s="36"/>
      <c r="S677" s="36"/>
      <c r="T677" s="66"/>
      <c r="AT677" s="18" t="s">
        <v>1413</v>
      </c>
      <c r="AU677" s="18" t="s">
        <v>1360</v>
      </c>
    </row>
    <row r="678" spans="2:47" s="1" customFormat="1" ht="94.5">
      <c r="B678" s="35"/>
      <c r="D678" s="178" t="s">
        <v>1415</v>
      </c>
      <c r="F678" s="180" t="s">
        <v>566</v>
      </c>
      <c r="I678" s="134"/>
      <c r="L678" s="35"/>
      <c r="M678" s="65"/>
      <c r="N678" s="36"/>
      <c r="O678" s="36"/>
      <c r="P678" s="36"/>
      <c r="Q678" s="36"/>
      <c r="R678" s="36"/>
      <c r="S678" s="36"/>
      <c r="T678" s="66"/>
      <c r="AT678" s="18" t="s">
        <v>1415</v>
      </c>
      <c r="AU678" s="18" t="s">
        <v>1360</v>
      </c>
    </row>
    <row r="679" spans="2:51" s="11" customFormat="1" ht="13.5">
      <c r="B679" s="181"/>
      <c r="D679" s="178" t="s">
        <v>1417</v>
      </c>
      <c r="E679" s="190" t="s">
        <v>1299</v>
      </c>
      <c r="F679" s="199" t="s">
        <v>126</v>
      </c>
      <c r="H679" s="200">
        <v>4350</v>
      </c>
      <c r="I679" s="186"/>
      <c r="L679" s="181"/>
      <c r="M679" s="187"/>
      <c r="N679" s="188"/>
      <c r="O679" s="188"/>
      <c r="P679" s="188"/>
      <c r="Q679" s="188"/>
      <c r="R679" s="188"/>
      <c r="S679" s="188"/>
      <c r="T679" s="189"/>
      <c r="AT679" s="190" t="s">
        <v>1417</v>
      </c>
      <c r="AU679" s="190" t="s">
        <v>1360</v>
      </c>
      <c r="AV679" s="11" t="s">
        <v>1360</v>
      </c>
      <c r="AW679" s="11" t="s">
        <v>1316</v>
      </c>
      <c r="AX679" s="11" t="s">
        <v>1300</v>
      </c>
      <c r="AY679" s="190" t="s">
        <v>1404</v>
      </c>
    </row>
    <row r="680" spans="2:51" s="12" customFormat="1" ht="13.5">
      <c r="B680" s="191"/>
      <c r="D680" s="182" t="s">
        <v>1417</v>
      </c>
      <c r="E680" s="211" t="s">
        <v>1299</v>
      </c>
      <c r="F680" s="212" t="s">
        <v>1524</v>
      </c>
      <c r="H680" s="213" t="s">
        <v>1299</v>
      </c>
      <c r="I680" s="195"/>
      <c r="L680" s="191"/>
      <c r="M680" s="196"/>
      <c r="N680" s="197"/>
      <c r="O680" s="197"/>
      <c r="P680" s="197"/>
      <c r="Q680" s="197"/>
      <c r="R680" s="197"/>
      <c r="S680" s="197"/>
      <c r="T680" s="198"/>
      <c r="AT680" s="194" t="s">
        <v>1417</v>
      </c>
      <c r="AU680" s="194" t="s">
        <v>1360</v>
      </c>
      <c r="AV680" s="12" t="s">
        <v>1300</v>
      </c>
      <c r="AW680" s="12" t="s">
        <v>1316</v>
      </c>
      <c r="AX680" s="12" t="s">
        <v>1352</v>
      </c>
      <c r="AY680" s="194" t="s">
        <v>1404</v>
      </c>
    </row>
    <row r="681" spans="2:65" s="1" customFormat="1" ht="22.5" customHeight="1">
      <c r="B681" s="165"/>
      <c r="C681" s="166" t="s">
        <v>127</v>
      </c>
      <c r="D681" s="166" t="s">
        <v>1406</v>
      </c>
      <c r="E681" s="167" t="s">
        <v>573</v>
      </c>
      <c r="F681" s="168" t="s">
        <v>574</v>
      </c>
      <c r="G681" s="169" t="s">
        <v>1545</v>
      </c>
      <c r="H681" s="170">
        <v>60.5</v>
      </c>
      <c r="I681" s="171"/>
      <c r="J681" s="172">
        <f>ROUND(I681*H681,2)</f>
        <v>0</v>
      </c>
      <c r="K681" s="168" t="s">
        <v>1410</v>
      </c>
      <c r="L681" s="35"/>
      <c r="M681" s="173" t="s">
        <v>1299</v>
      </c>
      <c r="N681" s="174" t="s">
        <v>1323</v>
      </c>
      <c r="O681" s="36"/>
      <c r="P681" s="175">
        <f>O681*H681</f>
        <v>0</v>
      </c>
      <c r="Q681" s="175">
        <v>0</v>
      </c>
      <c r="R681" s="175">
        <f>Q681*H681</f>
        <v>0</v>
      </c>
      <c r="S681" s="175">
        <v>0</v>
      </c>
      <c r="T681" s="176">
        <f>S681*H681</f>
        <v>0</v>
      </c>
      <c r="AR681" s="18" t="s">
        <v>1411</v>
      </c>
      <c r="AT681" s="18" t="s">
        <v>1406</v>
      </c>
      <c r="AU681" s="18" t="s">
        <v>1360</v>
      </c>
      <c r="AY681" s="18" t="s">
        <v>1404</v>
      </c>
      <c r="BE681" s="177">
        <f>IF(N681="základní",J681,0)</f>
        <v>0</v>
      </c>
      <c r="BF681" s="177">
        <f>IF(N681="snížená",J681,0)</f>
        <v>0</v>
      </c>
      <c r="BG681" s="177">
        <f>IF(N681="zákl. přenesená",J681,0)</f>
        <v>0</v>
      </c>
      <c r="BH681" s="177">
        <f>IF(N681="sníž. přenesená",J681,0)</f>
        <v>0</v>
      </c>
      <c r="BI681" s="177">
        <f>IF(N681="nulová",J681,0)</f>
        <v>0</v>
      </c>
      <c r="BJ681" s="18" t="s">
        <v>1300</v>
      </c>
      <c r="BK681" s="177">
        <f>ROUND(I681*H681,2)</f>
        <v>0</v>
      </c>
      <c r="BL681" s="18" t="s">
        <v>1411</v>
      </c>
      <c r="BM681" s="18" t="s">
        <v>575</v>
      </c>
    </row>
    <row r="682" spans="2:47" s="1" customFormat="1" ht="27">
      <c r="B682" s="35"/>
      <c r="D682" s="178" t="s">
        <v>1413</v>
      </c>
      <c r="F682" s="179" t="s">
        <v>576</v>
      </c>
      <c r="I682" s="134"/>
      <c r="L682" s="35"/>
      <c r="M682" s="65"/>
      <c r="N682" s="36"/>
      <c r="O682" s="36"/>
      <c r="P682" s="36"/>
      <c r="Q682" s="36"/>
      <c r="R682" s="36"/>
      <c r="S682" s="36"/>
      <c r="T682" s="66"/>
      <c r="AT682" s="18" t="s">
        <v>1413</v>
      </c>
      <c r="AU682" s="18" t="s">
        <v>1360</v>
      </c>
    </row>
    <row r="683" spans="2:47" s="1" customFormat="1" ht="94.5">
      <c r="B683" s="35"/>
      <c r="D683" s="178" t="s">
        <v>1415</v>
      </c>
      <c r="F683" s="180" t="s">
        <v>566</v>
      </c>
      <c r="I683" s="134"/>
      <c r="L683" s="35"/>
      <c r="M683" s="65"/>
      <c r="N683" s="36"/>
      <c r="O683" s="36"/>
      <c r="P683" s="36"/>
      <c r="Q683" s="36"/>
      <c r="R683" s="36"/>
      <c r="S683" s="36"/>
      <c r="T683" s="66"/>
      <c r="AT683" s="18" t="s">
        <v>1415</v>
      </c>
      <c r="AU683" s="18" t="s">
        <v>1360</v>
      </c>
    </row>
    <row r="684" spans="2:51" s="11" customFormat="1" ht="13.5">
      <c r="B684" s="181"/>
      <c r="D684" s="178" t="s">
        <v>1417</v>
      </c>
      <c r="E684" s="190" t="s">
        <v>1299</v>
      </c>
      <c r="F684" s="199" t="s">
        <v>128</v>
      </c>
      <c r="H684" s="200">
        <v>45.5</v>
      </c>
      <c r="I684" s="186"/>
      <c r="L684" s="181"/>
      <c r="M684" s="187"/>
      <c r="N684" s="188"/>
      <c r="O684" s="188"/>
      <c r="P684" s="188"/>
      <c r="Q684" s="188"/>
      <c r="R684" s="188"/>
      <c r="S684" s="188"/>
      <c r="T684" s="189"/>
      <c r="AT684" s="190" t="s">
        <v>1417</v>
      </c>
      <c r="AU684" s="190" t="s">
        <v>1360</v>
      </c>
      <c r="AV684" s="11" t="s">
        <v>1360</v>
      </c>
      <c r="AW684" s="11" t="s">
        <v>1316</v>
      </c>
      <c r="AX684" s="11" t="s">
        <v>1352</v>
      </c>
      <c r="AY684" s="190" t="s">
        <v>1404</v>
      </c>
    </row>
    <row r="685" spans="2:51" s="11" customFormat="1" ht="13.5">
      <c r="B685" s="181"/>
      <c r="D685" s="178" t="s">
        <v>1417</v>
      </c>
      <c r="E685" s="190" t="s">
        <v>1299</v>
      </c>
      <c r="F685" s="199" t="s">
        <v>129</v>
      </c>
      <c r="H685" s="200">
        <v>15</v>
      </c>
      <c r="I685" s="186"/>
      <c r="L685" s="181"/>
      <c r="M685" s="187"/>
      <c r="N685" s="188"/>
      <c r="O685" s="188"/>
      <c r="P685" s="188"/>
      <c r="Q685" s="188"/>
      <c r="R685" s="188"/>
      <c r="S685" s="188"/>
      <c r="T685" s="189"/>
      <c r="AT685" s="190" t="s">
        <v>1417</v>
      </c>
      <c r="AU685" s="190" t="s">
        <v>1360</v>
      </c>
      <c r="AV685" s="11" t="s">
        <v>1360</v>
      </c>
      <c r="AW685" s="11" t="s">
        <v>1316</v>
      </c>
      <c r="AX685" s="11" t="s">
        <v>1352</v>
      </c>
      <c r="AY685" s="190" t="s">
        <v>1404</v>
      </c>
    </row>
    <row r="686" spans="2:51" s="13" customFormat="1" ht="13.5">
      <c r="B686" s="201"/>
      <c r="D686" s="182" t="s">
        <v>1417</v>
      </c>
      <c r="E686" s="202" t="s">
        <v>1299</v>
      </c>
      <c r="F686" s="203" t="s">
        <v>1436</v>
      </c>
      <c r="H686" s="204">
        <v>60.5</v>
      </c>
      <c r="I686" s="205"/>
      <c r="L686" s="201"/>
      <c r="M686" s="206"/>
      <c r="N686" s="207"/>
      <c r="O686" s="207"/>
      <c r="P686" s="207"/>
      <c r="Q686" s="207"/>
      <c r="R686" s="207"/>
      <c r="S686" s="207"/>
      <c r="T686" s="208"/>
      <c r="AT686" s="209" t="s">
        <v>1417</v>
      </c>
      <c r="AU686" s="209" t="s">
        <v>1360</v>
      </c>
      <c r="AV686" s="13" t="s">
        <v>1411</v>
      </c>
      <c r="AW686" s="13" t="s">
        <v>1316</v>
      </c>
      <c r="AX686" s="13" t="s">
        <v>1300</v>
      </c>
      <c r="AY686" s="209" t="s">
        <v>1404</v>
      </c>
    </row>
    <row r="687" spans="2:65" s="1" customFormat="1" ht="22.5" customHeight="1">
      <c r="B687" s="165"/>
      <c r="C687" s="166" t="s">
        <v>130</v>
      </c>
      <c r="D687" s="166" t="s">
        <v>1406</v>
      </c>
      <c r="E687" s="167" t="s">
        <v>578</v>
      </c>
      <c r="F687" s="168" t="s">
        <v>579</v>
      </c>
      <c r="G687" s="169" t="s">
        <v>1545</v>
      </c>
      <c r="H687" s="170">
        <v>1512.5</v>
      </c>
      <c r="I687" s="171"/>
      <c r="J687" s="172">
        <f>ROUND(I687*H687,2)</f>
        <v>0</v>
      </c>
      <c r="K687" s="168" t="s">
        <v>1410</v>
      </c>
      <c r="L687" s="35"/>
      <c r="M687" s="173" t="s">
        <v>1299</v>
      </c>
      <c r="N687" s="174" t="s">
        <v>1323</v>
      </c>
      <c r="O687" s="36"/>
      <c r="P687" s="175">
        <f>O687*H687</f>
        <v>0</v>
      </c>
      <c r="Q687" s="175">
        <v>0</v>
      </c>
      <c r="R687" s="175">
        <f>Q687*H687</f>
        <v>0</v>
      </c>
      <c r="S687" s="175">
        <v>0</v>
      </c>
      <c r="T687" s="176">
        <f>S687*H687</f>
        <v>0</v>
      </c>
      <c r="AR687" s="18" t="s">
        <v>1411</v>
      </c>
      <c r="AT687" s="18" t="s">
        <v>1406</v>
      </c>
      <c r="AU687" s="18" t="s">
        <v>1360</v>
      </c>
      <c r="AY687" s="18" t="s">
        <v>1404</v>
      </c>
      <c r="BE687" s="177">
        <f>IF(N687="základní",J687,0)</f>
        <v>0</v>
      </c>
      <c r="BF687" s="177">
        <f>IF(N687="snížená",J687,0)</f>
        <v>0</v>
      </c>
      <c r="BG687" s="177">
        <f>IF(N687="zákl. přenesená",J687,0)</f>
        <v>0</v>
      </c>
      <c r="BH687" s="177">
        <f>IF(N687="sníž. přenesená",J687,0)</f>
        <v>0</v>
      </c>
      <c r="BI687" s="177">
        <f>IF(N687="nulová",J687,0)</f>
        <v>0</v>
      </c>
      <c r="BJ687" s="18" t="s">
        <v>1300</v>
      </c>
      <c r="BK687" s="177">
        <f>ROUND(I687*H687,2)</f>
        <v>0</v>
      </c>
      <c r="BL687" s="18" t="s">
        <v>1411</v>
      </c>
      <c r="BM687" s="18" t="s">
        <v>580</v>
      </c>
    </row>
    <row r="688" spans="2:47" s="1" customFormat="1" ht="27">
      <c r="B688" s="35"/>
      <c r="D688" s="178" t="s">
        <v>1413</v>
      </c>
      <c r="F688" s="179" t="s">
        <v>571</v>
      </c>
      <c r="I688" s="134"/>
      <c r="L688" s="35"/>
      <c r="M688" s="65"/>
      <c r="N688" s="36"/>
      <c r="O688" s="36"/>
      <c r="P688" s="36"/>
      <c r="Q688" s="36"/>
      <c r="R688" s="36"/>
      <c r="S688" s="36"/>
      <c r="T688" s="66"/>
      <c r="AT688" s="18" t="s">
        <v>1413</v>
      </c>
      <c r="AU688" s="18" t="s">
        <v>1360</v>
      </c>
    </row>
    <row r="689" spans="2:47" s="1" customFormat="1" ht="94.5">
      <c r="B689" s="35"/>
      <c r="D689" s="178" t="s">
        <v>1415</v>
      </c>
      <c r="F689" s="180" t="s">
        <v>566</v>
      </c>
      <c r="I689" s="134"/>
      <c r="L689" s="35"/>
      <c r="M689" s="65"/>
      <c r="N689" s="36"/>
      <c r="O689" s="36"/>
      <c r="P689" s="36"/>
      <c r="Q689" s="36"/>
      <c r="R689" s="36"/>
      <c r="S689" s="36"/>
      <c r="T689" s="66"/>
      <c r="AT689" s="18" t="s">
        <v>1415</v>
      </c>
      <c r="AU689" s="18" t="s">
        <v>1360</v>
      </c>
    </row>
    <row r="690" spans="2:51" s="11" customFormat="1" ht="13.5">
      <c r="B690" s="181"/>
      <c r="D690" s="178" t="s">
        <v>1417</v>
      </c>
      <c r="E690" s="190" t="s">
        <v>1299</v>
      </c>
      <c r="F690" s="199" t="s">
        <v>131</v>
      </c>
      <c r="H690" s="200">
        <v>1512.5</v>
      </c>
      <c r="I690" s="186"/>
      <c r="L690" s="181"/>
      <c r="M690" s="187"/>
      <c r="N690" s="188"/>
      <c r="O690" s="188"/>
      <c r="P690" s="188"/>
      <c r="Q690" s="188"/>
      <c r="R690" s="188"/>
      <c r="S690" s="188"/>
      <c r="T690" s="189"/>
      <c r="AT690" s="190" t="s">
        <v>1417</v>
      </c>
      <c r="AU690" s="190" t="s">
        <v>1360</v>
      </c>
      <c r="AV690" s="11" t="s">
        <v>1360</v>
      </c>
      <c r="AW690" s="11" t="s">
        <v>1316</v>
      </c>
      <c r="AX690" s="11" t="s">
        <v>1300</v>
      </c>
      <c r="AY690" s="190" t="s">
        <v>1404</v>
      </c>
    </row>
    <row r="691" spans="2:51" s="12" customFormat="1" ht="13.5">
      <c r="B691" s="191"/>
      <c r="D691" s="182" t="s">
        <v>1417</v>
      </c>
      <c r="E691" s="211" t="s">
        <v>1299</v>
      </c>
      <c r="F691" s="212" t="s">
        <v>1524</v>
      </c>
      <c r="H691" s="213" t="s">
        <v>1299</v>
      </c>
      <c r="I691" s="195"/>
      <c r="L691" s="191"/>
      <c r="M691" s="196"/>
      <c r="N691" s="197"/>
      <c r="O691" s="197"/>
      <c r="P691" s="197"/>
      <c r="Q691" s="197"/>
      <c r="R691" s="197"/>
      <c r="S691" s="197"/>
      <c r="T691" s="198"/>
      <c r="AT691" s="194" t="s">
        <v>1417</v>
      </c>
      <c r="AU691" s="194" t="s">
        <v>1360</v>
      </c>
      <c r="AV691" s="12" t="s">
        <v>1300</v>
      </c>
      <c r="AW691" s="12" t="s">
        <v>1316</v>
      </c>
      <c r="AX691" s="12" t="s">
        <v>1352</v>
      </c>
      <c r="AY691" s="194" t="s">
        <v>1404</v>
      </c>
    </row>
    <row r="692" spans="2:65" s="1" customFormat="1" ht="22.5" customHeight="1">
      <c r="B692" s="165"/>
      <c r="C692" s="166" t="s">
        <v>132</v>
      </c>
      <c r="D692" s="166" t="s">
        <v>1406</v>
      </c>
      <c r="E692" s="167" t="s">
        <v>133</v>
      </c>
      <c r="F692" s="168" t="s">
        <v>134</v>
      </c>
      <c r="G692" s="169" t="s">
        <v>1545</v>
      </c>
      <c r="H692" s="170">
        <v>89.5</v>
      </c>
      <c r="I692" s="171"/>
      <c r="J692" s="172">
        <f>ROUND(I692*H692,2)</f>
        <v>0</v>
      </c>
      <c r="K692" s="168" t="s">
        <v>1410</v>
      </c>
      <c r="L692" s="35"/>
      <c r="M692" s="173" t="s">
        <v>1299</v>
      </c>
      <c r="N692" s="174" t="s">
        <v>1323</v>
      </c>
      <c r="O692" s="36"/>
      <c r="P692" s="175">
        <f>O692*H692</f>
        <v>0</v>
      </c>
      <c r="Q692" s="175">
        <v>0</v>
      </c>
      <c r="R692" s="175">
        <f>Q692*H692</f>
        <v>0</v>
      </c>
      <c r="S692" s="175">
        <v>0</v>
      </c>
      <c r="T692" s="176">
        <f>S692*H692</f>
        <v>0</v>
      </c>
      <c r="AR692" s="18" t="s">
        <v>1411</v>
      </c>
      <c r="AT692" s="18" t="s">
        <v>1406</v>
      </c>
      <c r="AU692" s="18" t="s">
        <v>1360</v>
      </c>
      <c r="AY692" s="18" t="s">
        <v>1404</v>
      </c>
      <c r="BE692" s="177">
        <f>IF(N692="základní",J692,0)</f>
        <v>0</v>
      </c>
      <c r="BF692" s="177">
        <f>IF(N692="snížená",J692,0)</f>
        <v>0</v>
      </c>
      <c r="BG692" s="177">
        <f>IF(N692="zákl. přenesená",J692,0)</f>
        <v>0</v>
      </c>
      <c r="BH692" s="177">
        <f>IF(N692="sníž. přenesená",J692,0)</f>
        <v>0</v>
      </c>
      <c r="BI692" s="177">
        <f>IF(N692="nulová",J692,0)</f>
        <v>0</v>
      </c>
      <c r="BJ692" s="18" t="s">
        <v>1300</v>
      </c>
      <c r="BK692" s="177">
        <f>ROUND(I692*H692,2)</f>
        <v>0</v>
      </c>
      <c r="BL692" s="18" t="s">
        <v>1411</v>
      </c>
      <c r="BM692" s="18" t="s">
        <v>135</v>
      </c>
    </row>
    <row r="693" spans="2:47" s="1" customFormat="1" ht="27">
      <c r="B693" s="35"/>
      <c r="D693" s="178" t="s">
        <v>1413</v>
      </c>
      <c r="F693" s="179" t="s">
        <v>136</v>
      </c>
      <c r="I693" s="134"/>
      <c r="L693" s="35"/>
      <c r="M693" s="65"/>
      <c r="N693" s="36"/>
      <c r="O693" s="36"/>
      <c r="P693" s="36"/>
      <c r="Q693" s="36"/>
      <c r="R693" s="36"/>
      <c r="S693" s="36"/>
      <c r="T693" s="66"/>
      <c r="AT693" s="18" t="s">
        <v>1413</v>
      </c>
      <c r="AU693" s="18" t="s">
        <v>1360</v>
      </c>
    </row>
    <row r="694" spans="2:47" s="1" customFormat="1" ht="67.5">
      <c r="B694" s="35"/>
      <c r="D694" s="178" t="s">
        <v>1415</v>
      </c>
      <c r="F694" s="180" t="s">
        <v>137</v>
      </c>
      <c r="I694" s="134"/>
      <c r="L694" s="35"/>
      <c r="M694" s="65"/>
      <c r="N694" s="36"/>
      <c r="O694" s="36"/>
      <c r="P694" s="36"/>
      <c r="Q694" s="36"/>
      <c r="R694" s="36"/>
      <c r="S694" s="36"/>
      <c r="T694" s="66"/>
      <c r="AT694" s="18" t="s">
        <v>1415</v>
      </c>
      <c r="AU694" s="18" t="s">
        <v>1360</v>
      </c>
    </row>
    <row r="695" spans="2:51" s="11" customFormat="1" ht="13.5">
      <c r="B695" s="181"/>
      <c r="D695" s="178" t="s">
        <v>1417</v>
      </c>
      <c r="E695" s="190" t="s">
        <v>1299</v>
      </c>
      <c r="F695" s="199" t="s">
        <v>138</v>
      </c>
      <c r="H695" s="200">
        <v>14</v>
      </c>
      <c r="I695" s="186"/>
      <c r="L695" s="181"/>
      <c r="M695" s="187"/>
      <c r="N695" s="188"/>
      <c r="O695" s="188"/>
      <c r="P695" s="188"/>
      <c r="Q695" s="188"/>
      <c r="R695" s="188"/>
      <c r="S695" s="188"/>
      <c r="T695" s="189"/>
      <c r="AT695" s="190" t="s">
        <v>1417</v>
      </c>
      <c r="AU695" s="190" t="s">
        <v>1360</v>
      </c>
      <c r="AV695" s="11" t="s">
        <v>1360</v>
      </c>
      <c r="AW695" s="11" t="s">
        <v>1316</v>
      </c>
      <c r="AX695" s="11" t="s">
        <v>1352</v>
      </c>
      <c r="AY695" s="190" t="s">
        <v>1404</v>
      </c>
    </row>
    <row r="696" spans="2:51" s="11" customFormat="1" ht="13.5">
      <c r="B696" s="181"/>
      <c r="D696" s="178" t="s">
        <v>1417</v>
      </c>
      <c r="E696" s="190" t="s">
        <v>1299</v>
      </c>
      <c r="F696" s="199" t="s">
        <v>139</v>
      </c>
      <c r="H696" s="200">
        <v>21.5</v>
      </c>
      <c r="I696" s="186"/>
      <c r="L696" s="181"/>
      <c r="M696" s="187"/>
      <c r="N696" s="188"/>
      <c r="O696" s="188"/>
      <c r="P696" s="188"/>
      <c r="Q696" s="188"/>
      <c r="R696" s="188"/>
      <c r="S696" s="188"/>
      <c r="T696" s="189"/>
      <c r="AT696" s="190" t="s">
        <v>1417</v>
      </c>
      <c r="AU696" s="190" t="s">
        <v>1360</v>
      </c>
      <c r="AV696" s="11" t="s">
        <v>1360</v>
      </c>
      <c r="AW696" s="11" t="s">
        <v>1316</v>
      </c>
      <c r="AX696" s="11" t="s">
        <v>1352</v>
      </c>
      <c r="AY696" s="190" t="s">
        <v>1404</v>
      </c>
    </row>
    <row r="697" spans="2:51" s="11" customFormat="1" ht="13.5">
      <c r="B697" s="181"/>
      <c r="D697" s="178" t="s">
        <v>1417</v>
      </c>
      <c r="E697" s="190" t="s">
        <v>1299</v>
      </c>
      <c r="F697" s="199" t="s">
        <v>140</v>
      </c>
      <c r="H697" s="200">
        <v>53.5</v>
      </c>
      <c r="I697" s="186"/>
      <c r="L697" s="181"/>
      <c r="M697" s="187"/>
      <c r="N697" s="188"/>
      <c r="O697" s="188"/>
      <c r="P697" s="188"/>
      <c r="Q697" s="188"/>
      <c r="R697" s="188"/>
      <c r="S697" s="188"/>
      <c r="T697" s="189"/>
      <c r="AT697" s="190" t="s">
        <v>1417</v>
      </c>
      <c r="AU697" s="190" t="s">
        <v>1360</v>
      </c>
      <c r="AV697" s="11" t="s">
        <v>1360</v>
      </c>
      <c r="AW697" s="11" t="s">
        <v>1316</v>
      </c>
      <c r="AX697" s="11" t="s">
        <v>1352</v>
      </c>
      <c r="AY697" s="190" t="s">
        <v>1404</v>
      </c>
    </row>
    <row r="698" spans="2:51" s="11" customFormat="1" ht="13.5">
      <c r="B698" s="181"/>
      <c r="D698" s="178" t="s">
        <v>1417</v>
      </c>
      <c r="E698" s="190" t="s">
        <v>1299</v>
      </c>
      <c r="F698" s="199" t="s">
        <v>141</v>
      </c>
      <c r="H698" s="200">
        <v>0.5</v>
      </c>
      <c r="I698" s="186"/>
      <c r="L698" s="181"/>
      <c r="M698" s="187"/>
      <c r="N698" s="188"/>
      <c r="O698" s="188"/>
      <c r="P698" s="188"/>
      <c r="Q698" s="188"/>
      <c r="R698" s="188"/>
      <c r="S698" s="188"/>
      <c r="T698" s="189"/>
      <c r="AT698" s="190" t="s">
        <v>1417</v>
      </c>
      <c r="AU698" s="190" t="s">
        <v>1360</v>
      </c>
      <c r="AV698" s="11" t="s">
        <v>1360</v>
      </c>
      <c r="AW698" s="11" t="s">
        <v>1316</v>
      </c>
      <c r="AX698" s="11" t="s">
        <v>1352</v>
      </c>
      <c r="AY698" s="190" t="s">
        <v>1404</v>
      </c>
    </row>
    <row r="699" spans="2:51" s="13" customFormat="1" ht="13.5">
      <c r="B699" s="201"/>
      <c r="D699" s="182" t="s">
        <v>1417</v>
      </c>
      <c r="E699" s="202" t="s">
        <v>1299</v>
      </c>
      <c r="F699" s="203" t="s">
        <v>1436</v>
      </c>
      <c r="H699" s="204">
        <v>89.5</v>
      </c>
      <c r="I699" s="205"/>
      <c r="L699" s="201"/>
      <c r="M699" s="206"/>
      <c r="N699" s="207"/>
      <c r="O699" s="207"/>
      <c r="P699" s="207"/>
      <c r="Q699" s="207"/>
      <c r="R699" s="207"/>
      <c r="S699" s="207"/>
      <c r="T699" s="208"/>
      <c r="AT699" s="209" t="s">
        <v>1417</v>
      </c>
      <c r="AU699" s="209" t="s">
        <v>1360</v>
      </c>
      <c r="AV699" s="13" t="s">
        <v>1411</v>
      </c>
      <c r="AW699" s="13" t="s">
        <v>1316</v>
      </c>
      <c r="AX699" s="13" t="s">
        <v>1300</v>
      </c>
      <c r="AY699" s="209" t="s">
        <v>1404</v>
      </c>
    </row>
    <row r="700" spans="2:65" s="1" customFormat="1" ht="22.5" customHeight="1">
      <c r="B700" s="165"/>
      <c r="C700" s="166" t="s">
        <v>142</v>
      </c>
      <c r="D700" s="166" t="s">
        <v>1406</v>
      </c>
      <c r="E700" s="167" t="s">
        <v>143</v>
      </c>
      <c r="F700" s="168" t="s">
        <v>144</v>
      </c>
      <c r="G700" s="169" t="s">
        <v>1545</v>
      </c>
      <c r="H700" s="170">
        <v>1019.5</v>
      </c>
      <c r="I700" s="171"/>
      <c r="J700" s="172">
        <f>ROUND(I700*H700,2)</f>
        <v>0</v>
      </c>
      <c r="K700" s="168" t="s">
        <v>1410</v>
      </c>
      <c r="L700" s="35"/>
      <c r="M700" s="173" t="s">
        <v>1299</v>
      </c>
      <c r="N700" s="174" t="s">
        <v>1323</v>
      </c>
      <c r="O700" s="36"/>
      <c r="P700" s="175">
        <f>O700*H700</f>
        <v>0</v>
      </c>
      <c r="Q700" s="175">
        <v>0</v>
      </c>
      <c r="R700" s="175">
        <f>Q700*H700</f>
        <v>0</v>
      </c>
      <c r="S700" s="175">
        <v>0</v>
      </c>
      <c r="T700" s="176">
        <f>S700*H700</f>
        <v>0</v>
      </c>
      <c r="AR700" s="18" t="s">
        <v>1411</v>
      </c>
      <c r="AT700" s="18" t="s">
        <v>1406</v>
      </c>
      <c r="AU700" s="18" t="s">
        <v>1360</v>
      </c>
      <c r="AY700" s="18" t="s">
        <v>1404</v>
      </c>
      <c r="BE700" s="177">
        <f>IF(N700="základní",J700,0)</f>
        <v>0</v>
      </c>
      <c r="BF700" s="177">
        <f>IF(N700="snížená",J700,0)</f>
        <v>0</v>
      </c>
      <c r="BG700" s="177">
        <f>IF(N700="zákl. přenesená",J700,0)</f>
        <v>0</v>
      </c>
      <c r="BH700" s="177">
        <f>IF(N700="sníž. přenesená",J700,0)</f>
        <v>0</v>
      </c>
      <c r="BI700" s="177">
        <f>IF(N700="nulová",J700,0)</f>
        <v>0</v>
      </c>
      <c r="BJ700" s="18" t="s">
        <v>1300</v>
      </c>
      <c r="BK700" s="177">
        <f>ROUND(I700*H700,2)</f>
        <v>0</v>
      </c>
      <c r="BL700" s="18" t="s">
        <v>1411</v>
      </c>
      <c r="BM700" s="18" t="s">
        <v>145</v>
      </c>
    </row>
    <row r="701" spans="2:47" s="1" customFormat="1" ht="27">
      <c r="B701" s="35"/>
      <c r="D701" s="178" t="s">
        <v>1413</v>
      </c>
      <c r="F701" s="179" t="s">
        <v>146</v>
      </c>
      <c r="I701" s="134"/>
      <c r="L701" s="35"/>
      <c r="M701" s="65"/>
      <c r="N701" s="36"/>
      <c r="O701" s="36"/>
      <c r="P701" s="36"/>
      <c r="Q701" s="36"/>
      <c r="R701" s="36"/>
      <c r="S701" s="36"/>
      <c r="T701" s="66"/>
      <c r="AT701" s="18" t="s">
        <v>1413</v>
      </c>
      <c r="AU701" s="18" t="s">
        <v>1360</v>
      </c>
    </row>
    <row r="702" spans="2:47" s="1" customFormat="1" ht="67.5">
      <c r="B702" s="35"/>
      <c r="D702" s="178" t="s">
        <v>1415</v>
      </c>
      <c r="F702" s="180" t="s">
        <v>137</v>
      </c>
      <c r="I702" s="134"/>
      <c r="L702" s="35"/>
      <c r="M702" s="65"/>
      <c r="N702" s="36"/>
      <c r="O702" s="36"/>
      <c r="P702" s="36"/>
      <c r="Q702" s="36"/>
      <c r="R702" s="36"/>
      <c r="S702" s="36"/>
      <c r="T702" s="66"/>
      <c r="AT702" s="18" t="s">
        <v>1415</v>
      </c>
      <c r="AU702" s="18" t="s">
        <v>1360</v>
      </c>
    </row>
    <row r="703" spans="2:51" s="11" customFormat="1" ht="13.5">
      <c r="B703" s="181"/>
      <c r="D703" s="178" t="s">
        <v>1417</v>
      </c>
      <c r="E703" s="190" t="s">
        <v>1299</v>
      </c>
      <c r="F703" s="199" t="s">
        <v>147</v>
      </c>
      <c r="H703" s="200">
        <v>232</v>
      </c>
      <c r="I703" s="186"/>
      <c r="L703" s="181"/>
      <c r="M703" s="187"/>
      <c r="N703" s="188"/>
      <c r="O703" s="188"/>
      <c r="P703" s="188"/>
      <c r="Q703" s="188"/>
      <c r="R703" s="188"/>
      <c r="S703" s="188"/>
      <c r="T703" s="189"/>
      <c r="AT703" s="190" t="s">
        <v>1417</v>
      </c>
      <c r="AU703" s="190" t="s">
        <v>1360</v>
      </c>
      <c r="AV703" s="11" t="s">
        <v>1360</v>
      </c>
      <c r="AW703" s="11" t="s">
        <v>1316</v>
      </c>
      <c r="AX703" s="11" t="s">
        <v>1352</v>
      </c>
      <c r="AY703" s="190" t="s">
        <v>1404</v>
      </c>
    </row>
    <row r="704" spans="2:51" s="12" customFormat="1" ht="13.5">
      <c r="B704" s="191"/>
      <c r="D704" s="178" t="s">
        <v>1417</v>
      </c>
      <c r="E704" s="192" t="s">
        <v>1299</v>
      </c>
      <c r="F704" s="193" t="s">
        <v>148</v>
      </c>
      <c r="H704" s="194" t="s">
        <v>1299</v>
      </c>
      <c r="I704" s="195"/>
      <c r="L704" s="191"/>
      <c r="M704" s="196"/>
      <c r="N704" s="197"/>
      <c r="O704" s="197"/>
      <c r="P704" s="197"/>
      <c r="Q704" s="197"/>
      <c r="R704" s="197"/>
      <c r="S704" s="197"/>
      <c r="T704" s="198"/>
      <c r="AT704" s="194" t="s">
        <v>1417</v>
      </c>
      <c r="AU704" s="194" t="s">
        <v>1360</v>
      </c>
      <c r="AV704" s="12" t="s">
        <v>1300</v>
      </c>
      <c r="AW704" s="12" t="s">
        <v>1316</v>
      </c>
      <c r="AX704" s="12" t="s">
        <v>1352</v>
      </c>
      <c r="AY704" s="194" t="s">
        <v>1404</v>
      </c>
    </row>
    <row r="705" spans="2:51" s="11" customFormat="1" ht="13.5">
      <c r="B705" s="181"/>
      <c r="D705" s="178" t="s">
        <v>1417</v>
      </c>
      <c r="E705" s="190" t="s">
        <v>1299</v>
      </c>
      <c r="F705" s="199" t="s">
        <v>1299</v>
      </c>
      <c r="H705" s="200">
        <v>0</v>
      </c>
      <c r="I705" s="186"/>
      <c r="L705" s="181"/>
      <c r="M705" s="187"/>
      <c r="N705" s="188"/>
      <c r="O705" s="188"/>
      <c r="P705" s="188"/>
      <c r="Q705" s="188"/>
      <c r="R705" s="188"/>
      <c r="S705" s="188"/>
      <c r="T705" s="189"/>
      <c r="AT705" s="190" t="s">
        <v>1417</v>
      </c>
      <c r="AU705" s="190" t="s">
        <v>1360</v>
      </c>
      <c r="AV705" s="11" t="s">
        <v>1360</v>
      </c>
      <c r="AW705" s="11" t="s">
        <v>1316</v>
      </c>
      <c r="AX705" s="11" t="s">
        <v>1352</v>
      </c>
      <c r="AY705" s="190" t="s">
        <v>1404</v>
      </c>
    </row>
    <row r="706" spans="2:51" s="11" customFormat="1" ht="13.5">
      <c r="B706" s="181"/>
      <c r="D706" s="178" t="s">
        <v>1417</v>
      </c>
      <c r="E706" s="190" t="s">
        <v>1299</v>
      </c>
      <c r="F706" s="199" t="s">
        <v>149</v>
      </c>
      <c r="H706" s="200">
        <v>787.5</v>
      </c>
      <c r="I706" s="186"/>
      <c r="L706" s="181"/>
      <c r="M706" s="187"/>
      <c r="N706" s="188"/>
      <c r="O706" s="188"/>
      <c r="P706" s="188"/>
      <c r="Q706" s="188"/>
      <c r="R706" s="188"/>
      <c r="S706" s="188"/>
      <c r="T706" s="189"/>
      <c r="AT706" s="190" t="s">
        <v>1417</v>
      </c>
      <c r="AU706" s="190" t="s">
        <v>1360</v>
      </c>
      <c r="AV706" s="11" t="s">
        <v>1360</v>
      </c>
      <c r="AW706" s="11" t="s">
        <v>1316</v>
      </c>
      <c r="AX706" s="11" t="s">
        <v>1352</v>
      </c>
      <c r="AY706" s="190" t="s">
        <v>1404</v>
      </c>
    </row>
    <row r="707" spans="2:51" s="12" customFormat="1" ht="13.5">
      <c r="B707" s="191"/>
      <c r="D707" s="178" t="s">
        <v>1417</v>
      </c>
      <c r="E707" s="192" t="s">
        <v>1299</v>
      </c>
      <c r="F707" s="193" t="s">
        <v>1524</v>
      </c>
      <c r="H707" s="194" t="s">
        <v>1299</v>
      </c>
      <c r="I707" s="195"/>
      <c r="L707" s="191"/>
      <c r="M707" s="196"/>
      <c r="N707" s="197"/>
      <c r="O707" s="197"/>
      <c r="P707" s="197"/>
      <c r="Q707" s="197"/>
      <c r="R707" s="197"/>
      <c r="S707" s="197"/>
      <c r="T707" s="198"/>
      <c r="AT707" s="194" t="s">
        <v>1417</v>
      </c>
      <c r="AU707" s="194" t="s">
        <v>1360</v>
      </c>
      <c r="AV707" s="12" t="s">
        <v>1300</v>
      </c>
      <c r="AW707" s="12" t="s">
        <v>1316</v>
      </c>
      <c r="AX707" s="12" t="s">
        <v>1352</v>
      </c>
      <c r="AY707" s="194" t="s">
        <v>1404</v>
      </c>
    </row>
    <row r="708" spans="2:51" s="13" customFormat="1" ht="13.5">
      <c r="B708" s="201"/>
      <c r="D708" s="182" t="s">
        <v>1417</v>
      </c>
      <c r="E708" s="202" t="s">
        <v>1299</v>
      </c>
      <c r="F708" s="203" t="s">
        <v>1436</v>
      </c>
      <c r="H708" s="204">
        <v>1019.5</v>
      </c>
      <c r="I708" s="205"/>
      <c r="L708" s="201"/>
      <c r="M708" s="206"/>
      <c r="N708" s="207"/>
      <c r="O708" s="207"/>
      <c r="P708" s="207"/>
      <c r="Q708" s="207"/>
      <c r="R708" s="207"/>
      <c r="S708" s="207"/>
      <c r="T708" s="208"/>
      <c r="AT708" s="209" t="s">
        <v>1417</v>
      </c>
      <c r="AU708" s="209" t="s">
        <v>1360</v>
      </c>
      <c r="AV708" s="13" t="s">
        <v>1411</v>
      </c>
      <c r="AW708" s="13" t="s">
        <v>1316</v>
      </c>
      <c r="AX708" s="13" t="s">
        <v>1300</v>
      </c>
      <c r="AY708" s="209" t="s">
        <v>1404</v>
      </c>
    </row>
    <row r="709" spans="2:65" s="1" customFormat="1" ht="22.5" customHeight="1">
      <c r="B709" s="165"/>
      <c r="C709" s="166" t="s">
        <v>150</v>
      </c>
      <c r="D709" s="166" t="s">
        <v>1406</v>
      </c>
      <c r="E709" s="167" t="s">
        <v>151</v>
      </c>
      <c r="F709" s="168" t="s">
        <v>152</v>
      </c>
      <c r="G709" s="169" t="s">
        <v>1545</v>
      </c>
      <c r="H709" s="170">
        <v>46.5</v>
      </c>
      <c r="I709" s="171"/>
      <c r="J709" s="172">
        <f>ROUND(I709*H709,2)</f>
        <v>0</v>
      </c>
      <c r="K709" s="168" t="s">
        <v>1410</v>
      </c>
      <c r="L709" s="35"/>
      <c r="M709" s="173" t="s">
        <v>1299</v>
      </c>
      <c r="N709" s="174" t="s">
        <v>1323</v>
      </c>
      <c r="O709" s="36"/>
      <c r="P709" s="175">
        <f>O709*H709</f>
        <v>0</v>
      </c>
      <c r="Q709" s="175">
        <v>0</v>
      </c>
      <c r="R709" s="175">
        <f>Q709*H709</f>
        <v>0</v>
      </c>
      <c r="S709" s="175">
        <v>0</v>
      </c>
      <c r="T709" s="176">
        <f>S709*H709</f>
        <v>0</v>
      </c>
      <c r="AR709" s="18" t="s">
        <v>1411</v>
      </c>
      <c r="AT709" s="18" t="s">
        <v>1406</v>
      </c>
      <c r="AU709" s="18" t="s">
        <v>1360</v>
      </c>
      <c r="AY709" s="18" t="s">
        <v>1404</v>
      </c>
      <c r="BE709" s="177">
        <f>IF(N709="základní",J709,0)</f>
        <v>0</v>
      </c>
      <c r="BF709" s="177">
        <f>IF(N709="snížená",J709,0)</f>
        <v>0</v>
      </c>
      <c r="BG709" s="177">
        <f>IF(N709="zákl. přenesená",J709,0)</f>
        <v>0</v>
      </c>
      <c r="BH709" s="177">
        <f>IF(N709="sníž. přenesená",J709,0)</f>
        <v>0</v>
      </c>
      <c r="BI709" s="177">
        <f>IF(N709="nulová",J709,0)</f>
        <v>0</v>
      </c>
      <c r="BJ709" s="18" t="s">
        <v>1300</v>
      </c>
      <c r="BK709" s="177">
        <f>ROUND(I709*H709,2)</f>
        <v>0</v>
      </c>
      <c r="BL709" s="18" t="s">
        <v>1411</v>
      </c>
      <c r="BM709" s="18" t="s">
        <v>153</v>
      </c>
    </row>
    <row r="710" spans="2:47" s="1" customFormat="1" ht="13.5">
      <c r="B710" s="35"/>
      <c r="D710" s="178" t="s">
        <v>1413</v>
      </c>
      <c r="F710" s="179" t="s">
        <v>154</v>
      </c>
      <c r="I710" s="134"/>
      <c r="L710" s="35"/>
      <c r="M710" s="65"/>
      <c r="N710" s="36"/>
      <c r="O710" s="36"/>
      <c r="P710" s="36"/>
      <c r="Q710" s="36"/>
      <c r="R710" s="36"/>
      <c r="S710" s="36"/>
      <c r="T710" s="66"/>
      <c r="AT710" s="18" t="s">
        <v>1413</v>
      </c>
      <c r="AU710" s="18" t="s">
        <v>1360</v>
      </c>
    </row>
    <row r="711" spans="2:47" s="1" customFormat="1" ht="67.5">
      <c r="B711" s="35"/>
      <c r="D711" s="178" t="s">
        <v>1415</v>
      </c>
      <c r="F711" s="180" t="s">
        <v>587</v>
      </c>
      <c r="I711" s="134"/>
      <c r="L711" s="35"/>
      <c r="M711" s="65"/>
      <c r="N711" s="36"/>
      <c r="O711" s="36"/>
      <c r="P711" s="36"/>
      <c r="Q711" s="36"/>
      <c r="R711" s="36"/>
      <c r="S711" s="36"/>
      <c r="T711" s="66"/>
      <c r="AT711" s="18" t="s">
        <v>1415</v>
      </c>
      <c r="AU711" s="18" t="s">
        <v>1360</v>
      </c>
    </row>
    <row r="712" spans="2:51" s="11" customFormat="1" ht="13.5">
      <c r="B712" s="181"/>
      <c r="D712" s="178" t="s">
        <v>1417</v>
      </c>
      <c r="E712" s="190" t="s">
        <v>1299</v>
      </c>
      <c r="F712" s="199" t="s">
        <v>129</v>
      </c>
      <c r="H712" s="200">
        <v>15</v>
      </c>
      <c r="I712" s="186"/>
      <c r="L712" s="181"/>
      <c r="M712" s="187"/>
      <c r="N712" s="188"/>
      <c r="O712" s="188"/>
      <c r="P712" s="188"/>
      <c r="Q712" s="188"/>
      <c r="R712" s="188"/>
      <c r="S712" s="188"/>
      <c r="T712" s="189"/>
      <c r="AT712" s="190" t="s">
        <v>1417</v>
      </c>
      <c r="AU712" s="190" t="s">
        <v>1360</v>
      </c>
      <c r="AV712" s="11" t="s">
        <v>1360</v>
      </c>
      <c r="AW712" s="11" t="s">
        <v>1316</v>
      </c>
      <c r="AX712" s="11" t="s">
        <v>1352</v>
      </c>
      <c r="AY712" s="190" t="s">
        <v>1404</v>
      </c>
    </row>
    <row r="713" spans="2:51" s="11" customFormat="1" ht="13.5">
      <c r="B713" s="181"/>
      <c r="D713" s="178" t="s">
        <v>1417</v>
      </c>
      <c r="E713" s="190" t="s">
        <v>1299</v>
      </c>
      <c r="F713" s="199" t="s">
        <v>139</v>
      </c>
      <c r="H713" s="200">
        <v>21.5</v>
      </c>
      <c r="I713" s="186"/>
      <c r="L713" s="181"/>
      <c r="M713" s="187"/>
      <c r="N713" s="188"/>
      <c r="O713" s="188"/>
      <c r="P713" s="188"/>
      <c r="Q713" s="188"/>
      <c r="R713" s="188"/>
      <c r="S713" s="188"/>
      <c r="T713" s="189"/>
      <c r="AT713" s="190" t="s">
        <v>1417</v>
      </c>
      <c r="AU713" s="190" t="s">
        <v>1360</v>
      </c>
      <c r="AV713" s="11" t="s">
        <v>1360</v>
      </c>
      <c r="AW713" s="11" t="s">
        <v>1316</v>
      </c>
      <c r="AX713" s="11" t="s">
        <v>1352</v>
      </c>
      <c r="AY713" s="190" t="s">
        <v>1404</v>
      </c>
    </row>
    <row r="714" spans="2:51" s="11" customFormat="1" ht="13.5">
      <c r="B714" s="181"/>
      <c r="D714" s="178" t="s">
        <v>1417</v>
      </c>
      <c r="E714" s="190" t="s">
        <v>1299</v>
      </c>
      <c r="F714" s="199" t="s">
        <v>155</v>
      </c>
      <c r="H714" s="200">
        <v>0.5</v>
      </c>
      <c r="I714" s="186"/>
      <c r="L714" s="181"/>
      <c r="M714" s="187"/>
      <c r="N714" s="188"/>
      <c r="O714" s="188"/>
      <c r="P714" s="188"/>
      <c r="Q714" s="188"/>
      <c r="R714" s="188"/>
      <c r="S714" s="188"/>
      <c r="T714" s="189"/>
      <c r="AT714" s="190" t="s">
        <v>1417</v>
      </c>
      <c r="AU714" s="190" t="s">
        <v>1360</v>
      </c>
      <c r="AV714" s="11" t="s">
        <v>1360</v>
      </c>
      <c r="AW714" s="11" t="s">
        <v>1316</v>
      </c>
      <c r="AX714" s="11" t="s">
        <v>1352</v>
      </c>
      <c r="AY714" s="190" t="s">
        <v>1404</v>
      </c>
    </row>
    <row r="715" spans="2:51" s="11" customFormat="1" ht="13.5">
      <c r="B715" s="181"/>
      <c r="D715" s="178" t="s">
        <v>1417</v>
      </c>
      <c r="E715" s="190" t="s">
        <v>1299</v>
      </c>
      <c r="F715" s="199" t="s">
        <v>156</v>
      </c>
      <c r="H715" s="200">
        <v>9.5</v>
      </c>
      <c r="I715" s="186"/>
      <c r="L715" s="181"/>
      <c r="M715" s="187"/>
      <c r="N715" s="188"/>
      <c r="O715" s="188"/>
      <c r="P715" s="188"/>
      <c r="Q715" s="188"/>
      <c r="R715" s="188"/>
      <c r="S715" s="188"/>
      <c r="T715" s="189"/>
      <c r="AT715" s="190" t="s">
        <v>1417</v>
      </c>
      <c r="AU715" s="190" t="s">
        <v>1360</v>
      </c>
      <c r="AV715" s="11" t="s">
        <v>1360</v>
      </c>
      <c r="AW715" s="11" t="s">
        <v>1316</v>
      </c>
      <c r="AX715" s="11" t="s">
        <v>1352</v>
      </c>
      <c r="AY715" s="190" t="s">
        <v>1404</v>
      </c>
    </row>
    <row r="716" spans="2:51" s="13" customFormat="1" ht="13.5">
      <c r="B716" s="201"/>
      <c r="D716" s="182" t="s">
        <v>1417</v>
      </c>
      <c r="E716" s="202" t="s">
        <v>1299</v>
      </c>
      <c r="F716" s="203" t="s">
        <v>1436</v>
      </c>
      <c r="H716" s="204">
        <v>46.5</v>
      </c>
      <c r="I716" s="205"/>
      <c r="L716" s="201"/>
      <c r="M716" s="206"/>
      <c r="N716" s="207"/>
      <c r="O716" s="207"/>
      <c r="P716" s="207"/>
      <c r="Q716" s="207"/>
      <c r="R716" s="207"/>
      <c r="S716" s="207"/>
      <c r="T716" s="208"/>
      <c r="AT716" s="209" t="s">
        <v>1417</v>
      </c>
      <c r="AU716" s="209" t="s">
        <v>1360</v>
      </c>
      <c r="AV716" s="13" t="s">
        <v>1411</v>
      </c>
      <c r="AW716" s="13" t="s">
        <v>1316</v>
      </c>
      <c r="AX716" s="13" t="s">
        <v>1300</v>
      </c>
      <c r="AY716" s="209" t="s">
        <v>1404</v>
      </c>
    </row>
    <row r="717" spans="2:65" s="1" customFormat="1" ht="22.5" customHeight="1">
      <c r="B717" s="165"/>
      <c r="C717" s="166" t="s">
        <v>157</v>
      </c>
      <c r="D717" s="166" t="s">
        <v>1406</v>
      </c>
      <c r="E717" s="167" t="s">
        <v>583</v>
      </c>
      <c r="F717" s="168" t="s">
        <v>584</v>
      </c>
      <c r="G717" s="169" t="s">
        <v>1545</v>
      </c>
      <c r="H717" s="170">
        <v>45.5</v>
      </c>
      <c r="I717" s="171"/>
      <c r="J717" s="172">
        <f>ROUND(I717*H717,2)</f>
        <v>0</v>
      </c>
      <c r="K717" s="168" t="s">
        <v>1410</v>
      </c>
      <c r="L717" s="35"/>
      <c r="M717" s="173" t="s">
        <v>1299</v>
      </c>
      <c r="N717" s="174" t="s">
        <v>1323</v>
      </c>
      <c r="O717" s="36"/>
      <c r="P717" s="175">
        <f>O717*H717</f>
        <v>0</v>
      </c>
      <c r="Q717" s="175">
        <v>0</v>
      </c>
      <c r="R717" s="175">
        <f>Q717*H717</f>
        <v>0</v>
      </c>
      <c r="S717" s="175">
        <v>0</v>
      </c>
      <c r="T717" s="176">
        <f>S717*H717</f>
        <v>0</v>
      </c>
      <c r="AR717" s="18" t="s">
        <v>1411</v>
      </c>
      <c r="AT717" s="18" t="s">
        <v>1406</v>
      </c>
      <c r="AU717" s="18" t="s">
        <v>1360</v>
      </c>
      <c r="AY717" s="18" t="s">
        <v>1404</v>
      </c>
      <c r="BE717" s="177">
        <f>IF(N717="základní",J717,0)</f>
        <v>0</v>
      </c>
      <c r="BF717" s="177">
        <f>IF(N717="snížená",J717,0)</f>
        <v>0</v>
      </c>
      <c r="BG717" s="177">
        <f>IF(N717="zákl. přenesená",J717,0)</f>
        <v>0</v>
      </c>
      <c r="BH717" s="177">
        <f>IF(N717="sníž. přenesená",J717,0)</f>
        <v>0</v>
      </c>
      <c r="BI717" s="177">
        <f>IF(N717="nulová",J717,0)</f>
        <v>0</v>
      </c>
      <c r="BJ717" s="18" t="s">
        <v>1300</v>
      </c>
      <c r="BK717" s="177">
        <f>ROUND(I717*H717,2)</f>
        <v>0</v>
      </c>
      <c r="BL717" s="18" t="s">
        <v>1411</v>
      </c>
      <c r="BM717" s="18" t="s">
        <v>585</v>
      </c>
    </row>
    <row r="718" spans="2:47" s="1" customFormat="1" ht="13.5">
      <c r="B718" s="35"/>
      <c r="D718" s="178" t="s">
        <v>1413</v>
      </c>
      <c r="F718" s="179" t="s">
        <v>586</v>
      </c>
      <c r="I718" s="134"/>
      <c r="L718" s="35"/>
      <c r="M718" s="65"/>
      <c r="N718" s="36"/>
      <c r="O718" s="36"/>
      <c r="P718" s="36"/>
      <c r="Q718" s="36"/>
      <c r="R718" s="36"/>
      <c r="S718" s="36"/>
      <c r="T718" s="66"/>
      <c r="AT718" s="18" t="s">
        <v>1413</v>
      </c>
      <c r="AU718" s="18" t="s">
        <v>1360</v>
      </c>
    </row>
    <row r="719" spans="2:47" s="1" customFormat="1" ht="67.5">
      <c r="B719" s="35"/>
      <c r="D719" s="178" t="s">
        <v>1415</v>
      </c>
      <c r="F719" s="180" t="s">
        <v>587</v>
      </c>
      <c r="I719" s="134"/>
      <c r="L719" s="35"/>
      <c r="M719" s="65"/>
      <c r="N719" s="36"/>
      <c r="O719" s="36"/>
      <c r="P719" s="36"/>
      <c r="Q719" s="36"/>
      <c r="R719" s="36"/>
      <c r="S719" s="36"/>
      <c r="T719" s="66"/>
      <c r="AT719" s="18" t="s">
        <v>1415</v>
      </c>
      <c r="AU719" s="18" t="s">
        <v>1360</v>
      </c>
    </row>
    <row r="720" spans="2:51" s="11" customFormat="1" ht="13.5">
      <c r="B720" s="181"/>
      <c r="D720" s="182" t="s">
        <v>1417</v>
      </c>
      <c r="E720" s="183" t="s">
        <v>1299</v>
      </c>
      <c r="F720" s="184" t="s">
        <v>128</v>
      </c>
      <c r="H720" s="185">
        <v>45.5</v>
      </c>
      <c r="I720" s="186"/>
      <c r="L720" s="181"/>
      <c r="M720" s="187"/>
      <c r="N720" s="188"/>
      <c r="O720" s="188"/>
      <c r="P720" s="188"/>
      <c r="Q720" s="188"/>
      <c r="R720" s="188"/>
      <c r="S720" s="188"/>
      <c r="T720" s="189"/>
      <c r="AT720" s="190" t="s">
        <v>1417</v>
      </c>
      <c r="AU720" s="190" t="s">
        <v>1360</v>
      </c>
      <c r="AV720" s="11" t="s">
        <v>1360</v>
      </c>
      <c r="AW720" s="11" t="s">
        <v>1316</v>
      </c>
      <c r="AX720" s="11" t="s">
        <v>1300</v>
      </c>
      <c r="AY720" s="190" t="s">
        <v>1404</v>
      </c>
    </row>
    <row r="721" spans="2:65" s="1" customFormat="1" ht="22.5" customHeight="1">
      <c r="B721" s="165"/>
      <c r="C721" s="166" t="s">
        <v>158</v>
      </c>
      <c r="D721" s="166" t="s">
        <v>1406</v>
      </c>
      <c r="E721" s="167" t="s">
        <v>589</v>
      </c>
      <c r="F721" s="168" t="s">
        <v>590</v>
      </c>
      <c r="G721" s="169" t="s">
        <v>1545</v>
      </c>
      <c r="H721" s="170">
        <v>174</v>
      </c>
      <c r="I721" s="171"/>
      <c r="J721" s="172">
        <f>ROUND(I721*H721,2)</f>
        <v>0</v>
      </c>
      <c r="K721" s="168" t="s">
        <v>1410</v>
      </c>
      <c r="L721" s="35"/>
      <c r="M721" s="173" t="s">
        <v>1299</v>
      </c>
      <c r="N721" s="174" t="s">
        <v>1323</v>
      </c>
      <c r="O721" s="36"/>
      <c r="P721" s="175">
        <f>O721*H721</f>
        <v>0</v>
      </c>
      <c r="Q721" s="175">
        <v>0</v>
      </c>
      <c r="R721" s="175">
        <f>Q721*H721</f>
        <v>0</v>
      </c>
      <c r="S721" s="175">
        <v>0</v>
      </c>
      <c r="T721" s="176">
        <f>S721*H721</f>
        <v>0</v>
      </c>
      <c r="AR721" s="18" t="s">
        <v>1411</v>
      </c>
      <c r="AT721" s="18" t="s">
        <v>1406</v>
      </c>
      <c r="AU721" s="18" t="s">
        <v>1360</v>
      </c>
      <c r="AY721" s="18" t="s">
        <v>1404</v>
      </c>
      <c r="BE721" s="177">
        <f>IF(N721="základní",J721,0)</f>
        <v>0</v>
      </c>
      <c r="BF721" s="177">
        <f>IF(N721="snížená",J721,0)</f>
        <v>0</v>
      </c>
      <c r="BG721" s="177">
        <f>IF(N721="zákl. přenesená",J721,0)</f>
        <v>0</v>
      </c>
      <c r="BH721" s="177">
        <f>IF(N721="sníž. přenesená",J721,0)</f>
        <v>0</v>
      </c>
      <c r="BI721" s="177">
        <f>IF(N721="nulová",J721,0)</f>
        <v>0</v>
      </c>
      <c r="BJ721" s="18" t="s">
        <v>1300</v>
      </c>
      <c r="BK721" s="177">
        <f>ROUND(I721*H721,2)</f>
        <v>0</v>
      </c>
      <c r="BL721" s="18" t="s">
        <v>1411</v>
      </c>
      <c r="BM721" s="18" t="s">
        <v>591</v>
      </c>
    </row>
    <row r="722" spans="2:47" s="1" customFormat="1" ht="13.5">
      <c r="B722" s="35"/>
      <c r="D722" s="178" t="s">
        <v>1413</v>
      </c>
      <c r="F722" s="179" t="s">
        <v>592</v>
      </c>
      <c r="I722" s="134"/>
      <c r="L722" s="35"/>
      <c r="M722" s="65"/>
      <c r="N722" s="36"/>
      <c r="O722" s="36"/>
      <c r="P722" s="36"/>
      <c r="Q722" s="36"/>
      <c r="R722" s="36"/>
      <c r="S722" s="36"/>
      <c r="T722" s="66"/>
      <c r="AT722" s="18" t="s">
        <v>1413</v>
      </c>
      <c r="AU722" s="18" t="s">
        <v>1360</v>
      </c>
    </row>
    <row r="723" spans="2:47" s="1" customFormat="1" ht="67.5">
      <c r="B723" s="35"/>
      <c r="D723" s="178" t="s">
        <v>1415</v>
      </c>
      <c r="F723" s="180" t="s">
        <v>587</v>
      </c>
      <c r="I723" s="134"/>
      <c r="L723" s="35"/>
      <c r="M723" s="65"/>
      <c r="N723" s="36"/>
      <c r="O723" s="36"/>
      <c r="P723" s="36"/>
      <c r="Q723" s="36"/>
      <c r="R723" s="36"/>
      <c r="S723" s="36"/>
      <c r="T723" s="66"/>
      <c r="AT723" s="18" t="s">
        <v>1415</v>
      </c>
      <c r="AU723" s="18" t="s">
        <v>1360</v>
      </c>
    </row>
    <row r="724" spans="2:51" s="11" customFormat="1" ht="13.5">
      <c r="B724" s="181"/>
      <c r="D724" s="178" t="s">
        <v>1417</v>
      </c>
      <c r="E724" s="190" t="s">
        <v>1299</v>
      </c>
      <c r="F724" s="199" t="s">
        <v>124</v>
      </c>
      <c r="H724" s="200">
        <v>174</v>
      </c>
      <c r="I724" s="186"/>
      <c r="L724" s="181"/>
      <c r="M724" s="187"/>
      <c r="N724" s="188"/>
      <c r="O724" s="188"/>
      <c r="P724" s="188"/>
      <c r="Q724" s="188"/>
      <c r="R724" s="188"/>
      <c r="S724" s="188"/>
      <c r="T724" s="189"/>
      <c r="AT724" s="190" t="s">
        <v>1417</v>
      </c>
      <c r="AU724" s="190" t="s">
        <v>1360</v>
      </c>
      <c r="AV724" s="11" t="s">
        <v>1360</v>
      </c>
      <c r="AW724" s="11" t="s">
        <v>1316</v>
      </c>
      <c r="AX724" s="11" t="s">
        <v>1300</v>
      </c>
      <c r="AY724" s="190" t="s">
        <v>1404</v>
      </c>
    </row>
    <row r="725" spans="2:63" s="10" customFormat="1" ht="29.25" customHeight="1">
      <c r="B725" s="151"/>
      <c r="D725" s="162" t="s">
        <v>1351</v>
      </c>
      <c r="E725" s="163" t="s">
        <v>593</v>
      </c>
      <c r="F725" s="163" t="s">
        <v>594</v>
      </c>
      <c r="I725" s="154"/>
      <c r="J725" s="164">
        <f>BK725</f>
        <v>0</v>
      </c>
      <c r="L725" s="151"/>
      <c r="M725" s="156"/>
      <c r="N725" s="157"/>
      <c r="O725" s="157"/>
      <c r="P725" s="158">
        <f>SUM(P726:P728)</f>
        <v>0</v>
      </c>
      <c r="Q725" s="157"/>
      <c r="R725" s="158">
        <f>SUM(R726:R728)</f>
        <v>0</v>
      </c>
      <c r="S725" s="157"/>
      <c r="T725" s="159">
        <f>SUM(T726:T728)</f>
        <v>0</v>
      </c>
      <c r="AR725" s="152" t="s">
        <v>1300</v>
      </c>
      <c r="AT725" s="160" t="s">
        <v>1351</v>
      </c>
      <c r="AU725" s="160" t="s">
        <v>1300</v>
      </c>
      <c r="AY725" s="152" t="s">
        <v>1404</v>
      </c>
      <c r="BK725" s="161">
        <f>SUM(BK726:BK728)</f>
        <v>0</v>
      </c>
    </row>
    <row r="726" spans="2:65" s="1" customFormat="1" ht="31.5" customHeight="1">
      <c r="B726" s="165"/>
      <c r="C726" s="166" t="s">
        <v>159</v>
      </c>
      <c r="D726" s="166" t="s">
        <v>1406</v>
      </c>
      <c r="E726" s="167" t="s">
        <v>596</v>
      </c>
      <c r="F726" s="168" t="s">
        <v>597</v>
      </c>
      <c r="G726" s="169" t="s">
        <v>1545</v>
      </c>
      <c r="H726" s="170">
        <v>226.322</v>
      </c>
      <c r="I726" s="171"/>
      <c r="J726" s="172">
        <f>ROUND(I726*H726,2)</f>
        <v>0</v>
      </c>
      <c r="K726" s="168" t="s">
        <v>1410</v>
      </c>
      <c r="L726" s="35"/>
      <c r="M726" s="173" t="s">
        <v>1299</v>
      </c>
      <c r="N726" s="174" t="s">
        <v>1323</v>
      </c>
      <c r="O726" s="36"/>
      <c r="P726" s="175">
        <f>O726*H726</f>
        <v>0</v>
      </c>
      <c r="Q726" s="175">
        <v>0</v>
      </c>
      <c r="R726" s="175">
        <f>Q726*H726</f>
        <v>0</v>
      </c>
      <c r="S726" s="175">
        <v>0</v>
      </c>
      <c r="T726" s="176">
        <f>S726*H726</f>
        <v>0</v>
      </c>
      <c r="AR726" s="18" t="s">
        <v>1411</v>
      </c>
      <c r="AT726" s="18" t="s">
        <v>1406</v>
      </c>
      <c r="AU726" s="18" t="s">
        <v>1360</v>
      </c>
      <c r="AY726" s="18" t="s">
        <v>1404</v>
      </c>
      <c r="BE726" s="177">
        <f>IF(N726="základní",J726,0)</f>
        <v>0</v>
      </c>
      <c r="BF726" s="177">
        <f>IF(N726="snížená",J726,0)</f>
        <v>0</v>
      </c>
      <c r="BG726" s="177">
        <f>IF(N726="zákl. přenesená",J726,0)</f>
        <v>0</v>
      </c>
      <c r="BH726" s="177">
        <f>IF(N726="sníž. přenesená",J726,0)</f>
        <v>0</v>
      </c>
      <c r="BI726" s="177">
        <f>IF(N726="nulová",J726,0)</f>
        <v>0</v>
      </c>
      <c r="BJ726" s="18" t="s">
        <v>1300</v>
      </c>
      <c r="BK726" s="177">
        <f>ROUND(I726*H726,2)</f>
        <v>0</v>
      </c>
      <c r="BL726" s="18" t="s">
        <v>1411</v>
      </c>
      <c r="BM726" s="18" t="s">
        <v>598</v>
      </c>
    </row>
    <row r="727" spans="2:47" s="1" customFormat="1" ht="27">
      <c r="B727" s="35"/>
      <c r="D727" s="178" t="s">
        <v>1413</v>
      </c>
      <c r="F727" s="179" t="s">
        <v>599</v>
      </c>
      <c r="I727" s="134"/>
      <c r="L727" s="35"/>
      <c r="M727" s="65"/>
      <c r="N727" s="36"/>
      <c r="O727" s="36"/>
      <c r="P727" s="36"/>
      <c r="Q727" s="36"/>
      <c r="R727" s="36"/>
      <c r="S727" s="36"/>
      <c r="T727" s="66"/>
      <c r="AT727" s="18" t="s">
        <v>1413</v>
      </c>
      <c r="AU727" s="18" t="s">
        <v>1360</v>
      </c>
    </row>
    <row r="728" spans="2:47" s="1" customFormat="1" ht="27">
      <c r="B728" s="35"/>
      <c r="D728" s="178" t="s">
        <v>1415</v>
      </c>
      <c r="F728" s="180" t="s">
        <v>600</v>
      </c>
      <c r="I728" s="134"/>
      <c r="L728" s="35"/>
      <c r="M728" s="228"/>
      <c r="N728" s="229"/>
      <c r="O728" s="229"/>
      <c r="P728" s="229"/>
      <c r="Q728" s="229"/>
      <c r="R728" s="229"/>
      <c r="S728" s="229"/>
      <c r="T728" s="230"/>
      <c r="AT728" s="18" t="s">
        <v>1415</v>
      </c>
      <c r="AU728" s="18" t="s">
        <v>1360</v>
      </c>
    </row>
    <row r="729" spans="2:12" s="1" customFormat="1" ht="6.75" customHeight="1">
      <c r="B729" s="51"/>
      <c r="C729" s="52"/>
      <c r="D729" s="52"/>
      <c r="E729" s="52"/>
      <c r="F729" s="52"/>
      <c r="G729" s="52"/>
      <c r="H729" s="52"/>
      <c r="I729" s="113"/>
      <c r="J729" s="52"/>
      <c r="K729" s="52"/>
      <c r="L729" s="35"/>
    </row>
    <row r="730" ht="13.5">
      <c r="AT730" s="231"/>
    </row>
  </sheetData>
  <sheetProtection password="CC35" sheet="1" objects="1" scenarios="1" formatColumns="0" formatRows="0" sort="0" autoFilter="0"/>
  <autoFilter ref="C84:K84"/>
  <mergeCells count="9">
    <mergeCell ref="L2:V2"/>
    <mergeCell ref="E47:H47"/>
    <mergeCell ref="E75:H75"/>
    <mergeCell ref="E77:H77"/>
    <mergeCell ref="G1:H1"/>
    <mergeCell ref="E7:H7"/>
    <mergeCell ref="E9:H9"/>
    <mergeCell ref="E24:H24"/>
    <mergeCell ref="E45:H45"/>
  </mergeCells>
  <hyperlinks>
    <hyperlink ref="F1:G1" location="C2" tooltip="Krycí list soupisu" display="1) Krycí list soupisu"/>
    <hyperlink ref="G1:H1" location="C54" tooltip="Rekapitulace" display="2) Rekapitulace"/>
    <hyperlink ref="J1" location="C84"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1"/>
  <headerFooter alignWithMargins="0">
    <oddFooter>&amp;CStrana &amp;P z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R730"/>
  <sheetViews>
    <sheetView showGridLines="0" zoomScalePageLayoutView="0" workbookViewId="0" topLeftCell="A1">
      <pane ySplit="1" topLeftCell="BM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6"/>
      <c r="B1" s="280"/>
      <c r="C1" s="280"/>
      <c r="D1" s="279" t="s">
        <v>1278</v>
      </c>
      <c r="E1" s="280"/>
      <c r="F1" s="281" t="s">
        <v>249</v>
      </c>
      <c r="G1" s="286" t="s">
        <v>250</v>
      </c>
      <c r="H1" s="286"/>
      <c r="I1" s="287"/>
      <c r="J1" s="281" t="s">
        <v>251</v>
      </c>
      <c r="K1" s="279" t="s">
        <v>1369</v>
      </c>
      <c r="L1" s="281" t="s">
        <v>252</v>
      </c>
      <c r="M1" s="281"/>
      <c r="N1" s="281"/>
      <c r="O1" s="281"/>
      <c r="P1" s="281"/>
      <c r="Q1" s="281"/>
      <c r="R1" s="281"/>
      <c r="S1" s="281"/>
      <c r="T1" s="281"/>
      <c r="U1" s="277"/>
      <c r="V1" s="277"/>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75" customHeight="1">
      <c r="L2" s="244"/>
      <c r="M2" s="244"/>
      <c r="N2" s="244"/>
      <c r="O2" s="244"/>
      <c r="P2" s="244"/>
      <c r="Q2" s="244"/>
      <c r="R2" s="244"/>
      <c r="S2" s="244"/>
      <c r="T2" s="244"/>
      <c r="U2" s="244"/>
      <c r="V2" s="244"/>
      <c r="AT2" s="18" t="s">
        <v>1368</v>
      </c>
    </row>
    <row r="3" spans="2:46" ht="6.75" customHeight="1">
      <c r="B3" s="19"/>
      <c r="C3" s="20"/>
      <c r="D3" s="20"/>
      <c r="E3" s="20"/>
      <c r="F3" s="20"/>
      <c r="G3" s="20"/>
      <c r="H3" s="20"/>
      <c r="I3" s="94"/>
      <c r="J3" s="20"/>
      <c r="K3" s="21"/>
      <c r="AT3" s="18" t="s">
        <v>1360</v>
      </c>
    </row>
    <row r="4" spans="2:46" ht="36.75" customHeight="1">
      <c r="B4" s="22"/>
      <c r="C4" s="23"/>
      <c r="D4" s="24" t="s">
        <v>1370</v>
      </c>
      <c r="E4" s="23"/>
      <c r="F4" s="23"/>
      <c r="G4" s="23"/>
      <c r="H4" s="23"/>
      <c r="I4" s="95"/>
      <c r="J4" s="23"/>
      <c r="K4" s="25"/>
      <c r="M4" s="26" t="s">
        <v>1287</v>
      </c>
      <c r="AT4" s="18" t="s">
        <v>1281</v>
      </c>
    </row>
    <row r="5" spans="2:11" ht="6.75" customHeight="1">
      <c r="B5" s="22"/>
      <c r="C5" s="23"/>
      <c r="D5" s="23"/>
      <c r="E5" s="23"/>
      <c r="F5" s="23"/>
      <c r="G5" s="23"/>
      <c r="H5" s="23"/>
      <c r="I5" s="95"/>
      <c r="J5" s="23"/>
      <c r="K5" s="25"/>
    </row>
    <row r="6" spans="2:11" ht="15">
      <c r="B6" s="22"/>
      <c r="C6" s="23"/>
      <c r="D6" s="31" t="s">
        <v>1293</v>
      </c>
      <c r="E6" s="23"/>
      <c r="F6" s="23"/>
      <c r="G6" s="23"/>
      <c r="H6" s="23"/>
      <c r="I6" s="95"/>
      <c r="J6" s="23"/>
      <c r="K6" s="25"/>
    </row>
    <row r="7" spans="2:11" ht="22.5" customHeight="1">
      <c r="B7" s="22"/>
      <c r="C7" s="23"/>
      <c r="D7" s="23"/>
      <c r="E7" s="273" t="str">
        <f>'Rekapitulace stavby'!K6</f>
        <v>REKONSTRUKCE TYRŠOVY ULICE, SILNICE II/183 KOLOVEČ</v>
      </c>
      <c r="F7" s="248"/>
      <c r="G7" s="248"/>
      <c r="H7" s="248"/>
      <c r="I7" s="95"/>
      <c r="J7" s="23"/>
      <c r="K7" s="25"/>
    </row>
    <row r="8" spans="2:11" s="1" customFormat="1" ht="15">
      <c r="B8" s="35"/>
      <c r="C8" s="36"/>
      <c r="D8" s="31" t="s">
        <v>1371</v>
      </c>
      <c r="E8" s="36"/>
      <c r="F8" s="36"/>
      <c r="G8" s="36"/>
      <c r="H8" s="36"/>
      <c r="I8" s="96"/>
      <c r="J8" s="36"/>
      <c r="K8" s="39"/>
    </row>
    <row r="9" spans="2:11" s="1" customFormat="1" ht="36.75" customHeight="1">
      <c r="B9" s="35"/>
      <c r="C9" s="36"/>
      <c r="D9" s="36"/>
      <c r="E9" s="274" t="s">
        <v>160</v>
      </c>
      <c r="F9" s="255"/>
      <c r="G9" s="255"/>
      <c r="H9" s="255"/>
      <c r="I9" s="96"/>
      <c r="J9" s="36"/>
      <c r="K9" s="39"/>
    </row>
    <row r="10" spans="2:11" s="1" customFormat="1" ht="13.5">
      <c r="B10" s="35"/>
      <c r="C10" s="36"/>
      <c r="D10" s="36"/>
      <c r="E10" s="36"/>
      <c r="F10" s="36"/>
      <c r="G10" s="36"/>
      <c r="H10" s="36"/>
      <c r="I10" s="96"/>
      <c r="J10" s="36"/>
      <c r="K10" s="39"/>
    </row>
    <row r="11" spans="2:11" s="1" customFormat="1" ht="14.25" customHeight="1">
      <c r="B11" s="35"/>
      <c r="C11" s="36"/>
      <c r="D11" s="31" t="s">
        <v>1296</v>
      </c>
      <c r="E11" s="36"/>
      <c r="F11" s="29" t="s">
        <v>1299</v>
      </c>
      <c r="G11" s="36"/>
      <c r="H11" s="36"/>
      <c r="I11" s="97" t="s">
        <v>1298</v>
      </c>
      <c r="J11" s="29" t="s">
        <v>1299</v>
      </c>
      <c r="K11" s="39"/>
    </row>
    <row r="12" spans="2:11" s="1" customFormat="1" ht="14.25" customHeight="1">
      <c r="B12" s="35"/>
      <c r="C12" s="36"/>
      <c r="D12" s="31" t="s">
        <v>1301</v>
      </c>
      <c r="E12" s="36"/>
      <c r="F12" s="29" t="s">
        <v>1302</v>
      </c>
      <c r="G12" s="36"/>
      <c r="H12" s="36"/>
      <c r="I12" s="97" t="s">
        <v>1303</v>
      </c>
      <c r="J12" s="98" t="str">
        <f>'Rekapitulace stavby'!AN8</f>
        <v>15.1.2018</v>
      </c>
      <c r="K12" s="39"/>
    </row>
    <row r="13" spans="2:11" s="1" customFormat="1" ht="10.5" customHeight="1">
      <c r="B13" s="35"/>
      <c r="C13" s="36"/>
      <c r="D13" s="36"/>
      <c r="E13" s="36"/>
      <c r="F13" s="36"/>
      <c r="G13" s="36"/>
      <c r="H13" s="36"/>
      <c r="I13" s="96"/>
      <c r="J13" s="36"/>
      <c r="K13" s="39"/>
    </row>
    <row r="14" spans="2:11" s="1" customFormat="1" ht="14.25" customHeight="1">
      <c r="B14" s="35"/>
      <c r="C14" s="36"/>
      <c r="D14" s="31" t="s">
        <v>1307</v>
      </c>
      <c r="E14" s="36"/>
      <c r="F14" s="36"/>
      <c r="G14" s="36"/>
      <c r="H14" s="36"/>
      <c r="I14" s="97" t="s">
        <v>1308</v>
      </c>
      <c r="J14" s="29" t="s">
        <v>1299</v>
      </c>
      <c r="K14" s="39"/>
    </row>
    <row r="15" spans="2:11" s="1" customFormat="1" ht="18" customHeight="1">
      <c r="B15" s="35"/>
      <c r="C15" s="36"/>
      <c r="D15" s="36"/>
      <c r="E15" s="29" t="s">
        <v>1309</v>
      </c>
      <c r="F15" s="36"/>
      <c r="G15" s="36"/>
      <c r="H15" s="36"/>
      <c r="I15" s="97" t="s">
        <v>1310</v>
      </c>
      <c r="J15" s="29" t="s">
        <v>1299</v>
      </c>
      <c r="K15" s="39"/>
    </row>
    <row r="16" spans="2:11" s="1" customFormat="1" ht="6.75" customHeight="1">
      <c r="B16" s="35"/>
      <c r="C16" s="36"/>
      <c r="D16" s="36"/>
      <c r="E16" s="36"/>
      <c r="F16" s="36"/>
      <c r="G16" s="36"/>
      <c r="H16" s="36"/>
      <c r="I16" s="96"/>
      <c r="J16" s="36"/>
      <c r="K16" s="39"/>
    </row>
    <row r="17" spans="2:11" s="1" customFormat="1" ht="14.25" customHeight="1">
      <c r="B17" s="35"/>
      <c r="C17" s="36"/>
      <c r="D17" s="31" t="s">
        <v>1311</v>
      </c>
      <c r="E17" s="36"/>
      <c r="F17" s="36"/>
      <c r="G17" s="36"/>
      <c r="H17" s="36"/>
      <c r="I17" s="97" t="s">
        <v>1308</v>
      </c>
      <c r="J17" s="29">
        <f>IF('Rekapitulace stavby'!AN13="Vyplň údaj","",IF('Rekapitulace stavby'!AN13="","",'Rekapitulace stavby'!AN13))</f>
      </c>
      <c r="K17" s="39"/>
    </row>
    <row r="18" spans="2:11" s="1" customFormat="1" ht="18" customHeight="1">
      <c r="B18" s="35"/>
      <c r="C18" s="36"/>
      <c r="D18" s="36"/>
      <c r="E18" s="29">
        <f>IF('Rekapitulace stavby'!E14="Vyplň údaj","",IF('Rekapitulace stavby'!E14="","",'Rekapitulace stavby'!E14))</f>
      </c>
      <c r="F18" s="36"/>
      <c r="G18" s="36"/>
      <c r="H18" s="36"/>
      <c r="I18" s="97" t="s">
        <v>1310</v>
      </c>
      <c r="J18" s="29">
        <f>IF('Rekapitulace stavby'!AN14="Vyplň údaj","",IF('Rekapitulace stavby'!AN14="","",'Rekapitulace stavby'!AN14))</f>
      </c>
      <c r="K18" s="39"/>
    </row>
    <row r="19" spans="2:11" s="1" customFormat="1" ht="6.75" customHeight="1">
      <c r="B19" s="35"/>
      <c r="C19" s="36"/>
      <c r="D19" s="36"/>
      <c r="E19" s="36"/>
      <c r="F19" s="36"/>
      <c r="G19" s="36"/>
      <c r="H19" s="36"/>
      <c r="I19" s="96"/>
      <c r="J19" s="36"/>
      <c r="K19" s="39"/>
    </row>
    <row r="20" spans="2:11" s="1" customFormat="1" ht="14.25" customHeight="1">
      <c r="B20" s="35"/>
      <c r="C20" s="36"/>
      <c r="D20" s="31" t="s">
        <v>1313</v>
      </c>
      <c r="E20" s="36"/>
      <c r="F20" s="36"/>
      <c r="G20" s="36"/>
      <c r="H20" s="36"/>
      <c r="I20" s="97" t="s">
        <v>1308</v>
      </c>
      <c r="J20" s="29" t="s">
        <v>1314</v>
      </c>
      <c r="K20" s="39"/>
    </row>
    <row r="21" spans="2:11" s="1" customFormat="1" ht="18" customHeight="1">
      <c r="B21" s="35"/>
      <c r="C21" s="36"/>
      <c r="D21" s="36"/>
      <c r="E21" s="29" t="s">
        <v>1315</v>
      </c>
      <c r="F21" s="36"/>
      <c r="G21" s="36"/>
      <c r="H21" s="36"/>
      <c r="I21" s="97" t="s">
        <v>1310</v>
      </c>
      <c r="J21" s="29" t="s">
        <v>1299</v>
      </c>
      <c r="K21" s="39"/>
    </row>
    <row r="22" spans="2:11" s="1" customFormat="1" ht="6.75" customHeight="1">
      <c r="B22" s="35"/>
      <c r="C22" s="36"/>
      <c r="D22" s="36"/>
      <c r="E22" s="36"/>
      <c r="F22" s="36"/>
      <c r="G22" s="36"/>
      <c r="H22" s="36"/>
      <c r="I22" s="96"/>
      <c r="J22" s="36"/>
      <c r="K22" s="39"/>
    </row>
    <row r="23" spans="2:11" s="1" customFormat="1" ht="14.25" customHeight="1">
      <c r="B23" s="35"/>
      <c r="C23" s="36"/>
      <c r="D23" s="31" t="s">
        <v>1317</v>
      </c>
      <c r="E23" s="36"/>
      <c r="F23" s="36"/>
      <c r="G23" s="36"/>
      <c r="H23" s="36"/>
      <c r="I23" s="96"/>
      <c r="J23" s="36"/>
      <c r="K23" s="39"/>
    </row>
    <row r="24" spans="2:11" s="6" customFormat="1" ht="22.5" customHeight="1">
      <c r="B24" s="99"/>
      <c r="C24" s="100"/>
      <c r="D24" s="100"/>
      <c r="E24" s="251" t="s">
        <v>1299</v>
      </c>
      <c r="F24" s="275"/>
      <c r="G24" s="275"/>
      <c r="H24" s="275"/>
      <c r="I24" s="101"/>
      <c r="J24" s="100"/>
      <c r="K24" s="102"/>
    </row>
    <row r="25" spans="2:11" s="1" customFormat="1" ht="6.75" customHeight="1">
      <c r="B25" s="35"/>
      <c r="C25" s="36"/>
      <c r="D25" s="36"/>
      <c r="E25" s="36"/>
      <c r="F25" s="36"/>
      <c r="G25" s="36"/>
      <c r="H25" s="36"/>
      <c r="I25" s="96"/>
      <c r="J25" s="36"/>
      <c r="K25" s="39"/>
    </row>
    <row r="26" spans="2:11" s="1" customFormat="1" ht="6.75" customHeight="1">
      <c r="B26" s="35"/>
      <c r="C26" s="36"/>
      <c r="D26" s="63"/>
      <c r="E26" s="63"/>
      <c r="F26" s="63"/>
      <c r="G26" s="63"/>
      <c r="H26" s="63"/>
      <c r="I26" s="103"/>
      <c r="J26" s="63"/>
      <c r="K26" s="104"/>
    </row>
    <row r="27" spans="2:11" s="1" customFormat="1" ht="24.75" customHeight="1">
      <c r="B27" s="35"/>
      <c r="C27" s="36"/>
      <c r="D27" s="105" t="s">
        <v>1318</v>
      </c>
      <c r="E27" s="36"/>
      <c r="F27" s="36"/>
      <c r="G27" s="36"/>
      <c r="H27" s="36"/>
      <c r="I27" s="96"/>
      <c r="J27" s="106">
        <f>ROUND(J81,2)</f>
        <v>0</v>
      </c>
      <c r="K27" s="39"/>
    </row>
    <row r="28" spans="2:11" s="1" customFormat="1" ht="6.75" customHeight="1">
      <c r="B28" s="35"/>
      <c r="C28" s="36"/>
      <c r="D28" s="63"/>
      <c r="E28" s="63"/>
      <c r="F28" s="63"/>
      <c r="G28" s="63"/>
      <c r="H28" s="63"/>
      <c r="I28" s="103"/>
      <c r="J28" s="63"/>
      <c r="K28" s="104"/>
    </row>
    <row r="29" spans="2:11" s="1" customFormat="1" ht="14.25" customHeight="1">
      <c r="B29" s="35"/>
      <c r="C29" s="36"/>
      <c r="D29" s="36"/>
      <c r="E29" s="36"/>
      <c r="F29" s="40" t="s">
        <v>1320</v>
      </c>
      <c r="G29" s="36"/>
      <c r="H29" s="36"/>
      <c r="I29" s="107" t="s">
        <v>1319</v>
      </c>
      <c r="J29" s="40" t="s">
        <v>1321</v>
      </c>
      <c r="K29" s="39"/>
    </row>
    <row r="30" spans="2:11" s="1" customFormat="1" ht="14.25" customHeight="1">
      <c r="B30" s="35"/>
      <c r="C30" s="36"/>
      <c r="D30" s="43" t="s">
        <v>1322</v>
      </c>
      <c r="E30" s="43" t="s">
        <v>1323</v>
      </c>
      <c r="F30" s="108">
        <f>ROUND(SUM(BE81:BE139),2)</f>
        <v>0</v>
      </c>
      <c r="G30" s="36"/>
      <c r="H30" s="36"/>
      <c r="I30" s="109">
        <v>0.21</v>
      </c>
      <c r="J30" s="108">
        <f>ROUND(ROUND((SUM(BE81:BE139)),2)*I30,2)</f>
        <v>0</v>
      </c>
      <c r="K30" s="39"/>
    </row>
    <row r="31" spans="2:11" s="1" customFormat="1" ht="14.25" customHeight="1">
      <c r="B31" s="35"/>
      <c r="C31" s="36"/>
      <c r="D31" s="36"/>
      <c r="E31" s="43" t="s">
        <v>1324</v>
      </c>
      <c r="F31" s="108">
        <f>ROUND(SUM(BF81:BF139),2)</f>
        <v>0</v>
      </c>
      <c r="G31" s="36"/>
      <c r="H31" s="36"/>
      <c r="I31" s="109">
        <v>0.15</v>
      </c>
      <c r="J31" s="108">
        <f>ROUND(ROUND((SUM(BF81:BF139)),2)*I31,2)</f>
        <v>0</v>
      </c>
      <c r="K31" s="39"/>
    </row>
    <row r="32" spans="2:11" s="1" customFormat="1" ht="14.25" customHeight="1" hidden="1">
      <c r="B32" s="35"/>
      <c r="C32" s="36"/>
      <c r="D32" s="36"/>
      <c r="E32" s="43" t="s">
        <v>1325</v>
      </c>
      <c r="F32" s="108">
        <f>ROUND(SUM(BG81:BG139),2)</f>
        <v>0</v>
      </c>
      <c r="G32" s="36"/>
      <c r="H32" s="36"/>
      <c r="I32" s="109">
        <v>0.21</v>
      </c>
      <c r="J32" s="108">
        <v>0</v>
      </c>
      <c r="K32" s="39"/>
    </row>
    <row r="33" spans="2:11" s="1" customFormat="1" ht="14.25" customHeight="1" hidden="1">
      <c r="B33" s="35"/>
      <c r="C33" s="36"/>
      <c r="D33" s="36"/>
      <c r="E33" s="43" t="s">
        <v>1326</v>
      </c>
      <c r="F33" s="108">
        <f>ROUND(SUM(BH81:BH139),2)</f>
        <v>0</v>
      </c>
      <c r="G33" s="36"/>
      <c r="H33" s="36"/>
      <c r="I33" s="109">
        <v>0.15</v>
      </c>
      <c r="J33" s="108">
        <v>0</v>
      </c>
      <c r="K33" s="39"/>
    </row>
    <row r="34" spans="2:11" s="1" customFormat="1" ht="14.25" customHeight="1" hidden="1">
      <c r="B34" s="35"/>
      <c r="C34" s="36"/>
      <c r="D34" s="36"/>
      <c r="E34" s="43" t="s">
        <v>1327</v>
      </c>
      <c r="F34" s="108">
        <f>ROUND(SUM(BI81:BI139),2)</f>
        <v>0</v>
      </c>
      <c r="G34" s="36"/>
      <c r="H34" s="36"/>
      <c r="I34" s="109">
        <v>0</v>
      </c>
      <c r="J34" s="108">
        <v>0</v>
      </c>
      <c r="K34" s="39"/>
    </row>
    <row r="35" spans="2:11" s="1" customFormat="1" ht="6.75" customHeight="1">
      <c r="B35" s="35"/>
      <c r="C35" s="36"/>
      <c r="D35" s="36"/>
      <c r="E35" s="36"/>
      <c r="F35" s="36"/>
      <c r="G35" s="36"/>
      <c r="H35" s="36"/>
      <c r="I35" s="96"/>
      <c r="J35" s="36"/>
      <c r="K35" s="39"/>
    </row>
    <row r="36" spans="2:11" s="1" customFormat="1" ht="24.75" customHeight="1">
      <c r="B36" s="35"/>
      <c r="C36" s="45"/>
      <c r="D36" s="46" t="s">
        <v>1328</v>
      </c>
      <c r="E36" s="47"/>
      <c r="F36" s="47"/>
      <c r="G36" s="110" t="s">
        <v>1329</v>
      </c>
      <c r="H36" s="48" t="s">
        <v>1330</v>
      </c>
      <c r="I36" s="111"/>
      <c r="J36" s="49">
        <f>SUM(J27:J34)</f>
        <v>0</v>
      </c>
      <c r="K36" s="112"/>
    </row>
    <row r="37" spans="2:11" s="1" customFormat="1" ht="14.25" customHeight="1">
      <c r="B37" s="51"/>
      <c r="C37" s="52"/>
      <c r="D37" s="52"/>
      <c r="E37" s="52"/>
      <c r="F37" s="52"/>
      <c r="G37" s="52"/>
      <c r="H37" s="52"/>
      <c r="I37" s="113"/>
      <c r="J37" s="52"/>
      <c r="K37" s="53"/>
    </row>
    <row r="41" spans="2:11" s="1" customFormat="1" ht="6.75" customHeight="1">
      <c r="B41" s="54"/>
      <c r="C41" s="55"/>
      <c r="D41" s="55"/>
      <c r="E41" s="55"/>
      <c r="F41" s="55"/>
      <c r="G41" s="55"/>
      <c r="H41" s="55"/>
      <c r="I41" s="114"/>
      <c r="J41" s="55"/>
      <c r="K41" s="115"/>
    </row>
    <row r="42" spans="2:11" s="1" customFormat="1" ht="36.75" customHeight="1">
      <c r="B42" s="35"/>
      <c r="C42" s="24" t="s">
        <v>1374</v>
      </c>
      <c r="D42" s="36"/>
      <c r="E42" s="36"/>
      <c r="F42" s="36"/>
      <c r="G42" s="36"/>
      <c r="H42" s="36"/>
      <c r="I42" s="96"/>
      <c r="J42" s="36"/>
      <c r="K42" s="39"/>
    </row>
    <row r="43" spans="2:11" s="1" customFormat="1" ht="6.75" customHeight="1">
      <c r="B43" s="35"/>
      <c r="C43" s="36"/>
      <c r="D43" s="36"/>
      <c r="E43" s="36"/>
      <c r="F43" s="36"/>
      <c r="G43" s="36"/>
      <c r="H43" s="36"/>
      <c r="I43" s="96"/>
      <c r="J43" s="36"/>
      <c r="K43" s="39"/>
    </row>
    <row r="44" spans="2:11" s="1" customFormat="1" ht="14.25" customHeight="1">
      <c r="B44" s="35"/>
      <c r="C44" s="31" t="s">
        <v>1293</v>
      </c>
      <c r="D44" s="36"/>
      <c r="E44" s="36"/>
      <c r="F44" s="36"/>
      <c r="G44" s="36"/>
      <c r="H44" s="36"/>
      <c r="I44" s="96"/>
      <c r="J44" s="36"/>
      <c r="K44" s="39"/>
    </row>
    <row r="45" spans="2:11" s="1" customFormat="1" ht="22.5" customHeight="1">
      <c r="B45" s="35"/>
      <c r="C45" s="36"/>
      <c r="D45" s="36"/>
      <c r="E45" s="273" t="str">
        <f>E7</f>
        <v>REKONSTRUKCE TYRŠOVY ULICE, SILNICE II/183 KOLOVEČ</v>
      </c>
      <c r="F45" s="255"/>
      <c r="G45" s="255"/>
      <c r="H45" s="255"/>
      <c r="I45" s="96"/>
      <c r="J45" s="36"/>
      <c r="K45" s="39"/>
    </row>
    <row r="46" spans="2:11" s="1" customFormat="1" ht="14.25" customHeight="1">
      <c r="B46" s="35"/>
      <c r="C46" s="31" t="s">
        <v>1371</v>
      </c>
      <c r="D46" s="36"/>
      <c r="E46" s="36"/>
      <c r="F46" s="36"/>
      <c r="G46" s="36"/>
      <c r="H46" s="36"/>
      <c r="I46" s="96"/>
      <c r="J46" s="36"/>
      <c r="K46" s="39"/>
    </row>
    <row r="47" spans="2:11" s="1" customFormat="1" ht="23.25" customHeight="1">
      <c r="B47" s="35"/>
      <c r="C47" s="36"/>
      <c r="D47" s="36"/>
      <c r="E47" s="274" t="str">
        <f>E9</f>
        <v>901 - VRN</v>
      </c>
      <c r="F47" s="255"/>
      <c r="G47" s="255"/>
      <c r="H47" s="255"/>
      <c r="I47" s="96"/>
      <c r="J47" s="36"/>
      <c r="K47" s="39"/>
    </row>
    <row r="48" spans="2:11" s="1" customFormat="1" ht="6.75" customHeight="1">
      <c r="B48" s="35"/>
      <c r="C48" s="36"/>
      <c r="D48" s="36"/>
      <c r="E48" s="36"/>
      <c r="F48" s="36"/>
      <c r="G48" s="36"/>
      <c r="H48" s="36"/>
      <c r="I48" s="96"/>
      <c r="J48" s="36"/>
      <c r="K48" s="39"/>
    </row>
    <row r="49" spans="2:11" s="1" customFormat="1" ht="18" customHeight="1">
      <c r="B49" s="35"/>
      <c r="C49" s="31" t="s">
        <v>1301</v>
      </c>
      <c r="D49" s="36"/>
      <c r="E49" s="36"/>
      <c r="F49" s="29" t="str">
        <f>F12</f>
        <v>Koloveč</v>
      </c>
      <c r="G49" s="36"/>
      <c r="H49" s="36"/>
      <c r="I49" s="97" t="s">
        <v>1303</v>
      </c>
      <c r="J49" s="98" t="str">
        <f>IF(J12="","",J12)</f>
        <v>15.1.2018</v>
      </c>
      <c r="K49" s="39"/>
    </row>
    <row r="50" spans="2:11" s="1" customFormat="1" ht="6.75" customHeight="1">
      <c r="B50" s="35"/>
      <c r="C50" s="36"/>
      <c r="D50" s="36"/>
      <c r="E50" s="36"/>
      <c r="F50" s="36"/>
      <c r="G50" s="36"/>
      <c r="H50" s="36"/>
      <c r="I50" s="96"/>
      <c r="J50" s="36"/>
      <c r="K50" s="39"/>
    </row>
    <row r="51" spans="2:11" s="1" customFormat="1" ht="15">
      <c r="B51" s="35"/>
      <c r="C51" s="31" t="s">
        <v>1307</v>
      </c>
      <c r="D51" s="36"/>
      <c r="E51" s="36"/>
      <c r="F51" s="29" t="str">
        <f>E15</f>
        <v>SÚS Plzeňského kraje, p.o. a Městys Koloveč</v>
      </c>
      <c r="G51" s="36"/>
      <c r="H51" s="36"/>
      <c r="I51" s="97" t="s">
        <v>1313</v>
      </c>
      <c r="J51" s="29" t="str">
        <f>E21</f>
        <v>Ing. Jaroslav Rojt</v>
      </c>
      <c r="K51" s="39"/>
    </row>
    <row r="52" spans="2:11" s="1" customFormat="1" ht="14.25" customHeight="1">
      <c r="B52" s="35"/>
      <c r="C52" s="31" t="s">
        <v>1311</v>
      </c>
      <c r="D52" s="36"/>
      <c r="E52" s="36"/>
      <c r="F52" s="29">
        <f>IF(E18="","",E18)</f>
      </c>
      <c r="G52" s="36"/>
      <c r="H52" s="36"/>
      <c r="I52" s="96"/>
      <c r="J52" s="36"/>
      <c r="K52" s="39"/>
    </row>
    <row r="53" spans="2:11" s="1" customFormat="1" ht="9.75" customHeight="1">
      <c r="B53" s="35"/>
      <c r="C53" s="36"/>
      <c r="D53" s="36"/>
      <c r="E53" s="36"/>
      <c r="F53" s="36"/>
      <c r="G53" s="36"/>
      <c r="H53" s="36"/>
      <c r="I53" s="96"/>
      <c r="J53" s="36"/>
      <c r="K53" s="39"/>
    </row>
    <row r="54" spans="2:11" s="1" customFormat="1" ht="29.25" customHeight="1">
      <c r="B54" s="35"/>
      <c r="C54" s="116" t="s">
        <v>1375</v>
      </c>
      <c r="D54" s="45"/>
      <c r="E54" s="45"/>
      <c r="F54" s="45"/>
      <c r="G54" s="45"/>
      <c r="H54" s="45"/>
      <c r="I54" s="117"/>
      <c r="J54" s="118" t="s">
        <v>1376</v>
      </c>
      <c r="K54" s="50"/>
    </row>
    <row r="55" spans="2:11" s="1" customFormat="1" ht="9.75" customHeight="1">
      <c r="B55" s="35"/>
      <c r="C55" s="36"/>
      <c r="D55" s="36"/>
      <c r="E55" s="36"/>
      <c r="F55" s="36"/>
      <c r="G55" s="36"/>
      <c r="H55" s="36"/>
      <c r="I55" s="96"/>
      <c r="J55" s="36"/>
      <c r="K55" s="39"/>
    </row>
    <row r="56" spans="2:47" s="1" customFormat="1" ht="29.25" customHeight="1">
      <c r="B56" s="35"/>
      <c r="C56" s="119" t="s">
        <v>1377</v>
      </c>
      <c r="D56" s="36"/>
      <c r="E56" s="36"/>
      <c r="F56" s="36"/>
      <c r="G56" s="36"/>
      <c r="H56" s="36"/>
      <c r="I56" s="96"/>
      <c r="J56" s="106">
        <f>J81</f>
        <v>0</v>
      </c>
      <c r="K56" s="39"/>
      <c r="AU56" s="18" t="s">
        <v>1378</v>
      </c>
    </row>
    <row r="57" spans="2:11" s="7" customFormat="1" ht="24.75" customHeight="1">
      <c r="B57" s="120"/>
      <c r="C57" s="121"/>
      <c r="D57" s="122" t="s">
        <v>161</v>
      </c>
      <c r="E57" s="123"/>
      <c r="F57" s="123"/>
      <c r="G57" s="123"/>
      <c r="H57" s="123"/>
      <c r="I57" s="124"/>
      <c r="J57" s="125">
        <f>J82</f>
        <v>0</v>
      </c>
      <c r="K57" s="126"/>
    </row>
    <row r="58" spans="2:11" s="8" customFormat="1" ht="19.5" customHeight="1">
      <c r="B58" s="127"/>
      <c r="C58" s="128"/>
      <c r="D58" s="129" t="s">
        <v>162</v>
      </c>
      <c r="E58" s="130"/>
      <c r="F58" s="130"/>
      <c r="G58" s="130"/>
      <c r="H58" s="130"/>
      <c r="I58" s="131"/>
      <c r="J58" s="132">
        <f>J83</f>
        <v>0</v>
      </c>
      <c r="K58" s="133"/>
    </row>
    <row r="59" spans="2:11" s="8" customFormat="1" ht="19.5" customHeight="1">
      <c r="B59" s="127"/>
      <c r="C59" s="128"/>
      <c r="D59" s="129" t="s">
        <v>163</v>
      </c>
      <c r="E59" s="130"/>
      <c r="F59" s="130"/>
      <c r="G59" s="130"/>
      <c r="H59" s="130"/>
      <c r="I59" s="131"/>
      <c r="J59" s="132">
        <f>J102</f>
        <v>0</v>
      </c>
      <c r="K59" s="133"/>
    </row>
    <row r="60" spans="2:11" s="8" customFormat="1" ht="19.5" customHeight="1">
      <c r="B60" s="127"/>
      <c r="C60" s="128"/>
      <c r="D60" s="129" t="s">
        <v>164</v>
      </c>
      <c r="E60" s="130"/>
      <c r="F60" s="130"/>
      <c r="G60" s="130"/>
      <c r="H60" s="130"/>
      <c r="I60" s="131"/>
      <c r="J60" s="132">
        <f>J122</f>
        <v>0</v>
      </c>
      <c r="K60" s="133"/>
    </row>
    <row r="61" spans="2:11" s="8" customFormat="1" ht="19.5" customHeight="1">
      <c r="B61" s="127"/>
      <c r="C61" s="128"/>
      <c r="D61" s="129" t="s">
        <v>165</v>
      </c>
      <c r="E61" s="130"/>
      <c r="F61" s="130"/>
      <c r="G61" s="130"/>
      <c r="H61" s="130"/>
      <c r="I61" s="131"/>
      <c r="J61" s="132">
        <f>J129</f>
        <v>0</v>
      </c>
      <c r="K61" s="133"/>
    </row>
    <row r="62" spans="2:11" s="1" customFormat="1" ht="21.75" customHeight="1">
      <c r="B62" s="35"/>
      <c r="C62" s="36"/>
      <c r="D62" s="36"/>
      <c r="E62" s="36"/>
      <c r="F62" s="36"/>
      <c r="G62" s="36"/>
      <c r="H62" s="36"/>
      <c r="I62" s="96"/>
      <c r="J62" s="36"/>
      <c r="K62" s="39"/>
    </row>
    <row r="63" spans="2:11" s="1" customFormat="1" ht="6.75" customHeight="1">
      <c r="B63" s="51"/>
      <c r="C63" s="52"/>
      <c r="D63" s="52"/>
      <c r="E63" s="52"/>
      <c r="F63" s="52"/>
      <c r="G63" s="52"/>
      <c r="H63" s="52"/>
      <c r="I63" s="113"/>
      <c r="J63" s="52"/>
      <c r="K63" s="53"/>
    </row>
    <row r="67" spans="2:12" s="1" customFormat="1" ht="6.75" customHeight="1">
      <c r="B67" s="54"/>
      <c r="C67" s="55"/>
      <c r="D67" s="55"/>
      <c r="E67" s="55"/>
      <c r="F67" s="55"/>
      <c r="G67" s="55"/>
      <c r="H67" s="55"/>
      <c r="I67" s="114"/>
      <c r="J67" s="55"/>
      <c r="K67" s="55"/>
      <c r="L67" s="35"/>
    </row>
    <row r="68" spans="2:12" s="1" customFormat="1" ht="36.75" customHeight="1">
      <c r="B68" s="35"/>
      <c r="C68" s="56" t="s">
        <v>1388</v>
      </c>
      <c r="I68" s="134"/>
      <c r="L68" s="35"/>
    </row>
    <row r="69" spans="2:12" s="1" customFormat="1" ht="6.75" customHeight="1">
      <c r="B69" s="35"/>
      <c r="I69" s="134"/>
      <c r="L69" s="35"/>
    </row>
    <row r="70" spans="2:12" s="1" customFormat="1" ht="14.25" customHeight="1">
      <c r="B70" s="35"/>
      <c r="C70" s="58" t="s">
        <v>1293</v>
      </c>
      <c r="I70" s="134"/>
      <c r="L70" s="35"/>
    </row>
    <row r="71" spans="2:12" s="1" customFormat="1" ht="22.5" customHeight="1">
      <c r="B71" s="35"/>
      <c r="E71" s="276" t="str">
        <f>E7</f>
        <v>REKONSTRUKCE TYRŠOVY ULICE, SILNICE II/183 KOLOVEČ</v>
      </c>
      <c r="F71" s="245"/>
      <c r="G71" s="245"/>
      <c r="H71" s="245"/>
      <c r="I71" s="134"/>
      <c r="L71" s="35"/>
    </row>
    <row r="72" spans="2:12" s="1" customFormat="1" ht="14.25" customHeight="1">
      <c r="B72" s="35"/>
      <c r="C72" s="58" t="s">
        <v>1371</v>
      </c>
      <c r="I72" s="134"/>
      <c r="L72" s="35"/>
    </row>
    <row r="73" spans="2:12" s="1" customFormat="1" ht="23.25" customHeight="1">
      <c r="B73" s="35"/>
      <c r="E73" s="263" t="str">
        <f>E9</f>
        <v>901 - VRN</v>
      </c>
      <c r="F73" s="245"/>
      <c r="G73" s="245"/>
      <c r="H73" s="245"/>
      <c r="I73" s="134"/>
      <c r="L73" s="35"/>
    </row>
    <row r="74" spans="2:12" s="1" customFormat="1" ht="6.75" customHeight="1">
      <c r="B74" s="35"/>
      <c r="I74" s="134"/>
      <c r="L74" s="35"/>
    </row>
    <row r="75" spans="2:12" s="1" customFormat="1" ht="18" customHeight="1">
      <c r="B75" s="35"/>
      <c r="C75" s="58" t="s">
        <v>1301</v>
      </c>
      <c r="F75" s="140" t="str">
        <f>F12</f>
        <v>Koloveč</v>
      </c>
      <c r="I75" s="141" t="s">
        <v>1303</v>
      </c>
      <c r="J75" s="62" t="str">
        <f>IF(J12="","",J12)</f>
        <v>15.1.2018</v>
      </c>
      <c r="L75" s="35"/>
    </row>
    <row r="76" spans="2:12" s="1" customFormat="1" ht="6.75" customHeight="1">
      <c r="B76" s="35"/>
      <c r="I76" s="134"/>
      <c r="L76" s="35"/>
    </row>
    <row r="77" spans="2:12" s="1" customFormat="1" ht="15">
      <c r="B77" s="35"/>
      <c r="C77" s="58" t="s">
        <v>1307</v>
      </c>
      <c r="F77" s="140" t="str">
        <f>E15</f>
        <v>SÚS Plzeňského kraje, p.o. a Městys Koloveč</v>
      </c>
      <c r="I77" s="141" t="s">
        <v>1313</v>
      </c>
      <c r="J77" s="140" t="str">
        <f>E21</f>
        <v>Ing. Jaroslav Rojt</v>
      </c>
      <c r="L77" s="35"/>
    </row>
    <row r="78" spans="2:12" s="1" customFormat="1" ht="14.25" customHeight="1">
      <c r="B78" s="35"/>
      <c r="C78" s="58" t="s">
        <v>1311</v>
      </c>
      <c r="F78" s="140">
        <f>IF(E18="","",E18)</f>
      </c>
      <c r="I78" s="134"/>
      <c r="L78" s="35"/>
    </row>
    <row r="79" spans="2:12" s="1" customFormat="1" ht="9.75" customHeight="1">
      <c r="B79" s="35"/>
      <c r="I79" s="134"/>
      <c r="L79" s="35"/>
    </row>
    <row r="80" spans="2:20" s="9" customFormat="1" ht="29.25" customHeight="1">
      <c r="B80" s="142"/>
      <c r="C80" s="143" t="s">
        <v>1389</v>
      </c>
      <c r="D80" s="144" t="s">
        <v>1337</v>
      </c>
      <c r="E80" s="144" t="s">
        <v>1333</v>
      </c>
      <c r="F80" s="144" t="s">
        <v>1390</v>
      </c>
      <c r="G80" s="144" t="s">
        <v>1391</v>
      </c>
      <c r="H80" s="144" t="s">
        <v>1392</v>
      </c>
      <c r="I80" s="145" t="s">
        <v>1393</v>
      </c>
      <c r="J80" s="144" t="s">
        <v>1376</v>
      </c>
      <c r="K80" s="146" t="s">
        <v>1394</v>
      </c>
      <c r="L80" s="142"/>
      <c r="M80" s="68" t="s">
        <v>1395</v>
      </c>
      <c r="N80" s="69" t="s">
        <v>1322</v>
      </c>
      <c r="O80" s="69" t="s">
        <v>1396</v>
      </c>
      <c r="P80" s="69" t="s">
        <v>1397</v>
      </c>
      <c r="Q80" s="69" t="s">
        <v>1398</v>
      </c>
      <c r="R80" s="69" t="s">
        <v>1399</v>
      </c>
      <c r="S80" s="69" t="s">
        <v>1400</v>
      </c>
      <c r="T80" s="70" t="s">
        <v>1401</v>
      </c>
    </row>
    <row r="81" spans="2:63" s="1" customFormat="1" ht="29.25" customHeight="1">
      <c r="B81" s="35"/>
      <c r="C81" s="72" t="s">
        <v>1377</v>
      </c>
      <c r="I81" s="134"/>
      <c r="J81" s="147">
        <f>BK81</f>
        <v>0</v>
      </c>
      <c r="L81" s="35"/>
      <c r="M81" s="71"/>
      <c r="N81" s="63"/>
      <c r="O81" s="63"/>
      <c r="P81" s="148">
        <f>P82</f>
        <v>0</v>
      </c>
      <c r="Q81" s="63"/>
      <c r="R81" s="148">
        <f>R82</f>
        <v>0</v>
      </c>
      <c r="S81" s="63"/>
      <c r="T81" s="149">
        <f>T82</f>
        <v>0</v>
      </c>
      <c r="AT81" s="18" t="s">
        <v>1351</v>
      </c>
      <c r="AU81" s="18" t="s">
        <v>1378</v>
      </c>
      <c r="BK81" s="150">
        <f>BK82</f>
        <v>0</v>
      </c>
    </row>
    <row r="82" spans="2:63" s="10" customFormat="1" ht="36.75" customHeight="1">
      <c r="B82" s="151"/>
      <c r="D82" s="152" t="s">
        <v>1351</v>
      </c>
      <c r="E82" s="153" t="s">
        <v>1366</v>
      </c>
      <c r="F82" s="153" t="s">
        <v>166</v>
      </c>
      <c r="I82" s="154"/>
      <c r="J82" s="155">
        <f>BK82</f>
        <v>0</v>
      </c>
      <c r="L82" s="151"/>
      <c r="M82" s="156"/>
      <c r="N82" s="157"/>
      <c r="O82" s="157"/>
      <c r="P82" s="158">
        <f>P83+P102+P122+P129</f>
        <v>0</v>
      </c>
      <c r="Q82" s="157"/>
      <c r="R82" s="158">
        <f>R83+R102+R122+R129</f>
        <v>0</v>
      </c>
      <c r="S82" s="157"/>
      <c r="T82" s="159">
        <f>T83+T102+T122+T129</f>
        <v>0</v>
      </c>
      <c r="AR82" s="152" t="s">
        <v>1441</v>
      </c>
      <c r="AT82" s="160" t="s">
        <v>1351</v>
      </c>
      <c r="AU82" s="160" t="s">
        <v>1352</v>
      </c>
      <c r="AY82" s="152" t="s">
        <v>1404</v>
      </c>
      <c r="BK82" s="161">
        <f>BK83+BK102+BK122+BK129</f>
        <v>0</v>
      </c>
    </row>
    <row r="83" spans="2:63" s="10" customFormat="1" ht="19.5" customHeight="1">
      <c r="B83" s="151"/>
      <c r="D83" s="162" t="s">
        <v>1351</v>
      </c>
      <c r="E83" s="163" t="s">
        <v>167</v>
      </c>
      <c r="F83" s="163" t="s">
        <v>168</v>
      </c>
      <c r="I83" s="154"/>
      <c r="J83" s="164">
        <f>BK83</f>
        <v>0</v>
      </c>
      <c r="L83" s="151"/>
      <c r="M83" s="156"/>
      <c r="N83" s="157"/>
      <c r="O83" s="157"/>
      <c r="P83" s="158">
        <f>SUM(P84:P101)</f>
        <v>0</v>
      </c>
      <c r="Q83" s="157"/>
      <c r="R83" s="158">
        <f>SUM(R84:R101)</f>
        <v>0</v>
      </c>
      <c r="S83" s="157"/>
      <c r="T83" s="159">
        <f>SUM(T84:T101)</f>
        <v>0</v>
      </c>
      <c r="AR83" s="152" t="s">
        <v>1441</v>
      </c>
      <c r="AT83" s="160" t="s">
        <v>1351</v>
      </c>
      <c r="AU83" s="160" t="s">
        <v>1300</v>
      </c>
      <c r="AY83" s="152" t="s">
        <v>1404</v>
      </c>
      <c r="BK83" s="161">
        <f>SUM(BK84:BK101)</f>
        <v>0</v>
      </c>
    </row>
    <row r="84" spans="2:65" s="1" customFormat="1" ht="22.5" customHeight="1">
      <c r="B84" s="165"/>
      <c r="C84" s="166" t="s">
        <v>1300</v>
      </c>
      <c r="D84" s="166" t="s">
        <v>1406</v>
      </c>
      <c r="E84" s="167" t="s">
        <v>169</v>
      </c>
      <c r="F84" s="168" t="s">
        <v>170</v>
      </c>
      <c r="G84" s="169" t="s">
        <v>171</v>
      </c>
      <c r="H84" s="170">
        <v>1</v>
      </c>
      <c r="I84" s="171"/>
      <c r="J84" s="172">
        <f>ROUND(I84*H84,2)</f>
        <v>0</v>
      </c>
      <c r="K84" s="168" t="s">
        <v>1410</v>
      </c>
      <c r="L84" s="35"/>
      <c r="M84" s="173" t="s">
        <v>1299</v>
      </c>
      <c r="N84" s="174" t="s">
        <v>1323</v>
      </c>
      <c r="O84" s="36"/>
      <c r="P84" s="175">
        <f>O84*H84</f>
        <v>0</v>
      </c>
      <c r="Q84" s="175">
        <v>0</v>
      </c>
      <c r="R84" s="175">
        <f>Q84*H84</f>
        <v>0</v>
      </c>
      <c r="S84" s="175">
        <v>0</v>
      </c>
      <c r="T84" s="176">
        <f>S84*H84</f>
        <v>0</v>
      </c>
      <c r="AR84" s="18" t="s">
        <v>172</v>
      </c>
      <c r="AT84" s="18" t="s">
        <v>1406</v>
      </c>
      <c r="AU84" s="18" t="s">
        <v>1360</v>
      </c>
      <c r="AY84" s="18" t="s">
        <v>1404</v>
      </c>
      <c r="BE84" s="177">
        <f>IF(N84="základní",J84,0)</f>
        <v>0</v>
      </c>
      <c r="BF84" s="177">
        <f>IF(N84="snížená",J84,0)</f>
        <v>0</v>
      </c>
      <c r="BG84" s="177">
        <f>IF(N84="zákl. přenesená",J84,0)</f>
        <v>0</v>
      </c>
      <c r="BH84" s="177">
        <f>IF(N84="sníž. přenesená",J84,0)</f>
        <v>0</v>
      </c>
      <c r="BI84" s="177">
        <f>IF(N84="nulová",J84,0)</f>
        <v>0</v>
      </c>
      <c r="BJ84" s="18" t="s">
        <v>1300</v>
      </c>
      <c r="BK84" s="177">
        <f>ROUND(I84*H84,2)</f>
        <v>0</v>
      </c>
      <c r="BL84" s="18" t="s">
        <v>172</v>
      </c>
      <c r="BM84" s="18" t="s">
        <v>173</v>
      </c>
    </row>
    <row r="85" spans="2:47" s="1" customFormat="1" ht="13.5">
      <c r="B85" s="35"/>
      <c r="D85" s="178" t="s">
        <v>1413</v>
      </c>
      <c r="F85" s="179" t="s">
        <v>174</v>
      </c>
      <c r="I85" s="134"/>
      <c r="L85" s="35"/>
      <c r="M85" s="65"/>
      <c r="N85" s="36"/>
      <c r="O85" s="36"/>
      <c r="P85" s="36"/>
      <c r="Q85" s="36"/>
      <c r="R85" s="36"/>
      <c r="S85" s="36"/>
      <c r="T85" s="66"/>
      <c r="AT85" s="18" t="s">
        <v>1413</v>
      </c>
      <c r="AU85" s="18" t="s">
        <v>1360</v>
      </c>
    </row>
    <row r="86" spans="2:51" s="11" customFormat="1" ht="13.5">
      <c r="B86" s="181"/>
      <c r="D86" s="182" t="s">
        <v>1417</v>
      </c>
      <c r="E86" s="183" t="s">
        <v>1299</v>
      </c>
      <c r="F86" s="184" t="s">
        <v>175</v>
      </c>
      <c r="H86" s="185">
        <v>1</v>
      </c>
      <c r="I86" s="186"/>
      <c r="L86" s="181"/>
      <c r="M86" s="187"/>
      <c r="N86" s="188"/>
      <c r="O86" s="188"/>
      <c r="P86" s="188"/>
      <c r="Q86" s="188"/>
      <c r="R86" s="188"/>
      <c r="S86" s="188"/>
      <c r="T86" s="189"/>
      <c r="AT86" s="190" t="s">
        <v>1417</v>
      </c>
      <c r="AU86" s="190" t="s">
        <v>1360</v>
      </c>
      <c r="AV86" s="11" t="s">
        <v>1360</v>
      </c>
      <c r="AW86" s="11" t="s">
        <v>1316</v>
      </c>
      <c r="AX86" s="11" t="s">
        <v>1300</v>
      </c>
      <c r="AY86" s="190" t="s">
        <v>1404</v>
      </c>
    </row>
    <row r="87" spans="2:65" s="1" customFormat="1" ht="22.5" customHeight="1">
      <c r="B87" s="165"/>
      <c r="C87" s="166" t="s">
        <v>1360</v>
      </c>
      <c r="D87" s="166" t="s">
        <v>1406</v>
      </c>
      <c r="E87" s="167" t="s">
        <v>176</v>
      </c>
      <c r="F87" s="168" t="s">
        <v>177</v>
      </c>
      <c r="G87" s="169" t="s">
        <v>171</v>
      </c>
      <c r="H87" s="170">
        <v>1</v>
      </c>
      <c r="I87" s="171"/>
      <c r="J87" s="172">
        <f>ROUND(I87*H87,2)</f>
        <v>0</v>
      </c>
      <c r="K87" s="168" t="s">
        <v>1410</v>
      </c>
      <c r="L87" s="35"/>
      <c r="M87" s="173" t="s">
        <v>1299</v>
      </c>
      <c r="N87" s="174" t="s">
        <v>1323</v>
      </c>
      <c r="O87" s="36"/>
      <c r="P87" s="175">
        <f>O87*H87</f>
        <v>0</v>
      </c>
      <c r="Q87" s="175">
        <v>0</v>
      </c>
      <c r="R87" s="175">
        <f>Q87*H87</f>
        <v>0</v>
      </c>
      <c r="S87" s="175">
        <v>0</v>
      </c>
      <c r="T87" s="176">
        <f>S87*H87</f>
        <v>0</v>
      </c>
      <c r="AR87" s="18" t="s">
        <v>172</v>
      </c>
      <c r="AT87" s="18" t="s">
        <v>1406</v>
      </c>
      <c r="AU87" s="18" t="s">
        <v>1360</v>
      </c>
      <c r="AY87" s="18" t="s">
        <v>1404</v>
      </c>
      <c r="BE87" s="177">
        <f>IF(N87="základní",J87,0)</f>
        <v>0</v>
      </c>
      <c r="BF87" s="177">
        <f>IF(N87="snížená",J87,0)</f>
        <v>0</v>
      </c>
      <c r="BG87" s="177">
        <f>IF(N87="zákl. přenesená",J87,0)</f>
        <v>0</v>
      </c>
      <c r="BH87" s="177">
        <f>IF(N87="sníž. přenesená",J87,0)</f>
        <v>0</v>
      </c>
      <c r="BI87" s="177">
        <f>IF(N87="nulová",J87,0)</f>
        <v>0</v>
      </c>
      <c r="BJ87" s="18" t="s">
        <v>1300</v>
      </c>
      <c r="BK87" s="177">
        <f>ROUND(I87*H87,2)</f>
        <v>0</v>
      </c>
      <c r="BL87" s="18" t="s">
        <v>172</v>
      </c>
      <c r="BM87" s="18" t="s">
        <v>178</v>
      </c>
    </row>
    <row r="88" spans="2:47" s="1" customFormat="1" ht="13.5">
      <c r="B88" s="35"/>
      <c r="D88" s="178" t="s">
        <v>1413</v>
      </c>
      <c r="F88" s="179" t="s">
        <v>179</v>
      </c>
      <c r="I88" s="134"/>
      <c r="L88" s="35"/>
      <c r="M88" s="65"/>
      <c r="N88" s="36"/>
      <c r="O88" s="36"/>
      <c r="P88" s="36"/>
      <c r="Q88" s="36"/>
      <c r="R88" s="36"/>
      <c r="S88" s="36"/>
      <c r="T88" s="66"/>
      <c r="AT88" s="18" t="s">
        <v>1413</v>
      </c>
      <c r="AU88" s="18" t="s">
        <v>1360</v>
      </c>
    </row>
    <row r="89" spans="2:51" s="11" customFormat="1" ht="13.5">
      <c r="B89" s="181"/>
      <c r="D89" s="178" t="s">
        <v>1417</v>
      </c>
      <c r="E89" s="190" t="s">
        <v>1299</v>
      </c>
      <c r="F89" s="199" t="s">
        <v>180</v>
      </c>
      <c r="H89" s="200">
        <v>1</v>
      </c>
      <c r="I89" s="186"/>
      <c r="L89" s="181"/>
      <c r="M89" s="187"/>
      <c r="N89" s="188"/>
      <c r="O89" s="188"/>
      <c r="P89" s="188"/>
      <c r="Q89" s="188"/>
      <c r="R89" s="188"/>
      <c r="S89" s="188"/>
      <c r="T89" s="189"/>
      <c r="AT89" s="190" t="s">
        <v>1417</v>
      </c>
      <c r="AU89" s="190" t="s">
        <v>1360</v>
      </c>
      <c r="AV89" s="11" t="s">
        <v>1360</v>
      </c>
      <c r="AW89" s="11" t="s">
        <v>1316</v>
      </c>
      <c r="AX89" s="11" t="s">
        <v>1300</v>
      </c>
      <c r="AY89" s="190" t="s">
        <v>1404</v>
      </c>
    </row>
    <row r="90" spans="2:51" s="12" customFormat="1" ht="13.5">
      <c r="B90" s="191"/>
      <c r="D90" s="182" t="s">
        <v>1417</v>
      </c>
      <c r="E90" s="211" t="s">
        <v>1299</v>
      </c>
      <c r="F90" s="212" t="s">
        <v>181</v>
      </c>
      <c r="H90" s="213" t="s">
        <v>1299</v>
      </c>
      <c r="I90" s="195"/>
      <c r="L90" s="191"/>
      <c r="M90" s="196"/>
      <c r="N90" s="197"/>
      <c r="O90" s="197"/>
      <c r="P90" s="197"/>
      <c r="Q90" s="197"/>
      <c r="R90" s="197"/>
      <c r="S90" s="197"/>
      <c r="T90" s="198"/>
      <c r="AT90" s="194" t="s">
        <v>1417</v>
      </c>
      <c r="AU90" s="194" t="s">
        <v>1360</v>
      </c>
      <c r="AV90" s="12" t="s">
        <v>1300</v>
      </c>
      <c r="AW90" s="12" t="s">
        <v>1316</v>
      </c>
      <c r="AX90" s="12" t="s">
        <v>1352</v>
      </c>
      <c r="AY90" s="194" t="s">
        <v>1404</v>
      </c>
    </row>
    <row r="91" spans="2:65" s="1" customFormat="1" ht="22.5" customHeight="1">
      <c r="B91" s="165"/>
      <c r="C91" s="166" t="s">
        <v>1424</v>
      </c>
      <c r="D91" s="166" t="s">
        <v>1406</v>
      </c>
      <c r="E91" s="167" t="s">
        <v>182</v>
      </c>
      <c r="F91" s="168" t="s">
        <v>183</v>
      </c>
      <c r="G91" s="169" t="s">
        <v>171</v>
      </c>
      <c r="H91" s="170">
        <v>1</v>
      </c>
      <c r="I91" s="171"/>
      <c r="J91" s="172">
        <f>ROUND(I91*H91,2)</f>
        <v>0</v>
      </c>
      <c r="K91" s="168" t="s">
        <v>1410</v>
      </c>
      <c r="L91" s="35"/>
      <c r="M91" s="173" t="s">
        <v>1299</v>
      </c>
      <c r="N91" s="174" t="s">
        <v>1323</v>
      </c>
      <c r="O91" s="36"/>
      <c r="P91" s="175">
        <f>O91*H91</f>
        <v>0</v>
      </c>
      <c r="Q91" s="175">
        <v>0</v>
      </c>
      <c r="R91" s="175">
        <f>Q91*H91</f>
        <v>0</v>
      </c>
      <c r="S91" s="175">
        <v>0</v>
      </c>
      <c r="T91" s="176">
        <f>S91*H91</f>
        <v>0</v>
      </c>
      <c r="AR91" s="18" t="s">
        <v>172</v>
      </c>
      <c r="AT91" s="18" t="s">
        <v>1406</v>
      </c>
      <c r="AU91" s="18" t="s">
        <v>1360</v>
      </c>
      <c r="AY91" s="18" t="s">
        <v>1404</v>
      </c>
      <c r="BE91" s="177">
        <f>IF(N91="základní",J91,0)</f>
        <v>0</v>
      </c>
      <c r="BF91" s="177">
        <f>IF(N91="snížená",J91,0)</f>
        <v>0</v>
      </c>
      <c r="BG91" s="177">
        <f>IF(N91="zákl. přenesená",J91,0)</f>
        <v>0</v>
      </c>
      <c r="BH91" s="177">
        <f>IF(N91="sníž. přenesená",J91,0)</f>
        <v>0</v>
      </c>
      <c r="BI91" s="177">
        <f>IF(N91="nulová",J91,0)</f>
        <v>0</v>
      </c>
      <c r="BJ91" s="18" t="s">
        <v>1300</v>
      </c>
      <c r="BK91" s="177">
        <f>ROUND(I91*H91,2)</f>
        <v>0</v>
      </c>
      <c r="BL91" s="18" t="s">
        <v>172</v>
      </c>
      <c r="BM91" s="18" t="s">
        <v>184</v>
      </c>
    </row>
    <row r="92" spans="2:47" s="1" customFormat="1" ht="13.5">
      <c r="B92" s="35"/>
      <c r="D92" s="178" t="s">
        <v>1413</v>
      </c>
      <c r="F92" s="179" t="s">
        <v>185</v>
      </c>
      <c r="I92" s="134"/>
      <c r="L92" s="35"/>
      <c r="M92" s="65"/>
      <c r="N92" s="36"/>
      <c r="O92" s="36"/>
      <c r="P92" s="36"/>
      <c r="Q92" s="36"/>
      <c r="R92" s="36"/>
      <c r="S92" s="36"/>
      <c r="T92" s="66"/>
      <c r="AT92" s="18" t="s">
        <v>1413</v>
      </c>
      <c r="AU92" s="18" t="s">
        <v>1360</v>
      </c>
    </row>
    <row r="93" spans="2:51" s="11" customFormat="1" ht="13.5">
      <c r="B93" s="181"/>
      <c r="D93" s="182" t="s">
        <v>1417</v>
      </c>
      <c r="E93" s="183" t="s">
        <v>1299</v>
      </c>
      <c r="F93" s="184" t="s">
        <v>186</v>
      </c>
      <c r="H93" s="185">
        <v>1</v>
      </c>
      <c r="I93" s="186"/>
      <c r="L93" s="181"/>
      <c r="M93" s="187"/>
      <c r="N93" s="188"/>
      <c r="O93" s="188"/>
      <c r="P93" s="188"/>
      <c r="Q93" s="188"/>
      <c r="R93" s="188"/>
      <c r="S93" s="188"/>
      <c r="T93" s="189"/>
      <c r="AT93" s="190" t="s">
        <v>1417</v>
      </c>
      <c r="AU93" s="190" t="s">
        <v>1360</v>
      </c>
      <c r="AV93" s="11" t="s">
        <v>1360</v>
      </c>
      <c r="AW93" s="11" t="s">
        <v>1316</v>
      </c>
      <c r="AX93" s="11" t="s">
        <v>1300</v>
      </c>
      <c r="AY93" s="190" t="s">
        <v>1404</v>
      </c>
    </row>
    <row r="94" spans="2:65" s="1" customFormat="1" ht="22.5" customHeight="1">
      <c r="B94" s="165"/>
      <c r="C94" s="166" t="s">
        <v>1411</v>
      </c>
      <c r="D94" s="166" t="s">
        <v>1406</v>
      </c>
      <c r="E94" s="167" t="s">
        <v>187</v>
      </c>
      <c r="F94" s="168" t="s">
        <v>188</v>
      </c>
      <c r="G94" s="169" t="s">
        <v>171</v>
      </c>
      <c r="H94" s="170">
        <v>1</v>
      </c>
      <c r="I94" s="171"/>
      <c r="J94" s="172">
        <f>ROUND(I94*H94,2)</f>
        <v>0</v>
      </c>
      <c r="K94" s="168" t="s">
        <v>1410</v>
      </c>
      <c r="L94" s="35"/>
      <c r="M94" s="173" t="s">
        <v>1299</v>
      </c>
      <c r="N94" s="174" t="s">
        <v>1323</v>
      </c>
      <c r="O94" s="36"/>
      <c r="P94" s="175">
        <f>O94*H94</f>
        <v>0</v>
      </c>
      <c r="Q94" s="175">
        <v>0</v>
      </c>
      <c r="R94" s="175">
        <f>Q94*H94</f>
        <v>0</v>
      </c>
      <c r="S94" s="175">
        <v>0</v>
      </c>
      <c r="T94" s="176">
        <f>S94*H94</f>
        <v>0</v>
      </c>
      <c r="AR94" s="18" t="s">
        <v>172</v>
      </c>
      <c r="AT94" s="18" t="s">
        <v>1406</v>
      </c>
      <c r="AU94" s="18" t="s">
        <v>1360</v>
      </c>
      <c r="AY94" s="18" t="s">
        <v>1404</v>
      </c>
      <c r="BE94" s="177">
        <f>IF(N94="základní",J94,0)</f>
        <v>0</v>
      </c>
      <c r="BF94" s="177">
        <f>IF(N94="snížená",J94,0)</f>
        <v>0</v>
      </c>
      <c r="BG94" s="177">
        <f>IF(N94="zákl. přenesená",J94,0)</f>
        <v>0</v>
      </c>
      <c r="BH94" s="177">
        <f>IF(N94="sníž. přenesená",J94,0)</f>
        <v>0</v>
      </c>
      <c r="BI94" s="177">
        <f>IF(N94="nulová",J94,0)</f>
        <v>0</v>
      </c>
      <c r="BJ94" s="18" t="s">
        <v>1300</v>
      </c>
      <c r="BK94" s="177">
        <f>ROUND(I94*H94,2)</f>
        <v>0</v>
      </c>
      <c r="BL94" s="18" t="s">
        <v>172</v>
      </c>
      <c r="BM94" s="18" t="s">
        <v>189</v>
      </c>
    </row>
    <row r="95" spans="2:47" s="1" customFormat="1" ht="13.5">
      <c r="B95" s="35"/>
      <c r="D95" s="178" t="s">
        <v>1413</v>
      </c>
      <c r="F95" s="179" t="s">
        <v>190</v>
      </c>
      <c r="I95" s="134"/>
      <c r="L95" s="35"/>
      <c r="M95" s="65"/>
      <c r="N95" s="36"/>
      <c r="O95" s="36"/>
      <c r="P95" s="36"/>
      <c r="Q95" s="36"/>
      <c r="R95" s="36"/>
      <c r="S95" s="36"/>
      <c r="T95" s="66"/>
      <c r="AT95" s="18" t="s">
        <v>1413</v>
      </c>
      <c r="AU95" s="18" t="s">
        <v>1360</v>
      </c>
    </row>
    <row r="96" spans="2:51" s="11" customFormat="1" ht="13.5">
      <c r="B96" s="181"/>
      <c r="D96" s="178" t="s">
        <v>1417</v>
      </c>
      <c r="E96" s="190" t="s">
        <v>1299</v>
      </c>
      <c r="F96" s="199" t="s">
        <v>191</v>
      </c>
      <c r="H96" s="200">
        <v>1</v>
      </c>
      <c r="I96" s="186"/>
      <c r="L96" s="181"/>
      <c r="M96" s="187"/>
      <c r="N96" s="188"/>
      <c r="O96" s="188"/>
      <c r="P96" s="188"/>
      <c r="Q96" s="188"/>
      <c r="R96" s="188"/>
      <c r="S96" s="188"/>
      <c r="T96" s="189"/>
      <c r="AT96" s="190" t="s">
        <v>1417</v>
      </c>
      <c r="AU96" s="190" t="s">
        <v>1360</v>
      </c>
      <c r="AV96" s="11" t="s">
        <v>1360</v>
      </c>
      <c r="AW96" s="11" t="s">
        <v>1316</v>
      </c>
      <c r="AX96" s="11" t="s">
        <v>1300</v>
      </c>
      <c r="AY96" s="190" t="s">
        <v>1404</v>
      </c>
    </row>
    <row r="97" spans="2:51" s="12" customFormat="1" ht="13.5">
      <c r="B97" s="191"/>
      <c r="D97" s="182" t="s">
        <v>1417</v>
      </c>
      <c r="E97" s="211" t="s">
        <v>1299</v>
      </c>
      <c r="F97" s="212" t="s">
        <v>192</v>
      </c>
      <c r="H97" s="213" t="s">
        <v>1299</v>
      </c>
      <c r="I97" s="195"/>
      <c r="L97" s="191"/>
      <c r="M97" s="196"/>
      <c r="N97" s="197"/>
      <c r="O97" s="197"/>
      <c r="P97" s="197"/>
      <c r="Q97" s="197"/>
      <c r="R97" s="197"/>
      <c r="S97" s="197"/>
      <c r="T97" s="198"/>
      <c r="AT97" s="194" t="s">
        <v>1417</v>
      </c>
      <c r="AU97" s="194" t="s">
        <v>1360</v>
      </c>
      <c r="AV97" s="12" t="s">
        <v>1300</v>
      </c>
      <c r="AW97" s="12" t="s">
        <v>1316</v>
      </c>
      <c r="AX97" s="12" t="s">
        <v>1352</v>
      </c>
      <c r="AY97" s="194" t="s">
        <v>1404</v>
      </c>
    </row>
    <row r="98" spans="2:65" s="1" customFormat="1" ht="22.5" customHeight="1">
      <c r="B98" s="165"/>
      <c r="C98" s="166" t="s">
        <v>1441</v>
      </c>
      <c r="D98" s="166" t="s">
        <v>1406</v>
      </c>
      <c r="E98" s="167" t="s">
        <v>193</v>
      </c>
      <c r="F98" s="168" t="s">
        <v>194</v>
      </c>
      <c r="G98" s="169" t="s">
        <v>171</v>
      </c>
      <c r="H98" s="170">
        <v>1</v>
      </c>
      <c r="I98" s="171"/>
      <c r="J98" s="172">
        <f>ROUND(I98*H98,2)</f>
        <v>0</v>
      </c>
      <c r="K98" s="168" t="s">
        <v>1410</v>
      </c>
      <c r="L98" s="35"/>
      <c r="M98" s="173" t="s">
        <v>1299</v>
      </c>
      <c r="N98" s="174" t="s">
        <v>1323</v>
      </c>
      <c r="O98" s="36"/>
      <c r="P98" s="175">
        <f>O98*H98</f>
        <v>0</v>
      </c>
      <c r="Q98" s="175">
        <v>0</v>
      </c>
      <c r="R98" s="175">
        <f>Q98*H98</f>
        <v>0</v>
      </c>
      <c r="S98" s="175">
        <v>0</v>
      </c>
      <c r="T98" s="176">
        <f>S98*H98</f>
        <v>0</v>
      </c>
      <c r="AR98" s="18" t="s">
        <v>172</v>
      </c>
      <c r="AT98" s="18" t="s">
        <v>1406</v>
      </c>
      <c r="AU98" s="18" t="s">
        <v>1360</v>
      </c>
      <c r="AY98" s="18" t="s">
        <v>1404</v>
      </c>
      <c r="BE98" s="177">
        <f>IF(N98="základní",J98,0)</f>
        <v>0</v>
      </c>
      <c r="BF98" s="177">
        <f>IF(N98="snížená",J98,0)</f>
        <v>0</v>
      </c>
      <c r="BG98" s="177">
        <f>IF(N98="zákl. přenesená",J98,0)</f>
        <v>0</v>
      </c>
      <c r="BH98" s="177">
        <f>IF(N98="sníž. přenesená",J98,0)</f>
        <v>0</v>
      </c>
      <c r="BI98" s="177">
        <f>IF(N98="nulová",J98,0)</f>
        <v>0</v>
      </c>
      <c r="BJ98" s="18" t="s">
        <v>1300</v>
      </c>
      <c r="BK98" s="177">
        <f>ROUND(I98*H98,2)</f>
        <v>0</v>
      </c>
      <c r="BL98" s="18" t="s">
        <v>172</v>
      </c>
      <c r="BM98" s="18" t="s">
        <v>195</v>
      </c>
    </row>
    <row r="99" spans="2:47" s="1" customFormat="1" ht="27">
      <c r="B99" s="35"/>
      <c r="D99" s="178" t="s">
        <v>1413</v>
      </c>
      <c r="F99" s="179" t="s">
        <v>196</v>
      </c>
      <c r="I99" s="134"/>
      <c r="L99" s="35"/>
      <c r="M99" s="65"/>
      <c r="N99" s="36"/>
      <c r="O99" s="36"/>
      <c r="P99" s="36"/>
      <c r="Q99" s="36"/>
      <c r="R99" s="36"/>
      <c r="S99" s="36"/>
      <c r="T99" s="66"/>
      <c r="AT99" s="18" t="s">
        <v>1413</v>
      </c>
      <c r="AU99" s="18" t="s">
        <v>1360</v>
      </c>
    </row>
    <row r="100" spans="2:51" s="11" customFormat="1" ht="13.5">
      <c r="B100" s="181"/>
      <c r="D100" s="178" t="s">
        <v>1417</v>
      </c>
      <c r="E100" s="190" t="s">
        <v>1299</v>
      </c>
      <c r="F100" s="199" t="s">
        <v>197</v>
      </c>
      <c r="H100" s="200">
        <v>1</v>
      </c>
      <c r="I100" s="186"/>
      <c r="L100" s="181"/>
      <c r="M100" s="187"/>
      <c r="N100" s="188"/>
      <c r="O100" s="188"/>
      <c r="P100" s="188"/>
      <c r="Q100" s="188"/>
      <c r="R100" s="188"/>
      <c r="S100" s="188"/>
      <c r="T100" s="189"/>
      <c r="AT100" s="190" t="s">
        <v>1417</v>
      </c>
      <c r="AU100" s="190" t="s">
        <v>1360</v>
      </c>
      <c r="AV100" s="11" t="s">
        <v>1360</v>
      </c>
      <c r="AW100" s="11" t="s">
        <v>1316</v>
      </c>
      <c r="AX100" s="11" t="s">
        <v>1300</v>
      </c>
      <c r="AY100" s="190" t="s">
        <v>1404</v>
      </c>
    </row>
    <row r="101" spans="2:51" s="12" customFormat="1" ht="13.5">
      <c r="B101" s="191"/>
      <c r="D101" s="178" t="s">
        <v>1417</v>
      </c>
      <c r="E101" s="192" t="s">
        <v>1299</v>
      </c>
      <c r="F101" s="193" t="s">
        <v>198</v>
      </c>
      <c r="H101" s="194" t="s">
        <v>1299</v>
      </c>
      <c r="I101" s="195"/>
      <c r="L101" s="191"/>
      <c r="M101" s="196"/>
      <c r="N101" s="197"/>
      <c r="O101" s="197"/>
      <c r="P101" s="197"/>
      <c r="Q101" s="197"/>
      <c r="R101" s="197"/>
      <c r="S101" s="197"/>
      <c r="T101" s="198"/>
      <c r="AT101" s="194" t="s">
        <v>1417</v>
      </c>
      <c r="AU101" s="194" t="s">
        <v>1360</v>
      </c>
      <c r="AV101" s="12" t="s">
        <v>1300</v>
      </c>
      <c r="AW101" s="12" t="s">
        <v>1316</v>
      </c>
      <c r="AX101" s="12" t="s">
        <v>1352</v>
      </c>
      <c r="AY101" s="194" t="s">
        <v>1404</v>
      </c>
    </row>
    <row r="102" spans="2:63" s="10" customFormat="1" ht="29.25" customHeight="1">
      <c r="B102" s="151"/>
      <c r="D102" s="162" t="s">
        <v>1351</v>
      </c>
      <c r="E102" s="163" t="s">
        <v>199</v>
      </c>
      <c r="F102" s="163" t="s">
        <v>200</v>
      </c>
      <c r="I102" s="154"/>
      <c r="J102" s="164">
        <f>BK102</f>
        <v>0</v>
      </c>
      <c r="L102" s="151"/>
      <c r="M102" s="156"/>
      <c r="N102" s="157"/>
      <c r="O102" s="157"/>
      <c r="P102" s="158">
        <f>SUM(P103:P121)</f>
        <v>0</v>
      </c>
      <c r="Q102" s="157"/>
      <c r="R102" s="158">
        <f>SUM(R103:R121)</f>
        <v>0</v>
      </c>
      <c r="S102" s="157"/>
      <c r="T102" s="159">
        <f>SUM(T103:T121)</f>
        <v>0</v>
      </c>
      <c r="AR102" s="152" t="s">
        <v>1441</v>
      </c>
      <c r="AT102" s="160" t="s">
        <v>1351</v>
      </c>
      <c r="AU102" s="160" t="s">
        <v>1300</v>
      </c>
      <c r="AY102" s="152" t="s">
        <v>1404</v>
      </c>
      <c r="BK102" s="161">
        <f>SUM(BK103:BK121)</f>
        <v>0</v>
      </c>
    </row>
    <row r="103" spans="2:65" s="1" customFormat="1" ht="22.5" customHeight="1">
      <c r="B103" s="165"/>
      <c r="C103" s="166" t="s">
        <v>1456</v>
      </c>
      <c r="D103" s="166" t="s">
        <v>1406</v>
      </c>
      <c r="E103" s="167" t="s">
        <v>201</v>
      </c>
      <c r="F103" s="168" t="s">
        <v>202</v>
      </c>
      <c r="G103" s="169" t="s">
        <v>915</v>
      </c>
      <c r="H103" s="170">
        <v>2</v>
      </c>
      <c r="I103" s="171"/>
      <c r="J103" s="172">
        <f>ROUND(I103*H103,2)</f>
        <v>0</v>
      </c>
      <c r="K103" s="168" t="s">
        <v>1410</v>
      </c>
      <c r="L103" s="35"/>
      <c r="M103" s="173" t="s">
        <v>1299</v>
      </c>
      <c r="N103" s="174" t="s">
        <v>1323</v>
      </c>
      <c r="O103" s="36"/>
      <c r="P103" s="175">
        <f>O103*H103</f>
        <v>0</v>
      </c>
      <c r="Q103" s="175">
        <v>0</v>
      </c>
      <c r="R103" s="175">
        <f>Q103*H103</f>
        <v>0</v>
      </c>
      <c r="S103" s="175">
        <v>0</v>
      </c>
      <c r="T103" s="176">
        <f>S103*H103</f>
        <v>0</v>
      </c>
      <c r="AR103" s="18" t="s">
        <v>172</v>
      </c>
      <c r="AT103" s="18" t="s">
        <v>1406</v>
      </c>
      <c r="AU103" s="18" t="s">
        <v>1360</v>
      </c>
      <c r="AY103" s="18" t="s">
        <v>1404</v>
      </c>
      <c r="BE103" s="177">
        <f>IF(N103="základní",J103,0)</f>
        <v>0</v>
      </c>
      <c r="BF103" s="177">
        <f>IF(N103="snížená",J103,0)</f>
        <v>0</v>
      </c>
      <c r="BG103" s="177">
        <f>IF(N103="zákl. přenesená",J103,0)</f>
        <v>0</v>
      </c>
      <c r="BH103" s="177">
        <f>IF(N103="sníž. přenesená",J103,0)</f>
        <v>0</v>
      </c>
      <c r="BI103" s="177">
        <f>IF(N103="nulová",J103,0)</f>
        <v>0</v>
      </c>
      <c r="BJ103" s="18" t="s">
        <v>1300</v>
      </c>
      <c r="BK103" s="177">
        <f>ROUND(I103*H103,2)</f>
        <v>0</v>
      </c>
      <c r="BL103" s="18" t="s">
        <v>172</v>
      </c>
      <c r="BM103" s="18" t="s">
        <v>203</v>
      </c>
    </row>
    <row r="104" spans="2:47" s="1" customFormat="1" ht="13.5">
      <c r="B104" s="35"/>
      <c r="D104" s="178" t="s">
        <v>1413</v>
      </c>
      <c r="F104" s="179" t="s">
        <v>204</v>
      </c>
      <c r="I104" s="134"/>
      <c r="L104" s="35"/>
      <c r="M104" s="65"/>
      <c r="N104" s="36"/>
      <c r="O104" s="36"/>
      <c r="P104" s="36"/>
      <c r="Q104" s="36"/>
      <c r="R104" s="36"/>
      <c r="S104" s="36"/>
      <c r="T104" s="66"/>
      <c r="AT104" s="18" t="s">
        <v>1413</v>
      </c>
      <c r="AU104" s="18" t="s">
        <v>1360</v>
      </c>
    </row>
    <row r="105" spans="2:51" s="11" customFormat="1" ht="13.5">
      <c r="B105" s="181"/>
      <c r="D105" s="178" t="s">
        <v>1417</v>
      </c>
      <c r="E105" s="190" t="s">
        <v>1299</v>
      </c>
      <c r="F105" s="199" t="s">
        <v>205</v>
      </c>
      <c r="H105" s="200">
        <v>1</v>
      </c>
      <c r="I105" s="186"/>
      <c r="L105" s="181"/>
      <c r="M105" s="187"/>
      <c r="N105" s="188"/>
      <c r="O105" s="188"/>
      <c r="P105" s="188"/>
      <c r="Q105" s="188"/>
      <c r="R105" s="188"/>
      <c r="S105" s="188"/>
      <c r="T105" s="189"/>
      <c r="AT105" s="190" t="s">
        <v>1417</v>
      </c>
      <c r="AU105" s="190" t="s">
        <v>1360</v>
      </c>
      <c r="AV105" s="11" t="s">
        <v>1360</v>
      </c>
      <c r="AW105" s="11" t="s">
        <v>1316</v>
      </c>
      <c r="AX105" s="11" t="s">
        <v>1352</v>
      </c>
      <c r="AY105" s="190" t="s">
        <v>1404</v>
      </c>
    </row>
    <row r="106" spans="2:51" s="11" customFormat="1" ht="13.5">
      <c r="B106" s="181"/>
      <c r="D106" s="178" t="s">
        <v>1417</v>
      </c>
      <c r="E106" s="190" t="s">
        <v>1299</v>
      </c>
      <c r="F106" s="199" t="s">
        <v>206</v>
      </c>
      <c r="H106" s="200">
        <v>1</v>
      </c>
      <c r="I106" s="186"/>
      <c r="L106" s="181"/>
      <c r="M106" s="187"/>
      <c r="N106" s="188"/>
      <c r="O106" s="188"/>
      <c r="P106" s="188"/>
      <c r="Q106" s="188"/>
      <c r="R106" s="188"/>
      <c r="S106" s="188"/>
      <c r="T106" s="189"/>
      <c r="AT106" s="190" t="s">
        <v>1417</v>
      </c>
      <c r="AU106" s="190" t="s">
        <v>1360</v>
      </c>
      <c r="AV106" s="11" t="s">
        <v>1360</v>
      </c>
      <c r="AW106" s="11" t="s">
        <v>1316</v>
      </c>
      <c r="AX106" s="11" t="s">
        <v>1352</v>
      </c>
      <c r="AY106" s="190" t="s">
        <v>1404</v>
      </c>
    </row>
    <row r="107" spans="2:51" s="13" customFormat="1" ht="13.5">
      <c r="B107" s="201"/>
      <c r="D107" s="182" t="s">
        <v>1417</v>
      </c>
      <c r="E107" s="202" t="s">
        <v>1299</v>
      </c>
      <c r="F107" s="203" t="s">
        <v>1436</v>
      </c>
      <c r="H107" s="204">
        <v>2</v>
      </c>
      <c r="I107" s="205"/>
      <c r="L107" s="201"/>
      <c r="M107" s="206"/>
      <c r="N107" s="207"/>
      <c r="O107" s="207"/>
      <c r="P107" s="207"/>
      <c r="Q107" s="207"/>
      <c r="R107" s="207"/>
      <c r="S107" s="207"/>
      <c r="T107" s="208"/>
      <c r="AT107" s="209" t="s">
        <v>1417</v>
      </c>
      <c r="AU107" s="209" t="s">
        <v>1360</v>
      </c>
      <c r="AV107" s="13" t="s">
        <v>1411</v>
      </c>
      <c r="AW107" s="13" t="s">
        <v>1316</v>
      </c>
      <c r="AX107" s="13" t="s">
        <v>1300</v>
      </c>
      <c r="AY107" s="209" t="s">
        <v>1404</v>
      </c>
    </row>
    <row r="108" spans="2:65" s="1" customFormat="1" ht="22.5" customHeight="1">
      <c r="B108" s="165"/>
      <c r="C108" s="166" t="s">
        <v>1461</v>
      </c>
      <c r="D108" s="166" t="s">
        <v>1406</v>
      </c>
      <c r="E108" s="167" t="s">
        <v>207</v>
      </c>
      <c r="F108" s="168" t="s">
        <v>208</v>
      </c>
      <c r="G108" s="169" t="s">
        <v>915</v>
      </c>
      <c r="H108" s="170">
        <v>5</v>
      </c>
      <c r="I108" s="171"/>
      <c r="J108" s="172">
        <f>ROUND(I108*H108,2)</f>
        <v>0</v>
      </c>
      <c r="K108" s="168" t="s">
        <v>1410</v>
      </c>
      <c r="L108" s="35"/>
      <c r="M108" s="173" t="s">
        <v>1299</v>
      </c>
      <c r="N108" s="174" t="s">
        <v>1323</v>
      </c>
      <c r="O108" s="36"/>
      <c r="P108" s="175">
        <f>O108*H108</f>
        <v>0</v>
      </c>
      <c r="Q108" s="175">
        <v>0</v>
      </c>
      <c r="R108" s="175">
        <f>Q108*H108</f>
        <v>0</v>
      </c>
      <c r="S108" s="175">
        <v>0</v>
      </c>
      <c r="T108" s="176">
        <f>S108*H108</f>
        <v>0</v>
      </c>
      <c r="AR108" s="18" t="s">
        <v>172</v>
      </c>
      <c r="AT108" s="18" t="s">
        <v>1406</v>
      </c>
      <c r="AU108" s="18" t="s">
        <v>1360</v>
      </c>
      <c r="AY108" s="18" t="s">
        <v>1404</v>
      </c>
      <c r="BE108" s="177">
        <f>IF(N108="základní",J108,0)</f>
        <v>0</v>
      </c>
      <c r="BF108" s="177">
        <f>IF(N108="snížená",J108,0)</f>
        <v>0</v>
      </c>
      <c r="BG108" s="177">
        <f>IF(N108="zákl. přenesená",J108,0)</f>
        <v>0</v>
      </c>
      <c r="BH108" s="177">
        <f>IF(N108="sníž. přenesená",J108,0)</f>
        <v>0</v>
      </c>
      <c r="BI108" s="177">
        <f>IF(N108="nulová",J108,0)</f>
        <v>0</v>
      </c>
      <c r="BJ108" s="18" t="s">
        <v>1300</v>
      </c>
      <c r="BK108" s="177">
        <f>ROUND(I108*H108,2)</f>
        <v>0</v>
      </c>
      <c r="BL108" s="18" t="s">
        <v>172</v>
      </c>
      <c r="BM108" s="18" t="s">
        <v>209</v>
      </c>
    </row>
    <row r="109" spans="2:47" s="1" customFormat="1" ht="13.5">
      <c r="B109" s="35"/>
      <c r="D109" s="178" t="s">
        <v>1413</v>
      </c>
      <c r="F109" s="179" t="s">
        <v>210</v>
      </c>
      <c r="I109" s="134"/>
      <c r="L109" s="35"/>
      <c r="M109" s="65"/>
      <c r="N109" s="36"/>
      <c r="O109" s="36"/>
      <c r="P109" s="36"/>
      <c r="Q109" s="36"/>
      <c r="R109" s="36"/>
      <c r="S109" s="36"/>
      <c r="T109" s="66"/>
      <c r="AT109" s="18" t="s">
        <v>1413</v>
      </c>
      <c r="AU109" s="18" t="s">
        <v>1360</v>
      </c>
    </row>
    <row r="110" spans="2:51" s="11" customFormat="1" ht="13.5">
      <c r="B110" s="181"/>
      <c r="D110" s="178" t="s">
        <v>1417</v>
      </c>
      <c r="E110" s="190" t="s">
        <v>1299</v>
      </c>
      <c r="F110" s="199" t="s">
        <v>211</v>
      </c>
      <c r="H110" s="200">
        <v>2</v>
      </c>
      <c r="I110" s="186"/>
      <c r="L110" s="181"/>
      <c r="M110" s="187"/>
      <c r="N110" s="188"/>
      <c r="O110" s="188"/>
      <c r="P110" s="188"/>
      <c r="Q110" s="188"/>
      <c r="R110" s="188"/>
      <c r="S110" s="188"/>
      <c r="T110" s="189"/>
      <c r="AT110" s="190" t="s">
        <v>1417</v>
      </c>
      <c r="AU110" s="190" t="s">
        <v>1360</v>
      </c>
      <c r="AV110" s="11" t="s">
        <v>1360</v>
      </c>
      <c r="AW110" s="11" t="s">
        <v>1316</v>
      </c>
      <c r="AX110" s="11" t="s">
        <v>1352</v>
      </c>
      <c r="AY110" s="190" t="s">
        <v>1404</v>
      </c>
    </row>
    <row r="111" spans="2:51" s="12" customFormat="1" ht="27">
      <c r="B111" s="191"/>
      <c r="D111" s="178" t="s">
        <v>1417</v>
      </c>
      <c r="E111" s="192" t="s">
        <v>1299</v>
      </c>
      <c r="F111" s="193" t="s">
        <v>212</v>
      </c>
      <c r="H111" s="194" t="s">
        <v>1299</v>
      </c>
      <c r="I111" s="195"/>
      <c r="L111" s="191"/>
      <c r="M111" s="196"/>
      <c r="N111" s="197"/>
      <c r="O111" s="197"/>
      <c r="P111" s="197"/>
      <c r="Q111" s="197"/>
      <c r="R111" s="197"/>
      <c r="S111" s="197"/>
      <c r="T111" s="198"/>
      <c r="AT111" s="194" t="s">
        <v>1417</v>
      </c>
      <c r="AU111" s="194" t="s">
        <v>1360</v>
      </c>
      <c r="AV111" s="12" t="s">
        <v>1300</v>
      </c>
      <c r="AW111" s="12" t="s">
        <v>1316</v>
      </c>
      <c r="AX111" s="12" t="s">
        <v>1352</v>
      </c>
      <c r="AY111" s="194" t="s">
        <v>1404</v>
      </c>
    </row>
    <row r="112" spans="2:51" s="11" customFormat="1" ht="13.5">
      <c r="B112" s="181"/>
      <c r="D112" s="178" t="s">
        <v>1417</v>
      </c>
      <c r="E112" s="190" t="s">
        <v>1299</v>
      </c>
      <c r="F112" s="199" t="s">
        <v>211</v>
      </c>
      <c r="H112" s="200">
        <v>2</v>
      </c>
      <c r="I112" s="186"/>
      <c r="L112" s="181"/>
      <c r="M112" s="187"/>
      <c r="N112" s="188"/>
      <c r="O112" s="188"/>
      <c r="P112" s="188"/>
      <c r="Q112" s="188"/>
      <c r="R112" s="188"/>
      <c r="S112" s="188"/>
      <c r="T112" s="189"/>
      <c r="AT112" s="190" t="s">
        <v>1417</v>
      </c>
      <c r="AU112" s="190" t="s">
        <v>1360</v>
      </c>
      <c r="AV112" s="11" t="s">
        <v>1360</v>
      </c>
      <c r="AW112" s="11" t="s">
        <v>1316</v>
      </c>
      <c r="AX112" s="11" t="s">
        <v>1352</v>
      </c>
      <c r="AY112" s="190" t="s">
        <v>1404</v>
      </c>
    </row>
    <row r="113" spans="2:51" s="12" customFormat="1" ht="27">
      <c r="B113" s="191"/>
      <c r="D113" s="178" t="s">
        <v>1417</v>
      </c>
      <c r="E113" s="192" t="s">
        <v>1299</v>
      </c>
      <c r="F113" s="193" t="s">
        <v>213</v>
      </c>
      <c r="H113" s="194" t="s">
        <v>1299</v>
      </c>
      <c r="I113" s="195"/>
      <c r="L113" s="191"/>
      <c r="M113" s="196"/>
      <c r="N113" s="197"/>
      <c r="O113" s="197"/>
      <c r="P113" s="197"/>
      <c r="Q113" s="197"/>
      <c r="R113" s="197"/>
      <c r="S113" s="197"/>
      <c r="T113" s="198"/>
      <c r="AT113" s="194" t="s">
        <v>1417</v>
      </c>
      <c r="AU113" s="194" t="s">
        <v>1360</v>
      </c>
      <c r="AV113" s="12" t="s">
        <v>1300</v>
      </c>
      <c r="AW113" s="12" t="s">
        <v>1316</v>
      </c>
      <c r="AX113" s="12" t="s">
        <v>1352</v>
      </c>
      <c r="AY113" s="194" t="s">
        <v>1404</v>
      </c>
    </row>
    <row r="114" spans="2:51" s="11" customFormat="1" ht="13.5">
      <c r="B114" s="181"/>
      <c r="D114" s="178" t="s">
        <v>1417</v>
      </c>
      <c r="E114" s="190" t="s">
        <v>1299</v>
      </c>
      <c r="F114" s="199" t="s">
        <v>214</v>
      </c>
      <c r="H114" s="200">
        <v>1</v>
      </c>
      <c r="I114" s="186"/>
      <c r="L114" s="181"/>
      <c r="M114" s="187"/>
      <c r="N114" s="188"/>
      <c r="O114" s="188"/>
      <c r="P114" s="188"/>
      <c r="Q114" s="188"/>
      <c r="R114" s="188"/>
      <c r="S114" s="188"/>
      <c r="T114" s="189"/>
      <c r="AT114" s="190" t="s">
        <v>1417</v>
      </c>
      <c r="AU114" s="190" t="s">
        <v>1360</v>
      </c>
      <c r="AV114" s="11" t="s">
        <v>1360</v>
      </c>
      <c r="AW114" s="11" t="s">
        <v>1316</v>
      </c>
      <c r="AX114" s="11" t="s">
        <v>1352</v>
      </c>
      <c r="AY114" s="190" t="s">
        <v>1404</v>
      </c>
    </row>
    <row r="115" spans="2:51" s="12" customFormat="1" ht="13.5">
      <c r="B115" s="191"/>
      <c r="D115" s="178" t="s">
        <v>1417</v>
      </c>
      <c r="E115" s="192" t="s">
        <v>1299</v>
      </c>
      <c r="F115" s="193" t="s">
        <v>215</v>
      </c>
      <c r="H115" s="194" t="s">
        <v>1299</v>
      </c>
      <c r="I115" s="195"/>
      <c r="L115" s="191"/>
      <c r="M115" s="196"/>
      <c r="N115" s="197"/>
      <c r="O115" s="197"/>
      <c r="P115" s="197"/>
      <c r="Q115" s="197"/>
      <c r="R115" s="197"/>
      <c r="S115" s="197"/>
      <c r="T115" s="198"/>
      <c r="AT115" s="194" t="s">
        <v>1417</v>
      </c>
      <c r="AU115" s="194" t="s">
        <v>1360</v>
      </c>
      <c r="AV115" s="12" t="s">
        <v>1300</v>
      </c>
      <c r="AW115" s="12" t="s">
        <v>1316</v>
      </c>
      <c r="AX115" s="12" t="s">
        <v>1352</v>
      </c>
      <c r="AY115" s="194" t="s">
        <v>1404</v>
      </c>
    </row>
    <row r="116" spans="2:51" s="13" customFormat="1" ht="13.5">
      <c r="B116" s="201"/>
      <c r="D116" s="182" t="s">
        <v>1417</v>
      </c>
      <c r="E116" s="202" t="s">
        <v>1299</v>
      </c>
      <c r="F116" s="203" t="s">
        <v>1436</v>
      </c>
      <c r="H116" s="204">
        <v>5</v>
      </c>
      <c r="I116" s="205"/>
      <c r="L116" s="201"/>
      <c r="M116" s="206"/>
      <c r="N116" s="207"/>
      <c r="O116" s="207"/>
      <c r="P116" s="207"/>
      <c r="Q116" s="207"/>
      <c r="R116" s="207"/>
      <c r="S116" s="207"/>
      <c r="T116" s="208"/>
      <c r="AT116" s="209" t="s">
        <v>1417</v>
      </c>
      <c r="AU116" s="209" t="s">
        <v>1360</v>
      </c>
      <c r="AV116" s="13" t="s">
        <v>1411</v>
      </c>
      <c r="AW116" s="13" t="s">
        <v>1316</v>
      </c>
      <c r="AX116" s="13" t="s">
        <v>1300</v>
      </c>
      <c r="AY116" s="209" t="s">
        <v>1404</v>
      </c>
    </row>
    <row r="117" spans="2:65" s="1" customFormat="1" ht="22.5" customHeight="1">
      <c r="B117" s="165"/>
      <c r="C117" s="166" t="s">
        <v>1469</v>
      </c>
      <c r="D117" s="166" t="s">
        <v>1406</v>
      </c>
      <c r="E117" s="167" t="s">
        <v>216</v>
      </c>
      <c r="F117" s="168" t="s">
        <v>217</v>
      </c>
      <c r="G117" s="169" t="s">
        <v>915</v>
      </c>
      <c r="H117" s="170">
        <v>2</v>
      </c>
      <c r="I117" s="171"/>
      <c r="J117" s="172">
        <f>ROUND(I117*H117,2)</f>
        <v>0</v>
      </c>
      <c r="K117" s="168" t="s">
        <v>1410</v>
      </c>
      <c r="L117" s="35"/>
      <c r="M117" s="173" t="s">
        <v>1299</v>
      </c>
      <c r="N117" s="174" t="s">
        <v>1323</v>
      </c>
      <c r="O117" s="36"/>
      <c r="P117" s="175">
        <f>O117*H117</f>
        <v>0</v>
      </c>
      <c r="Q117" s="175">
        <v>0</v>
      </c>
      <c r="R117" s="175">
        <f>Q117*H117</f>
        <v>0</v>
      </c>
      <c r="S117" s="175">
        <v>0</v>
      </c>
      <c r="T117" s="176">
        <f>S117*H117</f>
        <v>0</v>
      </c>
      <c r="AR117" s="18" t="s">
        <v>172</v>
      </c>
      <c r="AT117" s="18" t="s">
        <v>1406</v>
      </c>
      <c r="AU117" s="18" t="s">
        <v>1360</v>
      </c>
      <c r="AY117" s="18" t="s">
        <v>1404</v>
      </c>
      <c r="BE117" s="177">
        <f>IF(N117="základní",J117,0)</f>
        <v>0</v>
      </c>
      <c r="BF117" s="177">
        <f>IF(N117="snížená",J117,0)</f>
        <v>0</v>
      </c>
      <c r="BG117" s="177">
        <f>IF(N117="zákl. přenesená",J117,0)</f>
        <v>0</v>
      </c>
      <c r="BH117" s="177">
        <f>IF(N117="sníž. přenesená",J117,0)</f>
        <v>0</v>
      </c>
      <c r="BI117" s="177">
        <f>IF(N117="nulová",J117,0)</f>
        <v>0</v>
      </c>
      <c r="BJ117" s="18" t="s">
        <v>1300</v>
      </c>
      <c r="BK117" s="177">
        <f>ROUND(I117*H117,2)</f>
        <v>0</v>
      </c>
      <c r="BL117" s="18" t="s">
        <v>172</v>
      </c>
      <c r="BM117" s="18" t="s">
        <v>218</v>
      </c>
    </row>
    <row r="118" spans="2:47" s="1" customFormat="1" ht="13.5">
      <c r="B118" s="35"/>
      <c r="D118" s="178" t="s">
        <v>1413</v>
      </c>
      <c r="F118" s="179" t="s">
        <v>219</v>
      </c>
      <c r="I118" s="134"/>
      <c r="L118" s="35"/>
      <c r="M118" s="65"/>
      <c r="N118" s="36"/>
      <c r="O118" s="36"/>
      <c r="P118" s="36"/>
      <c r="Q118" s="36"/>
      <c r="R118" s="36"/>
      <c r="S118" s="36"/>
      <c r="T118" s="66"/>
      <c r="AT118" s="18" t="s">
        <v>1413</v>
      </c>
      <c r="AU118" s="18" t="s">
        <v>1360</v>
      </c>
    </row>
    <row r="119" spans="2:51" s="11" customFormat="1" ht="13.5">
      <c r="B119" s="181"/>
      <c r="D119" s="178" t="s">
        <v>1417</v>
      </c>
      <c r="E119" s="190" t="s">
        <v>1299</v>
      </c>
      <c r="F119" s="199" t="s">
        <v>205</v>
      </c>
      <c r="H119" s="200">
        <v>1</v>
      </c>
      <c r="I119" s="186"/>
      <c r="L119" s="181"/>
      <c r="M119" s="187"/>
      <c r="N119" s="188"/>
      <c r="O119" s="188"/>
      <c r="P119" s="188"/>
      <c r="Q119" s="188"/>
      <c r="R119" s="188"/>
      <c r="S119" s="188"/>
      <c r="T119" s="189"/>
      <c r="AT119" s="190" t="s">
        <v>1417</v>
      </c>
      <c r="AU119" s="190" t="s">
        <v>1360</v>
      </c>
      <c r="AV119" s="11" t="s">
        <v>1360</v>
      </c>
      <c r="AW119" s="11" t="s">
        <v>1316</v>
      </c>
      <c r="AX119" s="11" t="s">
        <v>1352</v>
      </c>
      <c r="AY119" s="190" t="s">
        <v>1404</v>
      </c>
    </row>
    <row r="120" spans="2:51" s="11" customFormat="1" ht="13.5">
      <c r="B120" s="181"/>
      <c r="D120" s="178" t="s">
        <v>1417</v>
      </c>
      <c r="E120" s="190" t="s">
        <v>1299</v>
      </c>
      <c r="F120" s="199" t="s">
        <v>206</v>
      </c>
      <c r="H120" s="200">
        <v>1</v>
      </c>
      <c r="I120" s="186"/>
      <c r="L120" s="181"/>
      <c r="M120" s="187"/>
      <c r="N120" s="188"/>
      <c r="O120" s="188"/>
      <c r="P120" s="188"/>
      <c r="Q120" s="188"/>
      <c r="R120" s="188"/>
      <c r="S120" s="188"/>
      <c r="T120" s="189"/>
      <c r="AT120" s="190" t="s">
        <v>1417</v>
      </c>
      <c r="AU120" s="190" t="s">
        <v>1360</v>
      </c>
      <c r="AV120" s="11" t="s">
        <v>1360</v>
      </c>
      <c r="AW120" s="11" t="s">
        <v>1316</v>
      </c>
      <c r="AX120" s="11" t="s">
        <v>1352</v>
      </c>
      <c r="AY120" s="190" t="s">
        <v>1404</v>
      </c>
    </row>
    <row r="121" spans="2:51" s="13" customFormat="1" ht="13.5">
      <c r="B121" s="201"/>
      <c r="D121" s="178" t="s">
        <v>1417</v>
      </c>
      <c r="E121" s="224" t="s">
        <v>1299</v>
      </c>
      <c r="F121" s="225" t="s">
        <v>1436</v>
      </c>
      <c r="H121" s="226">
        <v>2</v>
      </c>
      <c r="I121" s="205"/>
      <c r="L121" s="201"/>
      <c r="M121" s="206"/>
      <c r="N121" s="207"/>
      <c r="O121" s="207"/>
      <c r="P121" s="207"/>
      <c r="Q121" s="207"/>
      <c r="R121" s="207"/>
      <c r="S121" s="207"/>
      <c r="T121" s="208"/>
      <c r="AT121" s="209" t="s">
        <v>1417</v>
      </c>
      <c r="AU121" s="209" t="s">
        <v>1360</v>
      </c>
      <c r="AV121" s="13" t="s">
        <v>1411</v>
      </c>
      <c r="AW121" s="13" t="s">
        <v>1316</v>
      </c>
      <c r="AX121" s="13" t="s">
        <v>1300</v>
      </c>
      <c r="AY121" s="209" t="s">
        <v>1404</v>
      </c>
    </row>
    <row r="122" spans="2:63" s="10" customFormat="1" ht="29.25" customHeight="1">
      <c r="B122" s="151"/>
      <c r="D122" s="162" t="s">
        <v>1351</v>
      </c>
      <c r="E122" s="163" t="s">
        <v>220</v>
      </c>
      <c r="F122" s="163" t="s">
        <v>221</v>
      </c>
      <c r="I122" s="154"/>
      <c r="J122" s="164">
        <f>BK122</f>
        <v>0</v>
      </c>
      <c r="L122" s="151"/>
      <c r="M122" s="156"/>
      <c r="N122" s="157"/>
      <c r="O122" s="157"/>
      <c r="P122" s="158">
        <f>SUM(P123:P128)</f>
        <v>0</v>
      </c>
      <c r="Q122" s="157"/>
      <c r="R122" s="158">
        <f>SUM(R123:R128)</f>
        <v>0</v>
      </c>
      <c r="S122" s="157"/>
      <c r="T122" s="159">
        <f>SUM(T123:T128)</f>
        <v>0</v>
      </c>
      <c r="AR122" s="152" t="s">
        <v>1441</v>
      </c>
      <c r="AT122" s="160" t="s">
        <v>1351</v>
      </c>
      <c r="AU122" s="160" t="s">
        <v>1300</v>
      </c>
      <c r="AY122" s="152" t="s">
        <v>1404</v>
      </c>
      <c r="BK122" s="161">
        <f>SUM(BK123:BK128)</f>
        <v>0</v>
      </c>
    </row>
    <row r="123" spans="2:65" s="1" customFormat="1" ht="22.5" customHeight="1">
      <c r="B123" s="165"/>
      <c r="C123" s="166" t="s">
        <v>1474</v>
      </c>
      <c r="D123" s="166" t="s">
        <v>1406</v>
      </c>
      <c r="E123" s="167" t="s">
        <v>222</v>
      </c>
      <c r="F123" s="168" t="s">
        <v>223</v>
      </c>
      <c r="G123" s="169" t="s">
        <v>171</v>
      </c>
      <c r="H123" s="170">
        <v>1</v>
      </c>
      <c r="I123" s="171"/>
      <c r="J123" s="172">
        <f>ROUND(I123*H123,2)</f>
        <v>0</v>
      </c>
      <c r="K123" s="168" t="s">
        <v>1410</v>
      </c>
      <c r="L123" s="35"/>
      <c r="M123" s="173" t="s">
        <v>1299</v>
      </c>
      <c r="N123" s="174" t="s">
        <v>1323</v>
      </c>
      <c r="O123" s="36"/>
      <c r="P123" s="175">
        <f>O123*H123</f>
        <v>0</v>
      </c>
      <c r="Q123" s="175">
        <v>0</v>
      </c>
      <c r="R123" s="175">
        <f>Q123*H123</f>
        <v>0</v>
      </c>
      <c r="S123" s="175">
        <v>0</v>
      </c>
      <c r="T123" s="176">
        <f>S123*H123</f>
        <v>0</v>
      </c>
      <c r="AR123" s="18" t="s">
        <v>172</v>
      </c>
      <c r="AT123" s="18" t="s">
        <v>1406</v>
      </c>
      <c r="AU123" s="18" t="s">
        <v>1360</v>
      </c>
      <c r="AY123" s="18" t="s">
        <v>1404</v>
      </c>
      <c r="BE123" s="177">
        <f>IF(N123="základní",J123,0)</f>
        <v>0</v>
      </c>
      <c r="BF123" s="177">
        <f>IF(N123="snížená",J123,0)</f>
        <v>0</v>
      </c>
      <c r="BG123" s="177">
        <f>IF(N123="zákl. přenesená",J123,0)</f>
        <v>0</v>
      </c>
      <c r="BH123" s="177">
        <f>IF(N123="sníž. přenesená",J123,0)</f>
        <v>0</v>
      </c>
      <c r="BI123" s="177">
        <f>IF(N123="nulová",J123,0)</f>
        <v>0</v>
      </c>
      <c r="BJ123" s="18" t="s">
        <v>1300</v>
      </c>
      <c r="BK123" s="177">
        <f>ROUND(I123*H123,2)</f>
        <v>0</v>
      </c>
      <c r="BL123" s="18" t="s">
        <v>172</v>
      </c>
      <c r="BM123" s="18" t="s">
        <v>224</v>
      </c>
    </row>
    <row r="124" spans="2:47" s="1" customFormat="1" ht="13.5">
      <c r="B124" s="35"/>
      <c r="D124" s="178" t="s">
        <v>1413</v>
      </c>
      <c r="F124" s="179" t="s">
        <v>225</v>
      </c>
      <c r="I124" s="134"/>
      <c r="L124" s="35"/>
      <c r="M124" s="65"/>
      <c r="N124" s="36"/>
      <c r="O124" s="36"/>
      <c r="P124" s="36"/>
      <c r="Q124" s="36"/>
      <c r="R124" s="36"/>
      <c r="S124" s="36"/>
      <c r="T124" s="66"/>
      <c r="AT124" s="18" t="s">
        <v>1413</v>
      </c>
      <c r="AU124" s="18" t="s">
        <v>1360</v>
      </c>
    </row>
    <row r="125" spans="2:51" s="11" customFormat="1" ht="13.5">
      <c r="B125" s="181"/>
      <c r="D125" s="182" t="s">
        <v>1417</v>
      </c>
      <c r="E125" s="183" t="s">
        <v>1299</v>
      </c>
      <c r="F125" s="184" t="s">
        <v>226</v>
      </c>
      <c r="H125" s="185">
        <v>1</v>
      </c>
      <c r="I125" s="186"/>
      <c r="L125" s="181"/>
      <c r="M125" s="187"/>
      <c r="N125" s="188"/>
      <c r="O125" s="188"/>
      <c r="P125" s="188"/>
      <c r="Q125" s="188"/>
      <c r="R125" s="188"/>
      <c r="S125" s="188"/>
      <c r="T125" s="189"/>
      <c r="AT125" s="190" t="s">
        <v>1417</v>
      </c>
      <c r="AU125" s="190" t="s">
        <v>1360</v>
      </c>
      <c r="AV125" s="11" t="s">
        <v>1360</v>
      </c>
      <c r="AW125" s="11" t="s">
        <v>1316</v>
      </c>
      <c r="AX125" s="11" t="s">
        <v>1300</v>
      </c>
      <c r="AY125" s="190" t="s">
        <v>1404</v>
      </c>
    </row>
    <row r="126" spans="2:65" s="1" customFormat="1" ht="22.5" customHeight="1">
      <c r="B126" s="165"/>
      <c r="C126" s="166" t="s">
        <v>1305</v>
      </c>
      <c r="D126" s="166" t="s">
        <v>1406</v>
      </c>
      <c r="E126" s="167" t="s">
        <v>227</v>
      </c>
      <c r="F126" s="168" t="s">
        <v>228</v>
      </c>
      <c r="G126" s="169" t="s">
        <v>171</v>
      </c>
      <c r="H126" s="170">
        <v>1</v>
      </c>
      <c r="I126" s="171"/>
      <c r="J126" s="172">
        <f>ROUND(I126*H126,2)</f>
        <v>0</v>
      </c>
      <c r="K126" s="168" t="s">
        <v>1410</v>
      </c>
      <c r="L126" s="35"/>
      <c r="M126" s="173" t="s">
        <v>1299</v>
      </c>
      <c r="N126" s="174" t="s">
        <v>1323</v>
      </c>
      <c r="O126" s="36"/>
      <c r="P126" s="175">
        <f>O126*H126</f>
        <v>0</v>
      </c>
      <c r="Q126" s="175">
        <v>0</v>
      </c>
      <c r="R126" s="175">
        <f>Q126*H126</f>
        <v>0</v>
      </c>
      <c r="S126" s="175">
        <v>0</v>
      </c>
      <c r="T126" s="176">
        <f>S126*H126</f>
        <v>0</v>
      </c>
      <c r="AR126" s="18" t="s">
        <v>172</v>
      </c>
      <c r="AT126" s="18" t="s">
        <v>1406</v>
      </c>
      <c r="AU126" s="18" t="s">
        <v>1360</v>
      </c>
      <c r="AY126" s="18" t="s">
        <v>1404</v>
      </c>
      <c r="BE126" s="177">
        <f>IF(N126="základní",J126,0)</f>
        <v>0</v>
      </c>
      <c r="BF126" s="177">
        <f>IF(N126="snížená",J126,0)</f>
        <v>0</v>
      </c>
      <c r="BG126" s="177">
        <f>IF(N126="zákl. přenesená",J126,0)</f>
        <v>0</v>
      </c>
      <c r="BH126" s="177">
        <f>IF(N126="sníž. přenesená",J126,0)</f>
        <v>0</v>
      </c>
      <c r="BI126" s="177">
        <f>IF(N126="nulová",J126,0)</f>
        <v>0</v>
      </c>
      <c r="BJ126" s="18" t="s">
        <v>1300</v>
      </c>
      <c r="BK126" s="177">
        <f>ROUND(I126*H126,2)</f>
        <v>0</v>
      </c>
      <c r="BL126" s="18" t="s">
        <v>172</v>
      </c>
      <c r="BM126" s="18" t="s">
        <v>229</v>
      </c>
    </row>
    <row r="127" spans="2:47" s="1" customFormat="1" ht="13.5">
      <c r="B127" s="35"/>
      <c r="D127" s="178" t="s">
        <v>1413</v>
      </c>
      <c r="F127" s="179" t="s">
        <v>230</v>
      </c>
      <c r="I127" s="134"/>
      <c r="L127" s="35"/>
      <c r="M127" s="65"/>
      <c r="N127" s="36"/>
      <c r="O127" s="36"/>
      <c r="P127" s="36"/>
      <c r="Q127" s="36"/>
      <c r="R127" s="36"/>
      <c r="S127" s="36"/>
      <c r="T127" s="66"/>
      <c r="AT127" s="18" t="s">
        <v>1413</v>
      </c>
      <c r="AU127" s="18" t="s">
        <v>1360</v>
      </c>
    </row>
    <row r="128" spans="2:51" s="11" customFormat="1" ht="13.5">
      <c r="B128" s="181"/>
      <c r="D128" s="178" t="s">
        <v>1417</v>
      </c>
      <c r="E128" s="190" t="s">
        <v>1299</v>
      </c>
      <c r="F128" s="199" t="s">
        <v>231</v>
      </c>
      <c r="H128" s="200">
        <v>1</v>
      </c>
      <c r="I128" s="186"/>
      <c r="L128" s="181"/>
      <c r="M128" s="187"/>
      <c r="N128" s="188"/>
      <c r="O128" s="188"/>
      <c r="P128" s="188"/>
      <c r="Q128" s="188"/>
      <c r="R128" s="188"/>
      <c r="S128" s="188"/>
      <c r="T128" s="189"/>
      <c r="AT128" s="190" t="s">
        <v>1417</v>
      </c>
      <c r="AU128" s="190" t="s">
        <v>1360</v>
      </c>
      <c r="AV128" s="11" t="s">
        <v>1360</v>
      </c>
      <c r="AW128" s="11" t="s">
        <v>1316</v>
      </c>
      <c r="AX128" s="11" t="s">
        <v>1300</v>
      </c>
      <c r="AY128" s="190" t="s">
        <v>1404</v>
      </c>
    </row>
    <row r="129" spans="2:63" s="10" customFormat="1" ht="29.25" customHeight="1">
      <c r="B129" s="151"/>
      <c r="D129" s="162" t="s">
        <v>1351</v>
      </c>
      <c r="E129" s="163" t="s">
        <v>232</v>
      </c>
      <c r="F129" s="163" t="s">
        <v>233</v>
      </c>
      <c r="I129" s="154"/>
      <c r="J129" s="164">
        <f>BK129</f>
        <v>0</v>
      </c>
      <c r="L129" s="151"/>
      <c r="M129" s="156"/>
      <c r="N129" s="157"/>
      <c r="O129" s="157"/>
      <c r="P129" s="158">
        <f>SUM(P130:P139)</f>
        <v>0</v>
      </c>
      <c r="Q129" s="157"/>
      <c r="R129" s="158">
        <f>SUM(R130:R139)</f>
        <v>0</v>
      </c>
      <c r="S129" s="157"/>
      <c r="T129" s="159">
        <f>SUM(T130:T139)</f>
        <v>0</v>
      </c>
      <c r="AR129" s="152" t="s">
        <v>1441</v>
      </c>
      <c r="AT129" s="160" t="s">
        <v>1351</v>
      </c>
      <c r="AU129" s="160" t="s">
        <v>1300</v>
      </c>
      <c r="AY129" s="152" t="s">
        <v>1404</v>
      </c>
      <c r="BK129" s="161">
        <f>SUM(BK130:BK139)</f>
        <v>0</v>
      </c>
    </row>
    <row r="130" spans="2:65" s="1" customFormat="1" ht="22.5" customHeight="1">
      <c r="B130" s="165"/>
      <c r="C130" s="166" t="s">
        <v>1488</v>
      </c>
      <c r="D130" s="166" t="s">
        <v>1406</v>
      </c>
      <c r="E130" s="167" t="s">
        <v>234</v>
      </c>
      <c r="F130" s="168" t="s">
        <v>235</v>
      </c>
      <c r="G130" s="169" t="s">
        <v>1409</v>
      </c>
      <c r="H130" s="170">
        <v>2700</v>
      </c>
      <c r="I130" s="171"/>
      <c r="J130" s="172">
        <f>ROUND(I130*H130,2)</f>
        <v>0</v>
      </c>
      <c r="K130" s="168" t="s">
        <v>1299</v>
      </c>
      <c r="L130" s="35"/>
      <c r="M130" s="173" t="s">
        <v>1299</v>
      </c>
      <c r="N130" s="174" t="s">
        <v>1323</v>
      </c>
      <c r="O130" s="36"/>
      <c r="P130" s="175">
        <f>O130*H130</f>
        <v>0</v>
      </c>
      <c r="Q130" s="175">
        <v>0</v>
      </c>
      <c r="R130" s="175">
        <f>Q130*H130</f>
        <v>0</v>
      </c>
      <c r="S130" s="175">
        <v>0</v>
      </c>
      <c r="T130" s="176">
        <f>S130*H130</f>
        <v>0</v>
      </c>
      <c r="AR130" s="18" t="s">
        <v>172</v>
      </c>
      <c r="AT130" s="18" t="s">
        <v>1406</v>
      </c>
      <c r="AU130" s="18" t="s">
        <v>1360</v>
      </c>
      <c r="AY130" s="18" t="s">
        <v>1404</v>
      </c>
      <c r="BE130" s="177">
        <f>IF(N130="základní",J130,0)</f>
        <v>0</v>
      </c>
      <c r="BF130" s="177">
        <f>IF(N130="snížená",J130,0)</f>
        <v>0</v>
      </c>
      <c r="BG130" s="177">
        <f>IF(N130="zákl. přenesená",J130,0)</f>
        <v>0</v>
      </c>
      <c r="BH130" s="177">
        <f>IF(N130="sníž. přenesená",J130,0)</f>
        <v>0</v>
      </c>
      <c r="BI130" s="177">
        <f>IF(N130="nulová",J130,0)</f>
        <v>0</v>
      </c>
      <c r="BJ130" s="18" t="s">
        <v>1300</v>
      </c>
      <c r="BK130" s="177">
        <f>ROUND(I130*H130,2)</f>
        <v>0</v>
      </c>
      <c r="BL130" s="18" t="s">
        <v>172</v>
      </c>
      <c r="BM130" s="18" t="s">
        <v>236</v>
      </c>
    </row>
    <row r="131" spans="2:51" s="12" customFormat="1" ht="13.5">
      <c r="B131" s="191"/>
      <c r="D131" s="178" t="s">
        <v>1417</v>
      </c>
      <c r="E131" s="192" t="s">
        <v>1299</v>
      </c>
      <c r="F131" s="193" t="s">
        <v>237</v>
      </c>
      <c r="H131" s="194" t="s">
        <v>1299</v>
      </c>
      <c r="I131" s="195"/>
      <c r="L131" s="191"/>
      <c r="M131" s="196"/>
      <c r="N131" s="197"/>
      <c r="O131" s="197"/>
      <c r="P131" s="197"/>
      <c r="Q131" s="197"/>
      <c r="R131" s="197"/>
      <c r="S131" s="197"/>
      <c r="T131" s="198"/>
      <c r="AT131" s="194" t="s">
        <v>1417</v>
      </c>
      <c r="AU131" s="194" t="s">
        <v>1360</v>
      </c>
      <c r="AV131" s="12" t="s">
        <v>1300</v>
      </c>
      <c r="AW131" s="12" t="s">
        <v>1316</v>
      </c>
      <c r="AX131" s="12" t="s">
        <v>1352</v>
      </c>
      <c r="AY131" s="194" t="s">
        <v>1404</v>
      </c>
    </row>
    <row r="132" spans="2:51" s="12" customFormat="1" ht="13.5">
      <c r="B132" s="191"/>
      <c r="D132" s="178" t="s">
        <v>1417</v>
      </c>
      <c r="E132" s="192" t="s">
        <v>1299</v>
      </c>
      <c r="F132" s="193" t="s">
        <v>238</v>
      </c>
      <c r="H132" s="194" t="s">
        <v>1299</v>
      </c>
      <c r="I132" s="195"/>
      <c r="L132" s="191"/>
      <c r="M132" s="196"/>
      <c r="N132" s="197"/>
      <c r="O132" s="197"/>
      <c r="P132" s="197"/>
      <c r="Q132" s="197"/>
      <c r="R132" s="197"/>
      <c r="S132" s="197"/>
      <c r="T132" s="198"/>
      <c r="AT132" s="194" t="s">
        <v>1417</v>
      </c>
      <c r="AU132" s="194" t="s">
        <v>1360</v>
      </c>
      <c r="AV132" s="12" t="s">
        <v>1300</v>
      </c>
      <c r="AW132" s="12" t="s">
        <v>1316</v>
      </c>
      <c r="AX132" s="12" t="s">
        <v>1352</v>
      </c>
      <c r="AY132" s="194" t="s">
        <v>1404</v>
      </c>
    </row>
    <row r="133" spans="2:51" s="12" customFormat="1" ht="13.5">
      <c r="B133" s="191"/>
      <c r="D133" s="178" t="s">
        <v>1417</v>
      </c>
      <c r="E133" s="192" t="s">
        <v>1299</v>
      </c>
      <c r="F133" s="193" t="s">
        <v>239</v>
      </c>
      <c r="H133" s="194" t="s">
        <v>1299</v>
      </c>
      <c r="I133" s="195"/>
      <c r="L133" s="191"/>
      <c r="M133" s="196"/>
      <c r="N133" s="197"/>
      <c r="O133" s="197"/>
      <c r="P133" s="197"/>
      <c r="Q133" s="197"/>
      <c r="R133" s="197"/>
      <c r="S133" s="197"/>
      <c r="T133" s="198"/>
      <c r="AT133" s="194" t="s">
        <v>1417</v>
      </c>
      <c r="AU133" s="194" t="s">
        <v>1360</v>
      </c>
      <c r="AV133" s="12" t="s">
        <v>1300</v>
      </c>
      <c r="AW133" s="12" t="s">
        <v>1316</v>
      </c>
      <c r="AX133" s="12" t="s">
        <v>1352</v>
      </c>
      <c r="AY133" s="194" t="s">
        <v>1404</v>
      </c>
    </row>
    <row r="134" spans="2:51" s="12" customFormat="1" ht="13.5">
      <c r="B134" s="191"/>
      <c r="D134" s="178" t="s">
        <v>1417</v>
      </c>
      <c r="E134" s="192" t="s">
        <v>1299</v>
      </c>
      <c r="F134" s="193" t="s">
        <v>240</v>
      </c>
      <c r="H134" s="194" t="s">
        <v>1299</v>
      </c>
      <c r="I134" s="195"/>
      <c r="L134" s="191"/>
      <c r="M134" s="196"/>
      <c r="N134" s="197"/>
      <c r="O134" s="197"/>
      <c r="P134" s="197"/>
      <c r="Q134" s="197"/>
      <c r="R134" s="197"/>
      <c r="S134" s="197"/>
      <c r="T134" s="198"/>
      <c r="AT134" s="194" t="s">
        <v>1417</v>
      </c>
      <c r="AU134" s="194" t="s">
        <v>1360</v>
      </c>
      <c r="AV134" s="12" t="s">
        <v>1300</v>
      </c>
      <c r="AW134" s="12" t="s">
        <v>1316</v>
      </c>
      <c r="AX134" s="12" t="s">
        <v>1352</v>
      </c>
      <c r="AY134" s="194" t="s">
        <v>1404</v>
      </c>
    </row>
    <row r="135" spans="2:51" s="12" customFormat="1" ht="27">
      <c r="B135" s="191"/>
      <c r="D135" s="178" t="s">
        <v>1417</v>
      </c>
      <c r="E135" s="192" t="s">
        <v>1299</v>
      </c>
      <c r="F135" s="193" t="s">
        <v>241</v>
      </c>
      <c r="H135" s="194" t="s">
        <v>1299</v>
      </c>
      <c r="I135" s="195"/>
      <c r="L135" s="191"/>
      <c r="M135" s="196"/>
      <c r="N135" s="197"/>
      <c r="O135" s="197"/>
      <c r="P135" s="197"/>
      <c r="Q135" s="197"/>
      <c r="R135" s="197"/>
      <c r="S135" s="197"/>
      <c r="T135" s="198"/>
      <c r="AT135" s="194" t="s">
        <v>1417</v>
      </c>
      <c r="AU135" s="194" t="s">
        <v>1360</v>
      </c>
      <c r="AV135" s="12" t="s">
        <v>1300</v>
      </c>
      <c r="AW135" s="12" t="s">
        <v>1316</v>
      </c>
      <c r="AX135" s="12" t="s">
        <v>1352</v>
      </c>
      <c r="AY135" s="194" t="s">
        <v>1404</v>
      </c>
    </row>
    <row r="136" spans="2:51" s="12" customFormat="1" ht="13.5">
      <c r="B136" s="191"/>
      <c r="D136" s="178" t="s">
        <v>1417</v>
      </c>
      <c r="E136" s="192" t="s">
        <v>1299</v>
      </c>
      <c r="F136" s="193" t="s">
        <v>242</v>
      </c>
      <c r="H136" s="194" t="s">
        <v>1299</v>
      </c>
      <c r="I136" s="195"/>
      <c r="L136" s="191"/>
      <c r="M136" s="196"/>
      <c r="N136" s="197"/>
      <c r="O136" s="197"/>
      <c r="P136" s="197"/>
      <c r="Q136" s="197"/>
      <c r="R136" s="197"/>
      <c r="S136" s="197"/>
      <c r="T136" s="198"/>
      <c r="AT136" s="194" t="s">
        <v>1417</v>
      </c>
      <c r="AU136" s="194" t="s">
        <v>1360</v>
      </c>
      <c r="AV136" s="12" t="s">
        <v>1300</v>
      </c>
      <c r="AW136" s="12" t="s">
        <v>1316</v>
      </c>
      <c r="AX136" s="12" t="s">
        <v>1352</v>
      </c>
      <c r="AY136" s="194" t="s">
        <v>1404</v>
      </c>
    </row>
    <row r="137" spans="2:51" s="11" customFormat="1" ht="13.5">
      <c r="B137" s="181"/>
      <c r="D137" s="178" t="s">
        <v>1417</v>
      </c>
      <c r="E137" s="190" t="s">
        <v>1299</v>
      </c>
      <c r="F137" s="199" t="s">
        <v>243</v>
      </c>
      <c r="H137" s="200">
        <v>2700</v>
      </c>
      <c r="I137" s="186"/>
      <c r="L137" s="181"/>
      <c r="M137" s="187"/>
      <c r="N137" s="188"/>
      <c r="O137" s="188"/>
      <c r="P137" s="188"/>
      <c r="Q137" s="188"/>
      <c r="R137" s="188"/>
      <c r="S137" s="188"/>
      <c r="T137" s="189"/>
      <c r="AT137" s="190" t="s">
        <v>1417</v>
      </c>
      <c r="AU137" s="190" t="s">
        <v>1360</v>
      </c>
      <c r="AV137" s="11" t="s">
        <v>1360</v>
      </c>
      <c r="AW137" s="11" t="s">
        <v>1316</v>
      </c>
      <c r="AX137" s="11" t="s">
        <v>1300</v>
      </c>
      <c r="AY137" s="190" t="s">
        <v>1404</v>
      </c>
    </row>
    <row r="138" spans="2:51" s="12" customFormat="1" ht="27">
      <c r="B138" s="191"/>
      <c r="D138" s="178" t="s">
        <v>1417</v>
      </c>
      <c r="E138" s="192" t="s">
        <v>1299</v>
      </c>
      <c r="F138" s="193" t="s">
        <v>244</v>
      </c>
      <c r="H138" s="194" t="s">
        <v>1299</v>
      </c>
      <c r="I138" s="195"/>
      <c r="L138" s="191"/>
      <c r="M138" s="196"/>
      <c r="N138" s="197"/>
      <c r="O138" s="197"/>
      <c r="P138" s="197"/>
      <c r="Q138" s="197"/>
      <c r="R138" s="197"/>
      <c r="S138" s="197"/>
      <c r="T138" s="198"/>
      <c r="AT138" s="194" t="s">
        <v>1417</v>
      </c>
      <c r="AU138" s="194" t="s">
        <v>1360</v>
      </c>
      <c r="AV138" s="12" t="s">
        <v>1300</v>
      </c>
      <c r="AW138" s="12" t="s">
        <v>1316</v>
      </c>
      <c r="AX138" s="12" t="s">
        <v>1352</v>
      </c>
      <c r="AY138" s="194" t="s">
        <v>1404</v>
      </c>
    </row>
    <row r="139" spans="2:51" s="12" customFormat="1" ht="27">
      <c r="B139" s="191"/>
      <c r="D139" s="178" t="s">
        <v>1417</v>
      </c>
      <c r="E139" s="192" t="s">
        <v>1299</v>
      </c>
      <c r="F139" s="193" t="s">
        <v>245</v>
      </c>
      <c r="H139" s="194" t="s">
        <v>1299</v>
      </c>
      <c r="I139" s="195"/>
      <c r="L139" s="191"/>
      <c r="M139" s="240"/>
      <c r="N139" s="241"/>
      <c r="O139" s="241"/>
      <c r="P139" s="241"/>
      <c r="Q139" s="241"/>
      <c r="R139" s="241"/>
      <c r="S139" s="241"/>
      <c r="T139" s="242"/>
      <c r="AT139" s="194" t="s">
        <v>1417</v>
      </c>
      <c r="AU139" s="194" t="s">
        <v>1360</v>
      </c>
      <c r="AV139" s="12" t="s">
        <v>1300</v>
      </c>
      <c r="AW139" s="12" t="s">
        <v>1316</v>
      </c>
      <c r="AX139" s="12" t="s">
        <v>1352</v>
      </c>
      <c r="AY139" s="194" t="s">
        <v>1404</v>
      </c>
    </row>
    <row r="140" spans="2:12" s="1" customFormat="1" ht="6.75" customHeight="1">
      <c r="B140" s="51"/>
      <c r="C140" s="52"/>
      <c r="D140" s="52"/>
      <c r="E140" s="52"/>
      <c r="F140" s="52"/>
      <c r="G140" s="52"/>
      <c r="H140" s="52"/>
      <c r="I140" s="113"/>
      <c r="J140" s="52"/>
      <c r="K140" s="52"/>
      <c r="L140" s="35"/>
    </row>
    <row r="730" ht="13.5">
      <c r="AT730" s="231"/>
    </row>
  </sheetData>
  <sheetProtection password="CC35" sheet="1" objects="1" scenarios="1" formatColumns="0" formatRows="0" sort="0" autoFilter="0"/>
  <autoFilter ref="C80:K80"/>
  <mergeCells count="9">
    <mergeCell ref="L2:V2"/>
    <mergeCell ref="E47:H47"/>
    <mergeCell ref="E71:H71"/>
    <mergeCell ref="E73:H73"/>
    <mergeCell ref="G1:H1"/>
    <mergeCell ref="E7:H7"/>
    <mergeCell ref="E9:H9"/>
    <mergeCell ref="E24:H24"/>
    <mergeCell ref="E45:H45"/>
  </mergeCells>
  <hyperlinks>
    <hyperlink ref="F1:G1" location="C2" tooltip="Krycí list soupisu" display="1) Krycí list soupisu"/>
    <hyperlink ref="G1:H1" location="C54" tooltip="Rekapitulace" display="2) Rekapitulace"/>
    <hyperlink ref="J1" location="C80"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1"/>
  <headerFooter alignWithMargins="0">
    <oddFooter>&amp;CStrana &amp;P z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B2:K212"/>
  <sheetViews>
    <sheetView showGridLines="0" workbookViewId="0" topLeftCell="A1">
      <selection activeCell="A1" sqref="A1"/>
    </sheetView>
  </sheetViews>
  <sheetFormatPr defaultColWidth="9.33203125" defaultRowHeight="13.5"/>
  <cols>
    <col min="1" max="1" width="8.33203125" style="288" customWidth="1"/>
    <col min="2" max="2" width="1.66796875" style="288" customWidth="1"/>
    <col min="3" max="4" width="5" style="288" customWidth="1"/>
    <col min="5" max="5" width="11.66015625" style="288" customWidth="1"/>
    <col min="6" max="6" width="9.16015625" style="288" customWidth="1"/>
    <col min="7" max="7" width="5" style="288" customWidth="1"/>
    <col min="8" max="8" width="77.83203125" style="288" customWidth="1"/>
    <col min="9" max="10" width="20" style="288" customWidth="1"/>
    <col min="11" max="11" width="1.66796875" style="288" customWidth="1"/>
    <col min="12" max="16384" width="9.33203125" style="288" customWidth="1"/>
  </cols>
  <sheetData>
    <row r="1" ht="37.5" customHeight="1"/>
    <row r="2" spans="2:11" ht="7.5" customHeight="1">
      <c r="B2" s="289"/>
      <c r="C2" s="290"/>
      <c r="D2" s="290"/>
      <c r="E2" s="290"/>
      <c r="F2" s="290"/>
      <c r="G2" s="290"/>
      <c r="H2" s="290"/>
      <c r="I2" s="290"/>
      <c r="J2" s="290"/>
      <c r="K2" s="291"/>
    </row>
    <row r="3" spans="2:11" s="295" customFormat="1" ht="45" customHeight="1">
      <c r="B3" s="292"/>
      <c r="C3" s="293" t="s">
        <v>253</v>
      </c>
      <c r="D3" s="293"/>
      <c r="E3" s="293"/>
      <c r="F3" s="293"/>
      <c r="G3" s="293"/>
      <c r="H3" s="293"/>
      <c r="I3" s="293"/>
      <c r="J3" s="293"/>
      <c r="K3" s="294"/>
    </row>
    <row r="4" spans="2:11" ht="25.5" customHeight="1">
      <c r="B4" s="296"/>
      <c r="C4" s="297" t="s">
        <v>254</v>
      </c>
      <c r="D4" s="297"/>
      <c r="E4" s="297"/>
      <c r="F4" s="297"/>
      <c r="G4" s="297"/>
      <c r="H4" s="297"/>
      <c r="I4" s="297"/>
      <c r="J4" s="297"/>
      <c r="K4" s="298"/>
    </row>
    <row r="5" spans="2:11" ht="5.25" customHeight="1">
      <c r="B5" s="296"/>
      <c r="C5" s="299"/>
      <c r="D5" s="299"/>
      <c r="E5" s="299"/>
      <c r="F5" s="299"/>
      <c r="G5" s="299"/>
      <c r="H5" s="299"/>
      <c r="I5" s="299"/>
      <c r="J5" s="299"/>
      <c r="K5" s="298"/>
    </row>
    <row r="6" spans="2:11" ht="15" customHeight="1">
      <c r="B6" s="296"/>
      <c r="C6" s="300" t="s">
        <v>255</v>
      </c>
      <c r="D6" s="300"/>
      <c r="E6" s="300"/>
      <c r="F6" s="300"/>
      <c r="G6" s="300"/>
      <c r="H6" s="300"/>
      <c r="I6" s="300"/>
      <c r="J6" s="300"/>
      <c r="K6" s="298"/>
    </row>
    <row r="7" spans="2:11" ht="15" customHeight="1">
      <c r="B7" s="301"/>
      <c r="C7" s="300" t="s">
        <v>256</v>
      </c>
      <c r="D7" s="300"/>
      <c r="E7" s="300"/>
      <c r="F7" s="300"/>
      <c r="G7" s="300"/>
      <c r="H7" s="300"/>
      <c r="I7" s="300"/>
      <c r="J7" s="300"/>
      <c r="K7" s="298"/>
    </row>
    <row r="8" spans="2:11" ht="12.75" customHeight="1">
      <c r="B8" s="301"/>
      <c r="C8" s="302"/>
      <c r="D8" s="302"/>
      <c r="E8" s="302"/>
      <c r="F8" s="302"/>
      <c r="G8" s="302"/>
      <c r="H8" s="302"/>
      <c r="I8" s="302"/>
      <c r="J8" s="302"/>
      <c r="K8" s="298"/>
    </row>
    <row r="9" spans="2:11" ht="15" customHeight="1">
      <c r="B9" s="301"/>
      <c r="C9" s="300" t="s">
        <v>421</v>
      </c>
      <c r="D9" s="300"/>
      <c r="E9" s="300"/>
      <c r="F9" s="300"/>
      <c r="G9" s="300"/>
      <c r="H9" s="300"/>
      <c r="I9" s="300"/>
      <c r="J9" s="300"/>
      <c r="K9" s="298"/>
    </row>
    <row r="10" spans="2:11" ht="15" customHeight="1">
      <c r="B10" s="301"/>
      <c r="C10" s="302"/>
      <c r="D10" s="300" t="s">
        <v>422</v>
      </c>
      <c r="E10" s="300"/>
      <c r="F10" s="300"/>
      <c r="G10" s="300"/>
      <c r="H10" s="300"/>
      <c r="I10" s="300"/>
      <c r="J10" s="300"/>
      <c r="K10" s="298"/>
    </row>
    <row r="11" spans="2:11" ht="15" customHeight="1">
      <c r="B11" s="301"/>
      <c r="C11" s="303"/>
      <c r="D11" s="300" t="s">
        <v>257</v>
      </c>
      <c r="E11" s="300"/>
      <c r="F11" s="300"/>
      <c r="G11" s="300"/>
      <c r="H11" s="300"/>
      <c r="I11" s="300"/>
      <c r="J11" s="300"/>
      <c r="K11" s="298"/>
    </row>
    <row r="12" spans="2:11" ht="12.75" customHeight="1">
      <c r="B12" s="301"/>
      <c r="C12" s="303"/>
      <c r="D12" s="303"/>
      <c r="E12" s="303"/>
      <c r="F12" s="303"/>
      <c r="G12" s="303"/>
      <c r="H12" s="303"/>
      <c r="I12" s="303"/>
      <c r="J12" s="303"/>
      <c r="K12" s="298"/>
    </row>
    <row r="13" spans="2:11" ht="15" customHeight="1">
      <c r="B13" s="301"/>
      <c r="C13" s="303"/>
      <c r="D13" s="300" t="s">
        <v>423</v>
      </c>
      <c r="E13" s="300"/>
      <c r="F13" s="300"/>
      <c r="G13" s="300"/>
      <c r="H13" s="300"/>
      <c r="I13" s="300"/>
      <c r="J13" s="300"/>
      <c r="K13" s="298"/>
    </row>
    <row r="14" spans="2:11" ht="15" customHeight="1">
      <c r="B14" s="301"/>
      <c r="C14" s="303"/>
      <c r="D14" s="300" t="s">
        <v>258</v>
      </c>
      <c r="E14" s="300"/>
      <c r="F14" s="300"/>
      <c r="G14" s="300"/>
      <c r="H14" s="300"/>
      <c r="I14" s="300"/>
      <c r="J14" s="300"/>
      <c r="K14" s="298"/>
    </row>
    <row r="15" spans="2:11" ht="15" customHeight="1">
      <c r="B15" s="301"/>
      <c r="C15" s="303"/>
      <c r="D15" s="300" t="s">
        <v>259</v>
      </c>
      <c r="E15" s="300"/>
      <c r="F15" s="300"/>
      <c r="G15" s="300"/>
      <c r="H15" s="300"/>
      <c r="I15" s="300"/>
      <c r="J15" s="300"/>
      <c r="K15" s="298"/>
    </row>
    <row r="16" spans="2:11" ht="15" customHeight="1">
      <c r="B16" s="301"/>
      <c r="C16" s="303"/>
      <c r="D16" s="303"/>
      <c r="E16" s="304" t="s">
        <v>1358</v>
      </c>
      <c r="F16" s="300" t="s">
        <v>260</v>
      </c>
      <c r="G16" s="300"/>
      <c r="H16" s="300"/>
      <c r="I16" s="300"/>
      <c r="J16" s="300"/>
      <c r="K16" s="298"/>
    </row>
    <row r="17" spans="2:11" ht="15" customHeight="1">
      <c r="B17" s="301"/>
      <c r="C17" s="303"/>
      <c r="D17" s="303"/>
      <c r="E17" s="304" t="s">
        <v>261</v>
      </c>
      <c r="F17" s="300" t="s">
        <v>262</v>
      </c>
      <c r="G17" s="300"/>
      <c r="H17" s="300"/>
      <c r="I17" s="300"/>
      <c r="J17" s="300"/>
      <c r="K17" s="298"/>
    </row>
    <row r="18" spans="2:11" ht="15" customHeight="1">
      <c r="B18" s="301"/>
      <c r="C18" s="303"/>
      <c r="D18" s="303"/>
      <c r="E18" s="304" t="s">
        <v>263</v>
      </c>
      <c r="F18" s="300" t="s">
        <v>264</v>
      </c>
      <c r="G18" s="300"/>
      <c r="H18" s="300"/>
      <c r="I18" s="300"/>
      <c r="J18" s="300"/>
      <c r="K18" s="298"/>
    </row>
    <row r="19" spans="2:11" ht="15" customHeight="1">
      <c r="B19" s="301"/>
      <c r="C19" s="303"/>
      <c r="D19" s="303"/>
      <c r="E19" s="304" t="s">
        <v>1367</v>
      </c>
      <c r="F19" s="300" t="s">
        <v>265</v>
      </c>
      <c r="G19" s="300"/>
      <c r="H19" s="300"/>
      <c r="I19" s="300"/>
      <c r="J19" s="300"/>
      <c r="K19" s="298"/>
    </row>
    <row r="20" spans="2:11" ht="15" customHeight="1">
      <c r="B20" s="301"/>
      <c r="C20" s="303"/>
      <c r="D20" s="303"/>
      <c r="E20" s="304" t="s">
        <v>266</v>
      </c>
      <c r="F20" s="300" t="s">
        <v>267</v>
      </c>
      <c r="G20" s="300"/>
      <c r="H20" s="300"/>
      <c r="I20" s="300"/>
      <c r="J20" s="300"/>
      <c r="K20" s="298"/>
    </row>
    <row r="21" spans="2:11" ht="15" customHeight="1">
      <c r="B21" s="301"/>
      <c r="C21" s="303"/>
      <c r="D21" s="303"/>
      <c r="E21" s="304" t="s">
        <v>268</v>
      </c>
      <c r="F21" s="300" t="s">
        <v>269</v>
      </c>
      <c r="G21" s="300"/>
      <c r="H21" s="300"/>
      <c r="I21" s="300"/>
      <c r="J21" s="300"/>
      <c r="K21" s="298"/>
    </row>
    <row r="22" spans="2:11" ht="12.75" customHeight="1">
      <c r="B22" s="301"/>
      <c r="C22" s="303"/>
      <c r="D22" s="303"/>
      <c r="E22" s="303"/>
      <c r="F22" s="303"/>
      <c r="G22" s="303"/>
      <c r="H22" s="303"/>
      <c r="I22" s="303"/>
      <c r="J22" s="303"/>
      <c r="K22" s="298"/>
    </row>
    <row r="23" spans="2:11" ht="15" customHeight="1">
      <c r="B23" s="301"/>
      <c r="C23" s="300" t="s">
        <v>424</v>
      </c>
      <c r="D23" s="300"/>
      <c r="E23" s="300"/>
      <c r="F23" s="300"/>
      <c r="G23" s="300"/>
      <c r="H23" s="300"/>
      <c r="I23" s="300"/>
      <c r="J23" s="300"/>
      <c r="K23" s="298"/>
    </row>
    <row r="24" spans="2:11" ht="15" customHeight="1">
      <c r="B24" s="301"/>
      <c r="C24" s="300" t="s">
        <v>270</v>
      </c>
      <c r="D24" s="300"/>
      <c r="E24" s="300"/>
      <c r="F24" s="300"/>
      <c r="G24" s="300"/>
      <c r="H24" s="300"/>
      <c r="I24" s="300"/>
      <c r="J24" s="300"/>
      <c r="K24" s="298"/>
    </row>
    <row r="25" spans="2:11" ht="15" customHeight="1">
      <c r="B25" s="301"/>
      <c r="C25" s="302"/>
      <c r="D25" s="300" t="s">
        <v>425</v>
      </c>
      <c r="E25" s="300"/>
      <c r="F25" s="300"/>
      <c r="G25" s="300"/>
      <c r="H25" s="300"/>
      <c r="I25" s="300"/>
      <c r="J25" s="300"/>
      <c r="K25" s="298"/>
    </row>
    <row r="26" spans="2:11" ht="15" customHeight="1">
      <c r="B26" s="301"/>
      <c r="C26" s="303"/>
      <c r="D26" s="300" t="s">
        <v>271</v>
      </c>
      <c r="E26" s="300"/>
      <c r="F26" s="300"/>
      <c r="G26" s="300"/>
      <c r="H26" s="300"/>
      <c r="I26" s="300"/>
      <c r="J26" s="300"/>
      <c r="K26" s="298"/>
    </row>
    <row r="27" spans="2:11" ht="12.75" customHeight="1">
      <c r="B27" s="301"/>
      <c r="C27" s="303"/>
      <c r="D27" s="303"/>
      <c r="E27" s="303"/>
      <c r="F27" s="303"/>
      <c r="G27" s="303"/>
      <c r="H27" s="303"/>
      <c r="I27" s="303"/>
      <c r="J27" s="303"/>
      <c r="K27" s="298"/>
    </row>
    <row r="28" spans="2:11" ht="15" customHeight="1">
      <c r="B28" s="301"/>
      <c r="C28" s="303"/>
      <c r="D28" s="300" t="s">
        <v>426</v>
      </c>
      <c r="E28" s="300"/>
      <c r="F28" s="300"/>
      <c r="G28" s="300"/>
      <c r="H28" s="300"/>
      <c r="I28" s="300"/>
      <c r="J28" s="300"/>
      <c r="K28" s="298"/>
    </row>
    <row r="29" spans="2:11" ht="15" customHeight="1">
      <c r="B29" s="301"/>
      <c r="C29" s="303"/>
      <c r="D29" s="300" t="s">
        <v>272</v>
      </c>
      <c r="E29" s="300"/>
      <c r="F29" s="300"/>
      <c r="G29" s="300"/>
      <c r="H29" s="300"/>
      <c r="I29" s="300"/>
      <c r="J29" s="300"/>
      <c r="K29" s="298"/>
    </row>
    <row r="30" spans="2:11" ht="12.75" customHeight="1">
      <c r="B30" s="301"/>
      <c r="C30" s="303"/>
      <c r="D30" s="303"/>
      <c r="E30" s="303"/>
      <c r="F30" s="303"/>
      <c r="G30" s="303"/>
      <c r="H30" s="303"/>
      <c r="I30" s="303"/>
      <c r="J30" s="303"/>
      <c r="K30" s="298"/>
    </row>
    <row r="31" spans="2:11" ht="15" customHeight="1">
      <c r="B31" s="301"/>
      <c r="C31" s="303"/>
      <c r="D31" s="300" t="s">
        <v>427</v>
      </c>
      <c r="E31" s="300"/>
      <c r="F31" s="300"/>
      <c r="G31" s="300"/>
      <c r="H31" s="300"/>
      <c r="I31" s="300"/>
      <c r="J31" s="300"/>
      <c r="K31" s="298"/>
    </row>
    <row r="32" spans="2:11" ht="15" customHeight="1">
      <c r="B32" s="301"/>
      <c r="C32" s="303"/>
      <c r="D32" s="300" t="s">
        <v>273</v>
      </c>
      <c r="E32" s="300"/>
      <c r="F32" s="300"/>
      <c r="G32" s="300"/>
      <c r="H32" s="300"/>
      <c r="I32" s="300"/>
      <c r="J32" s="300"/>
      <c r="K32" s="298"/>
    </row>
    <row r="33" spans="2:11" ht="15" customHeight="1">
      <c r="B33" s="301"/>
      <c r="C33" s="303"/>
      <c r="D33" s="300" t="s">
        <v>274</v>
      </c>
      <c r="E33" s="300"/>
      <c r="F33" s="300"/>
      <c r="G33" s="300"/>
      <c r="H33" s="300"/>
      <c r="I33" s="300"/>
      <c r="J33" s="300"/>
      <c r="K33" s="298"/>
    </row>
    <row r="34" spans="2:11" ht="15" customHeight="1">
      <c r="B34" s="301"/>
      <c r="C34" s="303"/>
      <c r="D34" s="302"/>
      <c r="E34" s="305" t="s">
        <v>1389</v>
      </c>
      <c r="F34" s="302"/>
      <c r="G34" s="300" t="s">
        <v>275</v>
      </c>
      <c r="H34" s="300"/>
      <c r="I34" s="300"/>
      <c r="J34" s="300"/>
      <c r="K34" s="298"/>
    </row>
    <row r="35" spans="2:11" ht="30.75" customHeight="1">
      <c r="B35" s="301"/>
      <c r="C35" s="303"/>
      <c r="D35" s="302"/>
      <c r="E35" s="305" t="s">
        <v>276</v>
      </c>
      <c r="F35" s="302"/>
      <c r="G35" s="300" t="s">
        <v>277</v>
      </c>
      <c r="H35" s="300"/>
      <c r="I35" s="300"/>
      <c r="J35" s="300"/>
      <c r="K35" s="298"/>
    </row>
    <row r="36" spans="2:11" ht="15" customHeight="1">
      <c r="B36" s="301"/>
      <c r="C36" s="303"/>
      <c r="D36" s="302"/>
      <c r="E36" s="305" t="s">
        <v>1333</v>
      </c>
      <c r="F36" s="302"/>
      <c r="G36" s="300" t="s">
        <v>278</v>
      </c>
      <c r="H36" s="300"/>
      <c r="I36" s="300"/>
      <c r="J36" s="300"/>
      <c r="K36" s="298"/>
    </row>
    <row r="37" spans="2:11" ht="15" customHeight="1">
      <c r="B37" s="301"/>
      <c r="C37" s="303"/>
      <c r="D37" s="302"/>
      <c r="E37" s="305" t="s">
        <v>1390</v>
      </c>
      <c r="F37" s="302"/>
      <c r="G37" s="300" t="s">
        <v>279</v>
      </c>
      <c r="H37" s="300"/>
      <c r="I37" s="300"/>
      <c r="J37" s="300"/>
      <c r="K37" s="298"/>
    </row>
    <row r="38" spans="2:11" ht="15" customHeight="1">
      <c r="B38" s="301"/>
      <c r="C38" s="303"/>
      <c r="D38" s="302"/>
      <c r="E38" s="305" t="s">
        <v>1391</v>
      </c>
      <c r="F38" s="302"/>
      <c r="G38" s="300" t="s">
        <v>280</v>
      </c>
      <c r="H38" s="300"/>
      <c r="I38" s="300"/>
      <c r="J38" s="300"/>
      <c r="K38" s="298"/>
    </row>
    <row r="39" spans="2:11" ht="15" customHeight="1">
      <c r="B39" s="301"/>
      <c r="C39" s="303"/>
      <c r="D39" s="302"/>
      <c r="E39" s="305" t="s">
        <v>1392</v>
      </c>
      <c r="F39" s="302"/>
      <c r="G39" s="300" t="s">
        <v>281</v>
      </c>
      <c r="H39" s="300"/>
      <c r="I39" s="300"/>
      <c r="J39" s="300"/>
      <c r="K39" s="298"/>
    </row>
    <row r="40" spans="2:11" ht="15" customHeight="1">
      <c r="B40" s="301"/>
      <c r="C40" s="303"/>
      <c r="D40" s="302"/>
      <c r="E40" s="305" t="s">
        <v>282</v>
      </c>
      <c r="F40" s="302"/>
      <c r="G40" s="300" t="s">
        <v>283</v>
      </c>
      <c r="H40" s="300"/>
      <c r="I40" s="300"/>
      <c r="J40" s="300"/>
      <c r="K40" s="298"/>
    </row>
    <row r="41" spans="2:11" ht="15" customHeight="1">
      <c r="B41" s="301"/>
      <c r="C41" s="303"/>
      <c r="D41" s="302"/>
      <c r="E41" s="305"/>
      <c r="F41" s="302"/>
      <c r="G41" s="300" t="s">
        <v>284</v>
      </c>
      <c r="H41" s="300"/>
      <c r="I41" s="300"/>
      <c r="J41" s="300"/>
      <c r="K41" s="298"/>
    </row>
    <row r="42" spans="2:11" ht="15" customHeight="1">
      <c r="B42" s="301"/>
      <c r="C42" s="303"/>
      <c r="D42" s="302"/>
      <c r="E42" s="305" t="s">
        <v>285</v>
      </c>
      <c r="F42" s="302"/>
      <c r="G42" s="300" t="s">
        <v>286</v>
      </c>
      <c r="H42" s="300"/>
      <c r="I42" s="300"/>
      <c r="J42" s="300"/>
      <c r="K42" s="298"/>
    </row>
    <row r="43" spans="2:11" ht="15" customHeight="1">
      <c r="B43" s="301"/>
      <c r="C43" s="303"/>
      <c r="D43" s="302"/>
      <c r="E43" s="305" t="s">
        <v>1394</v>
      </c>
      <c r="F43" s="302"/>
      <c r="G43" s="300" t="s">
        <v>287</v>
      </c>
      <c r="H43" s="300"/>
      <c r="I43" s="300"/>
      <c r="J43" s="300"/>
      <c r="K43" s="298"/>
    </row>
    <row r="44" spans="2:11" ht="12.75" customHeight="1">
      <c r="B44" s="301"/>
      <c r="C44" s="303"/>
      <c r="D44" s="302"/>
      <c r="E44" s="302"/>
      <c r="F44" s="302"/>
      <c r="G44" s="302"/>
      <c r="H44" s="302"/>
      <c r="I44" s="302"/>
      <c r="J44" s="302"/>
      <c r="K44" s="298"/>
    </row>
    <row r="45" spans="2:11" ht="15" customHeight="1">
      <c r="B45" s="301"/>
      <c r="C45" s="303"/>
      <c r="D45" s="300" t="s">
        <v>288</v>
      </c>
      <c r="E45" s="300"/>
      <c r="F45" s="300"/>
      <c r="G45" s="300"/>
      <c r="H45" s="300"/>
      <c r="I45" s="300"/>
      <c r="J45" s="300"/>
      <c r="K45" s="298"/>
    </row>
    <row r="46" spans="2:11" ht="15" customHeight="1">
      <c r="B46" s="301"/>
      <c r="C46" s="303"/>
      <c r="D46" s="303"/>
      <c r="E46" s="300" t="s">
        <v>289</v>
      </c>
      <c r="F46" s="300"/>
      <c r="G46" s="300"/>
      <c r="H46" s="300"/>
      <c r="I46" s="300"/>
      <c r="J46" s="300"/>
      <c r="K46" s="298"/>
    </row>
    <row r="47" spans="2:11" ht="15" customHeight="1">
      <c r="B47" s="301"/>
      <c r="C47" s="303"/>
      <c r="D47" s="303"/>
      <c r="E47" s="300" t="s">
        <v>290</v>
      </c>
      <c r="F47" s="300"/>
      <c r="G47" s="300"/>
      <c r="H47" s="300"/>
      <c r="I47" s="300"/>
      <c r="J47" s="300"/>
      <c r="K47" s="298"/>
    </row>
    <row r="48" spans="2:11" ht="15" customHeight="1">
      <c r="B48" s="301"/>
      <c r="C48" s="303"/>
      <c r="D48" s="303"/>
      <c r="E48" s="300" t="s">
        <v>291</v>
      </c>
      <c r="F48" s="300"/>
      <c r="G48" s="300"/>
      <c r="H48" s="300"/>
      <c r="I48" s="300"/>
      <c r="J48" s="300"/>
      <c r="K48" s="298"/>
    </row>
    <row r="49" spans="2:11" ht="15" customHeight="1">
      <c r="B49" s="301"/>
      <c r="C49" s="303"/>
      <c r="D49" s="300" t="s">
        <v>292</v>
      </c>
      <c r="E49" s="300"/>
      <c r="F49" s="300"/>
      <c r="G49" s="300"/>
      <c r="H49" s="300"/>
      <c r="I49" s="300"/>
      <c r="J49" s="300"/>
      <c r="K49" s="298"/>
    </row>
    <row r="50" spans="2:11" ht="25.5" customHeight="1">
      <c r="B50" s="296"/>
      <c r="C50" s="297" t="s">
        <v>293</v>
      </c>
      <c r="D50" s="297"/>
      <c r="E50" s="297"/>
      <c r="F50" s="297"/>
      <c r="G50" s="297"/>
      <c r="H50" s="297"/>
      <c r="I50" s="297"/>
      <c r="J50" s="297"/>
      <c r="K50" s="298"/>
    </row>
    <row r="51" spans="2:11" ht="5.25" customHeight="1">
      <c r="B51" s="296"/>
      <c r="C51" s="299"/>
      <c r="D51" s="299"/>
      <c r="E51" s="299"/>
      <c r="F51" s="299"/>
      <c r="G51" s="299"/>
      <c r="H51" s="299"/>
      <c r="I51" s="299"/>
      <c r="J51" s="299"/>
      <c r="K51" s="298"/>
    </row>
    <row r="52" spans="2:11" ht="15" customHeight="1">
      <c r="B52" s="296"/>
      <c r="C52" s="300" t="s">
        <v>294</v>
      </c>
      <c r="D52" s="300"/>
      <c r="E52" s="300"/>
      <c r="F52" s="300"/>
      <c r="G52" s="300"/>
      <c r="H52" s="300"/>
      <c r="I52" s="300"/>
      <c r="J52" s="300"/>
      <c r="K52" s="298"/>
    </row>
    <row r="53" spans="2:11" ht="15" customHeight="1">
      <c r="B53" s="296"/>
      <c r="C53" s="300" t="s">
        <v>295</v>
      </c>
      <c r="D53" s="300"/>
      <c r="E53" s="300"/>
      <c r="F53" s="300"/>
      <c r="G53" s="300"/>
      <c r="H53" s="300"/>
      <c r="I53" s="300"/>
      <c r="J53" s="300"/>
      <c r="K53" s="298"/>
    </row>
    <row r="54" spans="2:11" ht="12.75" customHeight="1">
      <c r="B54" s="296"/>
      <c r="C54" s="302"/>
      <c r="D54" s="302"/>
      <c r="E54" s="302"/>
      <c r="F54" s="302"/>
      <c r="G54" s="302"/>
      <c r="H54" s="302"/>
      <c r="I54" s="302"/>
      <c r="J54" s="302"/>
      <c r="K54" s="298"/>
    </row>
    <row r="55" spans="2:11" ht="15" customHeight="1">
      <c r="B55" s="296"/>
      <c r="C55" s="300" t="s">
        <v>296</v>
      </c>
      <c r="D55" s="300"/>
      <c r="E55" s="300"/>
      <c r="F55" s="300"/>
      <c r="G55" s="300"/>
      <c r="H55" s="300"/>
      <c r="I55" s="300"/>
      <c r="J55" s="300"/>
      <c r="K55" s="298"/>
    </row>
    <row r="56" spans="2:11" ht="15" customHeight="1">
      <c r="B56" s="296"/>
      <c r="C56" s="303"/>
      <c r="D56" s="300" t="s">
        <v>297</v>
      </c>
      <c r="E56" s="300"/>
      <c r="F56" s="300"/>
      <c r="G56" s="300"/>
      <c r="H56" s="300"/>
      <c r="I56" s="300"/>
      <c r="J56" s="300"/>
      <c r="K56" s="298"/>
    </row>
    <row r="57" spans="2:11" ht="15" customHeight="1">
      <c r="B57" s="296"/>
      <c r="C57" s="303"/>
      <c r="D57" s="300" t="s">
        <v>298</v>
      </c>
      <c r="E57" s="300"/>
      <c r="F57" s="300"/>
      <c r="G57" s="300"/>
      <c r="H57" s="300"/>
      <c r="I57" s="300"/>
      <c r="J57" s="300"/>
      <c r="K57" s="298"/>
    </row>
    <row r="58" spans="2:11" ht="15" customHeight="1">
      <c r="B58" s="296"/>
      <c r="C58" s="303"/>
      <c r="D58" s="300" t="s">
        <v>299</v>
      </c>
      <c r="E58" s="300"/>
      <c r="F58" s="300"/>
      <c r="G58" s="300"/>
      <c r="H58" s="300"/>
      <c r="I58" s="300"/>
      <c r="J58" s="300"/>
      <c r="K58" s="298"/>
    </row>
    <row r="59" spans="2:11" ht="15" customHeight="1">
      <c r="B59" s="296"/>
      <c r="C59" s="303"/>
      <c r="D59" s="300" t="s">
        <v>300</v>
      </c>
      <c r="E59" s="300"/>
      <c r="F59" s="300"/>
      <c r="G59" s="300"/>
      <c r="H59" s="300"/>
      <c r="I59" s="300"/>
      <c r="J59" s="300"/>
      <c r="K59" s="298"/>
    </row>
    <row r="60" spans="2:11" ht="15" customHeight="1">
      <c r="B60" s="296"/>
      <c r="C60" s="303"/>
      <c r="D60" s="306" t="s">
        <v>301</v>
      </c>
      <c r="E60" s="306"/>
      <c r="F60" s="306"/>
      <c r="G60" s="306"/>
      <c r="H60" s="306"/>
      <c r="I60" s="306"/>
      <c r="J60" s="306"/>
      <c r="K60" s="298"/>
    </row>
    <row r="61" spans="2:11" ht="15" customHeight="1">
      <c r="B61" s="296"/>
      <c r="C61" s="303"/>
      <c r="D61" s="300" t="s">
        <v>302</v>
      </c>
      <c r="E61" s="300"/>
      <c r="F61" s="300"/>
      <c r="G61" s="300"/>
      <c r="H61" s="300"/>
      <c r="I61" s="300"/>
      <c r="J61" s="300"/>
      <c r="K61" s="298"/>
    </row>
    <row r="62" spans="2:11" ht="12.75" customHeight="1">
      <c r="B62" s="296"/>
      <c r="C62" s="303"/>
      <c r="D62" s="303"/>
      <c r="E62" s="307"/>
      <c r="F62" s="303"/>
      <c r="G62" s="303"/>
      <c r="H62" s="303"/>
      <c r="I62" s="303"/>
      <c r="J62" s="303"/>
      <c r="K62" s="298"/>
    </row>
    <row r="63" spans="2:11" ht="15" customHeight="1">
      <c r="B63" s="296"/>
      <c r="C63" s="303"/>
      <c r="D63" s="300" t="s">
        <v>303</v>
      </c>
      <c r="E63" s="300"/>
      <c r="F63" s="300"/>
      <c r="G63" s="300"/>
      <c r="H63" s="300"/>
      <c r="I63" s="300"/>
      <c r="J63" s="300"/>
      <c r="K63" s="298"/>
    </row>
    <row r="64" spans="2:11" ht="15" customHeight="1">
      <c r="B64" s="296"/>
      <c r="C64" s="303"/>
      <c r="D64" s="306" t="s">
        <v>304</v>
      </c>
      <c r="E64" s="306"/>
      <c r="F64" s="306"/>
      <c r="G64" s="306"/>
      <c r="H64" s="306"/>
      <c r="I64" s="306"/>
      <c r="J64" s="306"/>
      <c r="K64" s="298"/>
    </row>
    <row r="65" spans="2:11" ht="15" customHeight="1">
      <c r="B65" s="296"/>
      <c r="C65" s="303"/>
      <c r="D65" s="300" t="s">
        <v>305</v>
      </c>
      <c r="E65" s="300"/>
      <c r="F65" s="300"/>
      <c r="G65" s="300"/>
      <c r="H65" s="300"/>
      <c r="I65" s="300"/>
      <c r="J65" s="300"/>
      <c r="K65" s="298"/>
    </row>
    <row r="66" spans="2:11" ht="15" customHeight="1">
      <c r="B66" s="296"/>
      <c r="C66" s="303"/>
      <c r="D66" s="300" t="s">
        <v>306</v>
      </c>
      <c r="E66" s="300"/>
      <c r="F66" s="300"/>
      <c r="G66" s="300"/>
      <c r="H66" s="300"/>
      <c r="I66" s="300"/>
      <c r="J66" s="300"/>
      <c r="K66" s="298"/>
    </row>
    <row r="67" spans="2:11" ht="15" customHeight="1">
      <c r="B67" s="296"/>
      <c r="C67" s="303"/>
      <c r="D67" s="300" t="s">
        <v>307</v>
      </c>
      <c r="E67" s="300"/>
      <c r="F67" s="300"/>
      <c r="G67" s="300"/>
      <c r="H67" s="300"/>
      <c r="I67" s="300"/>
      <c r="J67" s="300"/>
      <c r="K67" s="298"/>
    </row>
    <row r="68" spans="2:11" ht="15" customHeight="1">
      <c r="B68" s="296"/>
      <c r="C68" s="303"/>
      <c r="D68" s="300" t="s">
        <v>308</v>
      </c>
      <c r="E68" s="300"/>
      <c r="F68" s="300"/>
      <c r="G68" s="300"/>
      <c r="H68" s="300"/>
      <c r="I68" s="300"/>
      <c r="J68" s="300"/>
      <c r="K68" s="298"/>
    </row>
    <row r="69" spans="2:11" ht="12.75" customHeight="1">
      <c r="B69" s="308"/>
      <c r="C69" s="309"/>
      <c r="D69" s="309"/>
      <c r="E69" s="309"/>
      <c r="F69" s="309"/>
      <c r="G69" s="309"/>
      <c r="H69" s="309"/>
      <c r="I69" s="309"/>
      <c r="J69" s="309"/>
      <c r="K69" s="310"/>
    </row>
    <row r="70" spans="2:11" ht="18.75" customHeight="1">
      <c r="B70" s="311"/>
      <c r="C70" s="311"/>
      <c r="D70" s="311"/>
      <c r="E70" s="311"/>
      <c r="F70" s="311"/>
      <c r="G70" s="311"/>
      <c r="H70" s="311"/>
      <c r="I70" s="311"/>
      <c r="J70" s="311"/>
      <c r="K70" s="312"/>
    </row>
    <row r="71" spans="2:11" ht="18.75" customHeight="1">
      <c r="B71" s="312"/>
      <c r="C71" s="312"/>
      <c r="D71" s="312"/>
      <c r="E71" s="312"/>
      <c r="F71" s="312"/>
      <c r="G71" s="312"/>
      <c r="H71" s="312"/>
      <c r="I71" s="312"/>
      <c r="J71" s="312"/>
      <c r="K71" s="312"/>
    </row>
    <row r="72" spans="2:11" ht="7.5" customHeight="1">
      <c r="B72" s="313"/>
      <c r="C72" s="314"/>
      <c r="D72" s="314"/>
      <c r="E72" s="314"/>
      <c r="F72" s="314"/>
      <c r="G72" s="314"/>
      <c r="H72" s="314"/>
      <c r="I72" s="314"/>
      <c r="J72" s="314"/>
      <c r="K72" s="315"/>
    </row>
    <row r="73" spans="2:11" ht="45" customHeight="1">
      <c r="B73" s="316"/>
      <c r="C73" s="317" t="s">
        <v>252</v>
      </c>
      <c r="D73" s="317"/>
      <c r="E73" s="317"/>
      <c r="F73" s="317"/>
      <c r="G73" s="317"/>
      <c r="H73" s="317"/>
      <c r="I73" s="317"/>
      <c r="J73" s="317"/>
      <c r="K73" s="318"/>
    </row>
    <row r="74" spans="2:11" ht="17.25" customHeight="1">
      <c r="B74" s="316"/>
      <c r="C74" s="319" t="s">
        <v>309</v>
      </c>
      <c r="D74" s="319"/>
      <c r="E74" s="319"/>
      <c r="F74" s="319" t="s">
        <v>310</v>
      </c>
      <c r="G74" s="320"/>
      <c r="H74" s="319" t="s">
        <v>1390</v>
      </c>
      <c r="I74" s="319" t="s">
        <v>1337</v>
      </c>
      <c r="J74" s="319" t="s">
        <v>311</v>
      </c>
      <c r="K74" s="318"/>
    </row>
    <row r="75" spans="2:11" ht="17.25" customHeight="1">
      <c r="B75" s="316"/>
      <c r="C75" s="321" t="s">
        <v>312</v>
      </c>
      <c r="D75" s="321"/>
      <c r="E75" s="321"/>
      <c r="F75" s="322" t="s">
        <v>313</v>
      </c>
      <c r="G75" s="323"/>
      <c r="H75" s="321"/>
      <c r="I75" s="321"/>
      <c r="J75" s="321" t="s">
        <v>314</v>
      </c>
      <c r="K75" s="318"/>
    </row>
    <row r="76" spans="2:11" ht="5.25" customHeight="1">
      <c r="B76" s="316"/>
      <c r="C76" s="324"/>
      <c r="D76" s="324"/>
      <c r="E76" s="324"/>
      <c r="F76" s="324"/>
      <c r="G76" s="325"/>
      <c r="H76" s="324"/>
      <c r="I76" s="324"/>
      <c r="J76" s="324"/>
      <c r="K76" s="318"/>
    </row>
    <row r="77" spans="2:11" ht="15" customHeight="1">
      <c r="B77" s="316"/>
      <c r="C77" s="305" t="s">
        <v>1333</v>
      </c>
      <c r="D77" s="324"/>
      <c r="E77" s="324"/>
      <c r="F77" s="326" t="s">
        <v>315</v>
      </c>
      <c r="G77" s="325"/>
      <c r="H77" s="305" t="s">
        <v>316</v>
      </c>
      <c r="I77" s="305" t="s">
        <v>317</v>
      </c>
      <c r="J77" s="305">
        <v>20</v>
      </c>
      <c r="K77" s="318"/>
    </row>
    <row r="78" spans="2:11" ht="15" customHeight="1">
      <c r="B78" s="316"/>
      <c r="C78" s="305" t="s">
        <v>318</v>
      </c>
      <c r="D78" s="305"/>
      <c r="E78" s="305"/>
      <c r="F78" s="326" t="s">
        <v>315</v>
      </c>
      <c r="G78" s="325"/>
      <c r="H78" s="305" t="s">
        <v>319</v>
      </c>
      <c r="I78" s="305" t="s">
        <v>317</v>
      </c>
      <c r="J78" s="305">
        <v>120</v>
      </c>
      <c r="K78" s="318"/>
    </row>
    <row r="79" spans="2:11" ht="15" customHeight="1">
      <c r="B79" s="327"/>
      <c r="C79" s="305" t="s">
        <v>320</v>
      </c>
      <c r="D79" s="305"/>
      <c r="E79" s="305"/>
      <c r="F79" s="326" t="s">
        <v>321</v>
      </c>
      <c r="G79" s="325"/>
      <c r="H79" s="305" t="s">
        <v>322</v>
      </c>
      <c r="I79" s="305" t="s">
        <v>317</v>
      </c>
      <c r="J79" s="305">
        <v>50</v>
      </c>
      <c r="K79" s="318"/>
    </row>
    <row r="80" spans="2:11" ht="15" customHeight="1">
      <c r="B80" s="327"/>
      <c r="C80" s="305" t="s">
        <v>323</v>
      </c>
      <c r="D80" s="305"/>
      <c r="E80" s="305"/>
      <c r="F80" s="326" t="s">
        <v>315</v>
      </c>
      <c r="G80" s="325"/>
      <c r="H80" s="305" t="s">
        <v>324</v>
      </c>
      <c r="I80" s="305" t="s">
        <v>325</v>
      </c>
      <c r="J80" s="305"/>
      <c r="K80" s="318"/>
    </row>
    <row r="81" spans="2:11" ht="15" customHeight="1">
      <c r="B81" s="327"/>
      <c r="C81" s="328" t="s">
        <v>326</v>
      </c>
      <c r="D81" s="328"/>
      <c r="E81" s="328"/>
      <c r="F81" s="329" t="s">
        <v>321</v>
      </c>
      <c r="G81" s="328"/>
      <c r="H81" s="328" t="s">
        <v>327</v>
      </c>
      <c r="I81" s="328" t="s">
        <v>317</v>
      </c>
      <c r="J81" s="328">
        <v>15</v>
      </c>
      <c r="K81" s="318"/>
    </row>
    <row r="82" spans="2:11" ht="15" customHeight="1">
      <c r="B82" s="327"/>
      <c r="C82" s="328" t="s">
        <v>328</v>
      </c>
      <c r="D82" s="328"/>
      <c r="E82" s="328"/>
      <c r="F82" s="329" t="s">
        <v>321</v>
      </c>
      <c r="G82" s="328"/>
      <c r="H82" s="328" t="s">
        <v>329</v>
      </c>
      <c r="I82" s="328" t="s">
        <v>317</v>
      </c>
      <c r="J82" s="328">
        <v>15</v>
      </c>
      <c r="K82" s="318"/>
    </row>
    <row r="83" spans="2:11" ht="15" customHeight="1">
      <c r="B83" s="327"/>
      <c r="C83" s="328" t="s">
        <v>330</v>
      </c>
      <c r="D83" s="328"/>
      <c r="E83" s="328"/>
      <c r="F83" s="329" t="s">
        <v>321</v>
      </c>
      <c r="G83" s="328"/>
      <c r="H83" s="328" t="s">
        <v>331</v>
      </c>
      <c r="I83" s="328" t="s">
        <v>317</v>
      </c>
      <c r="J83" s="328">
        <v>20</v>
      </c>
      <c r="K83" s="318"/>
    </row>
    <row r="84" spans="2:11" ht="15" customHeight="1">
      <c r="B84" s="327"/>
      <c r="C84" s="328" t="s">
        <v>332</v>
      </c>
      <c r="D84" s="328"/>
      <c r="E84" s="328"/>
      <c r="F84" s="329" t="s">
        <v>321</v>
      </c>
      <c r="G84" s="328"/>
      <c r="H84" s="328" t="s">
        <v>333</v>
      </c>
      <c r="I84" s="328" t="s">
        <v>317</v>
      </c>
      <c r="J84" s="328">
        <v>20</v>
      </c>
      <c r="K84" s="318"/>
    </row>
    <row r="85" spans="2:11" ht="15" customHeight="1">
      <c r="B85" s="327"/>
      <c r="C85" s="305" t="s">
        <v>334</v>
      </c>
      <c r="D85" s="305"/>
      <c r="E85" s="305"/>
      <c r="F85" s="326" t="s">
        <v>321</v>
      </c>
      <c r="G85" s="325"/>
      <c r="H85" s="305" t="s">
        <v>335</v>
      </c>
      <c r="I85" s="305" t="s">
        <v>317</v>
      </c>
      <c r="J85" s="305">
        <v>50</v>
      </c>
      <c r="K85" s="318"/>
    </row>
    <row r="86" spans="2:11" ht="15" customHeight="1">
      <c r="B86" s="327"/>
      <c r="C86" s="305" t="s">
        <v>336</v>
      </c>
      <c r="D86" s="305"/>
      <c r="E86" s="305"/>
      <c r="F86" s="326" t="s">
        <v>321</v>
      </c>
      <c r="G86" s="325"/>
      <c r="H86" s="305" t="s">
        <v>337</v>
      </c>
      <c r="I86" s="305" t="s">
        <v>317</v>
      </c>
      <c r="J86" s="305">
        <v>20</v>
      </c>
      <c r="K86" s="318"/>
    </row>
    <row r="87" spans="2:11" ht="15" customHeight="1">
      <c r="B87" s="327"/>
      <c r="C87" s="305" t="s">
        <v>338</v>
      </c>
      <c r="D87" s="305"/>
      <c r="E87" s="305"/>
      <c r="F87" s="326" t="s">
        <v>321</v>
      </c>
      <c r="G87" s="325"/>
      <c r="H87" s="305" t="s">
        <v>339</v>
      </c>
      <c r="I87" s="305" t="s">
        <v>317</v>
      </c>
      <c r="J87" s="305">
        <v>20</v>
      </c>
      <c r="K87" s="318"/>
    </row>
    <row r="88" spans="2:11" ht="15" customHeight="1">
      <c r="B88" s="327"/>
      <c r="C88" s="305" t="s">
        <v>340</v>
      </c>
      <c r="D88" s="305"/>
      <c r="E88" s="305"/>
      <c r="F88" s="326" t="s">
        <v>321</v>
      </c>
      <c r="G88" s="325"/>
      <c r="H88" s="305" t="s">
        <v>341</v>
      </c>
      <c r="I88" s="305" t="s">
        <v>317</v>
      </c>
      <c r="J88" s="305">
        <v>50</v>
      </c>
      <c r="K88" s="318"/>
    </row>
    <row r="89" spans="2:11" ht="15" customHeight="1">
      <c r="B89" s="327"/>
      <c r="C89" s="305" t="s">
        <v>342</v>
      </c>
      <c r="D89" s="305"/>
      <c r="E89" s="305"/>
      <c r="F89" s="326" t="s">
        <v>321</v>
      </c>
      <c r="G89" s="325"/>
      <c r="H89" s="305" t="s">
        <v>342</v>
      </c>
      <c r="I89" s="305" t="s">
        <v>317</v>
      </c>
      <c r="J89" s="305">
        <v>50</v>
      </c>
      <c r="K89" s="318"/>
    </row>
    <row r="90" spans="2:11" ht="15" customHeight="1">
      <c r="B90" s="327"/>
      <c r="C90" s="305" t="s">
        <v>1395</v>
      </c>
      <c r="D90" s="305"/>
      <c r="E90" s="305"/>
      <c r="F90" s="326" t="s">
        <v>321</v>
      </c>
      <c r="G90" s="325"/>
      <c r="H90" s="305" t="s">
        <v>343</v>
      </c>
      <c r="I90" s="305" t="s">
        <v>317</v>
      </c>
      <c r="J90" s="305">
        <v>255</v>
      </c>
      <c r="K90" s="318"/>
    </row>
    <row r="91" spans="2:11" ht="15" customHeight="1">
      <c r="B91" s="327"/>
      <c r="C91" s="305" t="s">
        <v>344</v>
      </c>
      <c r="D91" s="305"/>
      <c r="E91" s="305"/>
      <c r="F91" s="326" t="s">
        <v>315</v>
      </c>
      <c r="G91" s="325"/>
      <c r="H91" s="305" t="s">
        <v>345</v>
      </c>
      <c r="I91" s="305" t="s">
        <v>346</v>
      </c>
      <c r="J91" s="305"/>
      <c r="K91" s="318"/>
    </row>
    <row r="92" spans="2:11" ht="15" customHeight="1">
      <c r="B92" s="327"/>
      <c r="C92" s="305" t="s">
        <v>347</v>
      </c>
      <c r="D92" s="305"/>
      <c r="E92" s="305"/>
      <c r="F92" s="326" t="s">
        <v>315</v>
      </c>
      <c r="G92" s="325"/>
      <c r="H92" s="305" t="s">
        <v>348</v>
      </c>
      <c r="I92" s="305" t="s">
        <v>349</v>
      </c>
      <c r="J92" s="305"/>
      <c r="K92" s="318"/>
    </row>
    <row r="93" spans="2:11" ht="15" customHeight="1">
      <c r="B93" s="327"/>
      <c r="C93" s="305" t="s">
        <v>350</v>
      </c>
      <c r="D93" s="305"/>
      <c r="E93" s="305"/>
      <c r="F93" s="326" t="s">
        <v>315</v>
      </c>
      <c r="G93" s="325"/>
      <c r="H93" s="305" t="s">
        <v>350</v>
      </c>
      <c r="I93" s="305" t="s">
        <v>349</v>
      </c>
      <c r="J93" s="305"/>
      <c r="K93" s="318"/>
    </row>
    <row r="94" spans="2:11" ht="15" customHeight="1">
      <c r="B94" s="327"/>
      <c r="C94" s="305" t="s">
        <v>1318</v>
      </c>
      <c r="D94" s="305"/>
      <c r="E94" s="305"/>
      <c r="F94" s="326" t="s">
        <v>315</v>
      </c>
      <c r="G94" s="325"/>
      <c r="H94" s="305" t="s">
        <v>351</v>
      </c>
      <c r="I94" s="305" t="s">
        <v>349</v>
      </c>
      <c r="J94" s="305"/>
      <c r="K94" s="318"/>
    </row>
    <row r="95" spans="2:11" ht="15" customHeight="1">
      <c r="B95" s="327"/>
      <c r="C95" s="305" t="s">
        <v>1328</v>
      </c>
      <c r="D95" s="305"/>
      <c r="E95" s="305"/>
      <c r="F95" s="326" t="s">
        <v>315</v>
      </c>
      <c r="G95" s="325"/>
      <c r="H95" s="305" t="s">
        <v>352</v>
      </c>
      <c r="I95" s="305" t="s">
        <v>349</v>
      </c>
      <c r="J95" s="305"/>
      <c r="K95" s="318"/>
    </row>
    <row r="96" spans="2:11" ht="15" customHeight="1">
      <c r="B96" s="330"/>
      <c r="C96" s="331"/>
      <c r="D96" s="331"/>
      <c r="E96" s="331"/>
      <c r="F96" s="331"/>
      <c r="G96" s="331"/>
      <c r="H96" s="331"/>
      <c r="I96" s="331"/>
      <c r="J96" s="331"/>
      <c r="K96" s="332"/>
    </row>
    <row r="97" spans="2:11" ht="18.75" customHeight="1">
      <c r="B97" s="333"/>
      <c r="C97" s="334"/>
      <c r="D97" s="334"/>
      <c r="E97" s="334"/>
      <c r="F97" s="334"/>
      <c r="G97" s="334"/>
      <c r="H97" s="334"/>
      <c r="I97" s="334"/>
      <c r="J97" s="334"/>
      <c r="K97" s="333"/>
    </row>
    <row r="98" spans="2:11" ht="18.75" customHeight="1">
      <c r="B98" s="312"/>
      <c r="C98" s="312"/>
      <c r="D98" s="312"/>
      <c r="E98" s="312"/>
      <c r="F98" s="312"/>
      <c r="G98" s="312"/>
      <c r="H98" s="312"/>
      <c r="I98" s="312"/>
      <c r="J98" s="312"/>
      <c r="K98" s="312"/>
    </row>
    <row r="99" spans="2:11" ht="7.5" customHeight="1">
      <c r="B99" s="313"/>
      <c r="C99" s="314"/>
      <c r="D99" s="314"/>
      <c r="E99" s="314"/>
      <c r="F99" s="314"/>
      <c r="G99" s="314"/>
      <c r="H99" s="314"/>
      <c r="I99" s="314"/>
      <c r="J99" s="314"/>
      <c r="K99" s="315"/>
    </row>
    <row r="100" spans="2:11" ht="45" customHeight="1">
      <c r="B100" s="316"/>
      <c r="C100" s="317" t="s">
        <v>353</v>
      </c>
      <c r="D100" s="317"/>
      <c r="E100" s="317"/>
      <c r="F100" s="317"/>
      <c r="G100" s="317"/>
      <c r="H100" s="317"/>
      <c r="I100" s="317"/>
      <c r="J100" s="317"/>
      <c r="K100" s="318"/>
    </row>
    <row r="101" spans="2:11" ht="17.25" customHeight="1">
      <c r="B101" s="316"/>
      <c r="C101" s="319" t="s">
        <v>309</v>
      </c>
      <c r="D101" s="319"/>
      <c r="E101" s="319"/>
      <c r="F101" s="319" t="s">
        <v>310</v>
      </c>
      <c r="G101" s="320"/>
      <c r="H101" s="319" t="s">
        <v>1390</v>
      </c>
      <c r="I101" s="319" t="s">
        <v>1337</v>
      </c>
      <c r="J101" s="319" t="s">
        <v>311</v>
      </c>
      <c r="K101" s="318"/>
    </row>
    <row r="102" spans="2:11" ht="17.25" customHeight="1">
      <c r="B102" s="316"/>
      <c r="C102" s="321" t="s">
        <v>312</v>
      </c>
      <c r="D102" s="321"/>
      <c r="E102" s="321"/>
      <c r="F102" s="322" t="s">
        <v>313</v>
      </c>
      <c r="G102" s="323"/>
      <c r="H102" s="321"/>
      <c r="I102" s="321"/>
      <c r="J102" s="321" t="s">
        <v>314</v>
      </c>
      <c r="K102" s="318"/>
    </row>
    <row r="103" spans="2:11" ht="5.25" customHeight="1">
      <c r="B103" s="316"/>
      <c r="C103" s="319"/>
      <c r="D103" s="319"/>
      <c r="E103" s="319"/>
      <c r="F103" s="319"/>
      <c r="G103" s="335"/>
      <c r="H103" s="319"/>
      <c r="I103" s="319"/>
      <c r="J103" s="319"/>
      <c r="K103" s="318"/>
    </row>
    <row r="104" spans="2:11" ht="15" customHeight="1">
      <c r="B104" s="316"/>
      <c r="C104" s="305" t="s">
        <v>1333</v>
      </c>
      <c r="D104" s="324"/>
      <c r="E104" s="324"/>
      <c r="F104" s="326" t="s">
        <v>315</v>
      </c>
      <c r="G104" s="335"/>
      <c r="H104" s="305" t="s">
        <v>354</v>
      </c>
      <c r="I104" s="305" t="s">
        <v>317</v>
      </c>
      <c r="J104" s="305">
        <v>20</v>
      </c>
      <c r="K104" s="318"/>
    </row>
    <row r="105" spans="2:11" ht="15" customHeight="1">
      <c r="B105" s="316"/>
      <c r="C105" s="305" t="s">
        <v>318</v>
      </c>
      <c r="D105" s="305"/>
      <c r="E105" s="305"/>
      <c r="F105" s="326" t="s">
        <v>315</v>
      </c>
      <c r="G105" s="305"/>
      <c r="H105" s="305" t="s">
        <v>354</v>
      </c>
      <c r="I105" s="305" t="s">
        <v>317</v>
      </c>
      <c r="J105" s="305">
        <v>120</v>
      </c>
      <c r="K105" s="318"/>
    </row>
    <row r="106" spans="2:11" ht="15" customHeight="1">
      <c r="B106" s="327"/>
      <c r="C106" s="305" t="s">
        <v>320</v>
      </c>
      <c r="D106" s="305"/>
      <c r="E106" s="305"/>
      <c r="F106" s="326" t="s">
        <v>321</v>
      </c>
      <c r="G106" s="305"/>
      <c r="H106" s="305" t="s">
        <v>354</v>
      </c>
      <c r="I106" s="305" t="s">
        <v>317</v>
      </c>
      <c r="J106" s="305">
        <v>50</v>
      </c>
      <c r="K106" s="318"/>
    </row>
    <row r="107" spans="2:11" ht="15" customHeight="1">
      <c r="B107" s="327"/>
      <c r="C107" s="305" t="s">
        <v>323</v>
      </c>
      <c r="D107" s="305"/>
      <c r="E107" s="305"/>
      <c r="F107" s="326" t="s">
        <v>315</v>
      </c>
      <c r="G107" s="305"/>
      <c r="H107" s="305" t="s">
        <v>354</v>
      </c>
      <c r="I107" s="305" t="s">
        <v>325</v>
      </c>
      <c r="J107" s="305"/>
      <c r="K107" s="318"/>
    </row>
    <row r="108" spans="2:11" ht="15" customHeight="1">
      <c r="B108" s="327"/>
      <c r="C108" s="305" t="s">
        <v>334</v>
      </c>
      <c r="D108" s="305"/>
      <c r="E108" s="305"/>
      <c r="F108" s="326" t="s">
        <v>321</v>
      </c>
      <c r="G108" s="305"/>
      <c r="H108" s="305" t="s">
        <v>354</v>
      </c>
      <c r="I108" s="305" t="s">
        <v>317</v>
      </c>
      <c r="J108" s="305">
        <v>50</v>
      </c>
      <c r="K108" s="318"/>
    </row>
    <row r="109" spans="2:11" ht="15" customHeight="1">
      <c r="B109" s="327"/>
      <c r="C109" s="305" t="s">
        <v>342</v>
      </c>
      <c r="D109" s="305"/>
      <c r="E109" s="305"/>
      <c r="F109" s="326" t="s">
        <v>321</v>
      </c>
      <c r="G109" s="305"/>
      <c r="H109" s="305" t="s">
        <v>354</v>
      </c>
      <c r="I109" s="305" t="s">
        <v>317</v>
      </c>
      <c r="J109" s="305">
        <v>50</v>
      </c>
      <c r="K109" s="318"/>
    </row>
    <row r="110" spans="2:11" ht="15" customHeight="1">
      <c r="B110" s="327"/>
      <c r="C110" s="305" t="s">
        <v>340</v>
      </c>
      <c r="D110" s="305"/>
      <c r="E110" s="305"/>
      <c r="F110" s="326" t="s">
        <v>321</v>
      </c>
      <c r="G110" s="305"/>
      <c r="H110" s="305" t="s">
        <v>354</v>
      </c>
      <c r="I110" s="305" t="s">
        <v>317</v>
      </c>
      <c r="J110" s="305">
        <v>50</v>
      </c>
      <c r="K110" s="318"/>
    </row>
    <row r="111" spans="2:11" ht="15" customHeight="1">
      <c r="B111" s="327"/>
      <c r="C111" s="305" t="s">
        <v>1333</v>
      </c>
      <c r="D111" s="305"/>
      <c r="E111" s="305"/>
      <c r="F111" s="326" t="s">
        <v>315</v>
      </c>
      <c r="G111" s="305"/>
      <c r="H111" s="305" t="s">
        <v>355</v>
      </c>
      <c r="I111" s="305" t="s">
        <v>317</v>
      </c>
      <c r="J111" s="305">
        <v>20</v>
      </c>
      <c r="K111" s="318"/>
    </row>
    <row r="112" spans="2:11" ht="15" customHeight="1">
      <c r="B112" s="327"/>
      <c r="C112" s="305" t="s">
        <v>356</v>
      </c>
      <c r="D112" s="305"/>
      <c r="E112" s="305"/>
      <c r="F112" s="326" t="s">
        <v>315</v>
      </c>
      <c r="G112" s="305"/>
      <c r="H112" s="305" t="s">
        <v>357</v>
      </c>
      <c r="I112" s="305" t="s">
        <v>317</v>
      </c>
      <c r="J112" s="305">
        <v>120</v>
      </c>
      <c r="K112" s="318"/>
    </row>
    <row r="113" spans="2:11" ht="15" customHeight="1">
      <c r="B113" s="327"/>
      <c r="C113" s="305" t="s">
        <v>1318</v>
      </c>
      <c r="D113" s="305"/>
      <c r="E113" s="305"/>
      <c r="F113" s="326" t="s">
        <v>315</v>
      </c>
      <c r="G113" s="305"/>
      <c r="H113" s="305" t="s">
        <v>358</v>
      </c>
      <c r="I113" s="305" t="s">
        <v>349</v>
      </c>
      <c r="J113" s="305"/>
      <c r="K113" s="318"/>
    </row>
    <row r="114" spans="2:11" ht="15" customHeight="1">
      <c r="B114" s="327"/>
      <c r="C114" s="305" t="s">
        <v>1328</v>
      </c>
      <c r="D114" s="305"/>
      <c r="E114" s="305"/>
      <c r="F114" s="326" t="s">
        <v>315</v>
      </c>
      <c r="G114" s="305"/>
      <c r="H114" s="305" t="s">
        <v>359</v>
      </c>
      <c r="I114" s="305" t="s">
        <v>349</v>
      </c>
      <c r="J114" s="305"/>
      <c r="K114" s="318"/>
    </row>
    <row r="115" spans="2:11" ht="15" customHeight="1">
      <c r="B115" s="327"/>
      <c r="C115" s="305" t="s">
        <v>1337</v>
      </c>
      <c r="D115" s="305"/>
      <c r="E115" s="305"/>
      <c r="F115" s="326" t="s">
        <v>315</v>
      </c>
      <c r="G115" s="305"/>
      <c r="H115" s="305" t="s">
        <v>360</v>
      </c>
      <c r="I115" s="305" t="s">
        <v>361</v>
      </c>
      <c r="J115" s="305"/>
      <c r="K115" s="318"/>
    </row>
    <row r="116" spans="2:11" ht="15" customHeight="1">
      <c r="B116" s="330"/>
      <c r="C116" s="336"/>
      <c r="D116" s="336"/>
      <c r="E116" s="336"/>
      <c r="F116" s="336"/>
      <c r="G116" s="336"/>
      <c r="H116" s="336"/>
      <c r="I116" s="336"/>
      <c r="J116" s="336"/>
      <c r="K116" s="332"/>
    </row>
    <row r="117" spans="2:11" ht="18.75" customHeight="1">
      <c r="B117" s="337"/>
      <c r="C117" s="302"/>
      <c r="D117" s="302"/>
      <c r="E117" s="302"/>
      <c r="F117" s="338"/>
      <c r="G117" s="302"/>
      <c r="H117" s="302"/>
      <c r="I117" s="302"/>
      <c r="J117" s="302"/>
      <c r="K117" s="337"/>
    </row>
    <row r="118" spans="2:11" ht="18.75" customHeight="1">
      <c r="B118" s="312"/>
      <c r="C118" s="312"/>
      <c r="D118" s="312"/>
      <c r="E118" s="312"/>
      <c r="F118" s="312"/>
      <c r="G118" s="312"/>
      <c r="H118" s="312"/>
      <c r="I118" s="312"/>
      <c r="J118" s="312"/>
      <c r="K118" s="312"/>
    </row>
    <row r="119" spans="2:11" ht="7.5" customHeight="1">
      <c r="B119" s="339"/>
      <c r="C119" s="340"/>
      <c r="D119" s="340"/>
      <c r="E119" s="340"/>
      <c r="F119" s="340"/>
      <c r="G119" s="340"/>
      <c r="H119" s="340"/>
      <c r="I119" s="340"/>
      <c r="J119" s="340"/>
      <c r="K119" s="341"/>
    </row>
    <row r="120" spans="2:11" ht="45" customHeight="1">
      <c r="B120" s="342"/>
      <c r="C120" s="293" t="s">
        <v>362</v>
      </c>
      <c r="D120" s="293"/>
      <c r="E120" s="293"/>
      <c r="F120" s="293"/>
      <c r="G120" s="293"/>
      <c r="H120" s="293"/>
      <c r="I120" s="293"/>
      <c r="J120" s="293"/>
      <c r="K120" s="343"/>
    </row>
    <row r="121" spans="2:11" ht="17.25" customHeight="1">
      <c r="B121" s="344"/>
      <c r="C121" s="319" t="s">
        <v>309</v>
      </c>
      <c r="D121" s="319"/>
      <c r="E121" s="319"/>
      <c r="F121" s="319" t="s">
        <v>310</v>
      </c>
      <c r="G121" s="320"/>
      <c r="H121" s="319" t="s">
        <v>1390</v>
      </c>
      <c r="I121" s="319" t="s">
        <v>1337</v>
      </c>
      <c r="J121" s="319" t="s">
        <v>311</v>
      </c>
      <c r="K121" s="345"/>
    </row>
    <row r="122" spans="2:11" ht="17.25" customHeight="1">
      <c r="B122" s="344"/>
      <c r="C122" s="321" t="s">
        <v>312</v>
      </c>
      <c r="D122" s="321"/>
      <c r="E122" s="321"/>
      <c r="F122" s="322" t="s">
        <v>313</v>
      </c>
      <c r="G122" s="323"/>
      <c r="H122" s="321"/>
      <c r="I122" s="321"/>
      <c r="J122" s="321" t="s">
        <v>314</v>
      </c>
      <c r="K122" s="345"/>
    </row>
    <row r="123" spans="2:11" ht="5.25" customHeight="1">
      <c r="B123" s="346"/>
      <c r="C123" s="324"/>
      <c r="D123" s="324"/>
      <c r="E123" s="324"/>
      <c r="F123" s="324"/>
      <c r="G123" s="305"/>
      <c r="H123" s="324"/>
      <c r="I123" s="324"/>
      <c r="J123" s="324"/>
      <c r="K123" s="347"/>
    </row>
    <row r="124" spans="2:11" ht="15" customHeight="1">
      <c r="B124" s="346"/>
      <c r="C124" s="305" t="s">
        <v>318</v>
      </c>
      <c r="D124" s="324"/>
      <c r="E124" s="324"/>
      <c r="F124" s="326" t="s">
        <v>315</v>
      </c>
      <c r="G124" s="305"/>
      <c r="H124" s="305" t="s">
        <v>354</v>
      </c>
      <c r="I124" s="305" t="s">
        <v>317</v>
      </c>
      <c r="J124" s="305">
        <v>120</v>
      </c>
      <c r="K124" s="348"/>
    </row>
    <row r="125" spans="2:11" ht="15" customHeight="1">
      <c r="B125" s="346"/>
      <c r="C125" s="305" t="s">
        <v>363</v>
      </c>
      <c r="D125" s="305"/>
      <c r="E125" s="305"/>
      <c r="F125" s="326" t="s">
        <v>315</v>
      </c>
      <c r="G125" s="305"/>
      <c r="H125" s="305" t="s">
        <v>364</v>
      </c>
      <c r="I125" s="305" t="s">
        <v>317</v>
      </c>
      <c r="J125" s="305" t="s">
        <v>365</v>
      </c>
      <c r="K125" s="348"/>
    </row>
    <row r="126" spans="2:11" ht="15" customHeight="1">
      <c r="B126" s="346"/>
      <c r="C126" s="305" t="s">
        <v>268</v>
      </c>
      <c r="D126" s="305"/>
      <c r="E126" s="305"/>
      <c r="F126" s="326" t="s">
        <v>315</v>
      </c>
      <c r="G126" s="305"/>
      <c r="H126" s="305" t="s">
        <v>366</v>
      </c>
      <c r="I126" s="305" t="s">
        <v>317</v>
      </c>
      <c r="J126" s="305" t="s">
        <v>365</v>
      </c>
      <c r="K126" s="348"/>
    </row>
    <row r="127" spans="2:11" ht="15" customHeight="1">
      <c r="B127" s="346"/>
      <c r="C127" s="305" t="s">
        <v>326</v>
      </c>
      <c r="D127" s="305"/>
      <c r="E127" s="305"/>
      <c r="F127" s="326" t="s">
        <v>321</v>
      </c>
      <c r="G127" s="305"/>
      <c r="H127" s="305" t="s">
        <v>327</v>
      </c>
      <c r="I127" s="305" t="s">
        <v>317</v>
      </c>
      <c r="J127" s="305">
        <v>15</v>
      </c>
      <c r="K127" s="348"/>
    </row>
    <row r="128" spans="2:11" ht="15" customHeight="1">
      <c r="B128" s="346"/>
      <c r="C128" s="328" t="s">
        <v>328</v>
      </c>
      <c r="D128" s="328"/>
      <c r="E128" s="328"/>
      <c r="F128" s="329" t="s">
        <v>321</v>
      </c>
      <c r="G128" s="328"/>
      <c r="H128" s="328" t="s">
        <v>329</v>
      </c>
      <c r="I128" s="328" t="s">
        <v>317</v>
      </c>
      <c r="J128" s="328">
        <v>15</v>
      </c>
      <c r="K128" s="348"/>
    </row>
    <row r="129" spans="2:11" ht="15" customHeight="1">
      <c r="B129" s="346"/>
      <c r="C129" s="328" t="s">
        <v>330</v>
      </c>
      <c r="D129" s="328"/>
      <c r="E129" s="328"/>
      <c r="F129" s="329" t="s">
        <v>321</v>
      </c>
      <c r="G129" s="328"/>
      <c r="H129" s="328" t="s">
        <v>331</v>
      </c>
      <c r="I129" s="328" t="s">
        <v>317</v>
      </c>
      <c r="J129" s="328">
        <v>20</v>
      </c>
      <c r="K129" s="348"/>
    </row>
    <row r="130" spans="2:11" ht="15" customHeight="1">
      <c r="B130" s="346"/>
      <c r="C130" s="328" t="s">
        <v>332</v>
      </c>
      <c r="D130" s="328"/>
      <c r="E130" s="328"/>
      <c r="F130" s="329" t="s">
        <v>321</v>
      </c>
      <c r="G130" s="328"/>
      <c r="H130" s="328" t="s">
        <v>333</v>
      </c>
      <c r="I130" s="328" t="s">
        <v>317</v>
      </c>
      <c r="J130" s="328">
        <v>20</v>
      </c>
      <c r="K130" s="348"/>
    </row>
    <row r="131" spans="2:11" ht="15" customHeight="1">
      <c r="B131" s="346"/>
      <c r="C131" s="305" t="s">
        <v>320</v>
      </c>
      <c r="D131" s="305"/>
      <c r="E131" s="305"/>
      <c r="F131" s="326" t="s">
        <v>321</v>
      </c>
      <c r="G131" s="305"/>
      <c r="H131" s="305" t="s">
        <v>354</v>
      </c>
      <c r="I131" s="305" t="s">
        <v>317</v>
      </c>
      <c r="J131" s="305">
        <v>50</v>
      </c>
      <c r="K131" s="348"/>
    </row>
    <row r="132" spans="2:11" ht="15" customHeight="1">
      <c r="B132" s="346"/>
      <c r="C132" s="305" t="s">
        <v>334</v>
      </c>
      <c r="D132" s="305"/>
      <c r="E132" s="305"/>
      <c r="F132" s="326" t="s">
        <v>321</v>
      </c>
      <c r="G132" s="305"/>
      <c r="H132" s="305" t="s">
        <v>354</v>
      </c>
      <c r="I132" s="305" t="s">
        <v>317</v>
      </c>
      <c r="J132" s="305">
        <v>50</v>
      </c>
      <c r="K132" s="348"/>
    </row>
    <row r="133" spans="2:11" ht="15" customHeight="1">
      <c r="B133" s="346"/>
      <c r="C133" s="305" t="s">
        <v>340</v>
      </c>
      <c r="D133" s="305"/>
      <c r="E133" s="305"/>
      <c r="F133" s="326" t="s">
        <v>321</v>
      </c>
      <c r="G133" s="305"/>
      <c r="H133" s="305" t="s">
        <v>354</v>
      </c>
      <c r="I133" s="305" t="s">
        <v>317</v>
      </c>
      <c r="J133" s="305">
        <v>50</v>
      </c>
      <c r="K133" s="348"/>
    </row>
    <row r="134" spans="2:11" ht="15" customHeight="1">
      <c r="B134" s="346"/>
      <c r="C134" s="305" t="s">
        <v>342</v>
      </c>
      <c r="D134" s="305"/>
      <c r="E134" s="305"/>
      <c r="F134" s="326" t="s">
        <v>321</v>
      </c>
      <c r="G134" s="305"/>
      <c r="H134" s="305" t="s">
        <v>354</v>
      </c>
      <c r="I134" s="305" t="s">
        <v>317</v>
      </c>
      <c r="J134" s="305">
        <v>50</v>
      </c>
      <c r="K134" s="348"/>
    </row>
    <row r="135" spans="2:11" ht="15" customHeight="1">
      <c r="B135" s="346"/>
      <c r="C135" s="305" t="s">
        <v>1395</v>
      </c>
      <c r="D135" s="305"/>
      <c r="E135" s="305"/>
      <c r="F135" s="326" t="s">
        <v>321</v>
      </c>
      <c r="G135" s="305"/>
      <c r="H135" s="305" t="s">
        <v>367</v>
      </c>
      <c r="I135" s="305" t="s">
        <v>317</v>
      </c>
      <c r="J135" s="305">
        <v>255</v>
      </c>
      <c r="K135" s="348"/>
    </row>
    <row r="136" spans="2:11" ht="15" customHeight="1">
      <c r="B136" s="346"/>
      <c r="C136" s="305" t="s">
        <v>344</v>
      </c>
      <c r="D136" s="305"/>
      <c r="E136" s="305"/>
      <c r="F136" s="326" t="s">
        <v>315</v>
      </c>
      <c r="G136" s="305"/>
      <c r="H136" s="305" t="s">
        <v>368</v>
      </c>
      <c r="I136" s="305" t="s">
        <v>346</v>
      </c>
      <c r="J136" s="305"/>
      <c r="K136" s="348"/>
    </row>
    <row r="137" spans="2:11" ht="15" customHeight="1">
      <c r="B137" s="346"/>
      <c r="C137" s="305" t="s">
        <v>347</v>
      </c>
      <c r="D137" s="305"/>
      <c r="E137" s="305"/>
      <c r="F137" s="326" t="s">
        <v>315</v>
      </c>
      <c r="G137" s="305"/>
      <c r="H137" s="305" t="s">
        <v>369</v>
      </c>
      <c r="I137" s="305" t="s">
        <v>349</v>
      </c>
      <c r="J137" s="305"/>
      <c r="K137" s="348"/>
    </row>
    <row r="138" spans="2:11" ht="15" customHeight="1">
      <c r="B138" s="346"/>
      <c r="C138" s="305" t="s">
        <v>350</v>
      </c>
      <c r="D138" s="305"/>
      <c r="E138" s="305"/>
      <c r="F138" s="326" t="s">
        <v>315</v>
      </c>
      <c r="G138" s="305"/>
      <c r="H138" s="305" t="s">
        <v>350</v>
      </c>
      <c r="I138" s="305" t="s">
        <v>349</v>
      </c>
      <c r="J138" s="305"/>
      <c r="K138" s="348"/>
    </row>
    <row r="139" spans="2:11" ht="15" customHeight="1">
      <c r="B139" s="346"/>
      <c r="C139" s="305" t="s">
        <v>1318</v>
      </c>
      <c r="D139" s="305"/>
      <c r="E139" s="305"/>
      <c r="F139" s="326" t="s">
        <v>315</v>
      </c>
      <c r="G139" s="305"/>
      <c r="H139" s="305" t="s">
        <v>370</v>
      </c>
      <c r="I139" s="305" t="s">
        <v>349</v>
      </c>
      <c r="J139" s="305"/>
      <c r="K139" s="348"/>
    </row>
    <row r="140" spans="2:11" ht="15" customHeight="1">
      <c r="B140" s="346"/>
      <c r="C140" s="305" t="s">
        <v>371</v>
      </c>
      <c r="D140" s="305"/>
      <c r="E140" s="305"/>
      <c r="F140" s="326" t="s">
        <v>315</v>
      </c>
      <c r="G140" s="305"/>
      <c r="H140" s="305" t="s">
        <v>372</v>
      </c>
      <c r="I140" s="305" t="s">
        <v>349</v>
      </c>
      <c r="J140" s="305"/>
      <c r="K140" s="348"/>
    </row>
    <row r="141" spans="2:11" ht="15" customHeight="1">
      <c r="B141" s="349"/>
      <c r="C141" s="350"/>
      <c r="D141" s="350"/>
      <c r="E141" s="350"/>
      <c r="F141" s="350"/>
      <c r="G141" s="350"/>
      <c r="H141" s="350"/>
      <c r="I141" s="350"/>
      <c r="J141" s="350"/>
      <c r="K141" s="351"/>
    </row>
    <row r="142" spans="2:11" ht="18.75" customHeight="1">
      <c r="B142" s="302"/>
      <c r="C142" s="302"/>
      <c r="D142" s="302"/>
      <c r="E142" s="302"/>
      <c r="F142" s="338"/>
      <c r="G142" s="302"/>
      <c r="H142" s="302"/>
      <c r="I142" s="302"/>
      <c r="J142" s="302"/>
      <c r="K142" s="302"/>
    </row>
    <row r="143" spans="2:11" ht="18.75" customHeight="1">
      <c r="B143" s="312"/>
      <c r="C143" s="312"/>
      <c r="D143" s="312"/>
      <c r="E143" s="312"/>
      <c r="F143" s="312"/>
      <c r="G143" s="312"/>
      <c r="H143" s="312"/>
      <c r="I143" s="312"/>
      <c r="J143" s="312"/>
      <c r="K143" s="312"/>
    </row>
    <row r="144" spans="2:11" ht="7.5" customHeight="1">
      <c r="B144" s="313"/>
      <c r="C144" s="314"/>
      <c r="D144" s="314"/>
      <c r="E144" s="314"/>
      <c r="F144" s="314"/>
      <c r="G144" s="314"/>
      <c r="H144" s="314"/>
      <c r="I144" s="314"/>
      <c r="J144" s="314"/>
      <c r="K144" s="315"/>
    </row>
    <row r="145" spans="2:11" ht="45" customHeight="1">
      <c r="B145" s="316"/>
      <c r="C145" s="317" t="s">
        <v>373</v>
      </c>
      <c r="D145" s="317"/>
      <c r="E145" s="317"/>
      <c r="F145" s="317"/>
      <c r="G145" s="317"/>
      <c r="H145" s="317"/>
      <c r="I145" s="317"/>
      <c r="J145" s="317"/>
      <c r="K145" s="318"/>
    </row>
    <row r="146" spans="2:11" ht="17.25" customHeight="1">
      <c r="B146" s="316"/>
      <c r="C146" s="319" t="s">
        <v>309</v>
      </c>
      <c r="D146" s="319"/>
      <c r="E146" s="319"/>
      <c r="F146" s="319" t="s">
        <v>310</v>
      </c>
      <c r="G146" s="320"/>
      <c r="H146" s="319" t="s">
        <v>1390</v>
      </c>
      <c r="I146" s="319" t="s">
        <v>1337</v>
      </c>
      <c r="J146" s="319" t="s">
        <v>311</v>
      </c>
      <c r="K146" s="318"/>
    </row>
    <row r="147" spans="2:11" ht="17.25" customHeight="1">
      <c r="B147" s="316"/>
      <c r="C147" s="321" t="s">
        <v>312</v>
      </c>
      <c r="D147" s="321"/>
      <c r="E147" s="321"/>
      <c r="F147" s="322" t="s">
        <v>313</v>
      </c>
      <c r="G147" s="323"/>
      <c r="H147" s="321"/>
      <c r="I147" s="321"/>
      <c r="J147" s="321" t="s">
        <v>314</v>
      </c>
      <c r="K147" s="318"/>
    </row>
    <row r="148" spans="2:11" ht="5.25" customHeight="1">
      <c r="B148" s="327"/>
      <c r="C148" s="324"/>
      <c r="D148" s="324"/>
      <c r="E148" s="324"/>
      <c r="F148" s="324"/>
      <c r="G148" s="325"/>
      <c r="H148" s="324"/>
      <c r="I148" s="324"/>
      <c r="J148" s="324"/>
      <c r="K148" s="348"/>
    </row>
    <row r="149" spans="2:11" ht="15" customHeight="1">
      <c r="B149" s="327"/>
      <c r="C149" s="352" t="s">
        <v>318</v>
      </c>
      <c r="D149" s="305"/>
      <c r="E149" s="305"/>
      <c r="F149" s="353" t="s">
        <v>315</v>
      </c>
      <c r="G149" s="305"/>
      <c r="H149" s="352" t="s">
        <v>354</v>
      </c>
      <c r="I149" s="352" t="s">
        <v>317</v>
      </c>
      <c r="J149" s="352">
        <v>120</v>
      </c>
      <c r="K149" s="348"/>
    </row>
    <row r="150" spans="2:11" ht="15" customHeight="1">
      <c r="B150" s="327"/>
      <c r="C150" s="352" t="s">
        <v>363</v>
      </c>
      <c r="D150" s="305"/>
      <c r="E150" s="305"/>
      <c r="F150" s="353" t="s">
        <v>315</v>
      </c>
      <c r="G150" s="305"/>
      <c r="H150" s="352" t="s">
        <v>374</v>
      </c>
      <c r="I150" s="352" t="s">
        <v>317</v>
      </c>
      <c r="J150" s="352" t="s">
        <v>365</v>
      </c>
      <c r="K150" s="348"/>
    </row>
    <row r="151" spans="2:11" ht="15" customHeight="1">
      <c r="B151" s="327"/>
      <c r="C151" s="352" t="s">
        <v>268</v>
      </c>
      <c r="D151" s="305"/>
      <c r="E151" s="305"/>
      <c r="F151" s="353" t="s">
        <v>315</v>
      </c>
      <c r="G151" s="305"/>
      <c r="H151" s="352" t="s">
        <v>375</v>
      </c>
      <c r="I151" s="352" t="s">
        <v>317</v>
      </c>
      <c r="J151" s="352" t="s">
        <v>365</v>
      </c>
      <c r="K151" s="348"/>
    </row>
    <row r="152" spans="2:11" ht="15" customHeight="1">
      <c r="B152" s="327"/>
      <c r="C152" s="352" t="s">
        <v>320</v>
      </c>
      <c r="D152" s="305"/>
      <c r="E152" s="305"/>
      <c r="F152" s="353" t="s">
        <v>321</v>
      </c>
      <c r="G152" s="305"/>
      <c r="H152" s="352" t="s">
        <v>354</v>
      </c>
      <c r="I152" s="352" t="s">
        <v>317</v>
      </c>
      <c r="J152" s="352">
        <v>50</v>
      </c>
      <c r="K152" s="348"/>
    </row>
    <row r="153" spans="2:11" ht="15" customHeight="1">
      <c r="B153" s="327"/>
      <c r="C153" s="352" t="s">
        <v>323</v>
      </c>
      <c r="D153" s="305"/>
      <c r="E153" s="305"/>
      <c r="F153" s="353" t="s">
        <v>315</v>
      </c>
      <c r="G153" s="305"/>
      <c r="H153" s="352" t="s">
        <v>354</v>
      </c>
      <c r="I153" s="352" t="s">
        <v>325</v>
      </c>
      <c r="J153" s="352"/>
      <c r="K153" s="348"/>
    </row>
    <row r="154" spans="2:11" ht="15" customHeight="1">
      <c r="B154" s="327"/>
      <c r="C154" s="352" t="s">
        <v>334</v>
      </c>
      <c r="D154" s="305"/>
      <c r="E154" s="305"/>
      <c r="F154" s="353" t="s">
        <v>321</v>
      </c>
      <c r="G154" s="305"/>
      <c r="H154" s="352" t="s">
        <v>354</v>
      </c>
      <c r="I154" s="352" t="s">
        <v>317</v>
      </c>
      <c r="J154" s="352">
        <v>50</v>
      </c>
      <c r="K154" s="348"/>
    </row>
    <row r="155" spans="2:11" ht="15" customHeight="1">
      <c r="B155" s="327"/>
      <c r="C155" s="352" t="s">
        <v>342</v>
      </c>
      <c r="D155" s="305"/>
      <c r="E155" s="305"/>
      <c r="F155" s="353" t="s">
        <v>321</v>
      </c>
      <c r="G155" s="305"/>
      <c r="H155" s="352" t="s">
        <v>354</v>
      </c>
      <c r="I155" s="352" t="s">
        <v>317</v>
      </c>
      <c r="J155" s="352">
        <v>50</v>
      </c>
      <c r="K155" s="348"/>
    </row>
    <row r="156" spans="2:11" ht="15" customHeight="1">
      <c r="B156" s="327"/>
      <c r="C156" s="352" t="s">
        <v>340</v>
      </c>
      <c r="D156" s="305"/>
      <c r="E156" s="305"/>
      <c r="F156" s="353" t="s">
        <v>321</v>
      </c>
      <c r="G156" s="305"/>
      <c r="H156" s="352" t="s">
        <v>354</v>
      </c>
      <c r="I156" s="352" t="s">
        <v>317</v>
      </c>
      <c r="J156" s="352">
        <v>50</v>
      </c>
      <c r="K156" s="348"/>
    </row>
    <row r="157" spans="2:11" ht="15" customHeight="1">
      <c r="B157" s="327"/>
      <c r="C157" s="352" t="s">
        <v>1375</v>
      </c>
      <c r="D157" s="305"/>
      <c r="E157" s="305"/>
      <c r="F157" s="353" t="s">
        <v>315</v>
      </c>
      <c r="G157" s="305"/>
      <c r="H157" s="352" t="s">
        <v>376</v>
      </c>
      <c r="I157" s="352" t="s">
        <v>317</v>
      </c>
      <c r="J157" s="352" t="s">
        <v>377</v>
      </c>
      <c r="K157" s="348"/>
    </row>
    <row r="158" spans="2:11" ht="15" customHeight="1">
      <c r="B158" s="327"/>
      <c r="C158" s="352" t="s">
        <v>378</v>
      </c>
      <c r="D158" s="305"/>
      <c r="E158" s="305"/>
      <c r="F158" s="353" t="s">
        <v>315</v>
      </c>
      <c r="G158" s="305"/>
      <c r="H158" s="352" t="s">
        <v>379</v>
      </c>
      <c r="I158" s="352" t="s">
        <v>349</v>
      </c>
      <c r="J158" s="352"/>
      <c r="K158" s="348"/>
    </row>
    <row r="159" spans="2:11" ht="15" customHeight="1">
      <c r="B159" s="354"/>
      <c r="C159" s="336"/>
      <c r="D159" s="336"/>
      <c r="E159" s="336"/>
      <c r="F159" s="336"/>
      <c r="G159" s="336"/>
      <c r="H159" s="336"/>
      <c r="I159" s="336"/>
      <c r="J159" s="336"/>
      <c r="K159" s="355"/>
    </row>
    <row r="160" spans="2:11" ht="18.75" customHeight="1">
      <c r="B160" s="302"/>
      <c r="C160" s="305"/>
      <c r="D160" s="305"/>
      <c r="E160" s="305"/>
      <c r="F160" s="326"/>
      <c r="G160" s="305"/>
      <c r="H160" s="305"/>
      <c r="I160" s="305"/>
      <c r="J160" s="305"/>
      <c r="K160" s="302"/>
    </row>
    <row r="161" spans="2:11" ht="18.75" customHeight="1">
      <c r="B161" s="312"/>
      <c r="C161" s="312"/>
      <c r="D161" s="312"/>
      <c r="E161" s="312"/>
      <c r="F161" s="312"/>
      <c r="G161" s="312"/>
      <c r="H161" s="312"/>
      <c r="I161" s="312"/>
      <c r="J161" s="312"/>
      <c r="K161" s="312"/>
    </row>
    <row r="162" spans="2:11" ht="7.5" customHeight="1">
      <c r="B162" s="289"/>
      <c r="C162" s="290"/>
      <c r="D162" s="290"/>
      <c r="E162" s="290"/>
      <c r="F162" s="290"/>
      <c r="G162" s="290"/>
      <c r="H162" s="290"/>
      <c r="I162" s="290"/>
      <c r="J162" s="290"/>
      <c r="K162" s="291"/>
    </row>
    <row r="163" spans="2:11" ht="45" customHeight="1">
      <c r="B163" s="292"/>
      <c r="C163" s="293" t="s">
        <v>380</v>
      </c>
      <c r="D163" s="293"/>
      <c r="E163" s="293"/>
      <c r="F163" s="293"/>
      <c r="G163" s="293"/>
      <c r="H163" s="293"/>
      <c r="I163" s="293"/>
      <c r="J163" s="293"/>
      <c r="K163" s="294"/>
    </row>
    <row r="164" spans="2:11" ht="17.25" customHeight="1">
      <c r="B164" s="292"/>
      <c r="C164" s="319" t="s">
        <v>309</v>
      </c>
      <c r="D164" s="319"/>
      <c r="E164" s="319"/>
      <c r="F164" s="319" t="s">
        <v>310</v>
      </c>
      <c r="G164" s="356"/>
      <c r="H164" s="357" t="s">
        <v>1390</v>
      </c>
      <c r="I164" s="357" t="s">
        <v>1337</v>
      </c>
      <c r="J164" s="319" t="s">
        <v>311</v>
      </c>
      <c r="K164" s="294"/>
    </row>
    <row r="165" spans="2:11" ht="17.25" customHeight="1">
      <c r="B165" s="296"/>
      <c r="C165" s="321" t="s">
        <v>312</v>
      </c>
      <c r="D165" s="321"/>
      <c r="E165" s="321"/>
      <c r="F165" s="322" t="s">
        <v>313</v>
      </c>
      <c r="G165" s="358"/>
      <c r="H165" s="359"/>
      <c r="I165" s="359"/>
      <c r="J165" s="321" t="s">
        <v>314</v>
      </c>
      <c r="K165" s="298"/>
    </row>
    <row r="166" spans="2:11" ht="5.25" customHeight="1">
      <c r="B166" s="327"/>
      <c r="C166" s="324"/>
      <c r="D166" s="324"/>
      <c r="E166" s="324"/>
      <c r="F166" s="324"/>
      <c r="G166" s="325"/>
      <c r="H166" s="324"/>
      <c r="I166" s="324"/>
      <c r="J166" s="324"/>
      <c r="K166" s="348"/>
    </row>
    <row r="167" spans="2:11" ht="15" customHeight="1">
      <c r="B167" s="327"/>
      <c r="C167" s="305" t="s">
        <v>318</v>
      </c>
      <c r="D167" s="305"/>
      <c r="E167" s="305"/>
      <c r="F167" s="326" t="s">
        <v>315</v>
      </c>
      <c r="G167" s="305"/>
      <c r="H167" s="305" t="s">
        <v>354</v>
      </c>
      <c r="I167" s="305" t="s">
        <v>317</v>
      </c>
      <c r="J167" s="305">
        <v>120</v>
      </c>
      <c r="K167" s="348"/>
    </row>
    <row r="168" spans="2:11" ht="15" customHeight="1">
      <c r="B168" s="327"/>
      <c r="C168" s="305" t="s">
        <v>363</v>
      </c>
      <c r="D168" s="305"/>
      <c r="E168" s="305"/>
      <c r="F168" s="326" t="s">
        <v>315</v>
      </c>
      <c r="G168" s="305"/>
      <c r="H168" s="305" t="s">
        <v>364</v>
      </c>
      <c r="I168" s="305" t="s">
        <v>317</v>
      </c>
      <c r="J168" s="305" t="s">
        <v>365</v>
      </c>
      <c r="K168" s="348"/>
    </row>
    <row r="169" spans="2:11" ht="15" customHeight="1">
      <c r="B169" s="327"/>
      <c r="C169" s="305" t="s">
        <v>268</v>
      </c>
      <c r="D169" s="305"/>
      <c r="E169" s="305"/>
      <c r="F169" s="326" t="s">
        <v>315</v>
      </c>
      <c r="G169" s="305"/>
      <c r="H169" s="305" t="s">
        <v>381</v>
      </c>
      <c r="I169" s="305" t="s">
        <v>317</v>
      </c>
      <c r="J169" s="305" t="s">
        <v>365</v>
      </c>
      <c r="K169" s="348"/>
    </row>
    <row r="170" spans="2:11" ht="15" customHeight="1">
      <c r="B170" s="327"/>
      <c r="C170" s="305" t="s">
        <v>320</v>
      </c>
      <c r="D170" s="305"/>
      <c r="E170" s="305"/>
      <c r="F170" s="326" t="s">
        <v>321</v>
      </c>
      <c r="G170" s="305"/>
      <c r="H170" s="305" t="s">
        <v>381</v>
      </c>
      <c r="I170" s="305" t="s">
        <v>317</v>
      </c>
      <c r="J170" s="305">
        <v>50</v>
      </c>
      <c r="K170" s="348"/>
    </row>
    <row r="171" spans="2:11" ht="15" customHeight="1">
      <c r="B171" s="327"/>
      <c r="C171" s="305" t="s">
        <v>323</v>
      </c>
      <c r="D171" s="305"/>
      <c r="E171" s="305"/>
      <c r="F171" s="326" t="s">
        <v>315</v>
      </c>
      <c r="G171" s="305"/>
      <c r="H171" s="305" t="s">
        <v>381</v>
      </c>
      <c r="I171" s="305" t="s">
        <v>325</v>
      </c>
      <c r="J171" s="305"/>
      <c r="K171" s="348"/>
    </row>
    <row r="172" spans="2:11" ht="15" customHeight="1">
      <c r="B172" s="327"/>
      <c r="C172" s="305" t="s">
        <v>334</v>
      </c>
      <c r="D172" s="305"/>
      <c r="E172" s="305"/>
      <c r="F172" s="326" t="s">
        <v>321</v>
      </c>
      <c r="G172" s="305"/>
      <c r="H172" s="305" t="s">
        <v>381</v>
      </c>
      <c r="I172" s="305" t="s">
        <v>317</v>
      </c>
      <c r="J172" s="305">
        <v>50</v>
      </c>
      <c r="K172" s="348"/>
    </row>
    <row r="173" spans="2:11" ht="15" customHeight="1">
      <c r="B173" s="327"/>
      <c r="C173" s="305" t="s">
        <v>342</v>
      </c>
      <c r="D173" s="305"/>
      <c r="E173" s="305"/>
      <c r="F173" s="326" t="s">
        <v>321</v>
      </c>
      <c r="G173" s="305"/>
      <c r="H173" s="305" t="s">
        <v>381</v>
      </c>
      <c r="I173" s="305" t="s">
        <v>317</v>
      </c>
      <c r="J173" s="305">
        <v>50</v>
      </c>
      <c r="K173" s="348"/>
    </row>
    <row r="174" spans="2:11" ht="15" customHeight="1">
      <c r="B174" s="327"/>
      <c r="C174" s="305" t="s">
        <v>340</v>
      </c>
      <c r="D174" s="305"/>
      <c r="E174" s="305"/>
      <c r="F174" s="326" t="s">
        <v>321</v>
      </c>
      <c r="G174" s="305"/>
      <c r="H174" s="305" t="s">
        <v>381</v>
      </c>
      <c r="I174" s="305" t="s">
        <v>317</v>
      </c>
      <c r="J174" s="305">
        <v>50</v>
      </c>
      <c r="K174" s="348"/>
    </row>
    <row r="175" spans="2:11" ht="15" customHeight="1">
      <c r="B175" s="327"/>
      <c r="C175" s="305" t="s">
        <v>1389</v>
      </c>
      <c r="D175" s="305"/>
      <c r="E175" s="305"/>
      <c r="F175" s="326" t="s">
        <v>315</v>
      </c>
      <c r="G175" s="305"/>
      <c r="H175" s="305" t="s">
        <v>382</v>
      </c>
      <c r="I175" s="305" t="s">
        <v>383</v>
      </c>
      <c r="J175" s="305"/>
      <c r="K175" s="348"/>
    </row>
    <row r="176" spans="2:11" ht="15" customHeight="1">
      <c r="B176" s="327"/>
      <c r="C176" s="305" t="s">
        <v>1337</v>
      </c>
      <c r="D176" s="305"/>
      <c r="E176" s="305"/>
      <c r="F176" s="326" t="s">
        <v>315</v>
      </c>
      <c r="G176" s="305"/>
      <c r="H176" s="305" t="s">
        <v>384</v>
      </c>
      <c r="I176" s="305" t="s">
        <v>385</v>
      </c>
      <c r="J176" s="305">
        <v>1</v>
      </c>
      <c r="K176" s="348"/>
    </row>
    <row r="177" spans="2:11" ht="15" customHeight="1">
      <c r="B177" s="327"/>
      <c r="C177" s="305" t="s">
        <v>1333</v>
      </c>
      <c r="D177" s="305"/>
      <c r="E177" s="305"/>
      <c r="F177" s="326" t="s">
        <v>315</v>
      </c>
      <c r="G177" s="305"/>
      <c r="H177" s="305" t="s">
        <v>386</v>
      </c>
      <c r="I177" s="305" t="s">
        <v>317</v>
      </c>
      <c r="J177" s="305">
        <v>20</v>
      </c>
      <c r="K177" s="348"/>
    </row>
    <row r="178" spans="2:11" ht="15" customHeight="1">
      <c r="B178" s="327"/>
      <c r="C178" s="305" t="s">
        <v>1390</v>
      </c>
      <c r="D178" s="305"/>
      <c r="E178" s="305"/>
      <c r="F178" s="326" t="s">
        <v>315</v>
      </c>
      <c r="G178" s="305"/>
      <c r="H178" s="305" t="s">
        <v>387</v>
      </c>
      <c r="I178" s="305" t="s">
        <v>317</v>
      </c>
      <c r="J178" s="305">
        <v>255</v>
      </c>
      <c r="K178" s="348"/>
    </row>
    <row r="179" spans="2:11" ht="15" customHeight="1">
      <c r="B179" s="327"/>
      <c r="C179" s="305" t="s">
        <v>1391</v>
      </c>
      <c r="D179" s="305"/>
      <c r="E179" s="305"/>
      <c r="F179" s="326" t="s">
        <v>315</v>
      </c>
      <c r="G179" s="305"/>
      <c r="H179" s="305" t="s">
        <v>280</v>
      </c>
      <c r="I179" s="305" t="s">
        <v>317</v>
      </c>
      <c r="J179" s="305">
        <v>10</v>
      </c>
      <c r="K179" s="348"/>
    </row>
    <row r="180" spans="2:11" ht="15" customHeight="1">
      <c r="B180" s="327"/>
      <c r="C180" s="305" t="s">
        <v>1392</v>
      </c>
      <c r="D180" s="305"/>
      <c r="E180" s="305"/>
      <c r="F180" s="326" t="s">
        <v>315</v>
      </c>
      <c r="G180" s="305"/>
      <c r="H180" s="305" t="s">
        <v>388</v>
      </c>
      <c r="I180" s="305" t="s">
        <v>349</v>
      </c>
      <c r="J180" s="305"/>
      <c r="K180" s="348"/>
    </row>
    <row r="181" spans="2:11" ht="15" customHeight="1">
      <c r="B181" s="327"/>
      <c r="C181" s="305" t="s">
        <v>389</v>
      </c>
      <c r="D181" s="305"/>
      <c r="E181" s="305"/>
      <c r="F181" s="326" t="s">
        <v>315</v>
      </c>
      <c r="G181" s="305"/>
      <c r="H181" s="305" t="s">
        <v>390</v>
      </c>
      <c r="I181" s="305" t="s">
        <v>349</v>
      </c>
      <c r="J181" s="305"/>
      <c r="K181" s="348"/>
    </row>
    <row r="182" spans="2:11" ht="15" customHeight="1">
      <c r="B182" s="327"/>
      <c r="C182" s="305" t="s">
        <v>378</v>
      </c>
      <c r="D182" s="305"/>
      <c r="E182" s="305"/>
      <c r="F182" s="326" t="s">
        <v>315</v>
      </c>
      <c r="G182" s="305"/>
      <c r="H182" s="305" t="s">
        <v>391</v>
      </c>
      <c r="I182" s="305" t="s">
        <v>349</v>
      </c>
      <c r="J182" s="305"/>
      <c r="K182" s="348"/>
    </row>
    <row r="183" spans="2:11" ht="15" customHeight="1">
      <c r="B183" s="327"/>
      <c r="C183" s="305" t="s">
        <v>1394</v>
      </c>
      <c r="D183" s="305"/>
      <c r="E183" s="305"/>
      <c r="F183" s="326" t="s">
        <v>321</v>
      </c>
      <c r="G183" s="305"/>
      <c r="H183" s="305" t="s">
        <v>392</v>
      </c>
      <c r="I183" s="305" t="s">
        <v>317</v>
      </c>
      <c r="J183" s="305">
        <v>50</v>
      </c>
      <c r="K183" s="348"/>
    </row>
    <row r="184" spans="2:11" ht="15" customHeight="1">
      <c r="B184" s="327"/>
      <c r="C184" s="305" t="s">
        <v>393</v>
      </c>
      <c r="D184" s="305"/>
      <c r="E184" s="305"/>
      <c r="F184" s="326" t="s">
        <v>321</v>
      </c>
      <c r="G184" s="305"/>
      <c r="H184" s="305" t="s">
        <v>394</v>
      </c>
      <c r="I184" s="305" t="s">
        <v>395</v>
      </c>
      <c r="J184" s="305"/>
      <c r="K184" s="348"/>
    </row>
    <row r="185" spans="2:11" ht="15" customHeight="1">
      <c r="B185" s="327"/>
      <c r="C185" s="305" t="s">
        <v>396</v>
      </c>
      <c r="D185" s="305"/>
      <c r="E185" s="305"/>
      <c r="F185" s="326" t="s">
        <v>321</v>
      </c>
      <c r="G185" s="305"/>
      <c r="H185" s="305" t="s">
        <v>397</v>
      </c>
      <c r="I185" s="305" t="s">
        <v>395</v>
      </c>
      <c r="J185" s="305"/>
      <c r="K185" s="348"/>
    </row>
    <row r="186" spans="2:11" ht="15" customHeight="1">
      <c r="B186" s="327"/>
      <c r="C186" s="305" t="s">
        <v>398</v>
      </c>
      <c r="D186" s="305"/>
      <c r="E186" s="305"/>
      <c r="F186" s="326" t="s">
        <v>321</v>
      </c>
      <c r="G186" s="305"/>
      <c r="H186" s="305" t="s">
        <v>399</v>
      </c>
      <c r="I186" s="305" t="s">
        <v>395</v>
      </c>
      <c r="J186" s="305"/>
      <c r="K186" s="348"/>
    </row>
    <row r="187" spans="2:11" ht="15" customHeight="1">
      <c r="B187" s="327"/>
      <c r="C187" s="360" t="s">
        <v>400</v>
      </c>
      <c r="D187" s="305"/>
      <c r="E187" s="305"/>
      <c r="F187" s="326" t="s">
        <v>321</v>
      </c>
      <c r="G187" s="305"/>
      <c r="H187" s="305" t="s">
        <v>401</v>
      </c>
      <c r="I187" s="305" t="s">
        <v>402</v>
      </c>
      <c r="J187" s="361" t="s">
        <v>403</v>
      </c>
      <c r="K187" s="348"/>
    </row>
    <row r="188" spans="2:11" ht="15" customHeight="1">
      <c r="B188" s="354"/>
      <c r="C188" s="362"/>
      <c r="D188" s="336"/>
      <c r="E188" s="336"/>
      <c r="F188" s="336"/>
      <c r="G188" s="336"/>
      <c r="H188" s="336"/>
      <c r="I188" s="336"/>
      <c r="J188" s="336"/>
      <c r="K188" s="355"/>
    </row>
    <row r="189" spans="2:11" ht="18.75" customHeight="1">
      <c r="B189" s="363"/>
      <c r="C189" s="364"/>
      <c r="D189" s="364"/>
      <c r="E189" s="364"/>
      <c r="F189" s="365"/>
      <c r="G189" s="305"/>
      <c r="H189" s="305"/>
      <c r="I189" s="305"/>
      <c r="J189" s="305"/>
      <c r="K189" s="302"/>
    </row>
    <row r="190" spans="2:11" ht="18.75" customHeight="1">
      <c r="B190" s="302"/>
      <c r="C190" s="305"/>
      <c r="D190" s="305"/>
      <c r="E190" s="305"/>
      <c r="F190" s="326"/>
      <c r="G190" s="305"/>
      <c r="H190" s="305"/>
      <c r="I190" s="305"/>
      <c r="J190" s="305"/>
      <c r="K190" s="302"/>
    </row>
    <row r="191" spans="2:11" ht="18.75" customHeight="1">
      <c r="B191" s="312"/>
      <c r="C191" s="312"/>
      <c r="D191" s="312"/>
      <c r="E191" s="312"/>
      <c r="F191" s="312"/>
      <c r="G191" s="312"/>
      <c r="H191" s="312"/>
      <c r="I191" s="312"/>
      <c r="J191" s="312"/>
      <c r="K191" s="312"/>
    </row>
    <row r="192" spans="2:11" ht="13.5">
      <c r="B192" s="289"/>
      <c r="C192" s="290"/>
      <c r="D192" s="290"/>
      <c r="E192" s="290"/>
      <c r="F192" s="290"/>
      <c r="G192" s="290"/>
      <c r="H192" s="290"/>
      <c r="I192" s="290"/>
      <c r="J192" s="290"/>
      <c r="K192" s="291"/>
    </row>
    <row r="193" spans="2:11" ht="21">
      <c r="B193" s="292"/>
      <c r="C193" s="293" t="s">
        <v>404</v>
      </c>
      <c r="D193" s="293"/>
      <c r="E193" s="293"/>
      <c r="F193" s="293"/>
      <c r="G193" s="293"/>
      <c r="H193" s="293"/>
      <c r="I193" s="293"/>
      <c r="J193" s="293"/>
      <c r="K193" s="294"/>
    </row>
    <row r="194" spans="2:11" ht="25.5" customHeight="1">
      <c r="B194" s="292"/>
      <c r="C194" s="366" t="s">
        <v>405</v>
      </c>
      <c r="D194" s="366"/>
      <c r="E194" s="366"/>
      <c r="F194" s="366" t="s">
        <v>406</v>
      </c>
      <c r="G194" s="367"/>
      <c r="H194" s="368" t="s">
        <v>407</v>
      </c>
      <c r="I194" s="368"/>
      <c r="J194" s="368"/>
      <c r="K194" s="294"/>
    </row>
    <row r="195" spans="2:11" ht="5.25" customHeight="1">
      <c r="B195" s="327"/>
      <c r="C195" s="324"/>
      <c r="D195" s="324"/>
      <c r="E195" s="324"/>
      <c r="F195" s="324"/>
      <c r="G195" s="305"/>
      <c r="H195" s="324"/>
      <c r="I195" s="324"/>
      <c r="J195" s="324"/>
      <c r="K195" s="348"/>
    </row>
    <row r="196" spans="2:11" ht="15" customHeight="1">
      <c r="B196" s="327"/>
      <c r="C196" s="305" t="s">
        <v>408</v>
      </c>
      <c r="D196" s="305"/>
      <c r="E196" s="305"/>
      <c r="F196" s="326" t="s">
        <v>1323</v>
      </c>
      <c r="G196" s="305"/>
      <c r="H196" s="369" t="s">
        <v>409</v>
      </c>
      <c r="I196" s="369"/>
      <c r="J196" s="369"/>
      <c r="K196" s="348"/>
    </row>
    <row r="197" spans="2:11" ht="15" customHeight="1">
      <c r="B197" s="327"/>
      <c r="C197" s="333"/>
      <c r="D197" s="305"/>
      <c r="E197" s="305"/>
      <c r="F197" s="326" t="s">
        <v>1324</v>
      </c>
      <c r="G197" s="305"/>
      <c r="H197" s="369" t="s">
        <v>410</v>
      </c>
      <c r="I197" s="369"/>
      <c r="J197" s="369"/>
      <c r="K197" s="348"/>
    </row>
    <row r="198" spans="2:11" ht="15" customHeight="1">
      <c r="B198" s="327"/>
      <c r="C198" s="333"/>
      <c r="D198" s="305"/>
      <c r="E198" s="305"/>
      <c r="F198" s="326" t="s">
        <v>1327</v>
      </c>
      <c r="G198" s="305"/>
      <c r="H198" s="369" t="s">
        <v>411</v>
      </c>
      <c r="I198" s="369"/>
      <c r="J198" s="369"/>
      <c r="K198" s="348"/>
    </row>
    <row r="199" spans="2:11" ht="15" customHeight="1">
      <c r="B199" s="327"/>
      <c r="C199" s="305"/>
      <c r="D199" s="305"/>
      <c r="E199" s="305"/>
      <c r="F199" s="326" t="s">
        <v>1325</v>
      </c>
      <c r="G199" s="305"/>
      <c r="H199" s="369" t="s">
        <v>412</v>
      </c>
      <c r="I199" s="369"/>
      <c r="J199" s="369"/>
      <c r="K199" s="348"/>
    </row>
    <row r="200" spans="2:11" ht="15" customHeight="1">
      <c r="B200" s="327"/>
      <c r="C200" s="305"/>
      <c r="D200" s="305"/>
      <c r="E200" s="305"/>
      <c r="F200" s="326" t="s">
        <v>1326</v>
      </c>
      <c r="G200" s="305"/>
      <c r="H200" s="369" t="s">
        <v>413</v>
      </c>
      <c r="I200" s="369"/>
      <c r="J200" s="369"/>
      <c r="K200" s="348"/>
    </row>
    <row r="201" spans="2:11" ht="15" customHeight="1">
      <c r="B201" s="327"/>
      <c r="C201" s="305"/>
      <c r="D201" s="305"/>
      <c r="E201" s="305"/>
      <c r="F201" s="326"/>
      <c r="G201" s="305"/>
      <c r="H201" s="305"/>
      <c r="I201" s="305"/>
      <c r="J201" s="305"/>
      <c r="K201" s="348"/>
    </row>
    <row r="202" spans="2:11" ht="15" customHeight="1">
      <c r="B202" s="327"/>
      <c r="C202" s="305" t="s">
        <v>361</v>
      </c>
      <c r="D202" s="305"/>
      <c r="E202" s="305"/>
      <c r="F202" s="326" t="s">
        <v>1358</v>
      </c>
      <c r="G202" s="305"/>
      <c r="H202" s="369" t="s">
        <v>414</v>
      </c>
      <c r="I202" s="369"/>
      <c r="J202" s="369"/>
      <c r="K202" s="348"/>
    </row>
    <row r="203" spans="2:11" ht="15" customHeight="1">
      <c r="B203" s="327"/>
      <c r="C203" s="333"/>
      <c r="D203" s="305"/>
      <c r="E203" s="305"/>
      <c r="F203" s="326" t="s">
        <v>263</v>
      </c>
      <c r="G203" s="305"/>
      <c r="H203" s="369" t="s">
        <v>264</v>
      </c>
      <c r="I203" s="369"/>
      <c r="J203" s="369"/>
      <c r="K203" s="348"/>
    </row>
    <row r="204" spans="2:11" ht="15" customHeight="1">
      <c r="B204" s="327"/>
      <c r="C204" s="305"/>
      <c r="D204" s="305"/>
      <c r="E204" s="305"/>
      <c r="F204" s="326" t="s">
        <v>261</v>
      </c>
      <c r="G204" s="305"/>
      <c r="H204" s="369" t="s">
        <v>415</v>
      </c>
      <c r="I204" s="369"/>
      <c r="J204" s="369"/>
      <c r="K204" s="348"/>
    </row>
    <row r="205" spans="2:11" ht="15" customHeight="1">
      <c r="B205" s="370"/>
      <c r="C205" s="333"/>
      <c r="D205" s="333"/>
      <c r="E205" s="333"/>
      <c r="F205" s="326" t="s">
        <v>1367</v>
      </c>
      <c r="G205" s="311"/>
      <c r="H205" s="371" t="s">
        <v>265</v>
      </c>
      <c r="I205" s="371"/>
      <c r="J205" s="371"/>
      <c r="K205" s="372"/>
    </row>
    <row r="206" spans="2:11" ht="15" customHeight="1">
      <c r="B206" s="370"/>
      <c r="C206" s="333"/>
      <c r="D206" s="333"/>
      <c r="E206" s="333"/>
      <c r="F206" s="326" t="s">
        <v>266</v>
      </c>
      <c r="G206" s="311"/>
      <c r="H206" s="371" t="s">
        <v>416</v>
      </c>
      <c r="I206" s="371"/>
      <c r="J206" s="371"/>
      <c r="K206" s="372"/>
    </row>
    <row r="207" spans="2:11" ht="15" customHeight="1">
      <c r="B207" s="370"/>
      <c r="C207" s="333"/>
      <c r="D207" s="333"/>
      <c r="E207" s="333"/>
      <c r="F207" s="373"/>
      <c r="G207" s="311"/>
      <c r="H207" s="374"/>
      <c r="I207" s="374"/>
      <c r="J207" s="374"/>
      <c r="K207" s="372"/>
    </row>
    <row r="208" spans="2:11" ht="15" customHeight="1">
      <c r="B208" s="370"/>
      <c r="C208" s="305" t="s">
        <v>385</v>
      </c>
      <c r="D208" s="333"/>
      <c r="E208" s="333"/>
      <c r="F208" s="326">
        <v>1</v>
      </c>
      <c r="G208" s="311"/>
      <c r="H208" s="371" t="s">
        <v>417</v>
      </c>
      <c r="I208" s="371"/>
      <c r="J208" s="371"/>
      <c r="K208" s="372"/>
    </row>
    <row r="209" spans="2:11" ht="15" customHeight="1">
      <c r="B209" s="370"/>
      <c r="C209" s="333"/>
      <c r="D209" s="333"/>
      <c r="E209" s="333"/>
      <c r="F209" s="326">
        <v>2</v>
      </c>
      <c r="G209" s="311"/>
      <c r="H209" s="371" t="s">
        <v>418</v>
      </c>
      <c r="I209" s="371"/>
      <c r="J209" s="371"/>
      <c r="K209" s="372"/>
    </row>
    <row r="210" spans="2:11" ht="15" customHeight="1">
      <c r="B210" s="370"/>
      <c r="C210" s="333"/>
      <c r="D210" s="333"/>
      <c r="E210" s="333"/>
      <c r="F210" s="326">
        <v>3</v>
      </c>
      <c r="G210" s="311"/>
      <c r="H210" s="371" t="s">
        <v>419</v>
      </c>
      <c r="I210" s="371"/>
      <c r="J210" s="371"/>
      <c r="K210" s="372"/>
    </row>
    <row r="211" spans="2:11" ht="15" customHeight="1">
      <c r="B211" s="370"/>
      <c r="C211" s="333"/>
      <c r="D211" s="333"/>
      <c r="E211" s="333"/>
      <c r="F211" s="326">
        <v>4</v>
      </c>
      <c r="G211" s="311"/>
      <c r="H211" s="371" t="s">
        <v>420</v>
      </c>
      <c r="I211" s="371"/>
      <c r="J211" s="371"/>
      <c r="K211" s="372"/>
    </row>
    <row r="212" spans="2:11" ht="12.75" customHeight="1">
      <c r="B212" s="375"/>
      <c r="C212" s="376"/>
      <c r="D212" s="376"/>
      <c r="E212" s="376"/>
      <c r="F212" s="376"/>
      <c r="G212" s="376"/>
      <c r="H212" s="376"/>
      <c r="I212" s="376"/>
      <c r="J212" s="376"/>
      <c r="K212" s="377"/>
    </row>
  </sheetData>
  <sheetProtection/>
  <mergeCells count="77">
    <mergeCell ref="C9:J9"/>
    <mergeCell ref="D10:J10"/>
    <mergeCell ref="D13:J13"/>
    <mergeCell ref="C3:J3"/>
    <mergeCell ref="C4:J4"/>
    <mergeCell ref="C6:J6"/>
    <mergeCell ref="C7:J7"/>
    <mergeCell ref="F18:J18"/>
    <mergeCell ref="F21:J21"/>
    <mergeCell ref="D11:J11"/>
    <mergeCell ref="F19:J19"/>
    <mergeCell ref="F20:J20"/>
    <mergeCell ref="D14:J14"/>
    <mergeCell ref="D15:J15"/>
    <mergeCell ref="F16:J16"/>
    <mergeCell ref="F17:J17"/>
    <mergeCell ref="C23:J23"/>
    <mergeCell ref="D25:J25"/>
    <mergeCell ref="D26:J26"/>
    <mergeCell ref="D28:J28"/>
    <mergeCell ref="C24:J24"/>
    <mergeCell ref="E47:J47"/>
    <mergeCell ref="D33:J33"/>
    <mergeCell ref="G34:J34"/>
    <mergeCell ref="G35:J35"/>
    <mergeCell ref="D32:J32"/>
    <mergeCell ref="E48:J48"/>
    <mergeCell ref="G36:J36"/>
    <mergeCell ref="G37:J37"/>
    <mergeCell ref="D29:J29"/>
    <mergeCell ref="D31:J31"/>
    <mergeCell ref="C50:J50"/>
    <mergeCell ref="G38:J38"/>
    <mergeCell ref="G39:J39"/>
    <mergeCell ref="G40:J40"/>
    <mergeCell ref="G41:J41"/>
    <mergeCell ref="G42:J42"/>
    <mergeCell ref="G43:J43"/>
    <mergeCell ref="D45:J45"/>
    <mergeCell ref="E46:J46"/>
    <mergeCell ref="D49:J49"/>
    <mergeCell ref="C52:J52"/>
    <mergeCell ref="C53:J53"/>
    <mergeCell ref="C55:J55"/>
    <mergeCell ref="D56:J56"/>
    <mergeCell ref="D57:J57"/>
    <mergeCell ref="D58:J58"/>
    <mergeCell ref="D60:J60"/>
    <mergeCell ref="D63:J63"/>
    <mergeCell ref="D61:J61"/>
    <mergeCell ref="D59:J59"/>
    <mergeCell ref="D64:J64"/>
    <mergeCell ref="D66:J66"/>
    <mergeCell ref="D65:J65"/>
    <mergeCell ref="C100:J100"/>
    <mergeCell ref="D67:J67"/>
    <mergeCell ref="D68:J68"/>
    <mergeCell ref="C73:J73"/>
    <mergeCell ref="H196:J196"/>
    <mergeCell ref="H194:J194"/>
    <mergeCell ref="C163:J163"/>
    <mergeCell ref="C120:J120"/>
    <mergeCell ref="C145:J145"/>
    <mergeCell ref="C193:J193"/>
    <mergeCell ref="H204:J204"/>
    <mergeCell ref="H199:J199"/>
    <mergeCell ref="H197:J197"/>
    <mergeCell ref="H208:J208"/>
    <mergeCell ref="H205:J205"/>
    <mergeCell ref="H203:J203"/>
    <mergeCell ref="H202:J202"/>
    <mergeCell ref="H200:J200"/>
    <mergeCell ref="H198:J198"/>
    <mergeCell ref="H210:J210"/>
    <mergeCell ref="H211:J211"/>
    <mergeCell ref="H209:J209"/>
    <mergeCell ref="H206:J206"/>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HONZAL\x</dc:creator>
  <cp:keywords/>
  <dc:description/>
  <cp:lastModifiedBy>Ing. Jaroslav Rojt</cp:lastModifiedBy>
  <dcterms:created xsi:type="dcterms:W3CDTF">2018-03-21T08:26:46Z</dcterms:created>
  <dcterms:modified xsi:type="dcterms:W3CDTF">2018-03-21T08:26:52Z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