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Výměna oken 2018"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'01 - Výměna oken 2018'!$C$88:$K$394</definedName>
    <definedName name="_xlnm.Print_Area" localSheetId="1">'01 - Výměna oken 2018'!$C$4:$J$36,'01 - Výměna oken 2018'!$C$42:$J$70,'01 - Výměna oken 2018'!$C$76:$K$394</definedName>
    <definedName name="_xlnm.Print_Titles" localSheetId="1">'01 - Výměna oken 2018'!$88:$88</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393"/>
  <c r="BH393"/>
  <c r="BG393"/>
  <c r="BF393"/>
  <c r="T393"/>
  <c r="T392"/>
  <c r="T391"/>
  <c r="R393"/>
  <c r="R392"/>
  <c r="R391"/>
  <c r="P393"/>
  <c r="P392"/>
  <c r="P391"/>
  <c r="BK393"/>
  <c r="BK392"/>
  <c r="J392"/>
  <c r="BK391"/>
  <c r="J391"/>
  <c r="J393"/>
  <c r="BE393"/>
  <c r="J69"/>
  <c r="J68"/>
  <c r="BI388"/>
  <c r="BH388"/>
  <c r="BG388"/>
  <c r="BF388"/>
  <c r="T388"/>
  <c r="T387"/>
  <c r="R388"/>
  <c r="R387"/>
  <c r="P388"/>
  <c r="P387"/>
  <c r="BK388"/>
  <c r="BK387"/>
  <c r="J387"/>
  <c r="J388"/>
  <c r="BE388"/>
  <c r="J67"/>
  <c r="BI385"/>
  <c r="BH385"/>
  <c r="BG385"/>
  <c r="BF385"/>
  <c r="T385"/>
  <c r="R385"/>
  <c r="P385"/>
  <c r="BK385"/>
  <c r="J385"/>
  <c r="BE385"/>
  <c r="BI372"/>
  <c r="BH372"/>
  <c r="BG372"/>
  <c r="BF372"/>
  <c r="T372"/>
  <c r="R372"/>
  <c r="P372"/>
  <c r="BK372"/>
  <c r="J372"/>
  <c r="BE372"/>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8"/>
  <c r="BH358"/>
  <c r="BG358"/>
  <c r="BF358"/>
  <c r="T358"/>
  <c r="T357"/>
  <c r="R358"/>
  <c r="R357"/>
  <c r="P358"/>
  <c r="P357"/>
  <c r="BK358"/>
  <c r="BK357"/>
  <c r="J357"/>
  <c r="J358"/>
  <c r="BE358"/>
  <c r="J66"/>
  <c r="BI355"/>
  <c r="BH355"/>
  <c r="BG355"/>
  <c r="BF355"/>
  <c r="T355"/>
  <c r="R355"/>
  <c r="P355"/>
  <c r="BK355"/>
  <c r="J355"/>
  <c r="BE355"/>
  <c r="BI352"/>
  <c r="BH352"/>
  <c r="BG352"/>
  <c r="BF352"/>
  <c r="T352"/>
  <c r="R352"/>
  <c r="P352"/>
  <c r="BK352"/>
  <c r="J352"/>
  <c r="BE352"/>
  <c r="BI349"/>
  <c r="BH349"/>
  <c r="BG349"/>
  <c r="BF349"/>
  <c r="T349"/>
  <c r="R349"/>
  <c r="P349"/>
  <c r="BK349"/>
  <c r="J349"/>
  <c r="BE349"/>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3"/>
  <c r="BH303"/>
  <c r="BG303"/>
  <c r="BF303"/>
  <c r="T303"/>
  <c r="R303"/>
  <c r="P303"/>
  <c r="BK303"/>
  <c r="J303"/>
  <c r="BE303"/>
  <c r="BI291"/>
  <c r="BH291"/>
  <c r="BG291"/>
  <c r="BF291"/>
  <c r="T291"/>
  <c r="R291"/>
  <c r="P291"/>
  <c r="BK291"/>
  <c r="J291"/>
  <c r="BE291"/>
  <c r="BI285"/>
  <c r="BH285"/>
  <c r="BG285"/>
  <c r="BF285"/>
  <c r="T285"/>
  <c r="R285"/>
  <c r="P285"/>
  <c r="BK285"/>
  <c r="J285"/>
  <c r="BE285"/>
  <c r="BI274"/>
  <c r="BH274"/>
  <c r="BG274"/>
  <c r="BF274"/>
  <c r="T274"/>
  <c r="R274"/>
  <c r="P274"/>
  <c r="BK274"/>
  <c r="J274"/>
  <c r="BE274"/>
  <c r="BI272"/>
  <c r="BH272"/>
  <c r="BG272"/>
  <c r="BF272"/>
  <c r="T272"/>
  <c r="R272"/>
  <c r="P272"/>
  <c r="BK272"/>
  <c r="J272"/>
  <c r="BE272"/>
  <c r="BI269"/>
  <c r="BH269"/>
  <c r="BG269"/>
  <c r="BF269"/>
  <c r="T269"/>
  <c r="R269"/>
  <c r="P269"/>
  <c r="BK269"/>
  <c r="J269"/>
  <c r="BE269"/>
  <c r="BI266"/>
  <c r="BH266"/>
  <c r="BG266"/>
  <c r="BF266"/>
  <c r="T266"/>
  <c r="T265"/>
  <c r="R266"/>
  <c r="R265"/>
  <c r="P266"/>
  <c r="P265"/>
  <c r="BK266"/>
  <c r="BK265"/>
  <c r="J265"/>
  <c r="J266"/>
  <c r="BE266"/>
  <c r="J65"/>
  <c r="BI263"/>
  <c r="BH263"/>
  <c r="BG263"/>
  <c r="BF263"/>
  <c r="T263"/>
  <c r="R263"/>
  <c r="P263"/>
  <c r="BK263"/>
  <c r="J263"/>
  <c r="BE263"/>
  <c r="BI260"/>
  <c r="BH260"/>
  <c r="BG260"/>
  <c r="BF260"/>
  <c r="T260"/>
  <c r="R260"/>
  <c r="P260"/>
  <c r="BK260"/>
  <c r="J260"/>
  <c r="BE260"/>
  <c r="BI253"/>
  <c r="BH253"/>
  <c r="BG253"/>
  <c r="BF253"/>
  <c r="T253"/>
  <c r="R253"/>
  <c r="P253"/>
  <c r="BK253"/>
  <c r="J253"/>
  <c r="BE253"/>
  <c r="BI248"/>
  <c r="BH248"/>
  <c r="BG248"/>
  <c r="BF248"/>
  <c r="T248"/>
  <c r="R248"/>
  <c r="P248"/>
  <c r="BK248"/>
  <c r="J248"/>
  <c r="BE248"/>
  <c r="BI238"/>
  <c r="BH238"/>
  <c r="BG238"/>
  <c r="BF238"/>
  <c r="T238"/>
  <c r="T237"/>
  <c r="R238"/>
  <c r="R237"/>
  <c r="P238"/>
  <c r="P237"/>
  <c r="BK238"/>
  <c r="BK237"/>
  <c r="J237"/>
  <c r="J238"/>
  <c r="BE238"/>
  <c r="J64"/>
  <c r="BI235"/>
  <c r="BH235"/>
  <c r="BG235"/>
  <c r="BF235"/>
  <c r="T235"/>
  <c r="R235"/>
  <c r="P235"/>
  <c r="BK235"/>
  <c r="J235"/>
  <c r="BE235"/>
  <c r="BI227"/>
  <c r="BH227"/>
  <c r="BG227"/>
  <c r="BF227"/>
  <c r="T227"/>
  <c r="R227"/>
  <c r="P227"/>
  <c r="BK227"/>
  <c r="J227"/>
  <c r="BE227"/>
  <c r="BI224"/>
  <c r="BH224"/>
  <c r="BG224"/>
  <c r="BF224"/>
  <c r="T224"/>
  <c r="R224"/>
  <c r="P224"/>
  <c r="BK224"/>
  <c r="J224"/>
  <c r="BE224"/>
  <c r="BI216"/>
  <c r="BH216"/>
  <c r="BG216"/>
  <c r="BF216"/>
  <c r="T216"/>
  <c r="T215"/>
  <c r="T214"/>
  <c r="R216"/>
  <c r="R215"/>
  <c r="R214"/>
  <c r="P216"/>
  <c r="P215"/>
  <c r="P214"/>
  <c r="BK216"/>
  <c r="BK215"/>
  <c r="J215"/>
  <c r="BK214"/>
  <c r="J214"/>
  <c r="J216"/>
  <c r="BE216"/>
  <c r="J63"/>
  <c r="J62"/>
  <c r="BI212"/>
  <c r="BH212"/>
  <c r="BG212"/>
  <c r="BF212"/>
  <c r="T212"/>
  <c r="T211"/>
  <c r="R212"/>
  <c r="R211"/>
  <c r="P212"/>
  <c r="P211"/>
  <c r="BK212"/>
  <c r="BK211"/>
  <c r="J211"/>
  <c r="J212"/>
  <c r="BE212"/>
  <c r="J61"/>
  <c r="BI209"/>
  <c r="BH209"/>
  <c r="BG209"/>
  <c r="BF209"/>
  <c r="T209"/>
  <c r="R209"/>
  <c r="P209"/>
  <c r="BK209"/>
  <c r="J209"/>
  <c r="BE209"/>
  <c r="BI206"/>
  <c r="BH206"/>
  <c r="BG206"/>
  <c r="BF206"/>
  <c r="T206"/>
  <c r="R206"/>
  <c r="P206"/>
  <c r="BK206"/>
  <c r="J206"/>
  <c r="BE206"/>
  <c r="BI204"/>
  <c r="BH204"/>
  <c r="BG204"/>
  <c r="BF204"/>
  <c r="T204"/>
  <c r="R204"/>
  <c r="P204"/>
  <c r="BK204"/>
  <c r="J204"/>
  <c r="BE204"/>
  <c r="BI202"/>
  <c r="BH202"/>
  <c r="BG202"/>
  <c r="BF202"/>
  <c r="T202"/>
  <c r="T201"/>
  <c r="R202"/>
  <c r="R201"/>
  <c r="P202"/>
  <c r="P201"/>
  <c r="BK202"/>
  <c r="BK201"/>
  <c r="J201"/>
  <c r="J202"/>
  <c r="BE202"/>
  <c r="J60"/>
  <c r="BI198"/>
  <c r="BH198"/>
  <c r="BG198"/>
  <c r="BF198"/>
  <c r="T198"/>
  <c r="R198"/>
  <c r="P198"/>
  <c r="BK198"/>
  <c r="J198"/>
  <c r="BE198"/>
  <c r="BI196"/>
  <c r="BH196"/>
  <c r="BG196"/>
  <c r="BF196"/>
  <c r="T196"/>
  <c r="R196"/>
  <c r="P196"/>
  <c r="BK196"/>
  <c r="J196"/>
  <c r="BE196"/>
  <c r="BI177"/>
  <c r="BH177"/>
  <c r="BG177"/>
  <c r="BF177"/>
  <c r="T177"/>
  <c r="R177"/>
  <c r="P177"/>
  <c r="BK177"/>
  <c r="J177"/>
  <c r="BE177"/>
  <c r="BI170"/>
  <c r="BH170"/>
  <c r="BG170"/>
  <c r="BF170"/>
  <c r="T170"/>
  <c r="R170"/>
  <c r="P170"/>
  <c r="BK170"/>
  <c r="J170"/>
  <c r="BE170"/>
  <c r="BI164"/>
  <c r="BH164"/>
  <c r="BG164"/>
  <c r="BF164"/>
  <c r="T164"/>
  <c r="R164"/>
  <c r="P164"/>
  <c r="BK164"/>
  <c r="J164"/>
  <c r="BE164"/>
  <c r="BI161"/>
  <c r="BH161"/>
  <c r="BG161"/>
  <c r="BF161"/>
  <c r="T161"/>
  <c r="R161"/>
  <c r="P161"/>
  <c r="BK161"/>
  <c r="J161"/>
  <c r="BE161"/>
  <c r="BI159"/>
  <c r="BH159"/>
  <c r="BG159"/>
  <c r="BF159"/>
  <c r="T159"/>
  <c r="R159"/>
  <c r="P159"/>
  <c r="BK159"/>
  <c r="J159"/>
  <c r="BE159"/>
  <c r="BI156"/>
  <c r="BH156"/>
  <c r="BG156"/>
  <c r="BF156"/>
  <c r="T156"/>
  <c r="T155"/>
  <c r="R156"/>
  <c r="R155"/>
  <c r="P156"/>
  <c r="P155"/>
  <c r="BK156"/>
  <c r="BK155"/>
  <c r="J155"/>
  <c r="J156"/>
  <c r="BE156"/>
  <c r="J59"/>
  <c r="BI145"/>
  <c r="BH145"/>
  <c r="BG145"/>
  <c r="BF145"/>
  <c r="T145"/>
  <c r="R145"/>
  <c r="P145"/>
  <c r="BK145"/>
  <c r="J145"/>
  <c r="BE145"/>
  <c r="BI143"/>
  <c r="BH143"/>
  <c r="BG143"/>
  <c r="BF143"/>
  <c r="T143"/>
  <c r="R143"/>
  <c r="P143"/>
  <c r="BK143"/>
  <c r="J143"/>
  <c r="BE143"/>
  <c r="BI141"/>
  <c r="BH141"/>
  <c r="BG141"/>
  <c r="BF141"/>
  <c r="T141"/>
  <c r="R141"/>
  <c r="P141"/>
  <c r="BK141"/>
  <c r="J141"/>
  <c r="BE141"/>
  <c r="BI117"/>
  <c r="BH117"/>
  <c r="BG117"/>
  <c r="BF117"/>
  <c r="T117"/>
  <c r="R117"/>
  <c r="P117"/>
  <c r="BK117"/>
  <c r="J117"/>
  <c r="BE117"/>
  <c r="BI92"/>
  <c r="F34"/>
  <c i="1" r="BD52"/>
  <c i="2" r="BH92"/>
  <c r="F33"/>
  <c i="1" r="BC52"/>
  <c i="2" r="BG92"/>
  <c r="F32"/>
  <c i="1" r="BB52"/>
  <c i="2" r="BF92"/>
  <c r="J31"/>
  <c i="1" r="AW52"/>
  <c i="2" r="F31"/>
  <c i="1" r="BA52"/>
  <c i="2" r="T92"/>
  <c r="T91"/>
  <c r="T90"/>
  <c r="T89"/>
  <c r="R92"/>
  <c r="R91"/>
  <c r="R90"/>
  <c r="R89"/>
  <c r="P92"/>
  <c r="P91"/>
  <c r="P90"/>
  <c r="P89"/>
  <c i="1" r="AU52"/>
  <c i="2" r="BK92"/>
  <c r="BK91"/>
  <c r="J91"/>
  <c r="BK90"/>
  <c r="J90"/>
  <c r="BK89"/>
  <c r="J89"/>
  <c r="J56"/>
  <c r="J27"/>
  <c i="1" r="AG52"/>
  <c i="2" r="J92"/>
  <c r="BE92"/>
  <c r="J30"/>
  <c i="1" r="AV52"/>
  <c i="2" r="F30"/>
  <c i="1" r="AZ52"/>
  <c i="2" r="J58"/>
  <c r="J57"/>
  <c r="F83"/>
  <c r="E81"/>
  <c r="F49"/>
  <c r="E47"/>
  <c r="J36"/>
  <c r="J21"/>
  <c r="E21"/>
  <c r="J85"/>
  <c r="J51"/>
  <c r="J20"/>
  <c r="J18"/>
  <c r="E18"/>
  <c r="F86"/>
  <c r="F52"/>
  <c r="J17"/>
  <c r="J15"/>
  <c r="E15"/>
  <c r="F85"/>
  <c r="F51"/>
  <c r="J14"/>
  <c r="J12"/>
  <c r="J83"/>
  <c r="J49"/>
  <c r="E7"/>
  <c r="E79"/>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<sst xmlns="http://schemas.openxmlformats.org/spreadsheetml/2006/main">
  <si>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</si>
  <si>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</si>
  <si>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</si>
  <si>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</si>
  <si>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</si>
  <si>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</si>
  <si>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</si>
  <si>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{c76a443d-5ad4-446b-8b5c-23a82b3ecb8f}</t>
  </si>
  <si>
    <t xml:space="preserve">&gt;&gt;  skryté sloupce  &lt;&lt;</t>
  </si>
  <si>
    <t>0,01</t>
  </si>
  <si>
    <t>21</t>
  </si>
  <si>
    <t>15</t>
  </si>
  <si>
    <t>REKAPITULACE STAVBY</t>
  </si>
  <si>
    <t xml:space="preserve">v ---  níže se nacházejí doplnkové a pomocné údaje k sestavám  --- v</t>
  </si>
  <si>
    <t>Návod na vyplnění</t>
  </si>
  <si>
    <t>0,001</t>
  </si>
  <si>
    <t>Kód:</t>
  </si>
  <si>
    <t>3351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</si>
  <si>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</si>
  <si>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</si>
  <si>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Střední zdravotnická škola a Vyšší odborná škola zdravotnická v Plzni</t>
  </si>
  <si>
    <t>KSO:</t>
  </si>
  <si>
    <t>CC-CZ:</t>
  </si>
  <si>
    <t>Místo:</t>
  </si>
  <si>
    <t>Plzeň</t>
  </si>
  <si>
    <t>Datum:</t>
  </si>
  <si>
    <t>10. 3. 2018</t>
  </si>
  <si>
    <t>Zadavatel:</t>
  </si>
  <si>
    <t>IČ:</t>
  </si>
  <si>
    <t xml:space="preserve"> </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</si>
  <si>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</si>
  <si>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</si>
  <si>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</si>
  <si>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</si>
  <si>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</si>
  <si>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</si>
  <si>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</si>
  <si>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</si>
  <si>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</si>
  <si>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</si>
  <si>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</si>
  <si>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</si>
  <si>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</si>
  <si>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</si>
  <si>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</si>
  <si>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</si>
  <si>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</si>
  <si>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</si>
  <si>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</si>
  <si>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</si>
  <si>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</si>
  <si>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</si>
  <si>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</si>
  <si>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</si>
  <si>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</si>
  <si>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</si>
  <si>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</si>
  <si>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</si>
  <si>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</si>
  <si>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</si>
  <si>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</si>
  <si>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</si>
  <si>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</si>
  <si>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</si>
  <si>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</si>
  <si>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</si>
  <si>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</si>
  <si>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</si>
  <si>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</si>
  <si>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</si>
  <si>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</si>
  <si>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</si>
  <si>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</si>
  <si>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</si>
  <si>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</si>
  <si>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</si>
  <si>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oken 2018</t>
  </si>
  <si>
    <t>STA</t>
  </si>
  <si>
    <t>1</t>
  </si>
  <si>
    <t>{c7226cfe-04ad-430d-af71-c1c075b49f22}</t>
  </si>
  <si>
    <t>2</t>
  </si>
  <si>
    <t>1) Krycí list soupisu</t>
  </si>
  <si>
    <t>2) Rekapitulace</t>
  </si>
  <si>
    <t>3) Soupis prací</t>
  </si>
  <si>
    <t>Zpět na list:</t>
  </si>
  <si>
    <t>Rekapitulace stavby</t>
  </si>
  <si>
    <t>KRYCÍ LIST SOUPISU</t>
  </si>
  <si>
    <t>Objekt:</t>
  </si>
  <si>
    <t>01 - Výměna oken 2018</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</si>
  <si>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</si>
  <si>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</si>
  <si>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</si>
  <si>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</si>
  <si>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</si>
  <si>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</si>
  <si>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</si>
  <si>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</si>
  <si>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</si>
  <si>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</si>
  <si>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</si>
  <si>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735 - Ústřední vytápění - otopná tělesa</t>
  </si>
  <si>
    <t xml:space="preserve">    764 - Konstrukce klempířské</t>
  </si>
  <si>
    <t xml:space="preserve">    766 - Konstrukce truhlářské</t>
  </si>
  <si>
    <t xml:space="preserve">    767 - Konstrukce zámečnické</t>
  </si>
  <si>
    <t xml:space="preserve">    784 - Dokončovací práce - malby a tapety</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</si>
  <si>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</si>
  <si>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</si>
  <si>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</si>
  <si>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</si>
  <si>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</si>
  <si>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</si>
  <si>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</si>
  <si>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</si>
  <si>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</si>
  <si>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</si>
  <si>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</si>
  <si>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</si>
  <si>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</si>
  <si>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</si>
  <si>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</si>
  <si>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</si>
  <si>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</si>
  <si>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</si>
  <si>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</si>
  <si>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</si>
  <si>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</si>
  <si>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</si>
  <si>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619995001</t>
  </si>
  <si>
    <t>Začištění omítek kolem oken, dveří, podlah nebo obkladů</t>
  </si>
  <si>
    <t>m</t>
  </si>
  <si>
    <t>CS ÚRS 2018 01</t>
  </si>
  <si>
    <t>4</t>
  </si>
  <si>
    <t>419967361</t>
  </si>
  <si>
    <t>PP</t>
  </si>
  <si>
    <t xml:space="preserve">Začištění omítek (s dodáním hmot)  kolem oken, dveří, podlah, obkladů apod.</t>
  </si>
  <si>
    <t>VV</t>
  </si>
  <si>
    <t>"PL01" (0,85+1,6*2)*1</t>
  </si>
  <si>
    <t>"PL02" (5,5+2,5*2)*1</t>
  </si>
  <si>
    <t>"PL03" (5,5+3,3*2)*2</t>
  </si>
  <si>
    <t>"PL04" (3,9+3,23*2)*2</t>
  </si>
  <si>
    <t>"PL05" (2,3+3,2*2)*4</t>
  </si>
  <si>
    <t>"PL06" (5,63+3,43*2)*2</t>
  </si>
  <si>
    <t>"PL07" (6,18+3,23*2)*3</t>
  </si>
  <si>
    <t>"PL08" (1,75+2,6*2)*2</t>
  </si>
  <si>
    <t>"PL09" (3,9+3,23*2)*4</t>
  </si>
  <si>
    <t>"PL10" (5,6+1,3*2)*1</t>
  </si>
  <si>
    <t>"PL11" (0,66+1,3*2)*2</t>
  </si>
  <si>
    <t>"PL12" (1,75+3,2*2)*1</t>
  </si>
  <si>
    <t>"PL13" (2,9+3,2*2)*1</t>
  </si>
  <si>
    <t>"PL14" (3,2+1,25*2)*1</t>
  </si>
  <si>
    <t>"PL15" (3,2+1,25*2)*1</t>
  </si>
  <si>
    <t>"PL16" (4,35+1,25*2)*1</t>
  </si>
  <si>
    <t>"PL17" (2,15+1,2*2)*2</t>
  </si>
  <si>
    <t>"PL18" (1,7+2,95*2)*1</t>
  </si>
  <si>
    <t>"PL19" (6,75+1,25*2)*1</t>
  </si>
  <si>
    <t>"PL20" (4,4+1,25*2)*1</t>
  </si>
  <si>
    <t>"PL21" (0,95)*1</t>
  </si>
  <si>
    <t>Součet</t>
  </si>
  <si>
    <t>6199950011R</t>
  </si>
  <si>
    <t>Začištění vnějších omítek na špaletáv kolem oken</t>
  </si>
  <si>
    <t>-1445384070</t>
  </si>
  <si>
    <t>3</t>
  </si>
  <si>
    <t>62568101901R</t>
  </si>
  <si>
    <t>Ochranné hroty proti holubům na venkovní parapety ozn 02</t>
  </si>
  <si>
    <t>-1653729958</t>
  </si>
  <si>
    <t>P</t>
  </si>
  <si>
    <t>Poznámka k položce:
Jedná se o dodávku a montáž ochranných hrotu z nerez oceli proti holubum.
Hroty budou namontovány v jedné rade na parapety a na oplechované výcnelky na
fasáde. Výjimkou jsou široké parapety v místnostech vedení školy, tam jsou uvažována
dva pásy za sebou.</t>
  </si>
  <si>
    <t>62568101902R</t>
  </si>
  <si>
    <t>Ochranné kovové síte proti ptacvu ozn 01 - 2 300 x 3 200</t>
  </si>
  <si>
    <t>kus</t>
  </si>
  <si>
    <t>-1151249983</t>
  </si>
  <si>
    <t>Poznámka k položce:
Jedná se o dodávku a montáž ochranných kovových sítí proti ptactvu na menených
balkonových sestavách PL05. Predpokládá se nerezová kovová sít vcetne kotevních
prvku která bude vhodná proti ptactvu zejména velikostí ok. Rozmery síte budou 2,3m x
3,2m.</t>
  </si>
  <si>
    <t>5</t>
  </si>
  <si>
    <t>629135102</t>
  </si>
  <si>
    <t>Vyrovnávací vrstva pod klempířské prvky z MC š do 300 mm</t>
  </si>
  <si>
    <t>1602168434</t>
  </si>
  <si>
    <t xml:space="preserve">Vyrovnávací vrstva z cementové malty pod klempířskými prvky  šířky přes 150 do 300 mm</t>
  </si>
  <si>
    <t>"K01"0,85*1</t>
  </si>
  <si>
    <t>"K02"5,5*1</t>
  </si>
  <si>
    <t>"K03"5,5*2</t>
  </si>
  <si>
    <t>"K04"3,9*6</t>
  </si>
  <si>
    <t>"K05"5,63*2</t>
  </si>
  <si>
    <t>"K06"6,18*3</t>
  </si>
  <si>
    <t>"K07"4,5*1</t>
  </si>
  <si>
    <t>9</t>
  </si>
  <si>
    <t>Ostatní konstrukce a práce, bourání</t>
  </si>
  <si>
    <t>949101111</t>
  </si>
  <si>
    <t>Lešení pomocné pro objekty pozemních staveb s lešeňovou podlahou v do 1,9 m zatížení do 150 kg/m2</t>
  </si>
  <si>
    <t>m2</t>
  </si>
  <si>
    <t>-317749289</t>
  </si>
  <si>
    <t xml:space="preserve">Lešení pomocné pracovní pro objekty pozemních staveb  pro zatížení do 150 kg/m2, o výšce lešeňové podlahy do 1,9 m</t>
  </si>
  <si>
    <t>75,05*1</t>
  </si>
  <si>
    <t>7</t>
  </si>
  <si>
    <t>9529011111R</t>
  </si>
  <si>
    <t>Vyčištění budov bytové a občanské výstavby při výšce podlaží do 4 m</t>
  </si>
  <si>
    <t>-1435834916</t>
  </si>
  <si>
    <t xml:space="preserve">Vyčištění budov nebo objektů před předáním do užívání  budov bytové nebo občanské výstavby, světlé výšky podlaží do 4 m</t>
  </si>
  <si>
    <t>8</t>
  </si>
  <si>
    <t>968072354</t>
  </si>
  <si>
    <t>Vybourání kovových rámů oken zdvojených včetně křídel pl do 1 m2</t>
  </si>
  <si>
    <t>333351831</t>
  </si>
  <si>
    <t xml:space="preserve">Vybourání kovových rámů oken s křídly, dveřních zárubní, vrat, stěn, ostění nebo obkladů  okenních rámů s křídly zdvojených, plochy do 1 m2</t>
  </si>
  <si>
    <t>"PL11" 0,66*1,3*2</t>
  </si>
  <si>
    <t>968072355</t>
  </si>
  <si>
    <t>Vybourání kovových rámů oken zdvojených včetně křídel pl do 2 m2</t>
  </si>
  <si>
    <t>13529538</t>
  </si>
  <si>
    <t xml:space="preserve">Vybourání kovových rámů oken s křídly, dveřních zárubní, vrat, stěn, ostění nebo obkladů  okenních rámů s křídly zdvojených, plochy do 2 m2</t>
  </si>
  <si>
    <t>"PL01" 0,85*1,6*1</t>
  </si>
  <si>
    <t>"PL21" 0,95*1,6*1</t>
  </si>
  <si>
    <t>10</t>
  </si>
  <si>
    <t>968072356</t>
  </si>
  <si>
    <t>Vybourání kovových rámů oken zdvojených včetně křídel pl do 4 m2</t>
  </si>
  <si>
    <t>1252648334</t>
  </si>
  <si>
    <t xml:space="preserve">Vybourání kovových rámů oken s křídly, dveřních zárubní, vrat, stěn, ostění nebo obkladů  okenních rámů s křídly zdvojených, plochy do 4 m2</t>
  </si>
  <si>
    <t>"PL14" (3,2*1,25)*1</t>
  </si>
  <si>
    <t>"PL15" (3,2*1,25)*1</t>
  </si>
  <si>
    <t>"PL17" (2,15*1,2)*2</t>
  </si>
  <si>
    <t>11</t>
  </si>
  <si>
    <t>968072357</t>
  </si>
  <si>
    <t>Vybourání kovových rámů oken zdvojených včetně křídel pl přes 4 m2</t>
  </si>
  <si>
    <t>318455561</t>
  </si>
  <si>
    <t xml:space="preserve">Vybourání kovových rámů oken s křídly, dveřních zárubní, vrat, stěn, ostění nebo obkladů  okenních rámů s křídly zdvojených, plochy přes 4 m2</t>
  </si>
  <si>
    <t>"PL02" (5,5*2,5)*1</t>
  </si>
  <si>
    <t>"PL03" (5,5*3,3)*2</t>
  </si>
  <si>
    <t>"PL04" (3,9*3,23)*2</t>
  </si>
  <si>
    <t>"PL05" (2,3*3,2)*4</t>
  </si>
  <si>
    <t>"PL06" (5,63*3,43)*2</t>
  </si>
  <si>
    <t>"PL07" (6,18*3,23)*3</t>
  </si>
  <si>
    <t>"PL08" (1,75*2,6)*2</t>
  </si>
  <si>
    <t>"PL09" (3,9*3,23)*4</t>
  </si>
  <si>
    <t>"PL10" (5,6*1,3)*1</t>
  </si>
  <si>
    <t>"PL12" (1,75*3,2)*1</t>
  </si>
  <si>
    <t>"PL13" (2,9*3,2)*1</t>
  </si>
  <si>
    <t>"PL16" (4,35*1,25)*1</t>
  </si>
  <si>
    <t>"PL18" (1,7*2,95)*1</t>
  </si>
  <si>
    <t>"PL19" (6,75*1,25)*1</t>
  </si>
  <si>
    <t>"PL20" (4,4*1,25)*1</t>
  </si>
  <si>
    <t>12</t>
  </si>
  <si>
    <t>968072361</t>
  </si>
  <si>
    <t>Vybourání meziokenní vložky</t>
  </si>
  <si>
    <t>-14294866</t>
  </si>
  <si>
    <t xml:space="preserve">Vybourání kovových rámů oken s křídly, dveřních zárubní, vrat, stěn, ostění nebo obkladů  okenních rámů s křídly zdvojených, plochy meziokenní vložky</t>
  </si>
  <si>
    <t>13</t>
  </si>
  <si>
    <t>968072559</t>
  </si>
  <si>
    <t>Vybourání kovových vrat pl přes 5 m2</t>
  </si>
  <si>
    <t>-1254281019</t>
  </si>
  <si>
    <t xml:space="preserve">Vybourání kovových rámů oken s křídly, dveřních zárubní, vrat, stěn, ostění nebo obkladů  vrat, mimo posuvných a skládacích, plochy přes 5 m2</t>
  </si>
  <si>
    <t>"Z01" 2,3*2,35</t>
  </si>
  <si>
    <t>997</t>
  </si>
  <si>
    <t>Přesun sutě</t>
  </si>
  <si>
    <t>14</t>
  </si>
  <si>
    <t>997013212</t>
  </si>
  <si>
    <t>Vnitrostaveništní doprava suti a vybouraných hmot pro budovy v do 9 m ručně</t>
  </si>
  <si>
    <t>t</t>
  </si>
  <si>
    <t>463860094</t>
  </si>
  <si>
    <t xml:space="preserve">Vnitrostaveništní doprava suti a vybouraných hmot  vodorovně do 50 m svisle ručně (nošením po schodech) pro budovy a haly výšky přes 6 do 9 m</t>
  </si>
  <si>
    <t>997013501</t>
  </si>
  <si>
    <t>Odvoz suti a vybouraných hmot na skládku nebo meziskládku do 1 km se složením</t>
  </si>
  <si>
    <t>1368812136</t>
  </si>
  <si>
    <t xml:space="preserve">Odvoz suti a vybouraných hmot na skládku nebo meziskládku  se složením, na vzdálenost do 1 km</t>
  </si>
  <si>
    <t>16</t>
  </si>
  <si>
    <t>997013509</t>
  </si>
  <si>
    <t>Příplatek k odvozu suti a vybouraných hmot na skládku ZKD 1 km přes 1 km</t>
  </si>
  <si>
    <t>1110129166</t>
  </si>
  <si>
    <t xml:space="preserve">Odvoz suti a vybouraných hmot na skládku nebo meziskládku  se složením, na vzdálenost Příplatek k ceně za každý další i započatý 1 km přes 1 km</t>
  </si>
  <si>
    <t>17,418*14 'Přepočtené koeficientem množství</t>
  </si>
  <si>
    <t>17</t>
  </si>
  <si>
    <t>9970138041R</t>
  </si>
  <si>
    <t>Poplatek za uložení na skládce (skládkovné) stavebního odpadu - okna</t>
  </si>
  <si>
    <t>1478385137</t>
  </si>
  <si>
    <t>998</t>
  </si>
  <si>
    <t>Přesun hmot</t>
  </si>
  <si>
    <t>18</t>
  </si>
  <si>
    <t>998017002</t>
  </si>
  <si>
    <t>Přesun hmot s omezením mechanizace pro budovy v do 12 m</t>
  </si>
  <si>
    <t>-1665072305</t>
  </si>
  <si>
    <t xml:space="preserve">Přesun hmot pro budovy občanské výstavby, bydlení, výrobu a služby  s omezením mechanizace vodorovná dopravní vzdálenost do 100 m pro budovy s jakoukoliv nosnou konstrukcí výšky přes 6 do 12 m</t>
  </si>
  <si>
    <t>PSV</t>
  </si>
  <si>
    <t>Práce a dodávky PSV</t>
  </si>
  <si>
    <t>735</t>
  </si>
  <si>
    <t>Ústřední vytápění - otopná tělesa</t>
  </si>
  <si>
    <t>19</t>
  </si>
  <si>
    <t>7351212291R</t>
  </si>
  <si>
    <t>Zpětná montáž demontovaných otopných těles</t>
  </si>
  <si>
    <t>1456200432</t>
  </si>
  <si>
    <t>"PL03" 2*2</t>
  </si>
  <si>
    <t>"PL04" 2</t>
  </si>
  <si>
    <t>"PL06" 2</t>
  </si>
  <si>
    <t>"PL07" 3</t>
  </si>
  <si>
    <t>"PL09" 4</t>
  </si>
  <si>
    <t>20</t>
  </si>
  <si>
    <t>7351212292R</t>
  </si>
  <si>
    <t>Napouštění a vypouštění systému</t>
  </si>
  <si>
    <t>hod</t>
  </si>
  <si>
    <t>-1787208132</t>
  </si>
  <si>
    <t>7351518191R</t>
  </si>
  <si>
    <t>Demontáž otopného tělesa panelového pro zpětnou montáž</t>
  </si>
  <si>
    <t>1516738089</t>
  </si>
  <si>
    <t xml:space="preserve">Demontáž otopných těles panelových  jednořadých stavební délky přes 1500 do 2820 mm</t>
  </si>
  <si>
    <t>22</t>
  </si>
  <si>
    <t>998735202</t>
  </si>
  <si>
    <t>Přesun hmot procentní pro otopná tělesa v objektech v do 12 m</t>
  </si>
  <si>
    <t>%</t>
  </si>
  <si>
    <t>-1439141141</t>
  </si>
  <si>
    <t xml:space="preserve">Přesun hmot pro otopná tělesa  stanovený procentní sazbou (%) z ceny vodorovná dopravní vzdálenost do 50 m v objektech výšky přes 6 do 12 m</t>
  </si>
  <si>
    <t>764</t>
  </si>
  <si>
    <t>Konstrukce klempířské</t>
  </si>
  <si>
    <t>23</t>
  </si>
  <si>
    <t>764002851</t>
  </si>
  <si>
    <t>Demontáž oplechování parapetů do suti</t>
  </si>
  <si>
    <t>1610543521</t>
  </si>
  <si>
    <t>Demontáž klempířských konstrukcí oplechování parapetů do suti</t>
  </si>
  <si>
    <t>24</t>
  </si>
  <si>
    <t>764226442</t>
  </si>
  <si>
    <t>Oplechování parapetů rovných celoplošně lepené z Al plechu rš 200 mm</t>
  </si>
  <si>
    <t>-887828964</t>
  </si>
  <si>
    <t>Oplechování parapetů z hliníkového plechu rovných celoplošně lepené, bez rohů rš 200 mm</t>
  </si>
  <si>
    <t>25</t>
  </si>
  <si>
    <t>764226445</t>
  </si>
  <si>
    <t>Oplechování parapetů rovných celoplošně lepené z Al plechu rš 400 mm</t>
  </si>
  <si>
    <t>1544228171</t>
  </si>
  <si>
    <t>Oplechování parapetů z hliníkového plechu rovných celoplošně lepené, bez rohů rš 400 mm</t>
  </si>
  <si>
    <t>26</t>
  </si>
  <si>
    <t>764226447</t>
  </si>
  <si>
    <t>Oplechování parapetů rovných celoplošně lepené z Al plechu rš 670 mm</t>
  </si>
  <si>
    <t>792572460</t>
  </si>
  <si>
    <t>Oplechování parapetů z hliníkového plechu rovných celoplošně lepené, bez rohů rš 670 mm</t>
  </si>
  <si>
    <t>27</t>
  </si>
  <si>
    <t>998764202</t>
  </si>
  <si>
    <t>Přesun hmot procentní pro konstrukce klempířské v objektech v do 12 m</t>
  </si>
  <si>
    <t>-1173731987</t>
  </si>
  <si>
    <t>Přesun hmot pro konstrukce klempířské stanovený procentní sazbou (%) z ceny vodorovná dopravní vzdálenost do 50 m v objektech výšky přes 6 do 12 m</t>
  </si>
  <si>
    <t>766</t>
  </si>
  <si>
    <t>Konstrukce truhlářské</t>
  </si>
  <si>
    <t>28</t>
  </si>
  <si>
    <t>766441821</t>
  </si>
  <si>
    <t>Demontáž parapetních desek dřevěných nebo plastových šířky do 30 cm délky přes 1,0 m</t>
  </si>
  <si>
    <t>-1943340781</t>
  </si>
  <si>
    <t>Demontáž parapetních desek dřevěných nebo plastových šířky do 300 mm délky přes 1m</t>
  </si>
  <si>
    <t>2+3+4</t>
  </si>
  <si>
    <t>29</t>
  </si>
  <si>
    <t>766622116</t>
  </si>
  <si>
    <t>Montáž plastových oken plochy přes 1 m2 pevných výšky do 2,5 m s rámem do zdiva</t>
  </si>
  <si>
    <t>-403999703</t>
  </si>
  <si>
    <t>Montáž oken plastových včetně montáže rámu na polyuretanovou pěnu plochy přes 1 m2 pevných do zdiva, výšky přes 1,5 do 2,5 m</t>
  </si>
  <si>
    <t>"MIV01" 500/1600</t>
  </si>
  <si>
    <t>30</t>
  </si>
  <si>
    <t>M</t>
  </si>
  <si>
    <t>6116112001M</t>
  </si>
  <si>
    <t>meziokenní izolační výplň MV01</t>
  </si>
  <si>
    <t>32</t>
  </si>
  <si>
    <t>-1032995265</t>
  </si>
  <si>
    <t>31</t>
  </si>
  <si>
    <t>766622131</t>
  </si>
  <si>
    <t>Montáž plastových oken plochy přes 1 m2 otevíravých výšky do 1,5 m s rámem do zdiva</t>
  </si>
  <si>
    <t>-2020114148</t>
  </si>
  <si>
    <t>Montáž oken plastových včetně montáže rámu na polyuretanovou pěnu plochy přes 1 m2 otevíravých nebo sklápěcích do zdiva, výšky do 1,5 m</t>
  </si>
  <si>
    <t>766622132</t>
  </si>
  <si>
    <t>Montáž plastových oken plochy přes 1 m2 otevíravých výšky do 2,5 m s rámem do zdiva</t>
  </si>
  <si>
    <t>2008278088</t>
  </si>
  <si>
    <t>Montáž oken plastových včetně montáže rámu na polyuretanovou pěnu plochy přes 1 m2 otevíravých nebo sklápěcích do zdiva, výšky přes 1,5 do 2,5 m</t>
  </si>
  <si>
    <t>33</t>
  </si>
  <si>
    <t>766622133</t>
  </si>
  <si>
    <t>Montáž plastových oken plochy přes 1 m2 otevíravých výšky přes 2,5 m s rámem do zdiva</t>
  </si>
  <si>
    <t>1490268275</t>
  </si>
  <si>
    <t>Montáž oken plastových včetně montáže rámu na polyuretanovou pěnu plochy přes 1 m2 otevíravých nebo sklápěcích do zdiva, výšky přes 2,5 m</t>
  </si>
  <si>
    <t>34</t>
  </si>
  <si>
    <t>6113090001M</t>
  </si>
  <si>
    <t>okno plastové PL01 850/1600</t>
  </si>
  <si>
    <t>-1787428561</t>
  </si>
  <si>
    <t>Poznámka k položce:
Plastové okno. Krídlo otevíravé a sklopné - dle nákresu,
vcetne mikroventilace, vcetne podkladního profilu ke
kterému se dopojí vnitrní a vnejší parapet
Barva: exterier-modrá RAL 5002; interier-bílá
Rámy - petikomorový profil s uzavrenou ocelovou
výztuhou.
Sklo - ciré dvojsklo 4 -16 - 4
Vzduchová nepruzvucnost skla: Rw = 32dB
Soucinitel prostupu tepla: sklo= 1,1W/m2K; rám okna =
1,25 W/m2K
Kování - celoobvodové
ovládací prvky plastové - barva bílá
Ovládací prvky na okenní krídla umístit co nejníže, aby
bylo možno je ovládat ( parapety jsou zde vysoké )</t>
  </si>
  <si>
    <t>35</t>
  </si>
  <si>
    <t>6113090002M</t>
  </si>
  <si>
    <t>okno plastové PL02 5500/2500</t>
  </si>
  <si>
    <t>1816610179</t>
  </si>
  <si>
    <t>Poznámka k položce:
Sestava plastových oken. Krídla pevná, jedno krídlo bude
otevíravé a sklopné - dle nákresu, vcetne mikroventilace,
vcetne podkladního profilu ke kterému se dopojí vnitrní a
vnejší parapet
Barva: exteriér: bílá; interier-bílá
Rámy - petikomorový profil s uzavrenou ocelovou
výztuhou.
Sklo - ciré dvojsklo 4 -16 - 4
Vzduchová nepruzvucnost skla: Rw = 32dB
Soucinitel prostupu tepla: sklo= 1,1W/m2K; rám okna =
1,25 W/m2K
Kování - celoobvodové
ovládací prvky plastové - barva bílá</t>
  </si>
  <si>
    <t>36</t>
  </si>
  <si>
    <t>6113090003M</t>
  </si>
  <si>
    <t>okno plastové PL03 5500/3300</t>
  </si>
  <si>
    <t>596034703</t>
  </si>
  <si>
    <t xml:space="preserve">Poznámka k položce:
Sestava plastového okna s nepruhlednými výplnemi.
Krídla pevná, nebo otevíravá a sklopná - dle nákresu,
vcetne mikroventilace
Barva: exterier - bílá; interier-bílá
Rámy - petikomorový profil s uzavrenou ocelovou
výztuhou.
Sklo: ciré dvojsklo 4 - 16 - 4
Vzduchová nepruzvucnost skla: Rw = 32dB
Soucinitel prostupu tepla: sklo= 1,1W/m2K; rám okna =
1,25 W/m2K
plné výplne: izolacní výplne do rámu oken s povrchovou
úpravou exterier: bílá, interier bílá
Kování - celoobvodové
ovládací prvky plastové - barva bílá
</t>
  </si>
  <si>
    <t>37</t>
  </si>
  <si>
    <t>6113090004M</t>
  </si>
  <si>
    <t>okno plastové PL04 3900/3230</t>
  </si>
  <si>
    <t>98272731</t>
  </si>
  <si>
    <t xml:space="preserve">Poznámka k položce:
Sestava plastového okna s nepruhlednými výplnemi.
Krídla pevná, nebo otevíravá a sklopná - dle nákresu,
vcetne mikroventilace
Barva: exterier-modrá RAL 5002; interier-bílá
Rámy - petikomorový profil s uzavrenou ocelovou
výztuhou.
Sklo: ciré dvojsklo 4 - 16 - 4
Vzduchová nepruzvucnost skla: Rw = 32dB
Soucinitel prostupu tepla: sklo= 1,1W/m2K; rám okna =
1,25 W/m2K
plné výplne: izolacní výplne do rámu oken s povrchovou
úpravou exterier: modrá, interier bílá
Kování - celoobvodové
ovládací prvky plastové - barva bílá
</t>
  </si>
  <si>
    <t>38</t>
  </si>
  <si>
    <t>6113090005M</t>
  </si>
  <si>
    <t>dveře plastové PL05 2300/3200</t>
  </si>
  <si>
    <t>1711543987</t>
  </si>
  <si>
    <t>Poznámka k položce:
Sestava plastových dverí s horními a bocními svetlíky a s
nepruhlednými výplnemi v míste okopu dverí. Jedno krídlo
bude možné fixovat v zavrené poloze nebo otevrít, druhé
otevíravé.
Barva: exterier-modrá RAL 5002; interier-bílá
Rámy - petikomorový profil s uzavrenou ocelovou
výztuhou.
Sklo: ciré dvojsklo 4 - 16 - 4
Vzduchová nepruzvucnost skla: Rw = 32dB
Soucinitel prostupu tepla: sklo= 1,1W/m2K; rám okna =
1,25 W/m2K
plné výplne: izolacní výplne do rámu oken s povrchovou
úpravou exterier: modrá, interier bílá
Kování - celoobvodové. Na aktivní pulce dverí bude
osazeno kovové madlo a samozavírac dverí. Pro dvere
bude použit zámek typu FAB, obe krídla budou mít
nainstalovány stavece.
Dvere se otevírají do interiéru. V míste dverí bude na
podlaze prahová lišta.</t>
  </si>
  <si>
    <t>39</t>
  </si>
  <si>
    <t>6113090006M</t>
  </si>
  <si>
    <t>okno plastové PL06 5630/3430</t>
  </si>
  <si>
    <t>-2029597468</t>
  </si>
  <si>
    <t>Poznámka k položce:
Sestava plastového okna s nepruhlednými výplnemi.
Krídla pevná, nebo otevíravá a sklopná - dle nákresu,
vcetne mikroventilace
Barva: exterier-modrá RAL 5002; interier-bílá
Rámy - petikomorový profil s uzavrenou ocelovou
výztuhou.
Sklo: ciré dvojsklo 4 -16 - 4
Vzduchová nepruzvucnost skla: Rw = 32dB
Soucinitel prostupu tepla: sklo= 1,1W/m2K; rám okna =
1,25 W/m2K
plné výplne: izolacní výplne do rámu oken s povrchovou
úpravou exterier: modrá, interier bílá
Kování - celoobvodové
ovládací prvky plastové - barva bílá</t>
  </si>
  <si>
    <t>40</t>
  </si>
  <si>
    <t>6113090007M</t>
  </si>
  <si>
    <t>okno plastové PL07 6180/3230</t>
  </si>
  <si>
    <t>-304825264</t>
  </si>
  <si>
    <t>Poznámka k položce:
Sestava plastového okna s nepruhlednými výplnemi.
Krídla pevná, nebo otevíravá a sklopná - dle nákresu,
vcetne mikroventilace
Barva: exterier-modrá RAL 5002; interier-bílá
Rámy - petikomorový profil s uzavrenou ocelovou
výztuhou.
Sklo: ciré dvojsklo 4 - 16 - 4
Vzduchová nepruzvucnost skla: Rw = 32dB
Soucinitel prostupu tepla: sklo= 1,1W/m2K; rám okna =
1,25 W/m2K
plné výplne: izolacní výplne do rámu oken s povrchovou
úpravou exterier: modrá, interier bílá
Kování - celoobvodové
ovládací prvky plastové - barva bílá</t>
  </si>
  <si>
    <t>41</t>
  </si>
  <si>
    <t>6113090008M</t>
  </si>
  <si>
    <t>dveře plastové PL08 1750/2600</t>
  </si>
  <si>
    <t>469891591</t>
  </si>
  <si>
    <t>Poznámka k položce:
Sestava plastových dverí s nadsvetlíkem a s
nepruhlednými výplnemi v míste okopu dverí. Dverní krídla
otevíravá, osazená dverními pohony, které umožnují
otevrení dverí v prípade požáru. Možno použít stávající
pohony.
Barva: exterier-modrá RAL 5002; interier-bílá
Rámy - petikomorový profil s uzavrenou ocelovou
výztuhou.
Sklo: ciré dvojsklo 4 - 16 - 4
Vzduchová nepruzvucnost skla: Rw = 32dB
Soucinitel prostupu tepla: sklo= 1,1W/m2K; rám okna =
1,25 W/m2K
plné výplne: izolacní výplne do rámu oken s povrchovou
úpravou exterier: modrá, interier bílá
Kování - celoobvodové. Na jednom dverním krídle bude
umísteno madlo. V míste dverních krídel bude na podlaze
prahová lišta.</t>
  </si>
  <si>
    <t>42</t>
  </si>
  <si>
    <t>6113090009M</t>
  </si>
  <si>
    <t>okno plastové PL09 3900/3230</t>
  </si>
  <si>
    <t>1513267146</t>
  </si>
  <si>
    <t>43</t>
  </si>
  <si>
    <t>6113090010M</t>
  </si>
  <si>
    <t>okno plastové PL10 5600/1300</t>
  </si>
  <si>
    <t>-1912784562</t>
  </si>
  <si>
    <t>Poznámka k položce:
Sestava plastových oken. Krídla sklopná - dle nákresu,
vcetne podkladního profilu ke kterému se dopojí vnitrní a
vnejší parapet
Jedno okenní krídlo je osazeno pohonem, který umožní
otevrení okenního krídla v prípade požáru. Možno použít
stávající pohon. Okenní krídlo musí být otevreno v plné
ploše.
Barva: exterier-modrá RAL 5002; interier-bílá
Rámy - petikomorový profil s uzavrenou ocelovou
výztuhou.
Sklo - ciré dvojsklo 4 -16 - 4
Vzduchová nepruzvucnost skla: Rw = 32dB
Soucinitel prostupu tepla: sklo= 1,1W/m2K; rám okna =
1,25 W/m2K
Kování - celoobvodové
ovládací prvky plastové - barva bílá</t>
  </si>
  <si>
    <t>44</t>
  </si>
  <si>
    <t>6113090011M</t>
  </si>
  <si>
    <t>okno plastové PL11 660/1300</t>
  </si>
  <si>
    <t>1579892931</t>
  </si>
  <si>
    <t>45</t>
  </si>
  <si>
    <t>6113090012M</t>
  </si>
  <si>
    <t>dveře plastové PL12 1750/3200</t>
  </si>
  <si>
    <t>152558530</t>
  </si>
  <si>
    <t>Poznámka k položce:
Sestava plastových dverí s horním svetlíkem a s
nepruhlednými výplnemi v míste okopu dverí. Jedno krídlo
bude možné fixovat v zavrené poloze nebo otevrít, druhé
otevíravé.
Barva: exterier-modrá RAL 5002; interier-modrá
Rámy - petikomorový profil s uzavrenou ocelovou
výztuhou.
Sklo: dvojsklo 4 - 16 - 4, jedno ciré, druhé struktur dle
výberu
Vzduchová nepruzvucnost skla: Rw = 32dB
Soucinitel prostupu tepla: sklo= 1,1W/m2K; rám okna =
1,25 W/m2K
plné výplne: izolacní výplne do rámu oken s povrchovou
úpravou exterier: modrá, interier modrá
Kování - celoobvodové. Na aktivní pulce dverí bude
osazeno kovové madlo a samozavírac dverí. Pro dvere
bude použit zámek typu FAB, obe krídla budou mít
nainstalovány stavece.
Dvere se otevírají smerem ven z budovy. V míste dverí
bude na podlaze prahová lišta.</t>
  </si>
  <si>
    <t>46</t>
  </si>
  <si>
    <t>6113090013M</t>
  </si>
  <si>
    <t>dveře plastové PL13 2900/3200</t>
  </si>
  <si>
    <t>1564592093</t>
  </si>
  <si>
    <t>Poznámka k položce:
Sestava plastových dverí s horními a bocními svetlíky a s
nepruhlednými výplnemi v míste okopu dverí. Jedno krídlo
bude možné fixovat v zavrené poloze nebo otevrít, druhé
otevíravé.
Barva: exterier-modrá RAL 5002; interier- modrá
Rámy - petikomorový profil s uzavrenou ocelovou
výztuhou.
Sklo: dvojsklo 4 - 16 - 4, jedno ciré, druhé struktur dle
výberu
Vzduchová nepruzvucnost skla: Rw = 32dB
Soucinitel prostupu tepla: sklo= 1,1W/m2K; rám okna =
1,25 W/m2K
plné výplne: izolacní výplne do rámu oken s povrchovou
úpravou exterier: modrá, interier bílá
Kování - celoobvodové. Na aktivní pulce dverí bude
osazeno kovové madlo a samozavírac dverí. Pro dvere
bude použit zámek typu FAB, obe krídla budou mít
nainstalovány stavece.
Dvere se otevírají smerem ven z budovy. V míste dverí
bude na podlaze prahová lišta.</t>
  </si>
  <si>
    <t>47</t>
  </si>
  <si>
    <t>6113090014M</t>
  </si>
  <si>
    <t>okno plastové PL14 3200/1250</t>
  </si>
  <si>
    <t>237711282</t>
  </si>
  <si>
    <t>Poznámka k položce:
Sestava plastových oken. Krídla otevíravá a sklopná nebo
pevná - dle nákresu, vcetne mikroventilace, vcetne
podkladního profilu ke kterému se dopojí vnitrní a vnejší
parapet
Barva: exterier-modrá RAL 5002; interier-bílá
Rámy - petikomorový profil s uzavrenou ocelovou
výztuhou.
Sklo - ciré dvojsklo 4 -16 - 4
Vzduchová nepruzvucnost skla: Rw = 32dB
Soucinitel prostupu tepla: sklo= 1,1W/m2K; rám okna =
1,25 W/m2K
Kování - celoobvodové
ovládací prvky plastové - barva bílá</t>
  </si>
  <si>
    <t>48</t>
  </si>
  <si>
    <t>6113090015M</t>
  </si>
  <si>
    <t>okno plastové PL15 3200/1250</t>
  </si>
  <si>
    <t>1895954223</t>
  </si>
  <si>
    <t>49</t>
  </si>
  <si>
    <t>6113090016M</t>
  </si>
  <si>
    <t>okno plastové PL16 4350/1250</t>
  </si>
  <si>
    <t>1670955704</t>
  </si>
  <si>
    <t>50</t>
  </si>
  <si>
    <t>6113090017M</t>
  </si>
  <si>
    <t>okno plastové PL17 2150/1200</t>
  </si>
  <si>
    <t>-183712630</t>
  </si>
  <si>
    <t>51</t>
  </si>
  <si>
    <t>6113090018M</t>
  </si>
  <si>
    <t>dveře plastové PL18 1700/2950</t>
  </si>
  <si>
    <t>-1865681813</t>
  </si>
  <si>
    <t>52</t>
  </si>
  <si>
    <t>6113090019M</t>
  </si>
  <si>
    <t xml:space="preserve">okno  plastové PL19 6750/1250</t>
  </si>
  <si>
    <t>1167449269</t>
  </si>
  <si>
    <t>Poznámka k položce:
Sestava plastových oken. Krídla otevíravá a sklopná nebo
pevná - dle nákresu, vcetne mikroventilace, vcetne
podkladního profilu ke kterému se dopojí vnitrní a vnejší
parapet
Barva: exterier-modrá RAL 5002; interier-bílá
Rámy - petikomorový profil s uzavrenou ocelovou
výztuhou.
Sklo - dvojsklo 4 - 16 - 4, jedno ciré, druhé struktur dle
výberu
Vzduchová nepruzvucnost skla: Rw = 32dB
Soucinitel prostupu tepla: sklo= 1,1W/m2K; rám okna =
1,25 W/m2K
Kování - celoobvodové
ovládací prvky plastové - barva bílá</t>
  </si>
  <si>
    <t>53</t>
  </si>
  <si>
    <t>6113090020M</t>
  </si>
  <si>
    <t>okno plastové PL20 4400/1250</t>
  </si>
  <si>
    <t>-1178961045</t>
  </si>
  <si>
    <t>54</t>
  </si>
  <si>
    <t>6113090021M</t>
  </si>
  <si>
    <t>okno plastové PL21 950/1600</t>
  </si>
  <si>
    <t>-1548391529</t>
  </si>
  <si>
    <t>Poznámka k položce:
Plastové okno. Krídlo otevíravé a sklopné - dle nákresu,
vcetne mikroventilace, vcetne podkladního profilu ke
kterému se dopojí vnitrní a vnejší parapet
Barva: exterier-modrá RAL 5002; interier-bílá
Rámy - petikomorový profil s uzavrenou ocelovou
výztuhou.
Sklo - ciré dvojsklo 4 -16 - 4
Vzduchová nepruzvucnost skla: Rw = 32dB
Soucinitel prostupu tepla: sklo= 1,1W/m2K; rám okna =
1,25 W/m2K
Kování - celoobvodové
ovládací prvky plastové - barva bílá</t>
  </si>
  <si>
    <t>55</t>
  </si>
  <si>
    <t>766694114</t>
  </si>
  <si>
    <t>Montáž parapetních desek dřevěných nebo plastových šířky do 30 cm délky přes 2,6 m</t>
  </si>
  <si>
    <t>-1523488643</t>
  </si>
  <si>
    <t xml:space="preserve">Montáž ostatních truhlářských konstrukcí  parapetních desek dřevěných nebo plastových šířky do 300 mm, délky přes 2600 mm</t>
  </si>
  <si>
    <t>56</t>
  </si>
  <si>
    <t>60794101</t>
  </si>
  <si>
    <t>deska parapetní dřevotřísková vnitřní 0,2 x 1 m</t>
  </si>
  <si>
    <t>891316883</t>
  </si>
  <si>
    <t>5,5*2+6,18*3+3,9*4</t>
  </si>
  <si>
    <t>57</t>
  </si>
  <si>
    <t>60794121</t>
  </si>
  <si>
    <t>koncovka PVC k parapetním dřevotřískovým deskám 600 mm</t>
  </si>
  <si>
    <t>-1567446131</t>
  </si>
  <si>
    <t>9*2</t>
  </si>
  <si>
    <t>58</t>
  </si>
  <si>
    <t>998766202</t>
  </si>
  <si>
    <t>Přesun hmot procentní pro konstrukce truhlářské v objektech v do 12 m</t>
  </si>
  <si>
    <t>-751106349</t>
  </si>
  <si>
    <t>Přesun hmot pro konstrukce truhlářské stanovený procentní sazbou (%) z ceny vodorovná dopravní vzdálenost do 50 m v objektech výšky přes 6 do 12 m</t>
  </si>
  <si>
    <t>767</t>
  </si>
  <si>
    <t>Konstrukce zámečnické</t>
  </si>
  <si>
    <t>59</t>
  </si>
  <si>
    <t>76764011901R</t>
  </si>
  <si>
    <t xml:space="preserve">Montáž a dodávka vstupních dveří H01 -  3 800 x 3 200</t>
  </si>
  <si>
    <t>-1588532990</t>
  </si>
  <si>
    <t>Poznámka k položce:
Sestava hliníkových dverí vcetne nadsvetlíku. Jedná se o
dvoje dvoukrídlé dvere. Jedno krídlo bude fixované v
uzavrené poloze, druhé aktivní
Barva: dle výberu investora na základe výberu ze
vzorníku. Dodržet stávající oranžovou barvu - návaznost
na interiér.
Sklo - ciré dvojsklo, bezpecnostní; na skle bude umísteno
zretelné znacení pro osoby se sníženou schopností
orientace a to ve výšce 900 a 1500 od podlahy
Soucinitel prostupu tepla: 1,3W/m2K
Rám: s prerušeným tepelným mostem, tríkomorový
Prahová lišta na šírku obou krídel
Okop bude min. 400mm
Pro manipulaci s aktivním krídlem bude osazeno madlo z
nerez oceli ze strany exteriéru, ze strany interiéru budou
osazeny panikové hrazdy, tak jak je to u soucasných
dverí.
Na aktivním krídle budou samozavírace a stavece.
Zámek bezpecnostní typu FAB. Do rámu dverí zavést
elektro kabel 2 x 1,5 pro budoucí provedení elektrozámku.
Na dverích bude znovu nainstalována stávající elektrická
signalizace, která je napojena na alarm v budove.</t>
  </si>
  <si>
    <t>60</t>
  </si>
  <si>
    <t>76764011902R</t>
  </si>
  <si>
    <t xml:space="preserve">Montáž a dodávka vstupních dveří H02 -  1 900 x 3 200</t>
  </si>
  <si>
    <t>-2092849151</t>
  </si>
  <si>
    <t>Poznámka k položce:
Sestava hliníkových dverí vcetne nadsvetlíku. Jedná se o
jedny dvoukrídlé dvere. Jedno krídlo bude fixované v
uzavrené poloze, druhé aktivní
Barva: dle výberu investora na základe výberu ze
vzorníku.Dodržet stávající oranžovou barvu - návaznost
na interiér.
Sklo - ciré dvojsklo, bezpecnostní; na skle bude umísteno
zretelné znacení pro osoby se sníženou schopností
orientace a to ve výšce 900 a 1500 od podlahy
Soucinitel prostupu tepla: 1,3W/m2K
Rám: s prerušeným tepelným mostem, tríkomorový
Prahová lišta na šírku obou krídel
Okop bude min. 400mm
Pro manipulaci s aktivním krídlem bude osazeno madlo z
nerez oceli ze strany exteriéru, ze strany interiéru budou
osazeny panikové hrazdy, tak jak je to u soucasných
dverí.
Na aktivním krídle budou samozavírace a stavece.
Zámek bezpecnostní typu FAB. Do rámu dverí zavést
elektro kabel 2 x 1,5 pro budoucí provedení elektrozámku.
Na dverích bude znovu nainstalována stávající elektrická
signalizace, která je napojena na alarm v budove.</t>
  </si>
  <si>
    <t>61</t>
  </si>
  <si>
    <t>76764011903R</t>
  </si>
  <si>
    <t>Montáž a dodávka 3D písmo - jako LOGO školy ozn 01</t>
  </si>
  <si>
    <t>-1151192459</t>
  </si>
  <si>
    <t>Poznámka k položce:
Jedná se o dodávku a montáž loga školy, provedeného jako 3D písmo vcetne znaku
školy. Velikost loga cca 5 x 0,8m. Písmo bude kotveno do stávající fasády pres
roznášecí rastr nebo desku</t>
  </si>
  <si>
    <t>62</t>
  </si>
  <si>
    <t>76764011904R</t>
  </si>
  <si>
    <t>Montáž a dodávka deska s polepem - jako LOGO školy ozn 02</t>
  </si>
  <si>
    <t>254849699</t>
  </si>
  <si>
    <t>Poznámka k položce:
Jedná se o dodávku a montáž loga školy, provedeného jako polep na desce vcetne
znaku školy. Velikost loga cca 6 x 1m. Deska bude kotvena do stávající steny u vchodu
školy.</t>
  </si>
  <si>
    <t>63</t>
  </si>
  <si>
    <t>767651210</t>
  </si>
  <si>
    <t>Montáž vrat garážových otvíravých do ocelové zárubně plochy do 6 m2</t>
  </si>
  <si>
    <t>1387667602</t>
  </si>
  <si>
    <t>Montáž vrat garážových nebo průmyslových otvíravých do ocelové zárubně z dílů, plochy do 6 m2</t>
  </si>
  <si>
    <t>64</t>
  </si>
  <si>
    <t>553533001M</t>
  </si>
  <si>
    <t>Ocelová dvoukřídlá vrata Z 01 2300/2350</t>
  </si>
  <si>
    <t>306033886</t>
  </si>
  <si>
    <t>Poznámka k položce:
Ocelová dvoukrídlá vrata otevíravá. Vrata se otevírají ve
smeru ven z budovy.
Jedno krídlo bude s možností stavení v zavrené poloze,
druhé otevíravé. Obe krídla budou osazeny staveci.
Vrata budou s prerušeným tepelným mostem
Barva: exterier-modrá RAL 5002; interier-modrá
Vrata budou opatrena ze strany interiéru klikou ze strany
exteriéru bude madlo.
Zámek bude bezpecnostní</t>
  </si>
  <si>
    <t>65</t>
  </si>
  <si>
    <t>7676512191R</t>
  </si>
  <si>
    <t>Přesunutí pohonů automatických dveří na nově osazené dveře</t>
  </si>
  <si>
    <t>-1150842577</t>
  </si>
  <si>
    <t>"PL08" 2</t>
  </si>
  <si>
    <t>66</t>
  </si>
  <si>
    <t>998767201</t>
  </si>
  <si>
    <t>Přesun hmot procentní pro zámečnické konstrukce v objektech v do 6 m</t>
  </si>
  <si>
    <t>-837835814</t>
  </si>
  <si>
    <t xml:space="preserve">Přesun hmot pro zámečnické konstrukce  stanovený procentní sazbou (%) z ceny vodorovná dopravní vzdálenost do 50 m v objektech výšky do 6 m</t>
  </si>
  <si>
    <t>784</t>
  </si>
  <si>
    <t>Dokončovací práce - malby a tapety</t>
  </si>
  <si>
    <t>67</t>
  </si>
  <si>
    <t>784221101</t>
  </si>
  <si>
    <t xml:space="preserve">Dvojnásobné bílé malby  ze směsí za sucha dobře otěruvzdorných v místnostech do 3,80 m</t>
  </si>
  <si>
    <t>1558607828</t>
  </si>
  <si>
    <t>Malby z malířských směsí otěruvzdorných za sucha dvojnásobné, bílé za sucha otěruvzdorné dobře v místnostech výšky do 3,80 m</t>
  </si>
  <si>
    <t>296,73*0,25</t>
  </si>
  <si>
    <t>VRN</t>
  </si>
  <si>
    <t>Vedlejší rozpočtové náklady</t>
  </si>
  <si>
    <t>VRN3</t>
  </si>
  <si>
    <t>Zařízení staveniště</t>
  </si>
  <si>
    <t>68</t>
  </si>
  <si>
    <t>030001000</t>
  </si>
  <si>
    <t>1024</t>
  </si>
  <si>
    <t>-706206115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</si>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</sst>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5"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15"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6" fillId="0" borderId="0" xfId="0" applyFont="1" applyBorder="1" applyAlignment="1">
      <alignment horizontal="left" vertical="center"/>
    </xf>
    <xf numFmtId="0" fontId="0" fillId="0" borderId="6" xfId="0" applyBorder="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lignment horizontal="left" vertical="top"/>
    </xf>
    <xf numFmtId="0" fontId="2" fillId="0" borderId="0" xfId="0" applyFont="1" applyBorder="1" applyAlignment="1">
      <alignment horizontal="left" vertical="center"/>
    </xf>
    <xf numFmtId="0" fontId="19"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19" fillId="0" borderId="0" xfId="0" applyFont="1" applyAlignment="1">
      <alignment horizontal="left" vertical="center"/>
    </xf>
    <xf numFmtId="0" fontId="18"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0" fillId="0" borderId="8" xfId="0" applyFont="1" applyBorder="1" applyAlignment="1">
      <alignment horizontal="left" vertical="center"/>
    </xf>
    <xf numFmtId="0" fontId="0" fillId="0" borderId="8" xfId="0" applyFont="1" applyBorder="1" applyAlignment="1">
      <alignment vertical="center"/>
    </xf>
    <xf numFmtId="4" fontId="20"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19"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0" xfId="0" applyFont="1" applyAlignment="1">
      <alignment horizontal="left" vertical="center"/>
    </xf>
    <xf numFmtId="0" fontId="2" fillId="0" borderId="5" xfId="0" applyFont="1" applyBorder="1" applyAlignment="1">
      <alignment vertical="center"/>
    </xf>
    <xf numFmtId="0" fontId="18"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1" fillId="0" borderId="0" xfId="0" applyFont="1" applyAlignment="1">
      <alignment vertical="center"/>
    </xf>
    <xf numFmtId="165" fontId="2" fillId="0" borderId="0" xfId="0" applyNumberFormat="1" applyFont="1" applyAlignment="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15"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center" vertical="center"/>
    </xf>
    <xf numFmtId="4" fontId="22" fillId="0" borderId="18"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9" xfId="0" applyNumberFormat="1" applyFont="1" applyBorder="1" applyAlignment="1">
      <alignmen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vertical="center"/>
    </xf>
    <xf numFmtId="0" fontId="28" fillId="0" borderId="0" xfId="0" applyFont="1" applyAlignment="1">
      <alignment horizontal="center" vertical="center"/>
    </xf>
    <xf numFmtId="4" fontId="29" fillId="0" borderId="23" xfId="0" applyNumberFormat="1" applyFont="1" applyBorder="1" applyAlignment="1">
      <alignment vertical="center"/>
    </xf>
    <xf numFmtId="4" fontId="29" fillId="0" borderId="24" xfId="0" applyNumberFormat="1" applyFont="1" applyBorder="1" applyAlignment="1">
      <alignment vertical="center"/>
    </xf>
    <xf numFmtId="166" fontId="29" fillId="0" borderId="24" xfId="0" applyNumberFormat="1" applyFont="1" applyBorder="1" applyAlignment="1">
      <alignment vertical="center"/>
    </xf>
    <xf numFmtId="4" fontId="29"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0" fillId="0" borderId="0" xfId="0" applyFont="1" applyBorder="1" applyAlignment="1">
      <alignment horizontal="left" vertical="center"/>
    </xf>
    <xf numFmtId="4" fontId="23"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1"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18" fillId="0" borderId="0" xfId="0" applyFont="1" applyAlignment="1">
      <alignment horizontal="left" vertical="center" wrapText="1"/>
    </xf>
    <xf numFmtId="0" fontId="2" fillId="0" borderId="0" xfId="0" applyFont="1" applyAlignment="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3"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36" fillId="0" borderId="0" xfId="0" applyFont="1" applyAlignment="1">
      <alignment vertical="center" wrapText="1"/>
    </xf>
    <xf numFmtId="167" fontId="0" fillId="4" borderId="28" xfId="0" applyNumberFormat="1" applyFont="1" applyFill="1" applyBorder="1" applyAlignment="1" applyProtection="1">
      <alignment vertical="center"/>
      <protection locked="0"/>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s="22" t="s">
        <v>8</v>
      </c>
      <c r="BS2" s="23" t="s">
        <v>9</v>
      </c>
      <c r="BT2" s="23" t="s">
        <v>10</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ht="36.96"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ht="14.4" customHeight="1">
      <c r="B5" s="27"/>
      <c r="C5" s="28"/>
      <c r="D5" s="33" t="s">
        <v>16</v>
      </c>
      <c r="E5" s="28"/>
      <c r="F5" s="28"/>
      <c r="G5" s="28"/>
      <c r="H5" s="28"/>
      <c r="I5" s="28"/>
      <c r="J5" s="28"/>
      <c r="K5" s="34" t="s">
        <v>17</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18</v>
      </c>
      <c r="BS5" s="23" t="s">
        <v>9</v>
      </c>
    </row>
    <row r="6" ht="36.96" customHeight="1">
      <c r="B6" s="27"/>
      <c r="C6" s="28"/>
      <c r="D6" s="36" t="s">
        <v>19</v>
      </c>
      <c r="E6" s="28"/>
      <c r="F6" s="28"/>
      <c r="G6" s="28"/>
      <c r="H6" s="28"/>
      <c r="I6" s="28"/>
      <c r="J6" s="28"/>
      <c r="K6" s="37" t="s">
        <v>20</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9</v>
      </c>
    </row>
    <row r="7" ht="14.4" customHeight="1">
      <c r="B7" s="27"/>
      <c r="C7" s="28"/>
      <c r="D7" s="39" t="s">
        <v>21</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5</v>
      </c>
      <c r="AO7" s="28"/>
      <c r="AP7" s="28"/>
      <c r="AQ7" s="30"/>
      <c r="BE7" s="38"/>
      <c r="BS7" s="23" t="s">
        <v>9</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9</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9</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5</v>
      </c>
      <c r="AO10" s="28"/>
      <c r="AP10" s="28"/>
      <c r="AQ10" s="30"/>
      <c r="BE10" s="38"/>
      <c r="BS10" s="23" t="s">
        <v>9</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5</v>
      </c>
      <c r="AO11" s="28"/>
      <c r="AP11" s="28"/>
      <c r="AQ11" s="30"/>
      <c r="BE11" s="38"/>
      <c r="BS11" s="23" t="s">
        <v>9</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9</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9</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9</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5</v>
      </c>
      <c r="AO16" s="28"/>
      <c r="AP16" s="28"/>
      <c r="AQ16" s="30"/>
      <c r="BE16" s="38"/>
      <c r="BS16" s="23" t="s">
        <v>6</v>
      </c>
    </row>
    <row r="17" ht="18.48" customHeight="1">
      <c r="B17" s="27"/>
      <c r="C17" s="28"/>
      <c r="D17" s="28"/>
      <c r="E17" s="34" t="s">
        <v>29</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5</v>
      </c>
      <c r="AO17" s="28"/>
      <c r="AP17" s="28"/>
      <c r="AQ17" s="30"/>
      <c r="BE17" s="38"/>
      <c r="BS17" s="23" t="s">
        <v>34</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9</v>
      </c>
    </row>
    <row r="19" ht="14.4" customHeight="1">
      <c r="B19" s="27"/>
      <c r="C19" s="28"/>
      <c r="D19" s="39" t="s">
        <v>35</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9</v>
      </c>
    </row>
    <row r="20" ht="16.5" customHeight="1">
      <c r="B20" s="27"/>
      <c r="C20" s="28"/>
      <c r="D20" s="28"/>
      <c r="E20" s="43" t="s">
        <v>5</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36</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37</v>
      </c>
      <c r="M25" s="51"/>
      <c r="N25" s="51"/>
      <c r="O25" s="51"/>
      <c r="P25" s="46"/>
      <c r="Q25" s="46"/>
      <c r="R25" s="46"/>
      <c r="S25" s="46"/>
      <c r="T25" s="46"/>
      <c r="U25" s="46"/>
      <c r="V25" s="46"/>
      <c r="W25" s="51" t="s">
        <v>38</v>
      </c>
      <c r="X25" s="51"/>
      <c r="Y25" s="51"/>
      <c r="Z25" s="51"/>
      <c r="AA25" s="51"/>
      <c r="AB25" s="51"/>
      <c r="AC25" s="51"/>
      <c r="AD25" s="51"/>
      <c r="AE25" s="51"/>
      <c r="AF25" s="46"/>
      <c r="AG25" s="46"/>
      <c r="AH25" s="46"/>
      <c r="AI25" s="46"/>
      <c r="AJ25" s="46"/>
      <c r="AK25" s="51" t="s">
        <v>39</v>
      </c>
      <c r="AL25" s="51"/>
      <c r="AM25" s="51"/>
      <c r="AN25" s="51"/>
      <c r="AO25" s="51"/>
      <c r="AP25" s="46"/>
      <c r="AQ25" s="50"/>
      <c r="BE25" s="38"/>
    </row>
    <row r="26" s="2" customFormat="1" ht="14.4" customHeight="1">
      <c r="B26" s="52"/>
      <c r="C26" s="53"/>
      <c r="D26" s="54" t="s">
        <v>40</v>
      </c>
      <c r="E26" s="53"/>
      <c r="F26" s="54" t="s">
        <v>41</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42</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43</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44</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45</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46</v>
      </c>
      <c r="E32" s="60"/>
      <c r="F32" s="60"/>
      <c r="G32" s="60"/>
      <c r="H32" s="60"/>
      <c r="I32" s="60"/>
      <c r="J32" s="60"/>
      <c r="K32" s="60"/>
      <c r="L32" s="60"/>
      <c r="M32" s="60"/>
      <c r="N32" s="60"/>
      <c r="O32" s="60"/>
      <c r="P32" s="60"/>
      <c r="Q32" s="60"/>
      <c r="R32" s="60"/>
      <c r="S32" s="60"/>
      <c r="T32" s="61" t="s">
        <v>47</v>
      </c>
      <c r="U32" s="60"/>
      <c r="V32" s="60"/>
      <c r="W32" s="60"/>
      <c r="X32" s="62" t="s">
        <v>48</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45"/>
    </row>
    <row r="39" s="1" customFormat="1" ht="36.96" customHeight="1">
      <c r="B39" s="45"/>
      <c r="C39" s="71" t="s">
        <v>49</v>
      </c>
      <c r="AR39" s="45"/>
    </row>
    <row r="40" s="1" customFormat="1" ht="6.96" customHeight="1">
      <c r="B40" s="45"/>
      <c r="AR40" s="45"/>
    </row>
    <row r="41" s="3" customFormat="1" ht="14.4" customHeight="1">
      <c r="B41" s="72"/>
      <c r="C41" s="73" t="s">
        <v>16</v>
      </c>
      <c r="L41" s="3" t="str">
        <f>K5</f>
        <v>3351</v>
      </c>
      <c r="AR41" s="72"/>
    </row>
    <row r="42" s="4" customFormat="1" ht="36.96" customHeight="1">
      <c r="B42" s="74"/>
      <c r="C42" s="75" t="s">
        <v>19</v>
      </c>
      <c r="L42" s="76" t="str">
        <f>K6</f>
        <v>Střední zdravotnická škola a Vyšší odborná škola zdravotnická v Plzni</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4"/>
    </row>
    <row r="43" s="1" customFormat="1" ht="6.96" customHeight="1">
      <c r="B43" s="45"/>
      <c r="AR43" s="45"/>
    </row>
    <row r="44" s="1" customFormat="1">
      <c r="B44" s="45"/>
      <c r="C44" s="73" t="s">
        <v>23</v>
      </c>
      <c r="L44" s="77" t="str">
        <f>IF(K8="","",K8)</f>
        <v>Plzeň</v>
      </c>
      <c r="AI44" s="73" t="s">
        <v>25</v>
      </c>
      <c r="AM44" s="78" t="str">
        <f>IF(AN8= "","",AN8)</f>
        <v>10. 3. 2018</v>
      </c>
      <c r="AN44" s="78"/>
      <c r="AR44" s="45"/>
    </row>
    <row r="45" s="1" customFormat="1" ht="6.96" customHeight="1">
      <c r="B45" s="45"/>
      <c r="AR45" s="45"/>
    </row>
    <row r="46" s="1" customFormat="1">
      <c r="B46" s="45"/>
      <c r="C46" s="73" t="s">
        <v>27</v>
      </c>
      <c r="L46" s="3" t="str">
        <f>IF(E11= "","",E11)</f>
        <v xml:space="preserve"> </v>
      </c>
      <c r="AI46" s="73" t="s">
        <v>33</v>
      </c>
      <c r="AM46" s="3" t="str">
        <f>IF(E17="","",E17)</f>
        <v xml:space="preserve"> </v>
      </c>
      <c r="AN46" s="3"/>
      <c r="AO46" s="3"/>
      <c r="AP46" s="3"/>
      <c r="AR46" s="45"/>
      <c r="AS46" s="79" t="s">
        <v>50</v>
      </c>
      <c r="AT46" s="80"/>
      <c r="AU46" s="81"/>
      <c r="AV46" s="81"/>
      <c r="AW46" s="81"/>
      <c r="AX46" s="81"/>
      <c r="AY46" s="81"/>
      <c r="AZ46" s="81"/>
      <c r="BA46" s="81"/>
      <c r="BB46" s="81"/>
      <c r="BC46" s="81"/>
      <c r="BD46" s="82"/>
    </row>
    <row r="47" s="1" customFormat="1">
      <c r="B47" s="45"/>
      <c r="C47" s="73" t="s">
        <v>31</v>
      </c>
      <c r="L47" s="3" t="str">
        <f>IF(E14= "Vyplň údaj","",E14)</f>
        <v/>
      </c>
      <c r="AR47" s="45"/>
      <c r="AS47" s="83"/>
      <c r="AT47" s="54"/>
      <c r="AU47" s="46"/>
      <c r="AV47" s="46"/>
      <c r="AW47" s="46"/>
      <c r="AX47" s="46"/>
      <c r="AY47" s="46"/>
      <c r="AZ47" s="46"/>
      <c r="BA47" s="46"/>
      <c r="BB47" s="46"/>
      <c r="BC47" s="46"/>
      <c r="BD47" s="84"/>
    </row>
    <row r="48" s="1" customFormat="1" ht="10.8" customHeight="1">
      <c r="B48" s="45"/>
      <c r="AR48" s="45"/>
      <c r="AS48" s="83"/>
      <c r="AT48" s="54"/>
      <c r="AU48" s="46"/>
      <c r="AV48" s="46"/>
      <c r="AW48" s="46"/>
      <c r="AX48" s="46"/>
      <c r="AY48" s="46"/>
      <c r="AZ48" s="46"/>
      <c r="BA48" s="46"/>
      <c r="BB48" s="46"/>
      <c r="BC48" s="46"/>
      <c r="BD48" s="84"/>
    </row>
    <row r="49" s="1" customFormat="1" ht="29.28" customHeight="1">
      <c r="B49" s="45"/>
      <c r="C49" s="85" t="s">
        <v>51</v>
      </c>
      <c r="D49" s="86"/>
      <c r="E49" s="86"/>
      <c r="F49" s="86"/>
      <c r="G49" s="86"/>
      <c r="H49" s="87"/>
      <c r="I49" s="88" t="s">
        <v>52</v>
      </c>
      <c r="J49" s="86"/>
      <c r="K49" s="86"/>
      <c r="L49" s="86"/>
      <c r="M49" s="86"/>
      <c r="N49" s="86"/>
      <c r="O49" s="86"/>
      <c r="P49" s="86"/>
      <c r="Q49" s="86"/>
      <c r="R49" s="86"/>
      <c r="S49" s="86"/>
      <c r="T49" s="86"/>
      <c r="U49" s="86"/>
      <c r="V49" s="86"/>
      <c r="W49" s="86"/>
      <c r="X49" s="86"/>
      <c r="Y49" s="86"/>
      <c r="Z49" s="86"/>
      <c r="AA49" s="86"/>
      <c r="AB49" s="86"/>
      <c r="AC49" s="86"/>
      <c r="AD49" s="86"/>
      <c r="AE49" s="86"/>
      <c r="AF49" s="86"/>
      <c r="AG49" s="89" t="s">
        <v>53</v>
      </c>
      <c r="AH49" s="86"/>
      <c r="AI49" s="86"/>
      <c r="AJ49" s="86"/>
      <c r="AK49" s="86"/>
      <c r="AL49" s="86"/>
      <c r="AM49" s="86"/>
      <c r="AN49" s="88" t="s">
        <v>54</v>
      </c>
      <c r="AO49" s="86"/>
      <c r="AP49" s="86"/>
      <c r="AQ49" s="90" t="s">
        <v>55</v>
      </c>
      <c r="AR49" s="45"/>
      <c r="AS49" s="91" t="s">
        <v>56</v>
      </c>
      <c r="AT49" s="92" t="s">
        <v>57</v>
      </c>
      <c r="AU49" s="92" t="s">
        <v>58</v>
      </c>
      <c r="AV49" s="92" t="s">
        <v>59</v>
      </c>
      <c r="AW49" s="92" t="s">
        <v>60</v>
      </c>
      <c r="AX49" s="92" t="s">
        <v>61</v>
      </c>
      <c r="AY49" s="92" t="s">
        <v>62</v>
      </c>
      <c r="AZ49" s="92" t="s">
        <v>63</v>
      </c>
      <c r="BA49" s="92" t="s">
        <v>64</v>
      </c>
      <c r="BB49" s="92" t="s">
        <v>65</v>
      </c>
      <c r="BC49" s="92" t="s">
        <v>66</v>
      </c>
      <c r="BD49" s="93" t="s">
        <v>67</v>
      </c>
    </row>
    <row r="50" s="1" customFormat="1" ht="10.8" customHeight="1">
      <c r="B50" s="45"/>
      <c r="AR50" s="45"/>
      <c r="AS50" s="94"/>
      <c r="AT50" s="81"/>
      <c r="AU50" s="81"/>
      <c r="AV50" s="81"/>
      <c r="AW50" s="81"/>
      <c r="AX50" s="81"/>
      <c r="AY50" s="81"/>
      <c r="AZ50" s="81"/>
      <c r="BA50" s="81"/>
      <c r="BB50" s="81"/>
      <c r="BC50" s="81"/>
      <c r="BD50" s="82"/>
    </row>
    <row r="51" s="4" customFormat="1" ht="32.4" customHeight="1">
      <c r="B51" s="74"/>
      <c r="C51" s="95" t="s">
        <v>68</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7">
        <f>ROUND(AG52,2)</f>
        <v>0</v>
      </c>
      <c r="AH51" s="97"/>
      <c r="AI51" s="97"/>
      <c r="AJ51" s="97"/>
      <c r="AK51" s="97"/>
      <c r="AL51" s="97"/>
      <c r="AM51" s="97"/>
      <c r="AN51" s="98">
        <f>SUM(AG51,AT51)</f>
        <v>0</v>
      </c>
      <c r="AO51" s="98"/>
      <c r="AP51" s="98"/>
      <c r="AQ51" s="99" t="s">
        <v>5</v>
      </c>
      <c r="AR51" s="74"/>
      <c r="AS51" s="100">
        <f>ROUND(AS52,2)</f>
        <v>0</v>
      </c>
      <c r="AT51" s="101">
        <f>ROUND(SUM(AV51:AW51),2)</f>
        <v>0</v>
      </c>
      <c r="AU51" s="102">
        <f>ROUND(AU52,5)</f>
        <v>0</v>
      </c>
      <c r="AV51" s="101">
        <f>ROUND(AZ51*L26,2)</f>
        <v>0</v>
      </c>
      <c r="AW51" s="101">
        <f>ROUND(BA51*L27,2)</f>
        <v>0</v>
      </c>
      <c r="AX51" s="101">
        <f>ROUND(BB51*L26,2)</f>
        <v>0</v>
      </c>
      <c r="AY51" s="101">
        <f>ROUND(BC51*L27,2)</f>
        <v>0</v>
      </c>
      <c r="AZ51" s="101">
        <f>ROUND(AZ52,2)</f>
        <v>0</v>
      </c>
      <c r="BA51" s="101">
        <f>ROUND(BA52,2)</f>
        <v>0</v>
      </c>
      <c r="BB51" s="101">
        <f>ROUND(BB52,2)</f>
        <v>0</v>
      </c>
      <c r="BC51" s="101">
        <f>ROUND(BC52,2)</f>
        <v>0</v>
      </c>
      <c r="BD51" s="103">
        <f>ROUND(BD52,2)</f>
        <v>0</v>
      </c>
      <c r="BS51" s="75" t="s">
        <v>69</v>
      </c>
      <c r="BT51" s="75" t="s">
        <v>70</v>
      </c>
      <c r="BU51" s="104" t="s">
        <v>71</v>
      </c>
      <c r="BV51" s="75" t="s">
        <v>72</v>
      </c>
      <c r="BW51" s="75" t="s">
        <v>7</v>
      </c>
      <c r="BX51" s="75" t="s">
        <v>73</v>
      </c>
      <c r="CL51" s="75" t="s">
        <v>5</v>
      </c>
    </row>
    <row r="52" s="5" customFormat="1" ht="16.5" customHeight="1">
      <c r="A52" s="105" t="s">
        <v>74</v>
      </c>
      <c r="B52" s="106"/>
      <c r="C52" s="107"/>
      <c r="D52" s="108" t="s">
        <v>75</v>
      </c>
      <c r="E52" s="108"/>
      <c r="F52" s="108"/>
      <c r="G52" s="108"/>
      <c r="H52" s="108"/>
      <c r="I52" s="109"/>
      <c r="J52" s="108" t="s">
        <v>76</v>
      </c>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10">
        <f>'01 - Výměna oken 2018'!J27</f>
        <v>0</v>
      </c>
      <c r="AH52" s="109"/>
      <c r="AI52" s="109"/>
      <c r="AJ52" s="109"/>
      <c r="AK52" s="109"/>
      <c r="AL52" s="109"/>
      <c r="AM52" s="109"/>
      <c r="AN52" s="110">
        <f>SUM(AG52,AT52)</f>
        <v>0</v>
      </c>
      <c r="AO52" s="109"/>
      <c r="AP52" s="109"/>
      <c r="AQ52" s="111" t="s">
        <v>77</v>
      </c>
      <c r="AR52" s="106"/>
      <c r="AS52" s="112">
        <v>0</v>
      </c>
      <c r="AT52" s="113">
        <f>ROUND(SUM(AV52:AW52),2)</f>
        <v>0</v>
      </c>
      <c r="AU52" s="114">
        <f>'01 - Výměna oken 2018'!P89</f>
        <v>0</v>
      </c>
      <c r="AV52" s="113">
        <f>'01 - Výměna oken 2018'!J30</f>
        <v>0</v>
      </c>
      <c r="AW52" s="113">
        <f>'01 - Výměna oken 2018'!J31</f>
        <v>0</v>
      </c>
      <c r="AX52" s="113">
        <f>'01 - Výměna oken 2018'!J32</f>
        <v>0</v>
      </c>
      <c r="AY52" s="113">
        <f>'01 - Výměna oken 2018'!J33</f>
        <v>0</v>
      </c>
      <c r="AZ52" s="113">
        <f>'01 - Výměna oken 2018'!F30</f>
        <v>0</v>
      </c>
      <c r="BA52" s="113">
        <f>'01 - Výměna oken 2018'!F31</f>
        <v>0</v>
      </c>
      <c r="BB52" s="113">
        <f>'01 - Výměna oken 2018'!F32</f>
        <v>0</v>
      </c>
      <c r="BC52" s="113">
        <f>'01 - Výměna oken 2018'!F33</f>
        <v>0</v>
      </c>
      <c r="BD52" s="115">
        <f>'01 - Výměna oken 2018'!F34</f>
        <v>0</v>
      </c>
      <c r="BT52" s="116" t="s">
        <v>78</v>
      </c>
      <c r="BV52" s="116" t="s">
        <v>72</v>
      </c>
      <c r="BW52" s="116" t="s">
        <v>79</v>
      </c>
      <c r="BX52" s="116" t="s">
        <v>7</v>
      </c>
      <c r="CL52" s="116" t="s">
        <v>5</v>
      </c>
      <c r="CM52" s="116" t="s">
        <v>80</v>
      </c>
    </row>
    <row r="53" s="1" customFormat="1" ht="30" customHeight="1">
      <c r="B53" s="45"/>
      <c r="AR53" s="45"/>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45"/>
    </row>
  </sheetData>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1 - Výměna oken 2018'!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1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18"/>
      <c r="C1" s="118"/>
      <c r="D1" s="119" t="s">
        <v>1</v>
      </c>
      <c r="E1" s="118"/>
      <c r="F1" s="120" t="s">
        <v>81</v>
      </c>
      <c r="G1" s="120" t="s">
        <v>82</v>
      </c>
      <c r="H1" s="120"/>
      <c r="I1" s="121"/>
      <c r="J1" s="120" t="s">
        <v>83</v>
      </c>
      <c r="K1" s="119" t="s">
        <v>84</v>
      </c>
      <c r="L1" s="120" t="s">
        <v>85</v>
      </c>
      <c r="M1" s="120"/>
      <c r="N1" s="120"/>
      <c r="O1" s="120"/>
      <c r="P1" s="120"/>
      <c r="Q1" s="120"/>
      <c r="R1" s="120"/>
      <c r="S1" s="120"/>
      <c r="T1" s="12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s="22" t="s">
        <v>8</v>
      </c>
      <c r="AT2" s="23" t="s">
        <v>79</v>
      </c>
    </row>
    <row r="3" ht="6.96" customHeight="1">
      <c r="B3" s="24"/>
      <c r="C3" s="25"/>
      <c r="D3" s="25"/>
      <c r="E3" s="25"/>
      <c r="F3" s="25"/>
      <c r="G3" s="25"/>
      <c r="H3" s="25"/>
      <c r="I3" s="122"/>
      <c r="J3" s="25"/>
      <c r="K3" s="26"/>
      <c r="AT3" s="23" t="s">
        <v>80</v>
      </c>
    </row>
    <row r="4" ht="36.96" customHeight="1">
      <c r="B4" s="27"/>
      <c r="C4" s="28"/>
      <c r="D4" s="29" t="s">
        <v>86</v>
      </c>
      <c r="E4" s="28"/>
      <c r="F4" s="28"/>
      <c r="G4" s="28"/>
      <c r="H4" s="28"/>
      <c r="I4" s="123"/>
      <c r="J4" s="28"/>
      <c r="K4" s="30"/>
      <c r="M4" s="31" t="s">
        <v>13</v>
      </c>
      <c r="AT4" s="23" t="s">
        <v>6</v>
      </c>
    </row>
    <row r="5" ht="6.96" customHeight="1">
      <c r="B5" s="27"/>
      <c r="C5" s="28"/>
      <c r="D5" s="28"/>
      <c r="E5" s="28"/>
      <c r="F5" s="28"/>
      <c r="G5" s="28"/>
      <c r="H5" s="28"/>
      <c r="I5" s="123"/>
      <c r="J5" s="28"/>
      <c r="K5" s="30"/>
    </row>
    <row r="6">
      <c r="B6" s="27"/>
      <c r="C6" s="28"/>
      <c r="D6" s="39" t="s">
        <v>19</v>
      </c>
      <c r="E6" s="28"/>
      <c r="F6" s="28"/>
      <c r="G6" s="28"/>
      <c r="H6" s="28"/>
      <c r="I6" s="123"/>
      <c r="J6" s="28"/>
      <c r="K6" s="30"/>
    </row>
    <row r="7" ht="16.5" customHeight="1">
      <c r="B7" s="27"/>
      <c r="C7" s="28"/>
      <c r="D7" s="28"/>
      <c r="E7" s="124" t="str">
        <f>'Rekapitulace stavby'!K6</f>
        <v>Střední zdravotnická škola a Vyšší odborná škola zdravotnická v Plzni</v>
      </c>
      <c r="F7" s="39"/>
      <c r="G7" s="39"/>
      <c r="H7" s="39"/>
      <c r="I7" s="123"/>
      <c r="J7" s="28"/>
      <c r="K7" s="30"/>
    </row>
    <row r="8" s="1" customFormat="1">
      <c r="B8" s="45"/>
      <c r="C8" s="46"/>
      <c r="D8" s="39" t="s">
        <v>87</v>
      </c>
      <c r="E8" s="46"/>
      <c r="F8" s="46"/>
      <c r="G8" s="46"/>
      <c r="H8" s="46"/>
      <c r="I8" s="125"/>
      <c r="J8" s="46"/>
      <c r="K8" s="50"/>
    </row>
    <row r="9" s="1" customFormat="1" ht="36.96" customHeight="1">
      <c r="B9" s="45"/>
      <c r="C9" s="46"/>
      <c r="D9" s="46"/>
      <c r="E9" s="126" t="s">
        <v>88</v>
      </c>
      <c r="F9" s="46"/>
      <c r="G9" s="46"/>
      <c r="H9" s="46"/>
      <c r="I9" s="125"/>
      <c r="J9" s="46"/>
      <c r="K9" s="50"/>
    </row>
    <row r="10" s="1" customFormat="1">
      <c r="B10" s="45"/>
      <c r="C10" s="46"/>
      <c r="D10" s="46"/>
      <c r="E10" s="46"/>
      <c r="F10" s="46"/>
      <c r="G10" s="46"/>
      <c r="H10" s="46"/>
      <c r="I10" s="125"/>
      <c r="J10" s="46"/>
      <c r="K10" s="50"/>
    </row>
    <row r="11" s="1" customFormat="1" ht="14.4" customHeight="1">
      <c r="B11" s="45"/>
      <c r="C11" s="46"/>
      <c r="D11" s="39" t="s">
        <v>21</v>
      </c>
      <c r="E11" s="46"/>
      <c r="F11" s="34" t="s">
        <v>5</v>
      </c>
      <c r="G11" s="46"/>
      <c r="H11" s="46"/>
      <c r="I11" s="127" t="s">
        <v>22</v>
      </c>
      <c r="J11" s="34" t="s">
        <v>5</v>
      </c>
      <c r="K11" s="50"/>
    </row>
    <row r="12" s="1" customFormat="1" ht="14.4" customHeight="1">
      <c r="B12" s="45"/>
      <c r="C12" s="46"/>
      <c r="D12" s="39" t="s">
        <v>23</v>
      </c>
      <c r="E12" s="46"/>
      <c r="F12" s="34" t="s">
        <v>24</v>
      </c>
      <c r="G12" s="46"/>
      <c r="H12" s="46"/>
      <c r="I12" s="127" t="s">
        <v>25</v>
      </c>
      <c r="J12" s="128" t="str">
        <f>'Rekapitulace stavby'!AN8</f>
        <v>10. 3. 2018</v>
      </c>
      <c r="K12" s="50"/>
    </row>
    <row r="13" s="1" customFormat="1" ht="10.8" customHeight="1">
      <c r="B13" s="45"/>
      <c r="C13" s="46"/>
      <c r="D13" s="46"/>
      <c r="E13" s="46"/>
      <c r="F13" s="46"/>
      <c r="G13" s="46"/>
      <c r="H13" s="46"/>
      <c r="I13" s="125"/>
      <c r="J13" s="46"/>
      <c r="K13" s="50"/>
    </row>
    <row r="14" s="1" customFormat="1" ht="14.4" customHeight="1">
      <c r="B14" s="45"/>
      <c r="C14" s="46"/>
      <c r="D14" s="39" t="s">
        <v>27</v>
      </c>
      <c r="E14" s="46"/>
      <c r="F14" s="46"/>
      <c r="G14" s="46"/>
      <c r="H14" s="46"/>
      <c r="I14" s="127"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27" t="s">
        <v>30</v>
      </c>
      <c r="J15" s="34" t="str">
        <f>IF('Rekapitulace stavby'!AN11="","",'Rekapitulace stavby'!AN11)</f>
        <v/>
      </c>
      <c r="K15" s="50"/>
    </row>
    <row r="16" s="1" customFormat="1" ht="6.96" customHeight="1">
      <c r="B16" s="45"/>
      <c r="C16" s="46"/>
      <c r="D16" s="46"/>
      <c r="E16" s="46"/>
      <c r="F16" s="46"/>
      <c r="G16" s="46"/>
      <c r="H16" s="46"/>
      <c r="I16" s="125"/>
      <c r="J16" s="46"/>
      <c r="K16" s="50"/>
    </row>
    <row r="17" s="1" customFormat="1" ht="14.4" customHeight="1">
      <c r="B17" s="45"/>
      <c r="C17" s="46"/>
      <c r="D17" s="39" t="s">
        <v>31</v>
      </c>
      <c r="E17" s="46"/>
      <c r="F17" s="46"/>
      <c r="G17" s="46"/>
      <c r="H17" s="46"/>
      <c r="I17" s="127"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27" t="s">
        <v>30</v>
      </c>
      <c r="J18" s="34" t="str">
        <f>IF('Rekapitulace stavby'!AN14="Vyplň údaj","",IF('Rekapitulace stavby'!AN14="","",'Rekapitulace stavby'!AN14))</f>
        <v/>
      </c>
      <c r="K18" s="50"/>
    </row>
    <row r="19" s="1" customFormat="1" ht="6.96" customHeight="1">
      <c r="B19" s="45"/>
      <c r="C19" s="46"/>
      <c r="D19" s="46"/>
      <c r="E19" s="46"/>
      <c r="F19" s="46"/>
      <c r="G19" s="46"/>
      <c r="H19" s="46"/>
      <c r="I19" s="125"/>
      <c r="J19" s="46"/>
      <c r="K19" s="50"/>
    </row>
    <row r="20" s="1" customFormat="1" ht="14.4" customHeight="1">
      <c r="B20" s="45"/>
      <c r="C20" s="46"/>
      <c r="D20" s="39" t="s">
        <v>33</v>
      </c>
      <c r="E20" s="46"/>
      <c r="F20" s="46"/>
      <c r="G20" s="46"/>
      <c r="H20" s="46"/>
      <c r="I20" s="127"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27" t="s">
        <v>30</v>
      </c>
      <c r="J21" s="34" t="str">
        <f>IF('Rekapitulace stavby'!AN17="","",'Rekapitulace stavby'!AN17)</f>
        <v/>
      </c>
      <c r="K21" s="50"/>
    </row>
    <row r="22" s="1" customFormat="1" ht="6.96" customHeight="1">
      <c r="B22" s="45"/>
      <c r="C22" s="46"/>
      <c r="D22" s="46"/>
      <c r="E22" s="46"/>
      <c r="F22" s="46"/>
      <c r="G22" s="46"/>
      <c r="H22" s="46"/>
      <c r="I22" s="125"/>
      <c r="J22" s="46"/>
      <c r="K22" s="50"/>
    </row>
    <row r="23" s="1" customFormat="1" ht="14.4" customHeight="1">
      <c r="B23" s="45"/>
      <c r="C23" s="46"/>
      <c r="D23" s="39" t="s">
        <v>35</v>
      </c>
      <c r="E23" s="46"/>
      <c r="F23" s="46"/>
      <c r="G23" s="46"/>
      <c r="H23" s="46"/>
      <c r="I23" s="125"/>
      <c r="J23" s="46"/>
      <c r="K23" s="50"/>
    </row>
    <row r="24" s="6" customFormat="1" ht="16.5" customHeight="1">
      <c r="B24" s="129"/>
      <c r="C24" s="130"/>
      <c r="D24" s="130"/>
      <c r="E24" s="43" t="s">
        <v>5</v>
      </c>
      <c r="F24" s="43"/>
      <c r="G24" s="43"/>
      <c r="H24" s="43"/>
      <c r="I24" s="131"/>
      <c r="J24" s="130"/>
      <c r="K24" s="132"/>
    </row>
    <row r="25" s="1" customFormat="1" ht="6.96" customHeight="1">
      <c r="B25" s="45"/>
      <c r="C25" s="46"/>
      <c r="D25" s="46"/>
      <c r="E25" s="46"/>
      <c r="F25" s="46"/>
      <c r="G25" s="46"/>
      <c r="H25" s="46"/>
      <c r="I25" s="125"/>
      <c r="J25" s="46"/>
      <c r="K25" s="50"/>
    </row>
    <row r="26" s="1" customFormat="1" ht="6.96" customHeight="1">
      <c r="B26" s="45"/>
      <c r="C26" s="46"/>
      <c r="D26" s="81"/>
      <c r="E26" s="81"/>
      <c r="F26" s="81"/>
      <c r="G26" s="81"/>
      <c r="H26" s="81"/>
      <c r="I26" s="133"/>
      <c r="J26" s="81"/>
      <c r="K26" s="134"/>
    </row>
    <row r="27" s="1" customFormat="1" ht="25.44" customHeight="1">
      <c r="B27" s="45"/>
      <c r="C27" s="46"/>
      <c r="D27" s="135" t="s">
        <v>36</v>
      </c>
      <c r="E27" s="46"/>
      <c r="F27" s="46"/>
      <c r="G27" s="46"/>
      <c r="H27" s="46"/>
      <c r="I27" s="125"/>
      <c r="J27" s="136">
        <f>ROUND(J89,2)</f>
        <v>0</v>
      </c>
      <c r="K27" s="50"/>
    </row>
    <row r="28" s="1" customFormat="1" ht="6.96" customHeight="1">
      <c r="B28" s="45"/>
      <c r="C28" s="46"/>
      <c r="D28" s="81"/>
      <c r="E28" s="81"/>
      <c r="F28" s="81"/>
      <c r="G28" s="81"/>
      <c r="H28" s="81"/>
      <c r="I28" s="133"/>
      <c r="J28" s="81"/>
      <c r="K28" s="134"/>
    </row>
    <row r="29" s="1" customFormat="1" ht="14.4" customHeight="1">
      <c r="B29" s="45"/>
      <c r="C29" s="46"/>
      <c r="D29" s="46"/>
      <c r="E29" s="46"/>
      <c r="F29" s="51" t="s">
        <v>38</v>
      </c>
      <c r="G29" s="46"/>
      <c r="H29" s="46"/>
      <c r="I29" s="137" t="s">
        <v>37</v>
      </c>
      <c r="J29" s="51" t="s">
        <v>39</v>
      </c>
      <c r="K29" s="50"/>
    </row>
    <row r="30" s="1" customFormat="1" ht="14.4" customHeight="1">
      <c r="B30" s="45"/>
      <c r="C30" s="46"/>
      <c r="D30" s="54" t="s">
        <v>40</v>
      </c>
      <c r="E30" s="54" t="s">
        <v>41</v>
      </c>
      <c r="F30" s="138">
        <f>ROUND(SUM(BE89:BE394), 2)</f>
        <v>0</v>
      </c>
      <c r="G30" s="46"/>
      <c r="H30" s="46"/>
      <c r="I30" s="139">
        <v>0.20999999999999999</v>
      </c>
      <c r="J30" s="138">
        <f>ROUND(ROUND((SUM(BE89:BE394)), 2)*I30, 2)</f>
        <v>0</v>
      </c>
      <c r="K30" s="50"/>
    </row>
    <row r="31" s="1" customFormat="1" ht="14.4" customHeight="1">
      <c r="B31" s="45"/>
      <c r="C31" s="46"/>
      <c r="D31" s="46"/>
      <c r="E31" s="54" t="s">
        <v>42</v>
      </c>
      <c r="F31" s="138">
        <f>ROUND(SUM(BF89:BF394), 2)</f>
        <v>0</v>
      </c>
      <c r="G31" s="46"/>
      <c r="H31" s="46"/>
      <c r="I31" s="139">
        <v>0.14999999999999999</v>
      </c>
      <c r="J31" s="138">
        <f>ROUND(ROUND((SUM(BF89:BF394)), 2)*I31, 2)</f>
        <v>0</v>
      </c>
      <c r="K31" s="50"/>
    </row>
    <row r="32" hidden="1" s="1" customFormat="1" ht="14.4" customHeight="1">
      <c r="B32" s="45"/>
      <c r="C32" s="46"/>
      <c r="D32" s="46"/>
      <c r="E32" s="54" t="s">
        <v>43</v>
      </c>
      <c r="F32" s="138">
        <f>ROUND(SUM(BG89:BG394), 2)</f>
        <v>0</v>
      </c>
      <c r="G32" s="46"/>
      <c r="H32" s="46"/>
      <c r="I32" s="139">
        <v>0.20999999999999999</v>
      </c>
      <c r="J32" s="138">
        <v>0</v>
      </c>
      <c r="K32" s="50"/>
    </row>
    <row r="33" hidden="1" s="1" customFormat="1" ht="14.4" customHeight="1">
      <c r="B33" s="45"/>
      <c r="C33" s="46"/>
      <c r="D33" s="46"/>
      <c r="E33" s="54" t="s">
        <v>44</v>
      </c>
      <c r="F33" s="138">
        <f>ROUND(SUM(BH89:BH394), 2)</f>
        <v>0</v>
      </c>
      <c r="G33" s="46"/>
      <c r="H33" s="46"/>
      <c r="I33" s="139">
        <v>0.14999999999999999</v>
      </c>
      <c r="J33" s="138">
        <v>0</v>
      </c>
      <c r="K33" s="50"/>
    </row>
    <row r="34" hidden="1" s="1" customFormat="1" ht="14.4" customHeight="1">
      <c r="B34" s="45"/>
      <c r="C34" s="46"/>
      <c r="D34" s="46"/>
      <c r="E34" s="54" t="s">
        <v>45</v>
      </c>
      <c r="F34" s="138">
        <f>ROUND(SUM(BI89:BI394), 2)</f>
        <v>0</v>
      </c>
      <c r="G34" s="46"/>
      <c r="H34" s="46"/>
      <c r="I34" s="139">
        <v>0</v>
      </c>
      <c r="J34" s="138">
        <v>0</v>
      </c>
      <c r="K34" s="50"/>
    </row>
    <row r="35" s="1" customFormat="1" ht="6.96" customHeight="1">
      <c r="B35" s="45"/>
      <c r="C35" s="46"/>
      <c r="D35" s="46"/>
      <c r="E35" s="46"/>
      <c r="F35" s="46"/>
      <c r="G35" s="46"/>
      <c r="H35" s="46"/>
      <c r="I35" s="125"/>
      <c r="J35" s="46"/>
      <c r="K35" s="50"/>
    </row>
    <row r="36" s="1" customFormat="1" ht="25.44" customHeight="1">
      <c r="B36" s="45"/>
      <c r="C36" s="140"/>
      <c r="D36" s="141" t="s">
        <v>46</v>
      </c>
      <c r="E36" s="87"/>
      <c r="F36" s="87"/>
      <c r="G36" s="142" t="s">
        <v>47</v>
      </c>
      <c r="H36" s="143" t="s">
        <v>48</v>
      </c>
      <c r="I36" s="144"/>
      <c r="J36" s="145">
        <f>SUM(J27:J34)</f>
        <v>0</v>
      </c>
      <c r="K36" s="146"/>
    </row>
    <row r="37" s="1" customFormat="1" ht="14.4" customHeight="1">
      <c r="B37" s="66"/>
      <c r="C37" s="67"/>
      <c r="D37" s="67"/>
      <c r="E37" s="67"/>
      <c r="F37" s="67"/>
      <c r="G37" s="67"/>
      <c r="H37" s="67"/>
      <c r="I37" s="147"/>
      <c r="J37" s="67"/>
      <c r="K37" s="68"/>
    </row>
    <row r="41" s="1" customFormat="1" ht="6.96" customHeight="1">
      <c r="B41" s="69"/>
      <c r="C41" s="70"/>
      <c r="D41" s="70"/>
      <c r="E41" s="70"/>
      <c r="F41" s="70"/>
      <c r="G41" s="70"/>
      <c r="H41" s="70"/>
      <c r="I41" s="148"/>
      <c r="J41" s="70"/>
      <c r="K41" s="149"/>
    </row>
    <row r="42" s="1" customFormat="1" ht="36.96" customHeight="1">
      <c r="B42" s="45"/>
      <c r="C42" s="29" t="s">
        <v>89</v>
      </c>
      <c r="D42" s="46"/>
      <c r="E42" s="46"/>
      <c r="F42" s="46"/>
      <c r="G42" s="46"/>
      <c r="H42" s="46"/>
      <c r="I42" s="125"/>
      <c r="J42" s="46"/>
      <c r="K42" s="50"/>
    </row>
    <row r="43" s="1" customFormat="1" ht="6.96" customHeight="1">
      <c r="B43" s="45"/>
      <c r="C43" s="46"/>
      <c r="D43" s="46"/>
      <c r="E43" s="46"/>
      <c r="F43" s="46"/>
      <c r="G43" s="46"/>
      <c r="H43" s="46"/>
      <c r="I43" s="125"/>
      <c r="J43" s="46"/>
      <c r="K43" s="50"/>
    </row>
    <row r="44" s="1" customFormat="1" ht="14.4" customHeight="1">
      <c r="B44" s="45"/>
      <c r="C44" s="39" t="s">
        <v>19</v>
      </c>
      <c r="D44" s="46"/>
      <c r="E44" s="46"/>
      <c r="F44" s="46"/>
      <c r="G44" s="46"/>
      <c r="H44" s="46"/>
      <c r="I44" s="125"/>
      <c r="J44" s="46"/>
      <c r="K44" s="50"/>
    </row>
    <row r="45" s="1" customFormat="1" ht="16.5" customHeight="1">
      <c r="B45" s="45"/>
      <c r="C45" s="46"/>
      <c r="D45" s="46"/>
      <c r="E45" s="124" t="str">
        <f>E7</f>
        <v>Střední zdravotnická škola a Vyšší odborná škola zdravotnická v Plzni</v>
      </c>
      <c r="F45" s="39"/>
      <c r="G45" s="39"/>
      <c r="H45" s="39"/>
      <c r="I45" s="125"/>
      <c r="J45" s="46"/>
      <c r="K45" s="50"/>
    </row>
    <row r="46" s="1" customFormat="1" ht="14.4" customHeight="1">
      <c r="B46" s="45"/>
      <c r="C46" s="39" t="s">
        <v>87</v>
      </c>
      <c r="D46" s="46"/>
      <c r="E46" s="46"/>
      <c r="F46" s="46"/>
      <c r="G46" s="46"/>
      <c r="H46" s="46"/>
      <c r="I46" s="125"/>
      <c r="J46" s="46"/>
      <c r="K46" s="50"/>
    </row>
    <row r="47" s="1" customFormat="1" ht="17.25" customHeight="1">
      <c r="B47" s="45"/>
      <c r="C47" s="46"/>
      <c r="D47" s="46"/>
      <c r="E47" s="126" t="str">
        <f>E9</f>
        <v>01 - Výměna oken 2018</v>
      </c>
      <c r="F47" s="46"/>
      <c r="G47" s="46"/>
      <c r="H47" s="46"/>
      <c r="I47" s="125"/>
      <c r="J47" s="46"/>
      <c r="K47" s="50"/>
    </row>
    <row r="48" s="1" customFormat="1" ht="6.96" customHeight="1">
      <c r="B48" s="45"/>
      <c r="C48" s="46"/>
      <c r="D48" s="46"/>
      <c r="E48" s="46"/>
      <c r="F48" s="46"/>
      <c r="G48" s="46"/>
      <c r="H48" s="46"/>
      <c r="I48" s="125"/>
      <c r="J48" s="46"/>
      <c r="K48" s="50"/>
    </row>
    <row r="49" s="1" customFormat="1" ht="18" customHeight="1">
      <c r="B49" s="45"/>
      <c r="C49" s="39" t="s">
        <v>23</v>
      </c>
      <c r="D49" s="46"/>
      <c r="E49" s="46"/>
      <c r="F49" s="34" t="str">
        <f>F12</f>
        <v>Plzeň</v>
      </c>
      <c r="G49" s="46"/>
      <c r="H49" s="46"/>
      <c r="I49" s="127" t="s">
        <v>25</v>
      </c>
      <c r="J49" s="128" t="str">
        <f>IF(J12="","",J12)</f>
        <v>10. 3. 2018</v>
      </c>
      <c r="K49" s="50"/>
    </row>
    <row r="50" s="1" customFormat="1" ht="6.96" customHeight="1">
      <c r="B50" s="45"/>
      <c r="C50" s="46"/>
      <c r="D50" s="46"/>
      <c r="E50" s="46"/>
      <c r="F50" s="46"/>
      <c r="G50" s="46"/>
      <c r="H50" s="46"/>
      <c r="I50" s="125"/>
      <c r="J50" s="46"/>
      <c r="K50" s="50"/>
    </row>
    <row r="51" s="1" customFormat="1">
      <c r="B51" s="45"/>
      <c r="C51" s="39" t="s">
        <v>27</v>
      </c>
      <c r="D51" s="46"/>
      <c r="E51" s="46"/>
      <c r="F51" s="34" t="str">
        <f>E15</f>
        <v xml:space="preserve"> </v>
      </c>
      <c r="G51" s="46"/>
      <c r="H51" s="46"/>
      <c r="I51" s="127" t="s">
        <v>33</v>
      </c>
      <c r="J51" s="43" t="str">
        <f>E21</f>
        <v xml:space="preserve"> </v>
      </c>
      <c r="K51" s="50"/>
    </row>
    <row r="52" s="1" customFormat="1" ht="14.4" customHeight="1">
      <c r="B52" s="45"/>
      <c r="C52" s="39" t="s">
        <v>31</v>
      </c>
      <c r="D52" s="46"/>
      <c r="E52" s="46"/>
      <c r="F52" s="34" t="str">
        <f>IF(E18="","",E18)</f>
        <v/>
      </c>
      <c r="G52" s="46"/>
      <c r="H52" s="46"/>
      <c r="I52" s="125"/>
      <c r="J52" s="150"/>
      <c r="K52" s="50"/>
    </row>
    <row r="53" s="1" customFormat="1" ht="10.32" customHeight="1">
      <c r="B53" s="45"/>
      <c r="C53" s="46"/>
      <c r="D53" s="46"/>
      <c r="E53" s="46"/>
      <c r="F53" s="46"/>
      <c r="G53" s="46"/>
      <c r="H53" s="46"/>
      <c r="I53" s="125"/>
      <c r="J53" s="46"/>
      <c r="K53" s="50"/>
    </row>
    <row r="54" s="1" customFormat="1" ht="29.28" customHeight="1">
      <c r="B54" s="45"/>
      <c r="C54" s="151" t="s">
        <v>90</v>
      </c>
      <c r="D54" s="140"/>
      <c r="E54" s="140"/>
      <c r="F54" s="140"/>
      <c r="G54" s="140"/>
      <c r="H54" s="140"/>
      <c r="I54" s="152"/>
      <c r="J54" s="153" t="s">
        <v>91</v>
      </c>
      <c r="K54" s="154"/>
    </row>
    <row r="55" s="1" customFormat="1" ht="10.32" customHeight="1">
      <c r="B55" s="45"/>
      <c r="C55" s="46"/>
      <c r="D55" s="46"/>
      <c r="E55" s="46"/>
      <c r="F55" s="46"/>
      <c r="G55" s="46"/>
      <c r="H55" s="46"/>
      <c r="I55" s="125"/>
      <c r="J55" s="46"/>
      <c r="K55" s="50"/>
    </row>
    <row r="56" s="1" customFormat="1" ht="29.28" customHeight="1">
      <c r="B56" s="45"/>
      <c r="C56" s="155" t="s">
        <v>92</v>
      </c>
      <c r="D56" s="46"/>
      <c r="E56" s="46"/>
      <c r="F56" s="46"/>
      <c r="G56" s="46"/>
      <c r="H56" s="46"/>
      <c r="I56" s="125"/>
      <c r="J56" s="136">
        <f>J89</f>
        <v>0</v>
      </c>
      <c r="K56" s="50"/>
      <c r="AU56" s="23" t="s">
        <v>93</v>
      </c>
    </row>
    <row r="57" s="7" customFormat="1" ht="24.96" customHeight="1">
      <c r="B57" s="156"/>
      <c r="C57" s="157"/>
      <c r="D57" s="158" t="s">
        <v>94</v>
      </c>
      <c r="E57" s="159"/>
      <c r="F57" s="159"/>
      <c r="G57" s="159"/>
      <c r="H57" s="159"/>
      <c r="I57" s="160"/>
      <c r="J57" s="161">
        <f>J90</f>
        <v>0</v>
      </c>
      <c r="K57" s="162"/>
    </row>
    <row r="58" s="8" customFormat="1" ht="19.92" customHeight="1">
      <c r="B58" s="163"/>
      <c r="C58" s="164"/>
      <c r="D58" s="165" t="s">
        <v>95</v>
      </c>
      <c r="E58" s="166"/>
      <c r="F58" s="166"/>
      <c r="G58" s="166"/>
      <c r="H58" s="166"/>
      <c r="I58" s="167"/>
      <c r="J58" s="168">
        <f>J91</f>
        <v>0</v>
      </c>
      <c r="K58" s="169"/>
    </row>
    <row r="59" s="8" customFormat="1" ht="19.92" customHeight="1">
      <c r="B59" s="163"/>
      <c r="C59" s="164"/>
      <c r="D59" s="165" t="s">
        <v>96</v>
      </c>
      <c r="E59" s="166"/>
      <c r="F59" s="166"/>
      <c r="G59" s="166"/>
      <c r="H59" s="166"/>
      <c r="I59" s="167"/>
      <c r="J59" s="168">
        <f>J155</f>
        <v>0</v>
      </c>
      <c r="K59" s="169"/>
    </row>
    <row r="60" s="8" customFormat="1" ht="19.92" customHeight="1">
      <c r="B60" s="163"/>
      <c r="C60" s="164"/>
      <c r="D60" s="165" t="s">
        <v>97</v>
      </c>
      <c r="E60" s="166"/>
      <c r="F60" s="166"/>
      <c r="G60" s="166"/>
      <c r="H60" s="166"/>
      <c r="I60" s="167"/>
      <c r="J60" s="168">
        <f>J201</f>
        <v>0</v>
      </c>
      <c r="K60" s="169"/>
    </row>
    <row r="61" s="8" customFormat="1" ht="19.92" customHeight="1">
      <c r="B61" s="163"/>
      <c r="C61" s="164"/>
      <c r="D61" s="165" t="s">
        <v>98</v>
      </c>
      <c r="E61" s="166"/>
      <c r="F61" s="166"/>
      <c r="G61" s="166"/>
      <c r="H61" s="166"/>
      <c r="I61" s="167"/>
      <c r="J61" s="168">
        <f>J211</f>
        <v>0</v>
      </c>
      <c r="K61" s="169"/>
    </row>
    <row r="62" s="7" customFormat="1" ht="24.96" customHeight="1">
      <c r="B62" s="156"/>
      <c r="C62" s="157"/>
      <c r="D62" s="158" t="s">
        <v>99</v>
      </c>
      <c r="E62" s="159"/>
      <c r="F62" s="159"/>
      <c r="G62" s="159"/>
      <c r="H62" s="159"/>
      <c r="I62" s="160"/>
      <c r="J62" s="161">
        <f>J214</f>
        <v>0</v>
      </c>
      <c r="K62" s="162"/>
    </row>
    <row r="63" s="8" customFormat="1" ht="19.92" customHeight="1">
      <c r="B63" s="163"/>
      <c r="C63" s="164"/>
      <c r="D63" s="165" t="s">
        <v>100</v>
      </c>
      <c r="E63" s="166"/>
      <c r="F63" s="166"/>
      <c r="G63" s="166"/>
      <c r="H63" s="166"/>
      <c r="I63" s="167"/>
      <c r="J63" s="168">
        <f>J215</f>
        <v>0</v>
      </c>
      <c r="K63" s="169"/>
    </row>
    <row r="64" s="8" customFormat="1" ht="19.92" customHeight="1">
      <c r="B64" s="163"/>
      <c r="C64" s="164"/>
      <c r="D64" s="165" t="s">
        <v>101</v>
      </c>
      <c r="E64" s="166"/>
      <c r="F64" s="166"/>
      <c r="G64" s="166"/>
      <c r="H64" s="166"/>
      <c r="I64" s="167"/>
      <c r="J64" s="168">
        <f>J237</f>
        <v>0</v>
      </c>
      <c r="K64" s="169"/>
    </row>
    <row r="65" s="8" customFormat="1" ht="19.92" customHeight="1">
      <c r="B65" s="163"/>
      <c r="C65" s="164"/>
      <c r="D65" s="165" t="s">
        <v>102</v>
      </c>
      <c r="E65" s="166"/>
      <c r="F65" s="166"/>
      <c r="G65" s="166"/>
      <c r="H65" s="166"/>
      <c r="I65" s="167"/>
      <c r="J65" s="168">
        <f>J265</f>
        <v>0</v>
      </c>
      <c r="K65" s="169"/>
    </row>
    <row r="66" s="8" customFormat="1" ht="19.92" customHeight="1">
      <c r="B66" s="163"/>
      <c r="C66" s="164"/>
      <c r="D66" s="165" t="s">
        <v>103</v>
      </c>
      <c r="E66" s="166"/>
      <c r="F66" s="166"/>
      <c r="G66" s="166"/>
      <c r="H66" s="166"/>
      <c r="I66" s="167"/>
      <c r="J66" s="168">
        <f>J357</f>
        <v>0</v>
      </c>
      <c r="K66" s="169"/>
    </row>
    <row r="67" s="8" customFormat="1" ht="19.92" customHeight="1">
      <c r="B67" s="163"/>
      <c r="C67" s="164"/>
      <c r="D67" s="165" t="s">
        <v>104</v>
      </c>
      <c r="E67" s="166"/>
      <c r="F67" s="166"/>
      <c r="G67" s="166"/>
      <c r="H67" s="166"/>
      <c r="I67" s="167"/>
      <c r="J67" s="168">
        <f>J387</f>
        <v>0</v>
      </c>
      <c r="K67" s="169"/>
    </row>
    <row r="68" s="7" customFormat="1" ht="24.96" customHeight="1">
      <c r="B68" s="156"/>
      <c r="C68" s="157"/>
      <c r="D68" s="158" t="s">
        <v>105</v>
      </c>
      <c r="E68" s="159"/>
      <c r="F68" s="159"/>
      <c r="G68" s="159"/>
      <c r="H68" s="159"/>
      <c r="I68" s="160"/>
      <c r="J68" s="161">
        <f>J391</f>
        <v>0</v>
      </c>
      <c r="K68" s="162"/>
    </row>
    <row r="69" s="8" customFormat="1" ht="19.92" customHeight="1">
      <c r="B69" s="163"/>
      <c r="C69" s="164"/>
      <c r="D69" s="165" t="s">
        <v>106</v>
      </c>
      <c r="E69" s="166"/>
      <c r="F69" s="166"/>
      <c r="G69" s="166"/>
      <c r="H69" s="166"/>
      <c r="I69" s="167"/>
      <c r="J69" s="168">
        <f>J392</f>
        <v>0</v>
      </c>
      <c r="K69" s="169"/>
    </row>
    <row r="70" s="1" customFormat="1" ht="21.84" customHeight="1">
      <c r="B70" s="45"/>
      <c r="C70" s="46"/>
      <c r="D70" s="46"/>
      <c r="E70" s="46"/>
      <c r="F70" s="46"/>
      <c r="G70" s="46"/>
      <c r="H70" s="46"/>
      <c r="I70" s="125"/>
      <c r="J70" s="46"/>
      <c r="K70" s="50"/>
    </row>
    <row r="71" s="1" customFormat="1" ht="6.96" customHeight="1">
      <c r="B71" s="66"/>
      <c r="C71" s="67"/>
      <c r="D71" s="67"/>
      <c r="E71" s="67"/>
      <c r="F71" s="67"/>
      <c r="G71" s="67"/>
      <c r="H71" s="67"/>
      <c r="I71" s="147"/>
      <c r="J71" s="67"/>
      <c r="K71" s="68"/>
    </row>
    <row r="75" s="1" customFormat="1" ht="6.96" customHeight="1">
      <c r="B75" s="69"/>
      <c r="C75" s="70"/>
      <c r="D75" s="70"/>
      <c r="E75" s="70"/>
      <c r="F75" s="70"/>
      <c r="G75" s="70"/>
      <c r="H75" s="70"/>
      <c r="I75" s="148"/>
      <c r="J75" s="70"/>
      <c r="K75" s="70"/>
      <c r="L75" s="45"/>
    </row>
    <row r="76" s="1" customFormat="1" ht="36.96" customHeight="1">
      <c r="B76" s="45"/>
      <c r="C76" s="71" t="s">
        <v>107</v>
      </c>
      <c r="L76" s="45"/>
    </row>
    <row r="77" s="1" customFormat="1" ht="6.96" customHeight="1">
      <c r="B77" s="45"/>
      <c r="L77" s="45"/>
    </row>
    <row r="78" s="1" customFormat="1" ht="14.4" customHeight="1">
      <c r="B78" s="45"/>
      <c r="C78" s="73" t="s">
        <v>19</v>
      </c>
      <c r="L78" s="45"/>
    </row>
    <row r="79" s="1" customFormat="1" ht="16.5" customHeight="1">
      <c r="B79" s="45"/>
      <c r="E79" s="170" t="str">
        <f>E7</f>
        <v>Střední zdravotnická škola a Vyšší odborná škola zdravotnická v Plzni</v>
      </c>
      <c r="F79" s="73"/>
      <c r="G79" s="73"/>
      <c r="H79" s="73"/>
      <c r="L79" s="45"/>
    </row>
    <row r="80" s="1" customFormat="1" ht="14.4" customHeight="1">
      <c r="B80" s="45"/>
      <c r="C80" s="73" t="s">
        <v>87</v>
      </c>
      <c r="L80" s="45"/>
    </row>
    <row r="81" s="1" customFormat="1" ht="17.25" customHeight="1">
      <c r="B81" s="45"/>
      <c r="E81" s="76" t="str">
        <f>E9</f>
        <v>01 - Výměna oken 2018</v>
      </c>
      <c r="F81" s="1"/>
      <c r="G81" s="1"/>
      <c r="H81" s="1"/>
      <c r="L81" s="45"/>
    </row>
    <row r="82" s="1" customFormat="1" ht="6.96" customHeight="1">
      <c r="B82" s="45"/>
      <c r="L82" s="45"/>
    </row>
    <row r="83" s="1" customFormat="1" ht="18" customHeight="1">
      <c r="B83" s="45"/>
      <c r="C83" s="73" t="s">
        <v>23</v>
      </c>
      <c r="F83" s="171" t="str">
        <f>F12</f>
        <v>Plzeň</v>
      </c>
      <c r="I83" s="172" t="s">
        <v>25</v>
      </c>
      <c r="J83" s="78" t="str">
        <f>IF(J12="","",J12)</f>
        <v>10. 3. 2018</v>
      </c>
      <c r="L83" s="45"/>
    </row>
    <row r="84" s="1" customFormat="1" ht="6.96" customHeight="1">
      <c r="B84" s="45"/>
      <c r="L84" s="45"/>
    </row>
    <row r="85" s="1" customFormat="1">
      <c r="B85" s="45"/>
      <c r="C85" s="73" t="s">
        <v>27</v>
      </c>
      <c r="F85" s="171" t="str">
        <f>E15</f>
        <v xml:space="preserve"> </v>
      </c>
      <c r="I85" s="172" t="s">
        <v>33</v>
      </c>
      <c r="J85" s="171" t="str">
        <f>E21</f>
        <v xml:space="preserve"> </v>
      </c>
      <c r="L85" s="45"/>
    </row>
    <row r="86" s="1" customFormat="1" ht="14.4" customHeight="1">
      <c r="B86" s="45"/>
      <c r="C86" s="73" t="s">
        <v>31</v>
      </c>
      <c r="F86" s="171" t="str">
        <f>IF(E18="","",E18)</f>
        <v/>
      </c>
      <c r="L86" s="45"/>
    </row>
    <row r="87" s="1" customFormat="1" ht="10.32" customHeight="1">
      <c r="B87" s="45"/>
      <c r="L87" s="45"/>
    </row>
    <row r="88" s="9" customFormat="1" ht="29.28" customHeight="1">
      <c r="B88" s="173"/>
      <c r="C88" s="174" t="s">
        <v>108</v>
      </c>
      <c r="D88" s="175" t="s">
        <v>55</v>
      </c>
      <c r="E88" s="175" t="s">
        <v>51</v>
      </c>
      <c r="F88" s="175" t="s">
        <v>109</v>
      </c>
      <c r="G88" s="175" t="s">
        <v>110</v>
      </c>
      <c r="H88" s="175" t="s">
        <v>111</v>
      </c>
      <c r="I88" s="176" t="s">
        <v>112</v>
      </c>
      <c r="J88" s="175" t="s">
        <v>91</v>
      </c>
      <c r="K88" s="177" t="s">
        <v>113</v>
      </c>
      <c r="L88" s="173"/>
      <c r="M88" s="91" t="s">
        <v>114</v>
      </c>
      <c r="N88" s="92" t="s">
        <v>40</v>
      </c>
      <c r="O88" s="92" t="s">
        <v>115</v>
      </c>
      <c r="P88" s="92" t="s">
        <v>116</v>
      </c>
      <c r="Q88" s="92" t="s">
        <v>117</v>
      </c>
      <c r="R88" s="92" t="s">
        <v>118</v>
      </c>
      <c r="S88" s="92" t="s">
        <v>119</v>
      </c>
      <c r="T88" s="93" t="s">
        <v>120</v>
      </c>
    </row>
    <row r="89" s="1" customFormat="1" ht="29.28" customHeight="1">
      <c r="B89" s="45"/>
      <c r="C89" s="95" t="s">
        <v>92</v>
      </c>
      <c r="J89" s="178">
        <f>BK89</f>
        <v>0</v>
      </c>
      <c r="L89" s="45"/>
      <c r="M89" s="94"/>
      <c r="N89" s="81"/>
      <c r="O89" s="81"/>
      <c r="P89" s="179">
        <f>P90+P214+P391</f>
        <v>0</v>
      </c>
      <c r="Q89" s="81"/>
      <c r="R89" s="179">
        <f>R90+R214+R391</f>
        <v>3.2474208000000004</v>
      </c>
      <c r="S89" s="81"/>
      <c r="T89" s="180">
        <f>T90+T214+T391</f>
        <v>17.418297499999998</v>
      </c>
      <c r="AT89" s="23" t="s">
        <v>69</v>
      </c>
      <c r="AU89" s="23" t="s">
        <v>93</v>
      </c>
      <c r="BK89" s="181">
        <f>BK90+BK214+BK391</f>
        <v>0</v>
      </c>
    </row>
    <row r="90" s="10" customFormat="1" ht="37.44" customHeight="1">
      <c r="B90" s="182"/>
      <c r="D90" s="183" t="s">
        <v>69</v>
      </c>
      <c r="E90" s="184" t="s">
        <v>121</v>
      </c>
      <c r="F90" s="184" t="s">
        <v>122</v>
      </c>
      <c r="I90" s="185"/>
      <c r="J90" s="186">
        <f>BK90</f>
        <v>0</v>
      </c>
      <c r="L90" s="182"/>
      <c r="M90" s="187"/>
      <c r="N90" s="188"/>
      <c r="O90" s="188"/>
      <c r="P90" s="189">
        <f>P91+P155+P201+P211</f>
        <v>0</v>
      </c>
      <c r="Q90" s="188"/>
      <c r="R90" s="189">
        <f>R91+R155+R201+R211</f>
        <v>2.5678790000000005</v>
      </c>
      <c r="S90" s="188"/>
      <c r="T90" s="190">
        <f>T91+T155+T201+T211</f>
        <v>16.899063999999999</v>
      </c>
      <c r="AR90" s="183" t="s">
        <v>78</v>
      </c>
      <c r="AT90" s="191" t="s">
        <v>69</v>
      </c>
      <c r="AU90" s="191" t="s">
        <v>70</v>
      </c>
      <c r="AY90" s="183" t="s">
        <v>123</v>
      </c>
      <c r="BK90" s="192">
        <f>BK91+BK155+BK201+BK211</f>
        <v>0</v>
      </c>
    </row>
    <row r="91" s="10" customFormat="1" ht="19.92" customHeight="1">
      <c r="B91" s="182"/>
      <c r="D91" s="183" t="s">
        <v>69</v>
      </c>
      <c r="E91" s="193" t="s">
        <v>124</v>
      </c>
      <c r="F91" s="193" t="s">
        <v>125</v>
      </c>
      <c r="I91" s="185"/>
      <c r="J91" s="194">
        <f>BK91</f>
        <v>0</v>
      </c>
      <c r="L91" s="182"/>
      <c r="M91" s="187"/>
      <c r="N91" s="188"/>
      <c r="O91" s="188"/>
      <c r="P91" s="189">
        <f>SUM(P92:P154)</f>
        <v>0</v>
      </c>
      <c r="Q91" s="188"/>
      <c r="R91" s="189">
        <f>SUM(R92:R154)</f>
        <v>2.5580825000000003</v>
      </c>
      <c r="S91" s="188"/>
      <c r="T91" s="190">
        <f>SUM(T92:T154)</f>
        <v>0</v>
      </c>
      <c r="AR91" s="183" t="s">
        <v>78</v>
      </c>
      <c r="AT91" s="191" t="s">
        <v>69</v>
      </c>
      <c r="AU91" s="191" t="s">
        <v>78</v>
      </c>
      <c r="AY91" s="183" t="s">
        <v>123</v>
      </c>
      <c r="BK91" s="192">
        <f>SUM(BK92:BK154)</f>
        <v>0</v>
      </c>
    </row>
    <row r="92" s="1" customFormat="1" ht="16.5" customHeight="1">
      <c r="B92" s="195"/>
      <c r="C92" s="196" t="s">
        <v>78</v>
      </c>
      <c r="D92" s="196" t="s">
        <v>126</v>
      </c>
      <c r="E92" s="197" t="s">
        <v>127</v>
      </c>
      <c r="F92" s="198" t="s">
        <v>128</v>
      </c>
      <c r="G92" s="199" t="s">
        <v>129</v>
      </c>
      <c r="H92" s="200">
        <v>296.73000000000002</v>
      </c>
      <c r="I92" s="201"/>
      <c r="J92" s="202">
        <f>ROUND(I92*H92,2)</f>
        <v>0</v>
      </c>
      <c r="K92" s="198" t="s">
        <v>130</v>
      </c>
      <c r="L92" s="45"/>
      <c r="M92" s="203" t="s">
        <v>5</v>
      </c>
      <c r="N92" s="204" t="s">
        <v>41</v>
      </c>
      <c r="O92" s="46"/>
      <c r="P92" s="205">
        <f>O92*H92</f>
        <v>0</v>
      </c>
      <c r="Q92" s="205">
        <v>0.0015</v>
      </c>
      <c r="R92" s="205">
        <f>Q92*H92</f>
        <v>0.44509500000000002</v>
      </c>
      <c r="S92" s="205">
        <v>0</v>
      </c>
      <c r="T92" s="206">
        <f>S92*H92</f>
        <v>0</v>
      </c>
      <c r="AR92" s="23" t="s">
        <v>131</v>
      </c>
      <c r="AT92" s="23" t="s">
        <v>126</v>
      </c>
      <c r="AU92" s="23" t="s">
        <v>80</v>
      </c>
      <c r="AY92" s="23" t="s">
        <v>123</v>
      </c>
      <c r="BE92" s="207">
        <f>IF(N92="základní",J92,0)</f>
        <v>0</v>
      </c>
      <c r="BF92" s="207">
        <f>IF(N92="snížená",J92,0)</f>
        <v>0</v>
      </c>
      <c r="BG92" s="207">
        <f>IF(N92="zákl. přenesená",J92,0)</f>
        <v>0</v>
      </c>
      <c r="BH92" s="207">
        <f>IF(N92="sníž. přenesená",J92,0)</f>
        <v>0</v>
      </c>
      <c r="BI92" s="207">
        <f>IF(N92="nulová",J92,0)</f>
        <v>0</v>
      </c>
      <c r="BJ92" s="23" t="s">
        <v>78</v>
      </c>
      <c r="BK92" s="207">
        <f>ROUND(I92*H92,2)</f>
        <v>0</v>
      </c>
      <c r="BL92" s="23" t="s">
        <v>131</v>
      </c>
      <c r="BM92" s="23" t="s">
        <v>132</v>
      </c>
    </row>
    <row r="93" s="1" customFormat="1">
      <c r="B93" s="45"/>
      <c r="D93" s="208" t="s">
        <v>133</v>
      </c>
      <c r="F93" s="209" t="s">
        <v>134</v>
      </c>
      <c r="I93" s="210"/>
      <c r="L93" s="45"/>
      <c r="M93" s="211"/>
      <c r="N93" s="46"/>
      <c r="O93" s="46"/>
      <c r="P93" s="46"/>
      <c r="Q93" s="46"/>
      <c r="R93" s="46"/>
      <c r="S93" s="46"/>
      <c r="T93" s="84"/>
      <c r="AT93" s="23" t="s">
        <v>133</v>
      </c>
      <c r="AU93" s="23" t="s">
        <v>80</v>
      </c>
    </row>
    <row r="94" s="11" customFormat="1">
      <c r="B94" s="212"/>
      <c r="D94" s="208" t="s">
        <v>135</v>
      </c>
      <c r="E94" s="213" t="s">
        <v>5</v>
      </c>
      <c r="F94" s="214" t="s">
        <v>136</v>
      </c>
      <c r="H94" s="215">
        <v>4.0499999999999998</v>
      </c>
      <c r="I94" s="216"/>
      <c r="L94" s="212"/>
      <c r="M94" s="217"/>
      <c r="N94" s="218"/>
      <c r="O94" s="218"/>
      <c r="P94" s="218"/>
      <c r="Q94" s="218"/>
      <c r="R94" s="218"/>
      <c r="S94" s="218"/>
      <c r="T94" s="219"/>
      <c r="AT94" s="213" t="s">
        <v>135</v>
      </c>
      <c r="AU94" s="213" t="s">
        <v>80</v>
      </c>
      <c r="AV94" s="11" t="s">
        <v>80</v>
      </c>
      <c r="AW94" s="11" t="s">
        <v>34</v>
      </c>
      <c r="AX94" s="11" t="s">
        <v>70</v>
      </c>
      <c r="AY94" s="213" t="s">
        <v>123</v>
      </c>
    </row>
    <row r="95" s="11" customFormat="1">
      <c r="B95" s="212"/>
      <c r="D95" s="208" t="s">
        <v>135</v>
      </c>
      <c r="E95" s="213" t="s">
        <v>5</v>
      </c>
      <c r="F95" s="214" t="s">
        <v>137</v>
      </c>
      <c r="H95" s="215">
        <v>10.5</v>
      </c>
      <c r="I95" s="216"/>
      <c r="L95" s="212"/>
      <c r="M95" s="217"/>
      <c r="N95" s="218"/>
      <c r="O95" s="218"/>
      <c r="P95" s="218"/>
      <c r="Q95" s="218"/>
      <c r="R95" s="218"/>
      <c r="S95" s="218"/>
      <c r="T95" s="219"/>
      <c r="AT95" s="213" t="s">
        <v>135</v>
      </c>
      <c r="AU95" s="213" t="s">
        <v>80</v>
      </c>
      <c r="AV95" s="11" t="s">
        <v>80</v>
      </c>
      <c r="AW95" s="11" t="s">
        <v>34</v>
      </c>
      <c r="AX95" s="11" t="s">
        <v>70</v>
      </c>
      <c r="AY95" s="213" t="s">
        <v>123</v>
      </c>
    </row>
    <row r="96" s="11" customFormat="1">
      <c r="B96" s="212"/>
      <c r="D96" s="208" t="s">
        <v>135</v>
      </c>
      <c r="E96" s="213" t="s">
        <v>5</v>
      </c>
      <c r="F96" s="214" t="s">
        <v>138</v>
      </c>
      <c r="H96" s="215">
        <v>24.199999999999999</v>
      </c>
      <c r="I96" s="216"/>
      <c r="L96" s="212"/>
      <c r="M96" s="217"/>
      <c r="N96" s="218"/>
      <c r="O96" s="218"/>
      <c r="P96" s="218"/>
      <c r="Q96" s="218"/>
      <c r="R96" s="218"/>
      <c r="S96" s="218"/>
      <c r="T96" s="219"/>
      <c r="AT96" s="213" t="s">
        <v>135</v>
      </c>
      <c r="AU96" s="213" t="s">
        <v>80</v>
      </c>
      <c r="AV96" s="11" t="s">
        <v>80</v>
      </c>
      <c r="AW96" s="11" t="s">
        <v>34</v>
      </c>
      <c r="AX96" s="11" t="s">
        <v>70</v>
      </c>
      <c r="AY96" s="213" t="s">
        <v>123</v>
      </c>
    </row>
    <row r="97" s="11" customFormat="1">
      <c r="B97" s="212"/>
      <c r="D97" s="208" t="s">
        <v>135</v>
      </c>
      <c r="E97" s="213" t="s">
        <v>5</v>
      </c>
      <c r="F97" s="214" t="s">
        <v>139</v>
      </c>
      <c r="H97" s="215">
        <v>20.719999999999999</v>
      </c>
      <c r="I97" s="216"/>
      <c r="L97" s="212"/>
      <c r="M97" s="217"/>
      <c r="N97" s="218"/>
      <c r="O97" s="218"/>
      <c r="P97" s="218"/>
      <c r="Q97" s="218"/>
      <c r="R97" s="218"/>
      <c r="S97" s="218"/>
      <c r="T97" s="219"/>
      <c r="AT97" s="213" t="s">
        <v>135</v>
      </c>
      <c r="AU97" s="213" t="s">
        <v>80</v>
      </c>
      <c r="AV97" s="11" t="s">
        <v>80</v>
      </c>
      <c r="AW97" s="11" t="s">
        <v>34</v>
      </c>
      <c r="AX97" s="11" t="s">
        <v>70</v>
      </c>
      <c r="AY97" s="213" t="s">
        <v>123</v>
      </c>
    </row>
    <row r="98" s="11" customFormat="1">
      <c r="B98" s="212"/>
      <c r="D98" s="208" t="s">
        <v>135</v>
      </c>
      <c r="E98" s="213" t="s">
        <v>5</v>
      </c>
      <c r="F98" s="214" t="s">
        <v>140</v>
      </c>
      <c r="H98" s="215">
        <v>34.799999999999997</v>
      </c>
      <c r="I98" s="216"/>
      <c r="L98" s="212"/>
      <c r="M98" s="217"/>
      <c r="N98" s="218"/>
      <c r="O98" s="218"/>
      <c r="P98" s="218"/>
      <c r="Q98" s="218"/>
      <c r="R98" s="218"/>
      <c r="S98" s="218"/>
      <c r="T98" s="219"/>
      <c r="AT98" s="213" t="s">
        <v>135</v>
      </c>
      <c r="AU98" s="213" t="s">
        <v>80</v>
      </c>
      <c r="AV98" s="11" t="s">
        <v>80</v>
      </c>
      <c r="AW98" s="11" t="s">
        <v>34</v>
      </c>
      <c r="AX98" s="11" t="s">
        <v>70</v>
      </c>
      <c r="AY98" s="213" t="s">
        <v>123</v>
      </c>
    </row>
    <row r="99" s="11" customFormat="1">
      <c r="B99" s="212"/>
      <c r="D99" s="208" t="s">
        <v>135</v>
      </c>
      <c r="E99" s="213" t="s">
        <v>5</v>
      </c>
      <c r="F99" s="214" t="s">
        <v>141</v>
      </c>
      <c r="H99" s="215">
        <v>24.98</v>
      </c>
      <c r="I99" s="216"/>
      <c r="L99" s="212"/>
      <c r="M99" s="217"/>
      <c r="N99" s="218"/>
      <c r="O99" s="218"/>
      <c r="P99" s="218"/>
      <c r="Q99" s="218"/>
      <c r="R99" s="218"/>
      <c r="S99" s="218"/>
      <c r="T99" s="219"/>
      <c r="AT99" s="213" t="s">
        <v>135</v>
      </c>
      <c r="AU99" s="213" t="s">
        <v>80</v>
      </c>
      <c r="AV99" s="11" t="s">
        <v>80</v>
      </c>
      <c r="AW99" s="11" t="s">
        <v>34</v>
      </c>
      <c r="AX99" s="11" t="s">
        <v>70</v>
      </c>
      <c r="AY99" s="213" t="s">
        <v>123</v>
      </c>
    </row>
    <row r="100" s="11" customFormat="1">
      <c r="B100" s="212"/>
      <c r="D100" s="208" t="s">
        <v>135</v>
      </c>
      <c r="E100" s="213" t="s">
        <v>5</v>
      </c>
      <c r="F100" s="214" t="s">
        <v>142</v>
      </c>
      <c r="H100" s="215">
        <v>37.920000000000002</v>
      </c>
      <c r="I100" s="216"/>
      <c r="L100" s="212"/>
      <c r="M100" s="217"/>
      <c r="N100" s="218"/>
      <c r="O100" s="218"/>
      <c r="P100" s="218"/>
      <c r="Q100" s="218"/>
      <c r="R100" s="218"/>
      <c r="S100" s="218"/>
      <c r="T100" s="219"/>
      <c r="AT100" s="213" t="s">
        <v>135</v>
      </c>
      <c r="AU100" s="213" t="s">
        <v>80</v>
      </c>
      <c r="AV100" s="11" t="s">
        <v>80</v>
      </c>
      <c r="AW100" s="11" t="s">
        <v>34</v>
      </c>
      <c r="AX100" s="11" t="s">
        <v>70</v>
      </c>
      <c r="AY100" s="213" t="s">
        <v>123</v>
      </c>
    </row>
    <row r="101" s="11" customFormat="1">
      <c r="B101" s="212"/>
      <c r="D101" s="208" t="s">
        <v>135</v>
      </c>
      <c r="E101" s="213" t="s">
        <v>5</v>
      </c>
      <c r="F101" s="214" t="s">
        <v>143</v>
      </c>
      <c r="H101" s="215">
        <v>13.9</v>
      </c>
      <c r="I101" s="216"/>
      <c r="L101" s="212"/>
      <c r="M101" s="217"/>
      <c r="N101" s="218"/>
      <c r="O101" s="218"/>
      <c r="P101" s="218"/>
      <c r="Q101" s="218"/>
      <c r="R101" s="218"/>
      <c r="S101" s="218"/>
      <c r="T101" s="219"/>
      <c r="AT101" s="213" t="s">
        <v>135</v>
      </c>
      <c r="AU101" s="213" t="s">
        <v>80</v>
      </c>
      <c r="AV101" s="11" t="s">
        <v>80</v>
      </c>
      <c r="AW101" s="11" t="s">
        <v>34</v>
      </c>
      <c r="AX101" s="11" t="s">
        <v>70</v>
      </c>
      <c r="AY101" s="213" t="s">
        <v>123</v>
      </c>
    </row>
    <row r="102" s="11" customFormat="1">
      <c r="B102" s="212"/>
      <c r="D102" s="208" t="s">
        <v>135</v>
      </c>
      <c r="E102" s="213" t="s">
        <v>5</v>
      </c>
      <c r="F102" s="214" t="s">
        <v>144</v>
      </c>
      <c r="H102" s="215">
        <v>41.439999999999998</v>
      </c>
      <c r="I102" s="216"/>
      <c r="L102" s="212"/>
      <c r="M102" s="217"/>
      <c r="N102" s="218"/>
      <c r="O102" s="218"/>
      <c r="P102" s="218"/>
      <c r="Q102" s="218"/>
      <c r="R102" s="218"/>
      <c r="S102" s="218"/>
      <c r="T102" s="219"/>
      <c r="AT102" s="213" t="s">
        <v>135</v>
      </c>
      <c r="AU102" s="213" t="s">
        <v>80</v>
      </c>
      <c r="AV102" s="11" t="s">
        <v>80</v>
      </c>
      <c r="AW102" s="11" t="s">
        <v>34</v>
      </c>
      <c r="AX102" s="11" t="s">
        <v>70</v>
      </c>
      <c r="AY102" s="213" t="s">
        <v>123</v>
      </c>
    </row>
    <row r="103" s="11" customFormat="1">
      <c r="B103" s="212"/>
      <c r="D103" s="208" t="s">
        <v>135</v>
      </c>
      <c r="E103" s="213" t="s">
        <v>5</v>
      </c>
      <c r="F103" s="214" t="s">
        <v>145</v>
      </c>
      <c r="H103" s="215">
        <v>8.1999999999999993</v>
      </c>
      <c r="I103" s="216"/>
      <c r="L103" s="212"/>
      <c r="M103" s="217"/>
      <c r="N103" s="218"/>
      <c r="O103" s="218"/>
      <c r="P103" s="218"/>
      <c r="Q103" s="218"/>
      <c r="R103" s="218"/>
      <c r="S103" s="218"/>
      <c r="T103" s="219"/>
      <c r="AT103" s="213" t="s">
        <v>135</v>
      </c>
      <c r="AU103" s="213" t="s">
        <v>80</v>
      </c>
      <c r="AV103" s="11" t="s">
        <v>80</v>
      </c>
      <c r="AW103" s="11" t="s">
        <v>34</v>
      </c>
      <c r="AX103" s="11" t="s">
        <v>70</v>
      </c>
      <c r="AY103" s="213" t="s">
        <v>123</v>
      </c>
    </row>
    <row r="104" s="11" customFormat="1">
      <c r="B104" s="212"/>
      <c r="D104" s="208" t="s">
        <v>135</v>
      </c>
      <c r="E104" s="213" t="s">
        <v>5</v>
      </c>
      <c r="F104" s="214" t="s">
        <v>146</v>
      </c>
      <c r="H104" s="215">
        <v>6.5199999999999996</v>
      </c>
      <c r="I104" s="216"/>
      <c r="L104" s="212"/>
      <c r="M104" s="217"/>
      <c r="N104" s="218"/>
      <c r="O104" s="218"/>
      <c r="P104" s="218"/>
      <c r="Q104" s="218"/>
      <c r="R104" s="218"/>
      <c r="S104" s="218"/>
      <c r="T104" s="219"/>
      <c r="AT104" s="213" t="s">
        <v>135</v>
      </c>
      <c r="AU104" s="213" t="s">
        <v>80</v>
      </c>
      <c r="AV104" s="11" t="s">
        <v>80</v>
      </c>
      <c r="AW104" s="11" t="s">
        <v>34</v>
      </c>
      <c r="AX104" s="11" t="s">
        <v>70</v>
      </c>
      <c r="AY104" s="213" t="s">
        <v>123</v>
      </c>
    </row>
    <row r="105" s="11" customFormat="1">
      <c r="B105" s="212"/>
      <c r="D105" s="208" t="s">
        <v>135</v>
      </c>
      <c r="E105" s="213" t="s">
        <v>5</v>
      </c>
      <c r="F105" s="214" t="s">
        <v>147</v>
      </c>
      <c r="H105" s="215">
        <v>8.1500000000000004</v>
      </c>
      <c r="I105" s="216"/>
      <c r="L105" s="212"/>
      <c r="M105" s="217"/>
      <c r="N105" s="218"/>
      <c r="O105" s="218"/>
      <c r="P105" s="218"/>
      <c r="Q105" s="218"/>
      <c r="R105" s="218"/>
      <c r="S105" s="218"/>
      <c r="T105" s="219"/>
      <c r="AT105" s="213" t="s">
        <v>135</v>
      </c>
      <c r="AU105" s="213" t="s">
        <v>80</v>
      </c>
      <c r="AV105" s="11" t="s">
        <v>80</v>
      </c>
      <c r="AW105" s="11" t="s">
        <v>34</v>
      </c>
      <c r="AX105" s="11" t="s">
        <v>70</v>
      </c>
      <c r="AY105" s="213" t="s">
        <v>123</v>
      </c>
    </row>
    <row r="106" s="11" customFormat="1">
      <c r="B106" s="212"/>
      <c r="D106" s="208" t="s">
        <v>135</v>
      </c>
      <c r="E106" s="213" t="s">
        <v>5</v>
      </c>
      <c r="F106" s="214" t="s">
        <v>148</v>
      </c>
      <c r="H106" s="215">
        <v>9.3000000000000007</v>
      </c>
      <c r="I106" s="216"/>
      <c r="L106" s="212"/>
      <c r="M106" s="217"/>
      <c r="N106" s="218"/>
      <c r="O106" s="218"/>
      <c r="P106" s="218"/>
      <c r="Q106" s="218"/>
      <c r="R106" s="218"/>
      <c r="S106" s="218"/>
      <c r="T106" s="219"/>
      <c r="AT106" s="213" t="s">
        <v>135</v>
      </c>
      <c r="AU106" s="213" t="s">
        <v>80</v>
      </c>
      <c r="AV106" s="11" t="s">
        <v>80</v>
      </c>
      <c r="AW106" s="11" t="s">
        <v>34</v>
      </c>
      <c r="AX106" s="11" t="s">
        <v>70</v>
      </c>
      <c r="AY106" s="213" t="s">
        <v>123</v>
      </c>
    </row>
    <row r="107" s="11" customFormat="1">
      <c r="B107" s="212"/>
      <c r="D107" s="208" t="s">
        <v>135</v>
      </c>
      <c r="E107" s="213" t="s">
        <v>5</v>
      </c>
      <c r="F107" s="214" t="s">
        <v>149</v>
      </c>
      <c r="H107" s="215">
        <v>5.7000000000000002</v>
      </c>
      <c r="I107" s="216"/>
      <c r="L107" s="212"/>
      <c r="M107" s="217"/>
      <c r="N107" s="218"/>
      <c r="O107" s="218"/>
      <c r="P107" s="218"/>
      <c r="Q107" s="218"/>
      <c r="R107" s="218"/>
      <c r="S107" s="218"/>
      <c r="T107" s="219"/>
      <c r="AT107" s="213" t="s">
        <v>135</v>
      </c>
      <c r="AU107" s="213" t="s">
        <v>80</v>
      </c>
      <c r="AV107" s="11" t="s">
        <v>80</v>
      </c>
      <c r="AW107" s="11" t="s">
        <v>34</v>
      </c>
      <c r="AX107" s="11" t="s">
        <v>70</v>
      </c>
      <c r="AY107" s="213" t="s">
        <v>123</v>
      </c>
    </row>
    <row r="108" s="11" customFormat="1">
      <c r="B108" s="212"/>
      <c r="D108" s="208" t="s">
        <v>135</v>
      </c>
      <c r="E108" s="213" t="s">
        <v>5</v>
      </c>
      <c r="F108" s="214" t="s">
        <v>150</v>
      </c>
      <c r="H108" s="215">
        <v>5.7000000000000002</v>
      </c>
      <c r="I108" s="216"/>
      <c r="L108" s="212"/>
      <c r="M108" s="217"/>
      <c r="N108" s="218"/>
      <c r="O108" s="218"/>
      <c r="P108" s="218"/>
      <c r="Q108" s="218"/>
      <c r="R108" s="218"/>
      <c r="S108" s="218"/>
      <c r="T108" s="219"/>
      <c r="AT108" s="213" t="s">
        <v>135</v>
      </c>
      <c r="AU108" s="213" t="s">
        <v>80</v>
      </c>
      <c r="AV108" s="11" t="s">
        <v>80</v>
      </c>
      <c r="AW108" s="11" t="s">
        <v>34</v>
      </c>
      <c r="AX108" s="11" t="s">
        <v>70</v>
      </c>
      <c r="AY108" s="213" t="s">
        <v>123</v>
      </c>
    </row>
    <row r="109" s="11" customFormat="1">
      <c r="B109" s="212"/>
      <c r="D109" s="208" t="s">
        <v>135</v>
      </c>
      <c r="E109" s="213" t="s">
        <v>5</v>
      </c>
      <c r="F109" s="214" t="s">
        <v>151</v>
      </c>
      <c r="H109" s="215">
        <v>6.8499999999999996</v>
      </c>
      <c r="I109" s="216"/>
      <c r="L109" s="212"/>
      <c r="M109" s="217"/>
      <c r="N109" s="218"/>
      <c r="O109" s="218"/>
      <c r="P109" s="218"/>
      <c r="Q109" s="218"/>
      <c r="R109" s="218"/>
      <c r="S109" s="218"/>
      <c r="T109" s="219"/>
      <c r="AT109" s="213" t="s">
        <v>135</v>
      </c>
      <c r="AU109" s="213" t="s">
        <v>80</v>
      </c>
      <c r="AV109" s="11" t="s">
        <v>80</v>
      </c>
      <c r="AW109" s="11" t="s">
        <v>34</v>
      </c>
      <c r="AX109" s="11" t="s">
        <v>70</v>
      </c>
      <c r="AY109" s="213" t="s">
        <v>123</v>
      </c>
    </row>
    <row r="110" s="11" customFormat="1">
      <c r="B110" s="212"/>
      <c r="D110" s="208" t="s">
        <v>135</v>
      </c>
      <c r="E110" s="213" t="s">
        <v>5</v>
      </c>
      <c r="F110" s="214" t="s">
        <v>152</v>
      </c>
      <c r="H110" s="215">
        <v>9.0999999999999996</v>
      </c>
      <c r="I110" s="216"/>
      <c r="L110" s="212"/>
      <c r="M110" s="217"/>
      <c r="N110" s="218"/>
      <c r="O110" s="218"/>
      <c r="P110" s="218"/>
      <c r="Q110" s="218"/>
      <c r="R110" s="218"/>
      <c r="S110" s="218"/>
      <c r="T110" s="219"/>
      <c r="AT110" s="213" t="s">
        <v>135</v>
      </c>
      <c r="AU110" s="213" t="s">
        <v>80</v>
      </c>
      <c r="AV110" s="11" t="s">
        <v>80</v>
      </c>
      <c r="AW110" s="11" t="s">
        <v>34</v>
      </c>
      <c r="AX110" s="11" t="s">
        <v>70</v>
      </c>
      <c r="AY110" s="213" t="s">
        <v>123</v>
      </c>
    </row>
    <row r="111" s="11" customFormat="1">
      <c r="B111" s="212"/>
      <c r="D111" s="208" t="s">
        <v>135</v>
      </c>
      <c r="E111" s="213" t="s">
        <v>5</v>
      </c>
      <c r="F111" s="214" t="s">
        <v>153</v>
      </c>
      <c r="H111" s="215">
        <v>7.5999999999999996</v>
      </c>
      <c r="I111" s="216"/>
      <c r="L111" s="212"/>
      <c r="M111" s="217"/>
      <c r="N111" s="218"/>
      <c r="O111" s="218"/>
      <c r="P111" s="218"/>
      <c r="Q111" s="218"/>
      <c r="R111" s="218"/>
      <c r="S111" s="218"/>
      <c r="T111" s="219"/>
      <c r="AT111" s="213" t="s">
        <v>135</v>
      </c>
      <c r="AU111" s="213" t="s">
        <v>80</v>
      </c>
      <c r="AV111" s="11" t="s">
        <v>80</v>
      </c>
      <c r="AW111" s="11" t="s">
        <v>34</v>
      </c>
      <c r="AX111" s="11" t="s">
        <v>70</v>
      </c>
      <c r="AY111" s="213" t="s">
        <v>123</v>
      </c>
    </row>
    <row r="112" s="11" customFormat="1">
      <c r="B112" s="212"/>
      <c r="D112" s="208" t="s">
        <v>135</v>
      </c>
      <c r="E112" s="213" t="s">
        <v>5</v>
      </c>
      <c r="F112" s="214" t="s">
        <v>154</v>
      </c>
      <c r="H112" s="215">
        <v>9.25</v>
      </c>
      <c r="I112" s="216"/>
      <c r="L112" s="212"/>
      <c r="M112" s="217"/>
      <c r="N112" s="218"/>
      <c r="O112" s="218"/>
      <c r="P112" s="218"/>
      <c r="Q112" s="218"/>
      <c r="R112" s="218"/>
      <c r="S112" s="218"/>
      <c r="T112" s="219"/>
      <c r="AT112" s="213" t="s">
        <v>135</v>
      </c>
      <c r="AU112" s="213" t="s">
        <v>80</v>
      </c>
      <c r="AV112" s="11" t="s">
        <v>80</v>
      </c>
      <c r="AW112" s="11" t="s">
        <v>34</v>
      </c>
      <c r="AX112" s="11" t="s">
        <v>70</v>
      </c>
      <c r="AY112" s="213" t="s">
        <v>123</v>
      </c>
    </row>
    <row r="113" s="11" customFormat="1">
      <c r="B113" s="212"/>
      <c r="D113" s="208" t="s">
        <v>135</v>
      </c>
      <c r="E113" s="213" t="s">
        <v>5</v>
      </c>
      <c r="F113" s="214" t="s">
        <v>155</v>
      </c>
      <c r="H113" s="215">
        <v>6.9000000000000004</v>
      </c>
      <c r="I113" s="216"/>
      <c r="L113" s="212"/>
      <c r="M113" s="217"/>
      <c r="N113" s="218"/>
      <c r="O113" s="218"/>
      <c r="P113" s="218"/>
      <c r="Q113" s="218"/>
      <c r="R113" s="218"/>
      <c r="S113" s="218"/>
      <c r="T113" s="219"/>
      <c r="AT113" s="213" t="s">
        <v>135</v>
      </c>
      <c r="AU113" s="213" t="s">
        <v>80</v>
      </c>
      <c r="AV113" s="11" t="s">
        <v>80</v>
      </c>
      <c r="AW113" s="11" t="s">
        <v>34</v>
      </c>
      <c r="AX113" s="11" t="s">
        <v>70</v>
      </c>
      <c r="AY113" s="213" t="s">
        <v>123</v>
      </c>
    </row>
    <row r="114" s="11" customFormat="1">
      <c r="B114" s="212"/>
      <c r="D114" s="208" t="s">
        <v>135</v>
      </c>
      <c r="E114" s="213" t="s">
        <v>5</v>
      </c>
      <c r="F114" s="214" t="s">
        <v>156</v>
      </c>
      <c r="H114" s="215">
        <v>0.94999999999999996</v>
      </c>
      <c r="I114" s="216"/>
      <c r="L114" s="212"/>
      <c r="M114" s="217"/>
      <c r="N114" s="218"/>
      <c r="O114" s="218"/>
      <c r="P114" s="218"/>
      <c r="Q114" s="218"/>
      <c r="R114" s="218"/>
      <c r="S114" s="218"/>
      <c r="T114" s="219"/>
      <c r="AT114" s="213" t="s">
        <v>135</v>
      </c>
      <c r="AU114" s="213" t="s">
        <v>80</v>
      </c>
      <c r="AV114" s="11" t="s">
        <v>80</v>
      </c>
      <c r="AW114" s="11" t="s">
        <v>34</v>
      </c>
      <c r="AX114" s="11" t="s">
        <v>70</v>
      </c>
      <c r="AY114" s="213" t="s">
        <v>123</v>
      </c>
    </row>
    <row r="115" s="11" customFormat="1">
      <c r="B115" s="212"/>
      <c r="D115" s="208" t="s">
        <v>135</v>
      </c>
      <c r="E115" s="213" t="s">
        <v>5</v>
      </c>
      <c r="F115" s="214" t="s">
        <v>5</v>
      </c>
      <c r="H115" s="215">
        <v>0</v>
      </c>
      <c r="I115" s="216"/>
      <c r="L115" s="212"/>
      <c r="M115" s="217"/>
      <c r="N115" s="218"/>
      <c r="O115" s="218"/>
      <c r="P115" s="218"/>
      <c r="Q115" s="218"/>
      <c r="R115" s="218"/>
      <c r="S115" s="218"/>
      <c r="T115" s="219"/>
      <c r="AT115" s="213" t="s">
        <v>135</v>
      </c>
      <c r="AU115" s="213" t="s">
        <v>80</v>
      </c>
      <c r="AV115" s="11" t="s">
        <v>80</v>
      </c>
      <c r="AW115" s="11" t="s">
        <v>34</v>
      </c>
      <c r="AX115" s="11" t="s">
        <v>70</v>
      </c>
      <c r="AY115" s="213" t="s">
        <v>123</v>
      </c>
    </row>
    <row r="116" s="12" customFormat="1">
      <c r="B116" s="220"/>
      <c r="D116" s="208" t="s">
        <v>135</v>
      </c>
      <c r="E116" s="221" t="s">
        <v>5</v>
      </c>
      <c r="F116" s="222" t="s">
        <v>157</v>
      </c>
      <c r="H116" s="223">
        <v>296.73000000000002</v>
      </c>
      <c r="I116" s="224"/>
      <c r="L116" s="220"/>
      <c r="M116" s="225"/>
      <c r="N116" s="226"/>
      <c r="O116" s="226"/>
      <c r="P116" s="226"/>
      <c r="Q116" s="226"/>
      <c r="R116" s="226"/>
      <c r="S116" s="226"/>
      <c r="T116" s="227"/>
      <c r="AT116" s="221" t="s">
        <v>135</v>
      </c>
      <c r="AU116" s="221" t="s">
        <v>80</v>
      </c>
      <c r="AV116" s="12" t="s">
        <v>131</v>
      </c>
      <c r="AW116" s="12" t="s">
        <v>34</v>
      </c>
      <c r="AX116" s="12" t="s">
        <v>78</v>
      </c>
      <c r="AY116" s="221" t="s">
        <v>123</v>
      </c>
    </row>
    <row r="117" s="1" customFormat="1" ht="16.5" customHeight="1">
      <c r="B117" s="195"/>
      <c r="C117" s="196" t="s">
        <v>80</v>
      </c>
      <c r="D117" s="196" t="s">
        <v>126</v>
      </c>
      <c r="E117" s="197" t="s">
        <v>158</v>
      </c>
      <c r="F117" s="198" t="s">
        <v>159</v>
      </c>
      <c r="G117" s="199" t="s">
        <v>129</v>
      </c>
      <c r="H117" s="200">
        <v>296.73000000000002</v>
      </c>
      <c r="I117" s="201"/>
      <c r="J117" s="202">
        <f>ROUND(I117*H117,2)</f>
        <v>0</v>
      </c>
      <c r="K117" s="198" t="s">
        <v>5</v>
      </c>
      <c r="L117" s="45"/>
      <c r="M117" s="203" t="s">
        <v>5</v>
      </c>
      <c r="N117" s="204" t="s">
        <v>41</v>
      </c>
      <c r="O117" s="46"/>
      <c r="P117" s="205">
        <f>O117*H117</f>
        <v>0</v>
      </c>
      <c r="Q117" s="205">
        <v>0.0015</v>
      </c>
      <c r="R117" s="205">
        <f>Q117*H117</f>
        <v>0.44509500000000002</v>
      </c>
      <c r="S117" s="205">
        <v>0</v>
      </c>
      <c r="T117" s="206">
        <f>S117*H117</f>
        <v>0</v>
      </c>
      <c r="AR117" s="23" t="s">
        <v>131</v>
      </c>
      <c r="AT117" s="23" t="s">
        <v>126</v>
      </c>
      <c r="AU117" s="23" t="s">
        <v>80</v>
      </c>
      <c r="AY117" s="23" t="s">
        <v>123</v>
      </c>
      <c r="BE117" s="207">
        <f>IF(N117="základní",J117,0)</f>
        <v>0</v>
      </c>
      <c r="BF117" s="207">
        <f>IF(N117="snížená",J117,0)</f>
        <v>0</v>
      </c>
      <c r="BG117" s="207">
        <f>IF(N117="zákl. přenesená",J117,0)</f>
        <v>0</v>
      </c>
      <c r="BH117" s="207">
        <f>IF(N117="sníž. přenesená",J117,0)</f>
        <v>0</v>
      </c>
      <c r="BI117" s="207">
        <f>IF(N117="nulová",J117,0)</f>
        <v>0</v>
      </c>
      <c r="BJ117" s="23" t="s">
        <v>78</v>
      </c>
      <c r="BK117" s="207">
        <f>ROUND(I117*H117,2)</f>
        <v>0</v>
      </c>
      <c r="BL117" s="23" t="s">
        <v>131</v>
      </c>
      <c r="BM117" s="23" t="s">
        <v>160</v>
      </c>
    </row>
    <row r="118" s="11" customFormat="1">
      <c r="B118" s="212"/>
      <c r="D118" s="208" t="s">
        <v>135</v>
      </c>
      <c r="E118" s="213" t="s">
        <v>5</v>
      </c>
      <c r="F118" s="214" t="s">
        <v>136</v>
      </c>
      <c r="H118" s="215">
        <v>4.0499999999999998</v>
      </c>
      <c r="I118" s="216"/>
      <c r="L118" s="212"/>
      <c r="M118" s="217"/>
      <c r="N118" s="218"/>
      <c r="O118" s="218"/>
      <c r="P118" s="218"/>
      <c r="Q118" s="218"/>
      <c r="R118" s="218"/>
      <c r="S118" s="218"/>
      <c r="T118" s="219"/>
      <c r="AT118" s="213" t="s">
        <v>135</v>
      </c>
      <c r="AU118" s="213" t="s">
        <v>80</v>
      </c>
      <c r="AV118" s="11" t="s">
        <v>80</v>
      </c>
      <c r="AW118" s="11" t="s">
        <v>34</v>
      </c>
      <c r="AX118" s="11" t="s">
        <v>70</v>
      </c>
      <c r="AY118" s="213" t="s">
        <v>123</v>
      </c>
    </row>
    <row r="119" s="11" customFormat="1">
      <c r="B119" s="212"/>
      <c r="D119" s="208" t="s">
        <v>135</v>
      </c>
      <c r="E119" s="213" t="s">
        <v>5</v>
      </c>
      <c r="F119" s="214" t="s">
        <v>137</v>
      </c>
      <c r="H119" s="215">
        <v>10.5</v>
      </c>
      <c r="I119" s="216"/>
      <c r="L119" s="212"/>
      <c r="M119" s="217"/>
      <c r="N119" s="218"/>
      <c r="O119" s="218"/>
      <c r="P119" s="218"/>
      <c r="Q119" s="218"/>
      <c r="R119" s="218"/>
      <c r="S119" s="218"/>
      <c r="T119" s="219"/>
      <c r="AT119" s="213" t="s">
        <v>135</v>
      </c>
      <c r="AU119" s="213" t="s">
        <v>80</v>
      </c>
      <c r="AV119" s="11" t="s">
        <v>80</v>
      </c>
      <c r="AW119" s="11" t="s">
        <v>34</v>
      </c>
      <c r="AX119" s="11" t="s">
        <v>70</v>
      </c>
      <c r="AY119" s="213" t="s">
        <v>123</v>
      </c>
    </row>
    <row r="120" s="11" customFormat="1">
      <c r="B120" s="212"/>
      <c r="D120" s="208" t="s">
        <v>135</v>
      </c>
      <c r="E120" s="213" t="s">
        <v>5</v>
      </c>
      <c r="F120" s="214" t="s">
        <v>138</v>
      </c>
      <c r="H120" s="215">
        <v>24.199999999999999</v>
      </c>
      <c r="I120" s="216"/>
      <c r="L120" s="212"/>
      <c r="M120" s="217"/>
      <c r="N120" s="218"/>
      <c r="O120" s="218"/>
      <c r="P120" s="218"/>
      <c r="Q120" s="218"/>
      <c r="R120" s="218"/>
      <c r="S120" s="218"/>
      <c r="T120" s="219"/>
      <c r="AT120" s="213" t="s">
        <v>135</v>
      </c>
      <c r="AU120" s="213" t="s">
        <v>80</v>
      </c>
      <c r="AV120" s="11" t="s">
        <v>80</v>
      </c>
      <c r="AW120" s="11" t="s">
        <v>34</v>
      </c>
      <c r="AX120" s="11" t="s">
        <v>70</v>
      </c>
      <c r="AY120" s="213" t="s">
        <v>123</v>
      </c>
    </row>
    <row r="121" s="11" customFormat="1">
      <c r="B121" s="212"/>
      <c r="D121" s="208" t="s">
        <v>135</v>
      </c>
      <c r="E121" s="213" t="s">
        <v>5</v>
      </c>
      <c r="F121" s="214" t="s">
        <v>139</v>
      </c>
      <c r="H121" s="215">
        <v>20.719999999999999</v>
      </c>
      <c r="I121" s="216"/>
      <c r="L121" s="212"/>
      <c r="M121" s="217"/>
      <c r="N121" s="218"/>
      <c r="O121" s="218"/>
      <c r="P121" s="218"/>
      <c r="Q121" s="218"/>
      <c r="R121" s="218"/>
      <c r="S121" s="218"/>
      <c r="T121" s="219"/>
      <c r="AT121" s="213" t="s">
        <v>135</v>
      </c>
      <c r="AU121" s="213" t="s">
        <v>80</v>
      </c>
      <c r="AV121" s="11" t="s">
        <v>80</v>
      </c>
      <c r="AW121" s="11" t="s">
        <v>34</v>
      </c>
      <c r="AX121" s="11" t="s">
        <v>70</v>
      </c>
      <c r="AY121" s="213" t="s">
        <v>123</v>
      </c>
    </row>
    <row r="122" s="11" customFormat="1">
      <c r="B122" s="212"/>
      <c r="D122" s="208" t="s">
        <v>135</v>
      </c>
      <c r="E122" s="213" t="s">
        <v>5</v>
      </c>
      <c r="F122" s="214" t="s">
        <v>140</v>
      </c>
      <c r="H122" s="215">
        <v>34.799999999999997</v>
      </c>
      <c r="I122" s="216"/>
      <c r="L122" s="212"/>
      <c r="M122" s="217"/>
      <c r="N122" s="218"/>
      <c r="O122" s="218"/>
      <c r="P122" s="218"/>
      <c r="Q122" s="218"/>
      <c r="R122" s="218"/>
      <c r="S122" s="218"/>
      <c r="T122" s="219"/>
      <c r="AT122" s="213" t="s">
        <v>135</v>
      </c>
      <c r="AU122" s="213" t="s">
        <v>80</v>
      </c>
      <c r="AV122" s="11" t="s">
        <v>80</v>
      </c>
      <c r="AW122" s="11" t="s">
        <v>34</v>
      </c>
      <c r="AX122" s="11" t="s">
        <v>70</v>
      </c>
      <c r="AY122" s="213" t="s">
        <v>123</v>
      </c>
    </row>
    <row r="123" s="11" customFormat="1">
      <c r="B123" s="212"/>
      <c r="D123" s="208" t="s">
        <v>135</v>
      </c>
      <c r="E123" s="213" t="s">
        <v>5</v>
      </c>
      <c r="F123" s="214" t="s">
        <v>141</v>
      </c>
      <c r="H123" s="215">
        <v>24.98</v>
      </c>
      <c r="I123" s="216"/>
      <c r="L123" s="212"/>
      <c r="M123" s="217"/>
      <c r="N123" s="218"/>
      <c r="O123" s="218"/>
      <c r="P123" s="218"/>
      <c r="Q123" s="218"/>
      <c r="R123" s="218"/>
      <c r="S123" s="218"/>
      <c r="T123" s="219"/>
      <c r="AT123" s="213" t="s">
        <v>135</v>
      </c>
      <c r="AU123" s="213" t="s">
        <v>80</v>
      </c>
      <c r="AV123" s="11" t="s">
        <v>80</v>
      </c>
      <c r="AW123" s="11" t="s">
        <v>34</v>
      </c>
      <c r="AX123" s="11" t="s">
        <v>70</v>
      </c>
      <c r="AY123" s="213" t="s">
        <v>123</v>
      </c>
    </row>
    <row r="124" s="11" customFormat="1">
      <c r="B124" s="212"/>
      <c r="D124" s="208" t="s">
        <v>135</v>
      </c>
      <c r="E124" s="213" t="s">
        <v>5</v>
      </c>
      <c r="F124" s="214" t="s">
        <v>142</v>
      </c>
      <c r="H124" s="215">
        <v>37.920000000000002</v>
      </c>
      <c r="I124" s="216"/>
      <c r="L124" s="212"/>
      <c r="M124" s="217"/>
      <c r="N124" s="218"/>
      <c r="O124" s="218"/>
      <c r="P124" s="218"/>
      <c r="Q124" s="218"/>
      <c r="R124" s="218"/>
      <c r="S124" s="218"/>
      <c r="T124" s="219"/>
      <c r="AT124" s="213" t="s">
        <v>135</v>
      </c>
      <c r="AU124" s="213" t="s">
        <v>80</v>
      </c>
      <c r="AV124" s="11" t="s">
        <v>80</v>
      </c>
      <c r="AW124" s="11" t="s">
        <v>34</v>
      </c>
      <c r="AX124" s="11" t="s">
        <v>70</v>
      </c>
      <c r="AY124" s="213" t="s">
        <v>123</v>
      </c>
    </row>
    <row r="125" s="11" customFormat="1">
      <c r="B125" s="212"/>
      <c r="D125" s="208" t="s">
        <v>135</v>
      </c>
      <c r="E125" s="213" t="s">
        <v>5</v>
      </c>
      <c r="F125" s="214" t="s">
        <v>143</v>
      </c>
      <c r="H125" s="215">
        <v>13.9</v>
      </c>
      <c r="I125" s="216"/>
      <c r="L125" s="212"/>
      <c r="M125" s="217"/>
      <c r="N125" s="218"/>
      <c r="O125" s="218"/>
      <c r="P125" s="218"/>
      <c r="Q125" s="218"/>
      <c r="R125" s="218"/>
      <c r="S125" s="218"/>
      <c r="T125" s="219"/>
      <c r="AT125" s="213" t="s">
        <v>135</v>
      </c>
      <c r="AU125" s="213" t="s">
        <v>80</v>
      </c>
      <c r="AV125" s="11" t="s">
        <v>80</v>
      </c>
      <c r="AW125" s="11" t="s">
        <v>34</v>
      </c>
      <c r="AX125" s="11" t="s">
        <v>70</v>
      </c>
      <c r="AY125" s="213" t="s">
        <v>123</v>
      </c>
    </row>
    <row r="126" s="11" customFormat="1">
      <c r="B126" s="212"/>
      <c r="D126" s="208" t="s">
        <v>135</v>
      </c>
      <c r="E126" s="213" t="s">
        <v>5</v>
      </c>
      <c r="F126" s="214" t="s">
        <v>144</v>
      </c>
      <c r="H126" s="215">
        <v>41.439999999999998</v>
      </c>
      <c r="I126" s="216"/>
      <c r="L126" s="212"/>
      <c r="M126" s="217"/>
      <c r="N126" s="218"/>
      <c r="O126" s="218"/>
      <c r="P126" s="218"/>
      <c r="Q126" s="218"/>
      <c r="R126" s="218"/>
      <c r="S126" s="218"/>
      <c r="T126" s="219"/>
      <c r="AT126" s="213" t="s">
        <v>135</v>
      </c>
      <c r="AU126" s="213" t="s">
        <v>80</v>
      </c>
      <c r="AV126" s="11" t="s">
        <v>80</v>
      </c>
      <c r="AW126" s="11" t="s">
        <v>34</v>
      </c>
      <c r="AX126" s="11" t="s">
        <v>70</v>
      </c>
      <c r="AY126" s="213" t="s">
        <v>123</v>
      </c>
    </row>
    <row r="127" s="11" customFormat="1">
      <c r="B127" s="212"/>
      <c r="D127" s="208" t="s">
        <v>135</v>
      </c>
      <c r="E127" s="213" t="s">
        <v>5</v>
      </c>
      <c r="F127" s="214" t="s">
        <v>145</v>
      </c>
      <c r="H127" s="215">
        <v>8.1999999999999993</v>
      </c>
      <c r="I127" s="216"/>
      <c r="L127" s="212"/>
      <c r="M127" s="217"/>
      <c r="N127" s="218"/>
      <c r="O127" s="218"/>
      <c r="P127" s="218"/>
      <c r="Q127" s="218"/>
      <c r="R127" s="218"/>
      <c r="S127" s="218"/>
      <c r="T127" s="219"/>
      <c r="AT127" s="213" t="s">
        <v>135</v>
      </c>
      <c r="AU127" s="213" t="s">
        <v>80</v>
      </c>
      <c r="AV127" s="11" t="s">
        <v>80</v>
      </c>
      <c r="AW127" s="11" t="s">
        <v>34</v>
      </c>
      <c r="AX127" s="11" t="s">
        <v>70</v>
      </c>
      <c r="AY127" s="213" t="s">
        <v>123</v>
      </c>
    </row>
    <row r="128" s="11" customFormat="1">
      <c r="B128" s="212"/>
      <c r="D128" s="208" t="s">
        <v>135</v>
      </c>
      <c r="E128" s="213" t="s">
        <v>5</v>
      </c>
      <c r="F128" s="214" t="s">
        <v>146</v>
      </c>
      <c r="H128" s="215">
        <v>6.5199999999999996</v>
      </c>
      <c r="I128" s="216"/>
      <c r="L128" s="212"/>
      <c r="M128" s="217"/>
      <c r="N128" s="218"/>
      <c r="O128" s="218"/>
      <c r="P128" s="218"/>
      <c r="Q128" s="218"/>
      <c r="R128" s="218"/>
      <c r="S128" s="218"/>
      <c r="T128" s="219"/>
      <c r="AT128" s="213" t="s">
        <v>135</v>
      </c>
      <c r="AU128" s="213" t="s">
        <v>80</v>
      </c>
      <c r="AV128" s="11" t="s">
        <v>80</v>
      </c>
      <c r="AW128" s="11" t="s">
        <v>34</v>
      </c>
      <c r="AX128" s="11" t="s">
        <v>70</v>
      </c>
      <c r="AY128" s="213" t="s">
        <v>123</v>
      </c>
    </row>
    <row r="129" s="11" customFormat="1">
      <c r="B129" s="212"/>
      <c r="D129" s="208" t="s">
        <v>135</v>
      </c>
      <c r="E129" s="213" t="s">
        <v>5</v>
      </c>
      <c r="F129" s="214" t="s">
        <v>147</v>
      </c>
      <c r="H129" s="215">
        <v>8.1500000000000004</v>
      </c>
      <c r="I129" s="216"/>
      <c r="L129" s="212"/>
      <c r="M129" s="217"/>
      <c r="N129" s="218"/>
      <c r="O129" s="218"/>
      <c r="P129" s="218"/>
      <c r="Q129" s="218"/>
      <c r="R129" s="218"/>
      <c r="S129" s="218"/>
      <c r="T129" s="219"/>
      <c r="AT129" s="213" t="s">
        <v>135</v>
      </c>
      <c r="AU129" s="213" t="s">
        <v>80</v>
      </c>
      <c r="AV129" s="11" t="s">
        <v>80</v>
      </c>
      <c r="AW129" s="11" t="s">
        <v>34</v>
      </c>
      <c r="AX129" s="11" t="s">
        <v>70</v>
      </c>
      <c r="AY129" s="213" t="s">
        <v>123</v>
      </c>
    </row>
    <row r="130" s="11" customFormat="1">
      <c r="B130" s="212"/>
      <c r="D130" s="208" t="s">
        <v>135</v>
      </c>
      <c r="E130" s="213" t="s">
        <v>5</v>
      </c>
      <c r="F130" s="214" t="s">
        <v>148</v>
      </c>
      <c r="H130" s="215">
        <v>9.3000000000000007</v>
      </c>
      <c r="I130" s="216"/>
      <c r="L130" s="212"/>
      <c r="M130" s="217"/>
      <c r="N130" s="218"/>
      <c r="O130" s="218"/>
      <c r="P130" s="218"/>
      <c r="Q130" s="218"/>
      <c r="R130" s="218"/>
      <c r="S130" s="218"/>
      <c r="T130" s="219"/>
      <c r="AT130" s="213" t="s">
        <v>135</v>
      </c>
      <c r="AU130" s="213" t="s">
        <v>80</v>
      </c>
      <c r="AV130" s="11" t="s">
        <v>80</v>
      </c>
      <c r="AW130" s="11" t="s">
        <v>34</v>
      </c>
      <c r="AX130" s="11" t="s">
        <v>70</v>
      </c>
      <c r="AY130" s="213" t="s">
        <v>123</v>
      </c>
    </row>
    <row r="131" s="11" customFormat="1">
      <c r="B131" s="212"/>
      <c r="D131" s="208" t="s">
        <v>135</v>
      </c>
      <c r="E131" s="213" t="s">
        <v>5</v>
      </c>
      <c r="F131" s="214" t="s">
        <v>149</v>
      </c>
      <c r="H131" s="215">
        <v>5.7000000000000002</v>
      </c>
      <c r="I131" s="216"/>
      <c r="L131" s="212"/>
      <c r="M131" s="217"/>
      <c r="N131" s="218"/>
      <c r="O131" s="218"/>
      <c r="P131" s="218"/>
      <c r="Q131" s="218"/>
      <c r="R131" s="218"/>
      <c r="S131" s="218"/>
      <c r="T131" s="219"/>
      <c r="AT131" s="213" t="s">
        <v>135</v>
      </c>
      <c r="AU131" s="213" t="s">
        <v>80</v>
      </c>
      <c r="AV131" s="11" t="s">
        <v>80</v>
      </c>
      <c r="AW131" s="11" t="s">
        <v>34</v>
      </c>
      <c r="AX131" s="11" t="s">
        <v>70</v>
      </c>
      <c r="AY131" s="213" t="s">
        <v>123</v>
      </c>
    </row>
    <row r="132" s="11" customFormat="1">
      <c r="B132" s="212"/>
      <c r="D132" s="208" t="s">
        <v>135</v>
      </c>
      <c r="E132" s="213" t="s">
        <v>5</v>
      </c>
      <c r="F132" s="214" t="s">
        <v>150</v>
      </c>
      <c r="H132" s="215">
        <v>5.7000000000000002</v>
      </c>
      <c r="I132" s="216"/>
      <c r="L132" s="212"/>
      <c r="M132" s="217"/>
      <c r="N132" s="218"/>
      <c r="O132" s="218"/>
      <c r="P132" s="218"/>
      <c r="Q132" s="218"/>
      <c r="R132" s="218"/>
      <c r="S132" s="218"/>
      <c r="T132" s="219"/>
      <c r="AT132" s="213" t="s">
        <v>135</v>
      </c>
      <c r="AU132" s="213" t="s">
        <v>80</v>
      </c>
      <c r="AV132" s="11" t="s">
        <v>80</v>
      </c>
      <c r="AW132" s="11" t="s">
        <v>34</v>
      </c>
      <c r="AX132" s="11" t="s">
        <v>70</v>
      </c>
      <c r="AY132" s="213" t="s">
        <v>123</v>
      </c>
    </row>
    <row r="133" s="11" customFormat="1">
      <c r="B133" s="212"/>
      <c r="D133" s="208" t="s">
        <v>135</v>
      </c>
      <c r="E133" s="213" t="s">
        <v>5</v>
      </c>
      <c r="F133" s="214" t="s">
        <v>151</v>
      </c>
      <c r="H133" s="215">
        <v>6.8499999999999996</v>
      </c>
      <c r="I133" s="216"/>
      <c r="L133" s="212"/>
      <c r="M133" s="217"/>
      <c r="N133" s="218"/>
      <c r="O133" s="218"/>
      <c r="P133" s="218"/>
      <c r="Q133" s="218"/>
      <c r="R133" s="218"/>
      <c r="S133" s="218"/>
      <c r="T133" s="219"/>
      <c r="AT133" s="213" t="s">
        <v>135</v>
      </c>
      <c r="AU133" s="213" t="s">
        <v>80</v>
      </c>
      <c r="AV133" s="11" t="s">
        <v>80</v>
      </c>
      <c r="AW133" s="11" t="s">
        <v>34</v>
      </c>
      <c r="AX133" s="11" t="s">
        <v>70</v>
      </c>
      <c r="AY133" s="213" t="s">
        <v>123</v>
      </c>
    </row>
    <row r="134" s="11" customFormat="1">
      <c r="B134" s="212"/>
      <c r="D134" s="208" t="s">
        <v>135</v>
      </c>
      <c r="E134" s="213" t="s">
        <v>5</v>
      </c>
      <c r="F134" s="214" t="s">
        <v>152</v>
      </c>
      <c r="H134" s="215">
        <v>9.0999999999999996</v>
      </c>
      <c r="I134" s="216"/>
      <c r="L134" s="212"/>
      <c r="M134" s="217"/>
      <c r="N134" s="218"/>
      <c r="O134" s="218"/>
      <c r="P134" s="218"/>
      <c r="Q134" s="218"/>
      <c r="R134" s="218"/>
      <c r="S134" s="218"/>
      <c r="T134" s="219"/>
      <c r="AT134" s="213" t="s">
        <v>135</v>
      </c>
      <c r="AU134" s="213" t="s">
        <v>80</v>
      </c>
      <c r="AV134" s="11" t="s">
        <v>80</v>
      </c>
      <c r="AW134" s="11" t="s">
        <v>34</v>
      </c>
      <c r="AX134" s="11" t="s">
        <v>70</v>
      </c>
      <c r="AY134" s="213" t="s">
        <v>123</v>
      </c>
    </row>
    <row r="135" s="11" customFormat="1">
      <c r="B135" s="212"/>
      <c r="D135" s="208" t="s">
        <v>135</v>
      </c>
      <c r="E135" s="213" t="s">
        <v>5</v>
      </c>
      <c r="F135" s="214" t="s">
        <v>153</v>
      </c>
      <c r="H135" s="215">
        <v>7.5999999999999996</v>
      </c>
      <c r="I135" s="216"/>
      <c r="L135" s="212"/>
      <c r="M135" s="217"/>
      <c r="N135" s="218"/>
      <c r="O135" s="218"/>
      <c r="P135" s="218"/>
      <c r="Q135" s="218"/>
      <c r="R135" s="218"/>
      <c r="S135" s="218"/>
      <c r="T135" s="219"/>
      <c r="AT135" s="213" t="s">
        <v>135</v>
      </c>
      <c r="AU135" s="213" t="s">
        <v>80</v>
      </c>
      <c r="AV135" s="11" t="s">
        <v>80</v>
      </c>
      <c r="AW135" s="11" t="s">
        <v>34</v>
      </c>
      <c r="AX135" s="11" t="s">
        <v>70</v>
      </c>
      <c r="AY135" s="213" t="s">
        <v>123</v>
      </c>
    </row>
    <row r="136" s="11" customFormat="1">
      <c r="B136" s="212"/>
      <c r="D136" s="208" t="s">
        <v>135</v>
      </c>
      <c r="E136" s="213" t="s">
        <v>5</v>
      </c>
      <c r="F136" s="214" t="s">
        <v>154</v>
      </c>
      <c r="H136" s="215">
        <v>9.25</v>
      </c>
      <c r="I136" s="216"/>
      <c r="L136" s="212"/>
      <c r="M136" s="217"/>
      <c r="N136" s="218"/>
      <c r="O136" s="218"/>
      <c r="P136" s="218"/>
      <c r="Q136" s="218"/>
      <c r="R136" s="218"/>
      <c r="S136" s="218"/>
      <c r="T136" s="219"/>
      <c r="AT136" s="213" t="s">
        <v>135</v>
      </c>
      <c r="AU136" s="213" t="s">
        <v>80</v>
      </c>
      <c r="AV136" s="11" t="s">
        <v>80</v>
      </c>
      <c r="AW136" s="11" t="s">
        <v>34</v>
      </c>
      <c r="AX136" s="11" t="s">
        <v>70</v>
      </c>
      <c r="AY136" s="213" t="s">
        <v>123</v>
      </c>
    </row>
    <row r="137" s="11" customFormat="1">
      <c r="B137" s="212"/>
      <c r="D137" s="208" t="s">
        <v>135</v>
      </c>
      <c r="E137" s="213" t="s">
        <v>5</v>
      </c>
      <c r="F137" s="214" t="s">
        <v>155</v>
      </c>
      <c r="H137" s="215">
        <v>6.9000000000000004</v>
      </c>
      <c r="I137" s="216"/>
      <c r="L137" s="212"/>
      <c r="M137" s="217"/>
      <c r="N137" s="218"/>
      <c r="O137" s="218"/>
      <c r="P137" s="218"/>
      <c r="Q137" s="218"/>
      <c r="R137" s="218"/>
      <c r="S137" s="218"/>
      <c r="T137" s="219"/>
      <c r="AT137" s="213" t="s">
        <v>135</v>
      </c>
      <c r="AU137" s="213" t="s">
        <v>80</v>
      </c>
      <c r="AV137" s="11" t="s">
        <v>80</v>
      </c>
      <c r="AW137" s="11" t="s">
        <v>34</v>
      </c>
      <c r="AX137" s="11" t="s">
        <v>70</v>
      </c>
      <c r="AY137" s="213" t="s">
        <v>123</v>
      </c>
    </row>
    <row r="138" s="11" customFormat="1">
      <c r="B138" s="212"/>
      <c r="D138" s="208" t="s">
        <v>135</v>
      </c>
      <c r="E138" s="213" t="s">
        <v>5</v>
      </c>
      <c r="F138" s="214" t="s">
        <v>156</v>
      </c>
      <c r="H138" s="215">
        <v>0.94999999999999996</v>
      </c>
      <c r="I138" s="216"/>
      <c r="L138" s="212"/>
      <c r="M138" s="217"/>
      <c r="N138" s="218"/>
      <c r="O138" s="218"/>
      <c r="P138" s="218"/>
      <c r="Q138" s="218"/>
      <c r="R138" s="218"/>
      <c r="S138" s="218"/>
      <c r="T138" s="219"/>
      <c r="AT138" s="213" t="s">
        <v>135</v>
      </c>
      <c r="AU138" s="213" t="s">
        <v>80</v>
      </c>
      <c r="AV138" s="11" t="s">
        <v>80</v>
      </c>
      <c r="AW138" s="11" t="s">
        <v>34</v>
      </c>
      <c r="AX138" s="11" t="s">
        <v>70</v>
      </c>
      <c r="AY138" s="213" t="s">
        <v>123</v>
      </c>
    </row>
    <row r="139" s="11" customFormat="1">
      <c r="B139" s="212"/>
      <c r="D139" s="208" t="s">
        <v>135</v>
      </c>
      <c r="E139" s="213" t="s">
        <v>5</v>
      </c>
      <c r="F139" s="214" t="s">
        <v>5</v>
      </c>
      <c r="H139" s="215">
        <v>0</v>
      </c>
      <c r="I139" s="216"/>
      <c r="L139" s="212"/>
      <c r="M139" s="217"/>
      <c r="N139" s="218"/>
      <c r="O139" s="218"/>
      <c r="P139" s="218"/>
      <c r="Q139" s="218"/>
      <c r="R139" s="218"/>
      <c r="S139" s="218"/>
      <c r="T139" s="219"/>
      <c r="AT139" s="213" t="s">
        <v>135</v>
      </c>
      <c r="AU139" s="213" t="s">
        <v>80</v>
      </c>
      <c r="AV139" s="11" t="s">
        <v>80</v>
      </c>
      <c r="AW139" s="11" t="s">
        <v>34</v>
      </c>
      <c r="AX139" s="11" t="s">
        <v>70</v>
      </c>
      <c r="AY139" s="213" t="s">
        <v>123</v>
      </c>
    </row>
    <row r="140" s="12" customFormat="1">
      <c r="B140" s="220"/>
      <c r="D140" s="208" t="s">
        <v>135</v>
      </c>
      <c r="E140" s="221" t="s">
        <v>5</v>
      </c>
      <c r="F140" s="222" t="s">
        <v>157</v>
      </c>
      <c r="H140" s="223">
        <v>296.73000000000002</v>
      </c>
      <c r="I140" s="224"/>
      <c r="L140" s="220"/>
      <c r="M140" s="225"/>
      <c r="N140" s="226"/>
      <c r="O140" s="226"/>
      <c r="P140" s="226"/>
      <c r="Q140" s="226"/>
      <c r="R140" s="226"/>
      <c r="S140" s="226"/>
      <c r="T140" s="227"/>
      <c r="AT140" s="221" t="s">
        <v>135</v>
      </c>
      <c r="AU140" s="221" t="s">
        <v>80</v>
      </c>
      <c r="AV140" s="12" t="s">
        <v>131</v>
      </c>
      <c r="AW140" s="12" t="s">
        <v>34</v>
      </c>
      <c r="AX140" s="12" t="s">
        <v>78</v>
      </c>
      <c r="AY140" s="221" t="s">
        <v>123</v>
      </c>
    </row>
    <row r="141" s="1" customFormat="1" ht="16.5" customHeight="1">
      <c r="B141" s="195"/>
      <c r="C141" s="196" t="s">
        <v>161</v>
      </c>
      <c r="D141" s="196" t="s">
        <v>126</v>
      </c>
      <c r="E141" s="197" t="s">
        <v>162</v>
      </c>
      <c r="F141" s="198" t="s">
        <v>163</v>
      </c>
      <c r="G141" s="199" t="s">
        <v>129</v>
      </c>
      <c r="H141" s="200">
        <v>123</v>
      </c>
      <c r="I141" s="201"/>
      <c r="J141" s="202">
        <f>ROUND(I141*H141,2)</f>
        <v>0</v>
      </c>
      <c r="K141" s="198" t="s">
        <v>5</v>
      </c>
      <c r="L141" s="45"/>
      <c r="M141" s="203" t="s">
        <v>5</v>
      </c>
      <c r="N141" s="204" t="s">
        <v>41</v>
      </c>
      <c r="O141" s="46"/>
      <c r="P141" s="205">
        <f>O141*H141</f>
        <v>0</v>
      </c>
      <c r="Q141" s="205">
        <v>0.00093000000000000005</v>
      </c>
      <c r="R141" s="205">
        <f>Q141*H141</f>
        <v>0.11439000000000001</v>
      </c>
      <c r="S141" s="205">
        <v>0</v>
      </c>
      <c r="T141" s="206">
        <f>S141*H141</f>
        <v>0</v>
      </c>
      <c r="AR141" s="23" t="s">
        <v>131</v>
      </c>
      <c r="AT141" s="23" t="s">
        <v>126</v>
      </c>
      <c r="AU141" s="23" t="s">
        <v>80</v>
      </c>
      <c r="AY141" s="23" t="s">
        <v>123</v>
      </c>
      <c r="BE141" s="207">
        <f>IF(N141="základní",J141,0)</f>
        <v>0</v>
      </c>
      <c r="BF141" s="207">
        <f>IF(N141="snížená",J141,0)</f>
        <v>0</v>
      </c>
      <c r="BG141" s="207">
        <f>IF(N141="zákl. přenesená",J141,0)</f>
        <v>0</v>
      </c>
      <c r="BH141" s="207">
        <f>IF(N141="sníž. přenesená",J141,0)</f>
        <v>0</v>
      </c>
      <c r="BI141" s="207">
        <f>IF(N141="nulová",J141,0)</f>
        <v>0</v>
      </c>
      <c r="BJ141" s="23" t="s">
        <v>78</v>
      </c>
      <c r="BK141" s="207">
        <f>ROUND(I141*H141,2)</f>
        <v>0</v>
      </c>
      <c r="BL141" s="23" t="s">
        <v>131</v>
      </c>
      <c r="BM141" s="23" t="s">
        <v>164</v>
      </c>
    </row>
    <row r="142" s="1" customFormat="1">
      <c r="B142" s="45"/>
      <c r="D142" s="208" t="s">
        <v>165</v>
      </c>
      <c r="F142" s="228" t="s">
        <v>166</v>
      </c>
      <c r="I142" s="210"/>
      <c r="L142" s="45"/>
      <c r="M142" s="211"/>
      <c r="N142" s="46"/>
      <c r="O142" s="46"/>
      <c r="P142" s="46"/>
      <c r="Q142" s="46"/>
      <c r="R142" s="46"/>
      <c r="S142" s="46"/>
      <c r="T142" s="84"/>
      <c r="AT142" s="23" t="s">
        <v>165</v>
      </c>
      <c r="AU142" s="23" t="s">
        <v>80</v>
      </c>
    </row>
    <row r="143" s="1" customFormat="1" ht="16.5" customHeight="1">
      <c r="B143" s="195"/>
      <c r="C143" s="196" t="s">
        <v>131</v>
      </c>
      <c r="D143" s="196" t="s">
        <v>126</v>
      </c>
      <c r="E143" s="197" t="s">
        <v>167</v>
      </c>
      <c r="F143" s="198" t="s">
        <v>168</v>
      </c>
      <c r="G143" s="199" t="s">
        <v>169</v>
      </c>
      <c r="H143" s="200">
        <v>4</v>
      </c>
      <c r="I143" s="201"/>
      <c r="J143" s="202">
        <f>ROUND(I143*H143,2)</f>
        <v>0</v>
      </c>
      <c r="K143" s="198" t="s">
        <v>5</v>
      </c>
      <c r="L143" s="45"/>
      <c r="M143" s="203" t="s">
        <v>5</v>
      </c>
      <c r="N143" s="204" t="s">
        <v>41</v>
      </c>
      <c r="O143" s="46"/>
      <c r="P143" s="205">
        <f>O143*H143</f>
        <v>0</v>
      </c>
      <c r="Q143" s="205">
        <v>0.00093000000000000005</v>
      </c>
      <c r="R143" s="205">
        <f>Q143*H143</f>
        <v>0.0037200000000000002</v>
      </c>
      <c r="S143" s="205">
        <v>0</v>
      </c>
      <c r="T143" s="206">
        <f>S143*H143</f>
        <v>0</v>
      </c>
      <c r="AR143" s="23" t="s">
        <v>131</v>
      </c>
      <c r="AT143" s="23" t="s">
        <v>126</v>
      </c>
      <c r="AU143" s="23" t="s">
        <v>80</v>
      </c>
      <c r="AY143" s="23" t="s">
        <v>123</v>
      </c>
      <c r="BE143" s="207">
        <f>IF(N143="základní",J143,0)</f>
        <v>0</v>
      </c>
      <c r="BF143" s="207">
        <f>IF(N143="snížená",J143,0)</f>
        <v>0</v>
      </c>
      <c r="BG143" s="207">
        <f>IF(N143="zákl. přenesená",J143,0)</f>
        <v>0</v>
      </c>
      <c r="BH143" s="207">
        <f>IF(N143="sníž. přenesená",J143,0)</f>
        <v>0</v>
      </c>
      <c r="BI143" s="207">
        <f>IF(N143="nulová",J143,0)</f>
        <v>0</v>
      </c>
      <c r="BJ143" s="23" t="s">
        <v>78</v>
      </c>
      <c r="BK143" s="207">
        <f>ROUND(I143*H143,2)</f>
        <v>0</v>
      </c>
      <c r="BL143" s="23" t="s">
        <v>131</v>
      </c>
      <c r="BM143" s="23" t="s">
        <v>170</v>
      </c>
    </row>
    <row r="144" s="1" customFormat="1">
      <c r="B144" s="45"/>
      <c r="D144" s="208" t="s">
        <v>165</v>
      </c>
      <c r="F144" s="228" t="s">
        <v>171</v>
      </c>
      <c r="I144" s="210"/>
      <c r="L144" s="45"/>
      <c r="M144" s="211"/>
      <c r="N144" s="46"/>
      <c r="O144" s="46"/>
      <c r="P144" s="46"/>
      <c r="Q144" s="46"/>
      <c r="R144" s="46"/>
      <c r="S144" s="46"/>
      <c r="T144" s="84"/>
      <c r="AT144" s="23" t="s">
        <v>165</v>
      </c>
      <c r="AU144" s="23" t="s">
        <v>80</v>
      </c>
    </row>
    <row r="145" s="1" customFormat="1" ht="16.5" customHeight="1">
      <c r="B145" s="195"/>
      <c r="C145" s="196" t="s">
        <v>172</v>
      </c>
      <c r="D145" s="196" t="s">
        <v>126</v>
      </c>
      <c r="E145" s="197" t="s">
        <v>173</v>
      </c>
      <c r="F145" s="198" t="s">
        <v>174</v>
      </c>
      <c r="G145" s="199" t="s">
        <v>129</v>
      </c>
      <c r="H145" s="200">
        <v>75.049999999999997</v>
      </c>
      <c r="I145" s="201"/>
      <c r="J145" s="202">
        <f>ROUND(I145*H145,2)</f>
        <v>0</v>
      </c>
      <c r="K145" s="198" t="s">
        <v>130</v>
      </c>
      <c r="L145" s="45"/>
      <c r="M145" s="203" t="s">
        <v>5</v>
      </c>
      <c r="N145" s="204" t="s">
        <v>41</v>
      </c>
      <c r="O145" s="46"/>
      <c r="P145" s="205">
        <f>O145*H145</f>
        <v>0</v>
      </c>
      <c r="Q145" s="205">
        <v>0.020650000000000002</v>
      </c>
      <c r="R145" s="205">
        <f>Q145*H145</f>
        <v>1.5497825000000001</v>
      </c>
      <c r="S145" s="205">
        <v>0</v>
      </c>
      <c r="T145" s="206">
        <f>S145*H145</f>
        <v>0</v>
      </c>
      <c r="AR145" s="23" t="s">
        <v>131</v>
      </c>
      <c r="AT145" s="23" t="s">
        <v>126</v>
      </c>
      <c r="AU145" s="23" t="s">
        <v>80</v>
      </c>
      <c r="AY145" s="23" t="s">
        <v>123</v>
      </c>
      <c r="BE145" s="207">
        <f>IF(N145="základní",J145,0)</f>
        <v>0</v>
      </c>
      <c r="BF145" s="207">
        <f>IF(N145="snížená",J145,0)</f>
        <v>0</v>
      </c>
      <c r="BG145" s="207">
        <f>IF(N145="zákl. přenesená",J145,0)</f>
        <v>0</v>
      </c>
      <c r="BH145" s="207">
        <f>IF(N145="sníž. přenesená",J145,0)</f>
        <v>0</v>
      </c>
      <c r="BI145" s="207">
        <f>IF(N145="nulová",J145,0)</f>
        <v>0</v>
      </c>
      <c r="BJ145" s="23" t="s">
        <v>78</v>
      </c>
      <c r="BK145" s="207">
        <f>ROUND(I145*H145,2)</f>
        <v>0</v>
      </c>
      <c r="BL145" s="23" t="s">
        <v>131</v>
      </c>
      <c r="BM145" s="23" t="s">
        <v>175</v>
      </c>
    </row>
    <row r="146" s="1" customFormat="1">
      <c r="B146" s="45"/>
      <c r="D146" s="208" t="s">
        <v>133</v>
      </c>
      <c r="F146" s="209" t="s">
        <v>176</v>
      </c>
      <c r="I146" s="210"/>
      <c r="L146" s="45"/>
      <c r="M146" s="211"/>
      <c r="N146" s="46"/>
      <c r="O146" s="46"/>
      <c r="P146" s="46"/>
      <c r="Q146" s="46"/>
      <c r="R146" s="46"/>
      <c r="S146" s="46"/>
      <c r="T146" s="84"/>
      <c r="AT146" s="23" t="s">
        <v>133</v>
      </c>
      <c r="AU146" s="23" t="s">
        <v>80</v>
      </c>
    </row>
    <row r="147" s="11" customFormat="1">
      <c r="B147" s="212"/>
      <c r="D147" s="208" t="s">
        <v>135</v>
      </c>
      <c r="E147" s="213" t="s">
        <v>5</v>
      </c>
      <c r="F147" s="214" t="s">
        <v>177</v>
      </c>
      <c r="H147" s="215">
        <v>0.84999999999999998</v>
      </c>
      <c r="I147" s="216"/>
      <c r="L147" s="212"/>
      <c r="M147" s="217"/>
      <c r="N147" s="218"/>
      <c r="O147" s="218"/>
      <c r="P147" s="218"/>
      <c r="Q147" s="218"/>
      <c r="R147" s="218"/>
      <c r="S147" s="218"/>
      <c r="T147" s="219"/>
      <c r="AT147" s="213" t="s">
        <v>135</v>
      </c>
      <c r="AU147" s="213" t="s">
        <v>80</v>
      </c>
      <c r="AV147" s="11" t="s">
        <v>80</v>
      </c>
      <c r="AW147" s="11" t="s">
        <v>34</v>
      </c>
      <c r="AX147" s="11" t="s">
        <v>70</v>
      </c>
      <c r="AY147" s="213" t="s">
        <v>123</v>
      </c>
    </row>
    <row r="148" s="11" customFormat="1">
      <c r="B148" s="212"/>
      <c r="D148" s="208" t="s">
        <v>135</v>
      </c>
      <c r="E148" s="213" t="s">
        <v>5</v>
      </c>
      <c r="F148" s="214" t="s">
        <v>178</v>
      </c>
      <c r="H148" s="215">
        <v>5.5</v>
      </c>
      <c r="I148" s="216"/>
      <c r="L148" s="212"/>
      <c r="M148" s="217"/>
      <c r="N148" s="218"/>
      <c r="O148" s="218"/>
      <c r="P148" s="218"/>
      <c r="Q148" s="218"/>
      <c r="R148" s="218"/>
      <c r="S148" s="218"/>
      <c r="T148" s="219"/>
      <c r="AT148" s="213" t="s">
        <v>135</v>
      </c>
      <c r="AU148" s="213" t="s">
        <v>80</v>
      </c>
      <c r="AV148" s="11" t="s">
        <v>80</v>
      </c>
      <c r="AW148" s="11" t="s">
        <v>34</v>
      </c>
      <c r="AX148" s="11" t="s">
        <v>70</v>
      </c>
      <c r="AY148" s="213" t="s">
        <v>123</v>
      </c>
    </row>
    <row r="149" s="11" customFormat="1">
      <c r="B149" s="212"/>
      <c r="D149" s="208" t="s">
        <v>135</v>
      </c>
      <c r="E149" s="213" t="s">
        <v>5</v>
      </c>
      <c r="F149" s="214" t="s">
        <v>179</v>
      </c>
      <c r="H149" s="215">
        <v>11</v>
      </c>
      <c r="I149" s="216"/>
      <c r="L149" s="212"/>
      <c r="M149" s="217"/>
      <c r="N149" s="218"/>
      <c r="O149" s="218"/>
      <c r="P149" s="218"/>
      <c r="Q149" s="218"/>
      <c r="R149" s="218"/>
      <c r="S149" s="218"/>
      <c r="T149" s="219"/>
      <c r="AT149" s="213" t="s">
        <v>135</v>
      </c>
      <c r="AU149" s="213" t="s">
        <v>80</v>
      </c>
      <c r="AV149" s="11" t="s">
        <v>80</v>
      </c>
      <c r="AW149" s="11" t="s">
        <v>34</v>
      </c>
      <c r="AX149" s="11" t="s">
        <v>70</v>
      </c>
      <c r="AY149" s="213" t="s">
        <v>123</v>
      </c>
    </row>
    <row r="150" s="11" customFormat="1">
      <c r="B150" s="212"/>
      <c r="D150" s="208" t="s">
        <v>135</v>
      </c>
      <c r="E150" s="213" t="s">
        <v>5</v>
      </c>
      <c r="F150" s="214" t="s">
        <v>180</v>
      </c>
      <c r="H150" s="215">
        <v>23.399999999999999</v>
      </c>
      <c r="I150" s="216"/>
      <c r="L150" s="212"/>
      <c r="M150" s="217"/>
      <c r="N150" s="218"/>
      <c r="O150" s="218"/>
      <c r="P150" s="218"/>
      <c r="Q150" s="218"/>
      <c r="R150" s="218"/>
      <c r="S150" s="218"/>
      <c r="T150" s="219"/>
      <c r="AT150" s="213" t="s">
        <v>135</v>
      </c>
      <c r="AU150" s="213" t="s">
        <v>80</v>
      </c>
      <c r="AV150" s="11" t="s">
        <v>80</v>
      </c>
      <c r="AW150" s="11" t="s">
        <v>34</v>
      </c>
      <c r="AX150" s="11" t="s">
        <v>70</v>
      </c>
      <c r="AY150" s="213" t="s">
        <v>123</v>
      </c>
    </row>
    <row r="151" s="11" customFormat="1">
      <c r="B151" s="212"/>
      <c r="D151" s="208" t="s">
        <v>135</v>
      </c>
      <c r="E151" s="213" t="s">
        <v>5</v>
      </c>
      <c r="F151" s="214" t="s">
        <v>181</v>
      </c>
      <c r="H151" s="215">
        <v>11.26</v>
      </c>
      <c r="I151" s="216"/>
      <c r="L151" s="212"/>
      <c r="M151" s="217"/>
      <c r="N151" s="218"/>
      <c r="O151" s="218"/>
      <c r="P151" s="218"/>
      <c r="Q151" s="218"/>
      <c r="R151" s="218"/>
      <c r="S151" s="218"/>
      <c r="T151" s="219"/>
      <c r="AT151" s="213" t="s">
        <v>135</v>
      </c>
      <c r="AU151" s="213" t="s">
        <v>80</v>
      </c>
      <c r="AV151" s="11" t="s">
        <v>80</v>
      </c>
      <c r="AW151" s="11" t="s">
        <v>34</v>
      </c>
      <c r="AX151" s="11" t="s">
        <v>70</v>
      </c>
      <c r="AY151" s="213" t="s">
        <v>123</v>
      </c>
    </row>
    <row r="152" s="11" customFormat="1">
      <c r="B152" s="212"/>
      <c r="D152" s="208" t="s">
        <v>135</v>
      </c>
      <c r="E152" s="213" t="s">
        <v>5</v>
      </c>
      <c r="F152" s="214" t="s">
        <v>182</v>
      </c>
      <c r="H152" s="215">
        <v>18.539999999999999</v>
      </c>
      <c r="I152" s="216"/>
      <c r="L152" s="212"/>
      <c r="M152" s="217"/>
      <c r="N152" s="218"/>
      <c r="O152" s="218"/>
      <c r="P152" s="218"/>
      <c r="Q152" s="218"/>
      <c r="R152" s="218"/>
      <c r="S152" s="218"/>
      <c r="T152" s="219"/>
      <c r="AT152" s="213" t="s">
        <v>135</v>
      </c>
      <c r="AU152" s="213" t="s">
        <v>80</v>
      </c>
      <c r="AV152" s="11" t="s">
        <v>80</v>
      </c>
      <c r="AW152" s="11" t="s">
        <v>34</v>
      </c>
      <c r="AX152" s="11" t="s">
        <v>70</v>
      </c>
      <c r="AY152" s="213" t="s">
        <v>123</v>
      </c>
    </row>
    <row r="153" s="11" customFormat="1">
      <c r="B153" s="212"/>
      <c r="D153" s="208" t="s">
        <v>135</v>
      </c>
      <c r="E153" s="213" t="s">
        <v>5</v>
      </c>
      <c r="F153" s="214" t="s">
        <v>183</v>
      </c>
      <c r="H153" s="215">
        <v>4.5</v>
      </c>
      <c r="I153" s="216"/>
      <c r="L153" s="212"/>
      <c r="M153" s="217"/>
      <c r="N153" s="218"/>
      <c r="O153" s="218"/>
      <c r="P153" s="218"/>
      <c r="Q153" s="218"/>
      <c r="R153" s="218"/>
      <c r="S153" s="218"/>
      <c r="T153" s="219"/>
      <c r="AT153" s="213" t="s">
        <v>135</v>
      </c>
      <c r="AU153" s="213" t="s">
        <v>80</v>
      </c>
      <c r="AV153" s="11" t="s">
        <v>80</v>
      </c>
      <c r="AW153" s="11" t="s">
        <v>34</v>
      </c>
      <c r="AX153" s="11" t="s">
        <v>70</v>
      </c>
      <c r="AY153" s="213" t="s">
        <v>123</v>
      </c>
    </row>
    <row r="154" s="12" customFormat="1">
      <c r="B154" s="220"/>
      <c r="D154" s="208" t="s">
        <v>135</v>
      </c>
      <c r="E154" s="221" t="s">
        <v>5</v>
      </c>
      <c r="F154" s="222" t="s">
        <v>157</v>
      </c>
      <c r="H154" s="223">
        <v>75.049999999999997</v>
      </c>
      <c r="I154" s="224"/>
      <c r="L154" s="220"/>
      <c r="M154" s="225"/>
      <c r="N154" s="226"/>
      <c r="O154" s="226"/>
      <c r="P154" s="226"/>
      <c r="Q154" s="226"/>
      <c r="R154" s="226"/>
      <c r="S154" s="226"/>
      <c r="T154" s="227"/>
      <c r="AT154" s="221" t="s">
        <v>135</v>
      </c>
      <c r="AU154" s="221" t="s">
        <v>80</v>
      </c>
      <c r="AV154" s="12" t="s">
        <v>131</v>
      </c>
      <c r="AW154" s="12" t="s">
        <v>34</v>
      </c>
      <c r="AX154" s="12" t="s">
        <v>78</v>
      </c>
      <c r="AY154" s="221" t="s">
        <v>123</v>
      </c>
    </row>
    <row r="155" s="10" customFormat="1" ht="29.88" customHeight="1">
      <c r="B155" s="182"/>
      <c r="D155" s="183" t="s">
        <v>69</v>
      </c>
      <c r="E155" s="193" t="s">
        <v>184</v>
      </c>
      <c r="F155" s="193" t="s">
        <v>185</v>
      </c>
      <c r="I155" s="185"/>
      <c r="J155" s="194">
        <f>BK155</f>
        <v>0</v>
      </c>
      <c r="L155" s="182"/>
      <c r="M155" s="187"/>
      <c r="N155" s="188"/>
      <c r="O155" s="188"/>
      <c r="P155" s="189">
        <f>SUM(P156:P200)</f>
        <v>0</v>
      </c>
      <c r="Q155" s="188"/>
      <c r="R155" s="189">
        <f>SUM(R156:R200)</f>
        <v>0.0097964999999999997</v>
      </c>
      <c r="S155" s="188"/>
      <c r="T155" s="190">
        <f>SUM(T156:T200)</f>
        <v>16.899063999999999</v>
      </c>
      <c r="AR155" s="183" t="s">
        <v>78</v>
      </c>
      <c r="AT155" s="191" t="s">
        <v>69</v>
      </c>
      <c r="AU155" s="191" t="s">
        <v>78</v>
      </c>
      <c r="AY155" s="183" t="s">
        <v>123</v>
      </c>
      <c r="BK155" s="192">
        <f>SUM(BK156:BK200)</f>
        <v>0</v>
      </c>
    </row>
    <row r="156" s="1" customFormat="1" ht="25.5" customHeight="1">
      <c r="B156" s="195"/>
      <c r="C156" s="196" t="s">
        <v>124</v>
      </c>
      <c r="D156" s="196" t="s">
        <v>126</v>
      </c>
      <c r="E156" s="197" t="s">
        <v>186</v>
      </c>
      <c r="F156" s="198" t="s">
        <v>187</v>
      </c>
      <c r="G156" s="199" t="s">
        <v>188</v>
      </c>
      <c r="H156" s="200">
        <v>75.049999999999997</v>
      </c>
      <c r="I156" s="201"/>
      <c r="J156" s="202">
        <f>ROUND(I156*H156,2)</f>
        <v>0</v>
      </c>
      <c r="K156" s="198" t="s">
        <v>130</v>
      </c>
      <c r="L156" s="45"/>
      <c r="M156" s="203" t="s">
        <v>5</v>
      </c>
      <c r="N156" s="204" t="s">
        <v>41</v>
      </c>
      <c r="O156" s="46"/>
      <c r="P156" s="205">
        <f>O156*H156</f>
        <v>0</v>
      </c>
      <c r="Q156" s="205">
        <v>0.00012999999999999999</v>
      </c>
      <c r="R156" s="205">
        <f>Q156*H156</f>
        <v>0.0097564999999999995</v>
      </c>
      <c r="S156" s="205">
        <v>0</v>
      </c>
      <c r="T156" s="206">
        <f>S156*H156</f>
        <v>0</v>
      </c>
      <c r="AR156" s="23" t="s">
        <v>131</v>
      </c>
      <c r="AT156" s="23" t="s">
        <v>126</v>
      </c>
      <c r="AU156" s="23" t="s">
        <v>80</v>
      </c>
      <c r="AY156" s="23" t="s">
        <v>123</v>
      </c>
      <c r="BE156" s="207">
        <f>IF(N156="základní",J156,0)</f>
        <v>0</v>
      </c>
      <c r="BF156" s="207">
        <f>IF(N156="snížená",J156,0)</f>
        <v>0</v>
      </c>
      <c r="BG156" s="207">
        <f>IF(N156="zákl. přenesená",J156,0)</f>
        <v>0</v>
      </c>
      <c r="BH156" s="207">
        <f>IF(N156="sníž. přenesená",J156,0)</f>
        <v>0</v>
      </c>
      <c r="BI156" s="207">
        <f>IF(N156="nulová",J156,0)</f>
        <v>0</v>
      </c>
      <c r="BJ156" s="23" t="s">
        <v>78</v>
      </c>
      <c r="BK156" s="207">
        <f>ROUND(I156*H156,2)</f>
        <v>0</v>
      </c>
      <c r="BL156" s="23" t="s">
        <v>131</v>
      </c>
      <c r="BM156" s="23" t="s">
        <v>189</v>
      </c>
    </row>
    <row r="157" s="1" customFormat="1">
      <c r="B157" s="45"/>
      <c r="D157" s="208" t="s">
        <v>133</v>
      </c>
      <c r="F157" s="209" t="s">
        <v>190</v>
      </c>
      <c r="I157" s="210"/>
      <c r="L157" s="45"/>
      <c r="M157" s="211"/>
      <c r="N157" s="46"/>
      <c r="O157" s="46"/>
      <c r="P157" s="46"/>
      <c r="Q157" s="46"/>
      <c r="R157" s="46"/>
      <c r="S157" s="46"/>
      <c r="T157" s="84"/>
      <c r="AT157" s="23" t="s">
        <v>133</v>
      </c>
      <c r="AU157" s="23" t="s">
        <v>80</v>
      </c>
    </row>
    <row r="158" s="11" customFormat="1">
      <c r="B158" s="212"/>
      <c r="D158" s="208" t="s">
        <v>135</v>
      </c>
      <c r="E158" s="213" t="s">
        <v>5</v>
      </c>
      <c r="F158" s="214" t="s">
        <v>191</v>
      </c>
      <c r="H158" s="215">
        <v>75.049999999999997</v>
      </c>
      <c r="I158" s="216"/>
      <c r="L158" s="212"/>
      <c r="M158" s="217"/>
      <c r="N158" s="218"/>
      <c r="O158" s="218"/>
      <c r="P158" s="218"/>
      <c r="Q158" s="218"/>
      <c r="R158" s="218"/>
      <c r="S158" s="218"/>
      <c r="T158" s="219"/>
      <c r="AT158" s="213" t="s">
        <v>135</v>
      </c>
      <c r="AU158" s="213" t="s">
        <v>80</v>
      </c>
      <c r="AV158" s="11" t="s">
        <v>80</v>
      </c>
      <c r="AW158" s="11" t="s">
        <v>34</v>
      </c>
      <c r="AX158" s="11" t="s">
        <v>78</v>
      </c>
      <c r="AY158" s="213" t="s">
        <v>123</v>
      </c>
    </row>
    <row r="159" s="1" customFormat="1" ht="16.5" customHeight="1">
      <c r="B159" s="195"/>
      <c r="C159" s="196" t="s">
        <v>192</v>
      </c>
      <c r="D159" s="196" t="s">
        <v>126</v>
      </c>
      <c r="E159" s="197" t="s">
        <v>193</v>
      </c>
      <c r="F159" s="198" t="s">
        <v>194</v>
      </c>
      <c r="G159" s="199" t="s">
        <v>169</v>
      </c>
      <c r="H159" s="200">
        <v>1</v>
      </c>
      <c r="I159" s="201"/>
      <c r="J159" s="202">
        <f>ROUND(I159*H159,2)</f>
        <v>0</v>
      </c>
      <c r="K159" s="198" t="s">
        <v>5</v>
      </c>
      <c r="L159" s="45"/>
      <c r="M159" s="203" t="s">
        <v>5</v>
      </c>
      <c r="N159" s="204" t="s">
        <v>41</v>
      </c>
      <c r="O159" s="46"/>
      <c r="P159" s="205">
        <f>O159*H159</f>
        <v>0</v>
      </c>
      <c r="Q159" s="205">
        <v>4.0000000000000003E-05</v>
      </c>
      <c r="R159" s="205">
        <f>Q159*H159</f>
        <v>4.0000000000000003E-05</v>
      </c>
      <c r="S159" s="205">
        <v>0</v>
      </c>
      <c r="T159" s="206">
        <f>S159*H159</f>
        <v>0</v>
      </c>
      <c r="AR159" s="23" t="s">
        <v>131</v>
      </c>
      <c r="AT159" s="23" t="s">
        <v>126</v>
      </c>
      <c r="AU159" s="23" t="s">
        <v>80</v>
      </c>
      <c r="AY159" s="23" t="s">
        <v>123</v>
      </c>
      <c r="BE159" s="207">
        <f>IF(N159="základní",J159,0)</f>
        <v>0</v>
      </c>
      <c r="BF159" s="207">
        <f>IF(N159="snížená",J159,0)</f>
        <v>0</v>
      </c>
      <c r="BG159" s="207">
        <f>IF(N159="zákl. přenesená",J159,0)</f>
        <v>0</v>
      </c>
      <c r="BH159" s="207">
        <f>IF(N159="sníž. přenesená",J159,0)</f>
        <v>0</v>
      </c>
      <c r="BI159" s="207">
        <f>IF(N159="nulová",J159,0)</f>
        <v>0</v>
      </c>
      <c r="BJ159" s="23" t="s">
        <v>78</v>
      </c>
      <c r="BK159" s="207">
        <f>ROUND(I159*H159,2)</f>
        <v>0</v>
      </c>
      <c r="BL159" s="23" t="s">
        <v>131</v>
      </c>
      <c r="BM159" s="23" t="s">
        <v>195</v>
      </c>
    </row>
    <row r="160" s="1" customFormat="1">
      <c r="B160" s="45"/>
      <c r="D160" s="208" t="s">
        <v>133</v>
      </c>
      <c r="F160" s="209" t="s">
        <v>196</v>
      </c>
      <c r="I160" s="210"/>
      <c r="L160" s="45"/>
      <c r="M160" s="211"/>
      <c r="N160" s="46"/>
      <c r="O160" s="46"/>
      <c r="P160" s="46"/>
      <c r="Q160" s="46"/>
      <c r="R160" s="46"/>
      <c r="S160" s="46"/>
      <c r="T160" s="84"/>
      <c r="AT160" s="23" t="s">
        <v>133</v>
      </c>
      <c r="AU160" s="23" t="s">
        <v>80</v>
      </c>
    </row>
    <row r="161" s="1" customFormat="1" ht="16.5" customHeight="1">
      <c r="B161" s="195"/>
      <c r="C161" s="196" t="s">
        <v>197</v>
      </c>
      <c r="D161" s="196" t="s">
        <v>126</v>
      </c>
      <c r="E161" s="197" t="s">
        <v>198</v>
      </c>
      <c r="F161" s="198" t="s">
        <v>199</v>
      </c>
      <c r="G161" s="199" t="s">
        <v>188</v>
      </c>
      <c r="H161" s="200">
        <v>1.716</v>
      </c>
      <c r="I161" s="201"/>
      <c r="J161" s="202">
        <f>ROUND(I161*H161,2)</f>
        <v>0</v>
      </c>
      <c r="K161" s="198" t="s">
        <v>130</v>
      </c>
      <c r="L161" s="45"/>
      <c r="M161" s="203" t="s">
        <v>5</v>
      </c>
      <c r="N161" s="204" t="s">
        <v>41</v>
      </c>
      <c r="O161" s="46"/>
      <c r="P161" s="205">
        <f>O161*H161</f>
        <v>0</v>
      </c>
      <c r="Q161" s="205">
        <v>0</v>
      </c>
      <c r="R161" s="205">
        <f>Q161*H161</f>
        <v>0</v>
      </c>
      <c r="S161" s="205">
        <v>0.088999999999999996</v>
      </c>
      <c r="T161" s="206">
        <f>S161*H161</f>
        <v>0.152724</v>
      </c>
      <c r="AR161" s="23" t="s">
        <v>131</v>
      </c>
      <c r="AT161" s="23" t="s">
        <v>126</v>
      </c>
      <c r="AU161" s="23" t="s">
        <v>80</v>
      </c>
      <c r="AY161" s="23" t="s">
        <v>123</v>
      </c>
      <c r="BE161" s="207">
        <f>IF(N161="základní",J161,0)</f>
        <v>0</v>
      </c>
      <c r="BF161" s="207">
        <f>IF(N161="snížená",J161,0)</f>
        <v>0</v>
      </c>
      <c r="BG161" s="207">
        <f>IF(N161="zákl. přenesená",J161,0)</f>
        <v>0</v>
      </c>
      <c r="BH161" s="207">
        <f>IF(N161="sníž. přenesená",J161,0)</f>
        <v>0</v>
      </c>
      <c r="BI161" s="207">
        <f>IF(N161="nulová",J161,0)</f>
        <v>0</v>
      </c>
      <c r="BJ161" s="23" t="s">
        <v>78</v>
      </c>
      <c r="BK161" s="207">
        <f>ROUND(I161*H161,2)</f>
        <v>0</v>
      </c>
      <c r="BL161" s="23" t="s">
        <v>131</v>
      </c>
      <c r="BM161" s="23" t="s">
        <v>200</v>
      </c>
    </row>
    <row r="162" s="1" customFormat="1">
      <c r="B162" s="45"/>
      <c r="D162" s="208" t="s">
        <v>133</v>
      </c>
      <c r="F162" s="209" t="s">
        <v>201</v>
      </c>
      <c r="I162" s="210"/>
      <c r="L162" s="45"/>
      <c r="M162" s="211"/>
      <c r="N162" s="46"/>
      <c r="O162" s="46"/>
      <c r="P162" s="46"/>
      <c r="Q162" s="46"/>
      <c r="R162" s="46"/>
      <c r="S162" s="46"/>
      <c r="T162" s="84"/>
      <c r="AT162" s="23" t="s">
        <v>133</v>
      </c>
      <c r="AU162" s="23" t="s">
        <v>80</v>
      </c>
    </row>
    <row r="163" s="11" customFormat="1">
      <c r="B163" s="212"/>
      <c r="D163" s="208" t="s">
        <v>135</v>
      </c>
      <c r="E163" s="213" t="s">
        <v>5</v>
      </c>
      <c r="F163" s="214" t="s">
        <v>202</v>
      </c>
      <c r="H163" s="215">
        <v>1.716</v>
      </c>
      <c r="I163" s="216"/>
      <c r="L163" s="212"/>
      <c r="M163" s="217"/>
      <c r="N163" s="218"/>
      <c r="O163" s="218"/>
      <c r="P163" s="218"/>
      <c r="Q163" s="218"/>
      <c r="R163" s="218"/>
      <c r="S163" s="218"/>
      <c r="T163" s="219"/>
      <c r="AT163" s="213" t="s">
        <v>135</v>
      </c>
      <c r="AU163" s="213" t="s">
        <v>80</v>
      </c>
      <c r="AV163" s="11" t="s">
        <v>80</v>
      </c>
      <c r="AW163" s="11" t="s">
        <v>34</v>
      </c>
      <c r="AX163" s="11" t="s">
        <v>78</v>
      </c>
      <c r="AY163" s="213" t="s">
        <v>123</v>
      </c>
    </row>
    <row r="164" s="1" customFormat="1" ht="16.5" customHeight="1">
      <c r="B164" s="195"/>
      <c r="C164" s="196" t="s">
        <v>184</v>
      </c>
      <c r="D164" s="196" t="s">
        <v>126</v>
      </c>
      <c r="E164" s="197" t="s">
        <v>203</v>
      </c>
      <c r="F164" s="198" t="s">
        <v>204</v>
      </c>
      <c r="G164" s="199" t="s">
        <v>188</v>
      </c>
      <c r="H164" s="200">
        <v>2.8799999999999999</v>
      </c>
      <c r="I164" s="201"/>
      <c r="J164" s="202">
        <f>ROUND(I164*H164,2)</f>
        <v>0</v>
      </c>
      <c r="K164" s="198" t="s">
        <v>130</v>
      </c>
      <c r="L164" s="45"/>
      <c r="M164" s="203" t="s">
        <v>5</v>
      </c>
      <c r="N164" s="204" t="s">
        <v>41</v>
      </c>
      <c r="O164" s="46"/>
      <c r="P164" s="205">
        <f>O164*H164</f>
        <v>0</v>
      </c>
      <c r="Q164" s="205">
        <v>0</v>
      </c>
      <c r="R164" s="205">
        <f>Q164*H164</f>
        <v>0</v>
      </c>
      <c r="S164" s="205">
        <v>0.060999999999999999</v>
      </c>
      <c r="T164" s="206">
        <f>S164*H164</f>
        <v>0.17568</v>
      </c>
      <c r="AR164" s="23" t="s">
        <v>131</v>
      </c>
      <c r="AT164" s="23" t="s">
        <v>126</v>
      </c>
      <c r="AU164" s="23" t="s">
        <v>80</v>
      </c>
      <c r="AY164" s="23" t="s">
        <v>123</v>
      </c>
      <c r="BE164" s="207">
        <f>IF(N164="základní",J164,0)</f>
        <v>0</v>
      </c>
      <c r="BF164" s="207">
        <f>IF(N164="snížená",J164,0)</f>
        <v>0</v>
      </c>
      <c r="BG164" s="207">
        <f>IF(N164="zákl. přenesená",J164,0)</f>
        <v>0</v>
      </c>
      <c r="BH164" s="207">
        <f>IF(N164="sníž. přenesená",J164,0)</f>
        <v>0</v>
      </c>
      <c r="BI164" s="207">
        <f>IF(N164="nulová",J164,0)</f>
        <v>0</v>
      </c>
      <c r="BJ164" s="23" t="s">
        <v>78</v>
      </c>
      <c r="BK164" s="207">
        <f>ROUND(I164*H164,2)</f>
        <v>0</v>
      </c>
      <c r="BL164" s="23" t="s">
        <v>131</v>
      </c>
      <c r="BM164" s="23" t="s">
        <v>205</v>
      </c>
    </row>
    <row r="165" s="1" customFormat="1">
      <c r="B165" s="45"/>
      <c r="D165" s="208" t="s">
        <v>133</v>
      </c>
      <c r="F165" s="209" t="s">
        <v>206</v>
      </c>
      <c r="I165" s="210"/>
      <c r="L165" s="45"/>
      <c r="M165" s="211"/>
      <c r="N165" s="46"/>
      <c r="O165" s="46"/>
      <c r="P165" s="46"/>
      <c r="Q165" s="46"/>
      <c r="R165" s="46"/>
      <c r="S165" s="46"/>
      <c r="T165" s="84"/>
      <c r="AT165" s="23" t="s">
        <v>133</v>
      </c>
      <c r="AU165" s="23" t="s">
        <v>80</v>
      </c>
    </row>
    <row r="166" s="11" customFormat="1">
      <c r="B166" s="212"/>
      <c r="D166" s="208" t="s">
        <v>135</v>
      </c>
      <c r="E166" s="213" t="s">
        <v>5</v>
      </c>
      <c r="F166" s="214" t="s">
        <v>207</v>
      </c>
      <c r="H166" s="215">
        <v>1.3600000000000001</v>
      </c>
      <c r="I166" s="216"/>
      <c r="L166" s="212"/>
      <c r="M166" s="217"/>
      <c r="N166" s="218"/>
      <c r="O166" s="218"/>
      <c r="P166" s="218"/>
      <c r="Q166" s="218"/>
      <c r="R166" s="218"/>
      <c r="S166" s="218"/>
      <c r="T166" s="219"/>
      <c r="AT166" s="213" t="s">
        <v>135</v>
      </c>
      <c r="AU166" s="213" t="s">
        <v>80</v>
      </c>
      <c r="AV166" s="11" t="s">
        <v>80</v>
      </c>
      <c r="AW166" s="11" t="s">
        <v>34</v>
      </c>
      <c r="AX166" s="11" t="s">
        <v>70</v>
      </c>
      <c r="AY166" s="213" t="s">
        <v>123</v>
      </c>
    </row>
    <row r="167" s="11" customFormat="1">
      <c r="B167" s="212"/>
      <c r="D167" s="208" t="s">
        <v>135</v>
      </c>
      <c r="E167" s="213" t="s">
        <v>5</v>
      </c>
      <c r="F167" s="214" t="s">
        <v>208</v>
      </c>
      <c r="H167" s="215">
        <v>1.52</v>
      </c>
      <c r="I167" s="216"/>
      <c r="L167" s="212"/>
      <c r="M167" s="217"/>
      <c r="N167" s="218"/>
      <c r="O167" s="218"/>
      <c r="P167" s="218"/>
      <c r="Q167" s="218"/>
      <c r="R167" s="218"/>
      <c r="S167" s="218"/>
      <c r="T167" s="219"/>
      <c r="AT167" s="213" t="s">
        <v>135</v>
      </c>
      <c r="AU167" s="213" t="s">
        <v>80</v>
      </c>
      <c r="AV167" s="11" t="s">
        <v>80</v>
      </c>
      <c r="AW167" s="11" t="s">
        <v>34</v>
      </c>
      <c r="AX167" s="11" t="s">
        <v>70</v>
      </c>
      <c r="AY167" s="213" t="s">
        <v>123</v>
      </c>
    </row>
    <row r="168" s="11" customFormat="1">
      <c r="B168" s="212"/>
      <c r="D168" s="208" t="s">
        <v>135</v>
      </c>
      <c r="E168" s="213" t="s">
        <v>5</v>
      </c>
      <c r="F168" s="214" t="s">
        <v>5</v>
      </c>
      <c r="H168" s="215">
        <v>0</v>
      </c>
      <c r="I168" s="216"/>
      <c r="L168" s="212"/>
      <c r="M168" s="217"/>
      <c r="N168" s="218"/>
      <c r="O168" s="218"/>
      <c r="P168" s="218"/>
      <c r="Q168" s="218"/>
      <c r="R168" s="218"/>
      <c r="S168" s="218"/>
      <c r="T168" s="219"/>
      <c r="AT168" s="213" t="s">
        <v>135</v>
      </c>
      <c r="AU168" s="213" t="s">
        <v>80</v>
      </c>
      <c r="AV168" s="11" t="s">
        <v>80</v>
      </c>
      <c r="AW168" s="11" t="s">
        <v>34</v>
      </c>
      <c r="AX168" s="11" t="s">
        <v>70</v>
      </c>
      <c r="AY168" s="213" t="s">
        <v>123</v>
      </c>
    </row>
    <row r="169" s="12" customFormat="1">
      <c r="B169" s="220"/>
      <c r="D169" s="208" t="s">
        <v>135</v>
      </c>
      <c r="E169" s="221" t="s">
        <v>5</v>
      </c>
      <c r="F169" s="222" t="s">
        <v>157</v>
      </c>
      <c r="H169" s="223">
        <v>2.8799999999999999</v>
      </c>
      <c r="I169" s="224"/>
      <c r="L169" s="220"/>
      <c r="M169" s="225"/>
      <c r="N169" s="226"/>
      <c r="O169" s="226"/>
      <c r="P169" s="226"/>
      <c r="Q169" s="226"/>
      <c r="R169" s="226"/>
      <c r="S169" s="226"/>
      <c r="T169" s="227"/>
      <c r="AT169" s="221" t="s">
        <v>135</v>
      </c>
      <c r="AU169" s="221" t="s">
        <v>80</v>
      </c>
      <c r="AV169" s="12" t="s">
        <v>131</v>
      </c>
      <c r="AW169" s="12" t="s">
        <v>34</v>
      </c>
      <c r="AX169" s="12" t="s">
        <v>78</v>
      </c>
      <c r="AY169" s="221" t="s">
        <v>123</v>
      </c>
    </row>
    <row r="170" s="1" customFormat="1" ht="16.5" customHeight="1">
      <c r="B170" s="195"/>
      <c r="C170" s="196" t="s">
        <v>209</v>
      </c>
      <c r="D170" s="196" t="s">
        <v>126</v>
      </c>
      <c r="E170" s="197" t="s">
        <v>210</v>
      </c>
      <c r="F170" s="198" t="s">
        <v>211</v>
      </c>
      <c r="G170" s="199" t="s">
        <v>188</v>
      </c>
      <c r="H170" s="200">
        <v>13.16</v>
      </c>
      <c r="I170" s="201"/>
      <c r="J170" s="202">
        <f>ROUND(I170*H170,2)</f>
        <v>0</v>
      </c>
      <c r="K170" s="198" t="s">
        <v>130</v>
      </c>
      <c r="L170" s="45"/>
      <c r="M170" s="203" t="s">
        <v>5</v>
      </c>
      <c r="N170" s="204" t="s">
        <v>41</v>
      </c>
      <c r="O170" s="46"/>
      <c r="P170" s="205">
        <f>O170*H170</f>
        <v>0</v>
      </c>
      <c r="Q170" s="205">
        <v>0</v>
      </c>
      <c r="R170" s="205">
        <f>Q170*H170</f>
        <v>0</v>
      </c>
      <c r="S170" s="205">
        <v>0.052999999999999998</v>
      </c>
      <c r="T170" s="206">
        <f>S170*H170</f>
        <v>0.69747999999999999</v>
      </c>
      <c r="AR170" s="23" t="s">
        <v>131</v>
      </c>
      <c r="AT170" s="23" t="s">
        <v>126</v>
      </c>
      <c r="AU170" s="23" t="s">
        <v>80</v>
      </c>
      <c r="AY170" s="23" t="s">
        <v>123</v>
      </c>
      <c r="BE170" s="207">
        <f>IF(N170="základní",J170,0)</f>
        <v>0</v>
      </c>
      <c r="BF170" s="207">
        <f>IF(N170="snížená",J170,0)</f>
        <v>0</v>
      </c>
      <c r="BG170" s="207">
        <f>IF(N170="zákl. přenesená",J170,0)</f>
        <v>0</v>
      </c>
      <c r="BH170" s="207">
        <f>IF(N170="sníž. přenesená",J170,0)</f>
        <v>0</v>
      </c>
      <c r="BI170" s="207">
        <f>IF(N170="nulová",J170,0)</f>
        <v>0</v>
      </c>
      <c r="BJ170" s="23" t="s">
        <v>78</v>
      </c>
      <c r="BK170" s="207">
        <f>ROUND(I170*H170,2)</f>
        <v>0</v>
      </c>
      <c r="BL170" s="23" t="s">
        <v>131</v>
      </c>
      <c r="BM170" s="23" t="s">
        <v>212</v>
      </c>
    </row>
    <row r="171" s="1" customFormat="1">
      <c r="B171" s="45"/>
      <c r="D171" s="208" t="s">
        <v>133</v>
      </c>
      <c r="F171" s="209" t="s">
        <v>213</v>
      </c>
      <c r="I171" s="210"/>
      <c r="L171" s="45"/>
      <c r="M171" s="211"/>
      <c r="N171" s="46"/>
      <c r="O171" s="46"/>
      <c r="P171" s="46"/>
      <c r="Q171" s="46"/>
      <c r="R171" s="46"/>
      <c r="S171" s="46"/>
      <c r="T171" s="84"/>
      <c r="AT171" s="23" t="s">
        <v>133</v>
      </c>
      <c r="AU171" s="23" t="s">
        <v>80</v>
      </c>
    </row>
    <row r="172" s="11" customFormat="1">
      <c r="B172" s="212"/>
      <c r="D172" s="208" t="s">
        <v>135</v>
      </c>
      <c r="E172" s="213" t="s">
        <v>5</v>
      </c>
      <c r="F172" s="214" t="s">
        <v>214</v>
      </c>
      <c r="H172" s="215">
        <v>4</v>
      </c>
      <c r="I172" s="216"/>
      <c r="L172" s="212"/>
      <c r="M172" s="217"/>
      <c r="N172" s="218"/>
      <c r="O172" s="218"/>
      <c r="P172" s="218"/>
      <c r="Q172" s="218"/>
      <c r="R172" s="218"/>
      <c r="S172" s="218"/>
      <c r="T172" s="219"/>
      <c r="AT172" s="213" t="s">
        <v>135</v>
      </c>
      <c r="AU172" s="213" t="s">
        <v>80</v>
      </c>
      <c r="AV172" s="11" t="s">
        <v>80</v>
      </c>
      <c r="AW172" s="11" t="s">
        <v>34</v>
      </c>
      <c r="AX172" s="11" t="s">
        <v>70</v>
      </c>
      <c r="AY172" s="213" t="s">
        <v>123</v>
      </c>
    </row>
    <row r="173" s="11" customFormat="1">
      <c r="B173" s="212"/>
      <c r="D173" s="208" t="s">
        <v>135</v>
      </c>
      <c r="E173" s="213" t="s">
        <v>5</v>
      </c>
      <c r="F173" s="214" t="s">
        <v>215</v>
      </c>
      <c r="H173" s="215">
        <v>4</v>
      </c>
      <c r="I173" s="216"/>
      <c r="L173" s="212"/>
      <c r="M173" s="217"/>
      <c r="N173" s="218"/>
      <c r="O173" s="218"/>
      <c r="P173" s="218"/>
      <c r="Q173" s="218"/>
      <c r="R173" s="218"/>
      <c r="S173" s="218"/>
      <c r="T173" s="219"/>
      <c r="AT173" s="213" t="s">
        <v>135</v>
      </c>
      <c r="AU173" s="213" t="s">
        <v>80</v>
      </c>
      <c r="AV173" s="11" t="s">
        <v>80</v>
      </c>
      <c r="AW173" s="11" t="s">
        <v>34</v>
      </c>
      <c r="AX173" s="11" t="s">
        <v>70</v>
      </c>
      <c r="AY173" s="213" t="s">
        <v>123</v>
      </c>
    </row>
    <row r="174" s="11" customFormat="1">
      <c r="B174" s="212"/>
      <c r="D174" s="208" t="s">
        <v>135</v>
      </c>
      <c r="E174" s="213" t="s">
        <v>5</v>
      </c>
      <c r="F174" s="214" t="s">
        <v>216</v>
      </c>
      <c r="H174" s="215">
        <v>5.1600000000000001</v>
      </c>
      <c r="I174" s="216"/>
      <c r="L174" s="212"/>
      <c r="M174" s="217"/>
      <c r="N174" s="218"/>
      <c r="O174" s="218"/>
      <c r="P174" s="218"/>
      <c r="Q174" s="218"/>
      <c r="R174" s="218"/>
      <c r="S174" s="218"/>
      <c r="T174" s="219"/>
      <c r="AT174" s="213" t="s">
        <v>135</v>
      </c>
      <c r="AU174" s="213" t="s">
        <v>80</v>
      </c>
      <c r="AV174" s="11" t="s">
        <v>80</v>
      </c>
      <c r="AW174" s="11" t="s">
        <v>34</v>
      </c>
      <c r="AX174" s="11" t="s">
        <v>70</v>
      </c>
      <c r="AY174" s="213" t="s">
        <v>123</v>
      </c>
    </row>
    <row r="175" s="11" customFormat="1">
      <c r="B175" s="212"/>
      <c r="D175" s="208" t="s">
        <v>135</v>
      </c>
      <c r="E175" s="213" t="s">
        <v>5</v>
      </c>
      <c r="F175" s="214" t="s">
        <v>5</v>
      </c>
      <c r="H175" s="215">
        <v>0</v>
      </c>
      <c r="I175" s="216"/>
      <c r="L175" s="212"/>
      <c r="M175" s="217"/>
      <c r="N175" s="218"/>
      <c r="O175" s="218"/>
      <c r="P175" s="218"/>
      <c r="Q175" s="218"/>
      <c r="R175" s="218"/>
      <c r="S175" s="218"/>
      <c r="T175" s="219"/>
      <c r="AT175" s="213" t="s">
        <v>135</v>
      </c>
      <c r="AU175" s="213" t="s">
        <v>80</v>
      </c>
      <c r="AV175" s="11" t="s">
        <v>80</v>
      </c>
      <c r="AW175" s="11" t="s">
        <v>34</v>
      </c>
      <c r="AX175" s="11" t="s">
        <v>70</v>
      </c>
      <c r="AY175" s="213" t="s">
        <v>123</v>
      </c>
    </row>
    <row r="176" s="12" customFormat="1">
      <c r="B176" s="220"/>
      <c r="D176" s="208" t="s">
        <v>135</v>
      </c>
      <c r="E176" s="221" t="s">
        <v>5</v>
      </c>
      <c r="F176" s="222" t="s">
        <v>157</v>
      </c>
      <c r="H176" s="223">
        <v>13.16</v>
      </c>
      <c r="I176" s="224"/>
      <c r="L176" s="220"/>
      <c r="M176" s="225"/>
      <c r="N176" s="226"/>
      <c r="O176" s="226"/>
      <c r="P176" s="226"/>
      <c r="Q176" s="226"/>
      <c r="R176" s="226"/>
      <c r="S176" s="226"/>
      <c r="T176" s="227"/>
      <c r="AT176" s="221" t="s">
        <v>135</v>
      </c>
      <c r="AU176" s="221" t="s">
        <v>80</v>
      </c>
      <c r="AV176" s="12" t="s">
        <v>131</v>
      </c>
      <c r="AW176" s="12" t="s">
        <v>34</v>
      </c>
      <c r="AX176" s="12" t="s">
        <v>78</v>
      </c>
      <c r="AY176" s="221" t="s">
        <v>123</v>
      </c>
    </row>
    <row r="177" s="1" customFormat="1" ht="16.5" customHeight="1">
      <c r="B177" s="195"/>
      <c r="C177" s="196" t="s">
        <v>217</v>
      </c>
      <c r="D177" s="196" t="s">
        <v>126</v>
      </c>
      <c r="E177" s="197" t="s">
        <v>218</v>
      </c>
      <c r="F177" s="198" t="s">
        <v>219</v>
      </c>
      <c r="G177" s="199" t="s">
        <v>188</v>
      </c>
      <c r="H177" s="200">
        <v>309.22899999999998</v>
      </c>
      <c r="I177" s="201"/>
      <c r="J177" s="202">
        <f>ROUND(I177*H177,2)</f>
        <v>0</v>
      </c>
      <c r="K177" s="198" t="s">
        <v>130</v>
      </c>
      <c r="L177" s="45"/>
      <c r="M177" s="203" t="s">
        <v>5</v>
      </c>
      <c r="N177" s="204" t="s">
        <v>41</v>
      </c>
      <c r="O177" s="46"/>
      <c r="P177" s="205">
        <f>O177*H177</f>
        <v>0</v>
      </c>
      <c r="Q177" s="205">
        <v>0</v>
      </c>
      <c r="R177" s="205">
        <f>Q177*H177</f>
        <v>0</v>
      </c>
      <c r="S177" s="205">
        <v>0.050000000000000003</v>
      </c>
      <c r="T177" s="206">
        <f>S177*H177</f>
        <v>15.461449999999999</v>
      </c>
      <c r="AR177" s="23" t="s">
        <v>131</v>
      </c>
      <c r="AT177" s="23" t="s">
        <v>126</v>
      </c>
      <c r="AU177" s="23" t="s">
        <v>80</v>
      </c>
      <c r="AY177" s="23" t="s">
        <v>123</v>
      </c>
      <c r="BE177" s="207">
        <f>IF(N177="základní",J177,0)</f>
        <v>0</v>
      </c>
      <c r="BF177" s="207">
        <f>IF(N177="snížená",J177,0)</f>
        <v>0</v>
      </c>
      <c r="BG177" s="207">
        <f>IF(N177="zákl. přenesená",J177,0)</f>
        <v>0</v>
      </c>
      <c r="BH177" s="207">
        <f>IF(N177="sníž. přenesená",J177,0)</f>
        <v>0</v>
      </c>
      <c r="BI177" s="207">
        <f>IF(N177="nulová",J177,0)</f>
        <v>0</v>
      </c>
      <c r="BJ177" s="23" t="s">
        <v>78</v>
      </c>
      <c r="BK177" s="207">
        <f>ROUND(I177*H177,2)</f>
        <v>0</v>
      </c>
      <c r="BL177" s="23" t="s">
        <v>131</v>
      </c>
      <c r="BM177" s="23" t="s">
        <v>220</v>
      </c>
    </row>
    <row r="178" s="1" customFormat="1">
      <c r="B178" s="45"/>
      <c r="D178" s="208" t="s">
        <v>133</v>
      </c>
      <c r="F178" s="209" t="s">
        <v>221</v>
      </c>
      <c r="I178" s="210"/>
      <c r="L178" s="45"/>
      <c r="M178" s="211"/>
      <c r="N178" s="46"/>
      <c r="O178" s="46"/>
      <c r="P178" s="46"/>
      <c r="Q178" s="46"/>
      <c r="R178" s="46"/>
      <c r="S178" s="46"/>
      <c r="T178" s="84"/>
      <c r="AT178" s="23" t="s">
        <v>133</v>
      </c>
      <c r="AU178" s="23" t="s">
        <v>80</v>
      </c>
    </row>
    <row r="179" s="11" customFormat="1">
      <c r="B179" s="212"/>
      <c r="D179" s="208" t="s">
        <v>135</v>
      </c>
      <c r="E179" s="213" t="s">
        <v>5</v>
      </c>
      <c r="F179" s="214" t="s">
        <v>222</v>
      </c>
      <c r="H179" s="215">
        <v>13.75</v>
      </c>
      <c r="I179" s="216"/>
      <c r="L179" s="212"/>
      <c r="M179" s="217"/>
      <c r="N179" s="218"/>
      <c r="O179" s="218"/>
      <c r="P179" s="218"/>
      <c r="Q179" s="218"/>
      <c r="R179" s="218"/>
      <c r="S179" s="218"/>
      <c r="T179" s="219"/>
      <c r="AT179" s="213" t="s">
        <v>135</v>
      </c>
      <c r="AU179" s="213" t="s">
        <v>80</v>
      </c>
      <c r="AV179" s="11" t="s">
        <v>80</v>
      </c>
      <c r="AW179" s="11" t="s">
        <v>34</v>
      </c>
      <c r="AX179" s="11" t="s">
        <v>70</v>
      </c>
      <c r="AY179" s="213" t="s">
        <v>123</v>
      </c>
    </row>
    <row r="180" s="11" customFormat="1">
      <c r="B180" s="212"/>
      <c r="D180" s="208" t="s">
        <v>135</v>
      </c>
      <c r="E180" s="213" t="s">
        <v>5</v>
      </c>
      <c r="F180" s="214" t="s">
        <v>223</v>
      </c>
      <c r="H180" s="215">
        <v>36.299999999999997</v>
      </c>
      <c r="I180" s="216"/>
      <c r="L180" s="212"/>
      <c r="M180" s="217"/>
      <c r="N180" s="218"/>
      <c r="O180" s="218"/>
      <c r="P180" s="218"/>
      <c r="Q180" s="218"/>
      <c r="R180" s="218"/>
      <c r="S180" s="218"/>
      <c r="T180" s="219"/>
      <c r="AT180" s="213" t="s">
        <v>135</v>
      </c>
      <c r="AU180" s="213" t="s">
        <v>80</v>
      </c>
      <c r="AV180" s="11" t="s">
        <v>80</v>
      </c>
      <c r="AW180" s="11" t="s">
        <v>34</v>
      </c>
      <c r="AX180" s="11" t="s">
        <v>70</v>
      </c>
      <c r="AY180" s="213" t="s">
        <v>123</v>
      </c>
    </row>
    <row r="181" s="11" customFormat="1">
      <c r="B181" s="212"/>
      <c r="D181" s="208" t="s">
        <v>135</v>
      </c>
      <c r="E181" s="213" t="s">
        <v>5</v>
      </c>
      <c r="F181" s="214" t="s">
        <v>224</v>
      </c>
      <c r="H181" s="215">
        <v>25.193999999999999</v>
      </c>
      <c r="I181" s="216"/>
      <c r="L181" s="212"/>
      <c r="M181" s="217"/>
      <c r="N181" s="218"/>
      <c r="O181" s="218"/>
      <c r="P181" s="218"/>
      <c r="Q181" s="218"/>
      <c r="R181" s="218"/>
      <c r="S181" s="218"/>
      <c r="T181" s="219"/>
      <c r="AT181" s="213" t="s">
        <v>135</v>
      </c>
      <c r="AU181" s="213" t="s">
        <v>80</v>
      </c>
      <c r="AV181" s="11" t="s">
        <v>80</v>
      </c>
      <c r="AW181" s="11" t="s">
        <v>34</v>
      </c>
      <c r="AX181" s="11" t="s">
        <v>70</v>
      </c>
      <c r="AY181" s="213" t="s">
        <v>123</v>
      </c>
    </row>
    <row r="182" s="11" customFormat="1">
      <c r="B182" s="212"/>
      <c r="D182" s="208" t="s">
        <v>135</v>
      </c>
      <c r="E182" s="213" t="s">
        <v>5</v>
      </c>
      <c r="F182" s="214" t="s">
        <v>225</v>
      </c>
      <c r="H182" s="215">
        <v>29.440000000000001</v>
      </c>
      <c r="I182" s="216"/>
      <c r="L182" s="212"/>
      <c r="M182" s="217"/>
      <c r="N182" s="218"/>
      <c r="O182" s="218"/>
      <c r="P182" s="218"/>
      <c r="Q182" s="218"/>
      <c r="R182" s="218"/>
      <c r="S182" s="218"/>
      <c r="T182" s="219"/>
      <c r="AT182" s="213" t="s">
        <v>135</v>
      </c>
      <c r="AU182" s="213" t="s">
        <v>80</v>
      </c>
      <c r="AV182" s="11" t="s">
        <v>80</v>
      </c>
      <c r="AW182" s="11" t="s">
        <v>34</v>
      </c>
      <c r="AX182" s="11" t="s">
        <v>70</v>
      </c>
      <c r="AY182" s="213" t="s">
        <v>123</v>
      </c>
    </row>
    <row r="183" s="11" customFormat="1">
      <c r="B183" s="212"/>
      <c r="D183" s="208" t="s">
        <v>135</v>
      </c>
      <c r="E183" s="213" t="s">
        <v>5</v>
      </c>
      <c r="F183" s="214" t="s">
        <v>226</v>
      </c>
      <c r="H183" s="215">
        <v>38.622</v>
      </c>
      <c r="I183" s="216"/>
      <c r="L183" s="212"/>
      <c r="M183" s="217"/>
      <c r="N183" s="218"/>
      <c r="O183" s="218"/>
      <c r="P183" s="218"/>
      <c r="Q183" s="218"/>
      <c r="R183" s="218"/>
      <c r="S183" s="218"/>
      <c r="T183" s="219"/>
      <c r="AT183" s="213" t="s">
        <v>135</v>
      </c>
      <c r="AU183" s="213" t="s">
        <v>80</v>
      </c>
      <c r="AV183" s="11" t="s">
        <v>80</v>
      </c>
      <c r="AW183" s="11" t="s">
        <v>34</v>
      </c>
      <c r="AX183" s="11" t="s">
        <v>70</v>
      </c>
      <c r="AY183" s="213" t="s">
        <v>123</v>
      </c>
    </row>
    <row r="184" s="11" customFormat="1">
      <c r="B184" s="212"/>
      <c r="D184" s="208" t="s">
        <v>135</v>
      </c>
      <c r="E184" s="213" t="s">
        <v>5</v>
      </c>
      <c r="F184" s="214" t="s">
        <v>227</v>
      </c>
      <c r="H184" s="215">
        <v>59.884</v>
      </c>
      <c r="I184" s="216"/>
      <c r="L184" s="212"/>
      <c r="M184" s="217"/>
      <c r="N184" s="218"/>
      <c r="O184" s="218"/>
      <c r="P184" s="218"/>
      <c r="Q184" s="218"/>
      <c r="R184" s="218"/>
      <c r="S184" s="218"/>
      <c r="T184" s="219"/>
      <c r="AT184" s="213" t="s">
        <v>135</v>
      </c>
      <c r="AU184" s="213" t="s">
        <v>80</v>
      </c>
      <c r="AV184" s="11" t="s">
        <v>80</v>
      </c>
      <c r="AW184" s="11" t="s">
        <v>34</v>
      </c>
      <c r="AX184" s="11" t="s">
        <v>70</v>
      </c>
      <c r="AY184" s="213" t="s">
        <v>123</v>
      </c>
    </row>
    <row r="185" s="11" customFormat="1">
      <c r="B185" s="212"/>
      <c r="D185" s="208" t="s">
        <v>135</v>
      </c>
      <c r="E185" s="213" t="s">
        <v>5</v>
      </c>
      <c r="F185" s="214" t="s">
        <v>228</v>
      </c>
      <c r="H185" s="215">
        <v>9.0999999999999996</v>
      </c>
      <c r="I185" s="216"/>
      <c r="L185" s="212"/>
      <c r="M185" s="217"/>
      <c r="N185" s="218"/>
      <c r="O185" s="218"/>
      <c r="P185" s="218"/>
      <c r="Q185" s="218"/>
      <c r="R185" s="218"/>
      <c r="S185" s="218"/>
      <c r="T185" s="219"/>
      <c r="AT185" s="213" t="s">
        <v>135</v>
      </c>
      <c r="AU185" s="213" t="s">
        <v>80</v>
      </c>
      <c r="AV185" s="11" t="s">
        <v>80</v>
      </c>
      <c r="AW185" s="11" t="s">
        <v>34</v>
      </c>
      <c r="AX185" s="11" t="s">
        <v>70</v>
      </c>
      <c r="AY185" s="213" t="s">
        <v>123</v>
      </c>
    </row>
    <row r="186" s="11" customFormat="1">
      <c r="B186" s="212"/>
      <c r="D186" s="208" t="s">
        <v>135</v>
      </c>
      <c r="E186" s="213" t="s">
        <v>5</v>
      </c>
      <c r="F186" s="214" t="s">
        <v>229</v>
      </c>
      <c r="H186" s="215">
        <v>50.387999999999998</v>
      </c>
      <c r="I186" s="216"/>
      <c r="L186" s="212"/>
      <c r="M186" s="217"/>
      <c r="N186" s="218"/>
      <c r="O186" s="218"/>
      <c r="P186" s="218"/>
      <c r="Q186" s="218"/>
      <c r="R186" s="218"/>
      <c r="S186" s="218"/>
      <c r="T186" s="219"/>
      <c r="AT186" s="213" t="s">
        <v>135</v>
      </c>
      <c r="AU186" s="213" t="s">
        <v>80</v>
      </c>
      <c r="AV186" s="11" t="s">
        <v>80</v>
      </c>
      <c r="AW186" s="11" t="s">
        <v>34</v>
      </c>
      <c r="AX186" s="11" t="s">
        <v>70</v>
      </c>
      <c r="AY186" s="213" t="s">
        <v>123</v>
      </c>
    </row>
    <row r="187" s="11" customFormat="1">
      <c r="B187" s="212"/>
      <c r="D187" s="208" t="s">
        <v>135</v>
      </c>
      <c r="E187" s="213" t="s">
        <v>5</v>
      </c>
      <c r="F187" s="214" t="s">
        <v>230</v>
      </c>
      <c r="H187" s="215">
        <v>7.2800000000000002</v>
      </c>
      <c r="I187" s="216"/>
      <c r="L187" s="212"/>
      <c r="M187" s="217"/>
      <c r="N187" s="218"/>
      <c r="O187" s="218"/>
      <c r="P187" s="218"/>
      <c r="Q187" s="218"/>
      <c r="R187" s="218"/>
      <c r="S187" s="218"/>
      <c r="T187" s="219"/>
      <c r="AT187" s="213" t="s">
        <v>135</v>
      </c>
      <c r="AU187" s="213" t="s">
        <v>80</v>
      </c>
      <c r="AV187" s="11" t="s">
        <v>80</v>
      </c>
      <c r="AW187" s="11" t="s">
        <v>34</v>
      </c>
      <c r="AX187" s="11" t="s">
        <v>70</v>
      </c>
      <c r="AY187" s="213" t="s">
        <v>123</v>
      </c>
    </row>
    <row r="188" s="11" customFormat="1">
      <c r="B188" s="212"/>
      <c r="D188" s="208" t="s">
        <v>135</v>
      </c>
      <c r="E188" s="213" t="s">
        <v>5</v>
      </c>
      <c r="F188" s="214" t="s">
        <v>231</v>
      </c>
      <c r="H188" s="215">
        <v>5.5999999999999996</v>
      </c>
      <c r="I188" s="216"/>
      <c r="L188" s="212"/>
      <c r="M188" s="217"/>
      <c r="N188" s="218"/>
      <c r="O188" s="218"/>
      <c r="P188" s="218"/>
      <c r="Q188" s="218"/>
      <c r="R188" s="218"/>
      <c r="S188" s="218"/>
      <c r="T188" s="219"/>
      <c r="AT188" s="213" t="s">
        <v>135</v>
      </c>
      <c r="AU188" s="213" t="s">
        <v>80</v>
      </c>
      <c r="AV188" s="11" t="s">
        <v>80</v>
      </c>
      <c r="AW188" s="11" t="s">
        <v>34</v>
      </c>
      <c r="AX188" s="11" t="s">
        <v>70</v>
      </c>
      <c r="AY188" s="213" t="s">
        <v>123</v>
      </c>
    </row>
    <row r="189" s="11" customFormat="1">
      <c r="B189" s="212"/>
      <c r="D189" s="208" t="s">
        <v>135</v>
      </c>
      <c r="E189" s="213" t="s">
        <v>5</v>
      </c>
      <c r="F189" s="214" t="s">
        <v>232</v>
      </c>
      <c r="H189" s="215">
        <v>9.2799999999999994</v>
      </c>
      <c r="I189" s="216"/>
      <c r="L189" s="212"/>
      <c r="M189" s="217"/>
      <c r="N189" s="218"/>
      <c r="O189" s="218"/>
      <c r="P189" s="218"/>
      <c r="Q189" s="218"/>
      <c r="R189" s="218"/>
      <c r="S189" s="218"/>
      <c r="T189" s="219"/>
      <c r="AT189" s="213" t="s">
        <v>135</v>
      </c>
      <c r="AU189" s="213" t="s">
        <v>80</v>
      </c>
      <c r="AV189" s="11" t="s">
        <v>80</v>
      </c>
      <c r="AW189" s="11" t="s">
        <v>34</v>
      </c>
      <c r="AX189" s="11" t="s">
        <v>70</v>
      </c>
      <c r="AY189" s="213" t="s">
        <v>123</v>
      </c>
    </row>
    <row r="190" s="11" customFormat="1">
      <c r="B190" s="212"/>
      <c r="D190" s="208" t="s">
        <v>135</v>
      </c>
      <c r="E190" s="213" t="s">
        <v>5</v>
      </c>
      <c r="F190" s="214" t="s">
        <v>233</v>
      </c>
      <c r="H190" s="215">
        <v>5.4379999999999997</v>
      </c>
      <c r="I190" s="216"/>
      <c r="L190" s="212"/>
      <c r="M190" s="217"/>
      <c r="N190" s="218"/>
      <c r="O190" s="218"/>
      <c r="P190" s="218"/>
      <c r="Q190" s="218"/>
      <c r="R190" s="218"/>
      <c r="S190" s="218"/>
      <c r="T190" s="219"/>
      <c r="AT190" s="213" t="s">
        <v>135</v>
      </c>
      <c r="AU190" s="213" t="s">
        <v>80</v>
      </c>
      <c r="AV190" s="11" t="s">
        <v>80</v>
      </c>
      <c r="AW190" s="11" t="s">
        <v>34</v>
      </c>
      <c r="AX190" s="11" t="s">
        <v>70</v>
      </c>
      <c r="AY190" s="213" t="s">
        <v>123</v>
      </c>
    </row>
    <row r="191" s="11" customFormat="1">
      <c r="B191" s="212"/>
      <c r="D191" s="208" t="s">
        <v>135</v>
      </c>
      <c r="E191" s="213" t="s">
        <v>5</v>
      </c>
      <c r="F191" s="214" t="s">
        <v>234</v>
      </c>
      <c r="H191" s="215">
        <v>5.0149999999999997</v>
      </c>
      <c r="I191" s="216"/>
      <c r="L191" s="212"/>
      <c r="M191" s="217"/>
      <c r="N191" s="218"/>
      <c r="O191" s="218"/>
      <c r="P191" s="218"/>
      <c r="Q191" s="218"/>
      <c r="R191" s="218"/>
      <c r="S191" s="218"/>
      <c r="T191" s="219"/>
      <c r="AT191" s="213" t="s">
        <v>135</v>
      </c>
      <c r="AU191" s="213" t="s">
        <v>80</v>
      </c>
      <c r="AV191" s="11" t="s">
        <v>80</v>
      </c>
      <c r="AW191" s="11" t="s">
        <v>34</v>
      </c>
      <c r="AX191" s="11" t="s">
        <v>70</v>
      </c>
      <c r="AY191" s="213" t="s">
        <v>123</v>
      </c>
    </row>
    <row r="192" s="11" customFormat="1">
      <c r="B192" s="212"/>
      <c r="D192" s="208" t="s">
        <v>135</v>
      </c>
      <c r="E192" s="213" t="s">
        <v>5</v>
      </c>
      <c r="F192" s="214" t="s">
        <v>235</v>
      </c>
      <c r="H192" s="215">
        <v>8.4380000000000006</v>
      </c>
      <c r="I192" s="216"/>
      <c r="L192" s="212"/>
      <c r="M192" s="217"/>
      <c r="N192" s="218"/>
      <c r="O192" s="218"/>
      <c r="P192" s="218"/>
      <c r="Q192" s="218"/>
      <c r="R192" s="218"/>
      <c r="S192" s="218"/>
      <c r="T192" s="219"/>
      <c r="AT192" s="213" t="s">
        <v>135</v>
      </c>
      <c r="AU192" s="213" t="s">
        <v>80</v>
      </c>
      <c r="AV192" s="11" t="s">
        <v>80</v>
      </c>
      <c r="AW192" s="11" t="s">
        <v>34</v>
      </c>
      <c r="AX192" s="11" t="s">
        <v>70</v>
      </c>
      <c r="AY192" s="213" t="s">
        <v>123</v>
      </c>
    </row>
    <row r="193" s="11" customFormat="1">
      <c r="B193" s="212"/>
      <c r="D193" s="208" t="s">
        <v>135</v>
      </c>
      <c r="E193" s="213" t="s">
        <v>5</v>
      </c>
      <c r="F193" s="214" t="s">
        <v>236</v>
      </c>
      <c r="H193" s="215">
        <v>5.5</v>
      </c>
      <c r="I193" s="216"/>
      <c r="L193" s="212"/>
      <c r="M193" s="217"/>
      <c r="N193" s="218"/>
      <c r="O193" s="218"/>
      <c r="P193" s="218"/>
      <c r="Q193" s="218"/>
      <c r="R193" s="218"/>
      <c r="S193" s="218"/>
      <c r="T193" s="219"/>
      <c r="AT193" s="213" t="s">
        <v>135</v>
      </c>
      <c r="AU193" s="213" t="s">
        <v>80</v>
      </c>
      <c r="AV193" s="11" t="s">
        <v>80</v>
      </c>
      <c r="AW193" s="11" t="s">
        <v>34</v>
      </c>
      <c r="AX193" s="11" t="s">
        <v>70</v>
      </c>
      <c r="AY193" s="213" t="s">
        <v>123</v>
      </c>
    </row>
    <row r="194" s="11" customFormat="1">
      <c r="B194" s="212"/>
      <c r="D194" s="208" t="s">
        <v>135</v>
      </c>
      <c r="E194" s="213" t="s">
        <v>5</v>
      </c>
      <c r="F194" s="214" t="s">
        <v>5</v>
      </c>
      <c r="H194" s="215">
        <v>0</v>
      </c>
      <c r="I194" s="216"/>
      <c r="L194" s="212"/>
      <c r="M194" s="217"/>
      <c r="N194" s="218"/>
      <c r="O194" s="218"/>
      <c r="P194" s="218"/>
      <c r="Q194" s="218"/>
      <c r="R194" s="218"/>
      <c r="S194" s="218"/>
      <c r="T194" s="219"/>
      <c r="AT194" s="213" t="s">
        <v>135</v>
      </c>
      <c r="AU194" s="213" t="s">
        <v>80</v>
      </c>
      <c r="AV194" s="11" t="s">
        <v>80</v>
      </c>
      <c r="AW194" s="11" t="s">
        <v>34</v>
      </c>
      <c r="AX194" s="11" t="s">
        <v>70</v>
      </c>
      <c r="AY194" s="213" t="s">
        <v>123</v>
      </c>
    </row>
    <row r="195" s="12" customFormat="1">
      <c r="B195" s="220"/>
      <c r="D195" s="208" t="s">
        <v>135</v>
      </c>
      <c r="E195" s="221" t="s">
        <v>5</v>
      </c>
      <c r="F195" s="222" t="s">
        <v>157</v>
      </c>
      <c r="H195" s="223">
        <v>309.22899999999998</v>
      </c>
      <c r="I195" s="224"/>
      <c r="L195" s="220"/>
      <c r="M195" s="225"/>
      <c r="N195" s="226"/>
      <c r="O195" s="226"/>
      <c r="P195" s="226"/>
      <c r="Q195" s="226"/>
      <c r="R195" s="226"/>
      <c r="S195" s="226"/>
      <c r="T195" s="227"/>
      <c r="AT195" s="221" t="s">
        <v>135</v>
      </c>
      <c r="AU195" s="221" t="s">
        <v>80</v>
      </c>
      <c r="AV195" s="12" t="s">
        <v>131</v>
      </c>
      <c r="AW195" s="12" t="s">
        <v>34</v>
      </c>
      <c r="AX195" s="12" t="s">
        <v>78</v>
      </c>
      <c r="AY195" s="221" t="s">
        <v>123</v>
      </c>
    </row>
    <row r="196" s="1" customFormat="1" ht="16.5" customHeight="1">
      <c r="B196" s="195"/>
      <c r="C196" s="196" t="s">
        <v>237</v>
      </c>
      <c r="D196" s="196" t="s">
        <v>126</v>
      </c>
      <c r="E196" s="197" t="s">
        <v>238</v>
      </c>
      <c r="F196" s="198" t="s">
        <v>239</v>
      </c>
      <c r="G196" s="199" t="s">
        <v>169</v>
      </c>
      <c r="H196" s="200">
        <v>1</v>
      </c>
      <c r="I196" s="201"/>
      <c r="J196" s="202">
        <f>ROUND(I196*H196,2)</f>
        <v>0</v>
      </c>
      <c r="K196" s="198" t="s">
        <v>130</v>
      </c>
      <c r="L196" s="45"/>
      <c r="M196" s="203" t="s">
        <v>5</v>
      </c>
      <c r="N196" s="204" t="s">
        <v>41</v>
      </c>
      <c r="O196" s="46"/>
      <c r="P196" s="205">
        <f>O196*H196</f>
        <v>0</v>
      </c>
      <c r="Q196" s="205">
        <v>0</v>
      </c>
      <c r="R196" s="205">
        <f>Q196*H196</f>
        <v>0</v>
      </c>
      <c r="S196" s="205">
        <v>0.055</v>
      </c>
      <c r="T196" s="206">
        <f>S196*H196</f>
        <v>0.055</v>
      </c>
      <c r="AR196" s="23" t="s">
        <v>131</v>
      </c>
      <c r="AT196" s="23" t="s">
        <v>126</v>
      </c>
      <c r="AU196" s="23" t="s">
        <v>80</v>
      </c>
      <c r="AY196" s="23" t="s">
        <v>123</v>
      </c>
      <c r="BE196" s="207">
        <f>IF(N196="základní",J196,0)</f>
        <v>0</v>
      </c>
      <c r="BF196" s="207">
        <f>IF(N196="snížená",J196,0)</f>
        <v>0</v>
      </c>
      <c r="BG196" s="207">
        <f>IF(N196="zákl. přenesená",J196,0)</f>
        <v>0</v>
      </c>
      <c r="BH196" s="207">
        <f>IF(N196="sníž. přenesená",J196,0)</f>
        <v>0</v>
      </c>
      <c r="BI196" s="207">
        <f>IF(N196="nulová",J196,0)</f>
        <v>0</v>
      </c>
      <c r="BJ196" s="23" t="s">
        <v>78</v>
      </c>
      <c r="BK196" s="207">
        <f>ROUND(I196*H196,2)</f>
        <v>0</v>
      </c>
      <c r="BL196" s="23" t="s">
        <v>131</v>
      </c>
      <c r="BM196" s="23" t="s">
        <v>240</v>
      </c>
    </row>
    <row r="197" s="1" customFormat="1">
      <c r="B197" s="45"/>
      <c r="D197" s="208" t="s">
        <v>133</v>
      </c>
      <c r="F197" s="209" t="s">
        <v>241</v>
      </c>
      <c r="I197" s="210"/>
      <c r="L197" s="45"/>
      <c r="M197" s="211"/>
      <c r="N197" s="46"/>
      <c r="O197" s="46"/>
      <c r="P197" s="46"/>
      <c r="Q197" s="46"/>
      <c r="R197" s="46"/>
      <c r="S197" s="46"/>
      <c r="T197" s="84"/>
      <c r="AT197" s="23" t="s">
        <v>133</v>
      </c>
      <c r="AU197" s="23" t="s">
        <v>80</v>
      </c>
    </row>
    <row r="198" s="1" customFormat="1" ht="16.5" customHeight="1">
      <c r="B198" s="195"/>
      <c r="C198" s="196" t="s">
        <v>242</v>
      </c>
      <c r="D198" s="196" t="s">
        <v>126</v>
      </c>
      <c r="E198" s="197" t="s">
        <v>243</v>
      </c>
      <c r="F198" s="198" t="s">
        <v>244</v>
      </c>
      <c r="G198" s="199" t="s">
        <v>188</v>
      </c>
      <c r="H198" s="200">
        <v>5.4050000000000002</v>
      </c>
      <c r="I198" s="201"/>
      <c r="J198" s="202">
        <f>ROUND(I198*H198,2)</f>
        <v>0</v>
      </c>
      <c r="K198" s="198" t="s">
        <v>130</v>
      </c>
      <c r="L198" s="45"/>
      <c r="M198" s="203" t="s">
        <v>5</v>
      </c>
      <c r="N198" s="204" t="s">
        <v>41</v>
      </c>
      <c r="O198" s="46"/>
      <c r="P198" s="205">
        <f>O198*H198</f>
        <v>0</v>
      </c>
      <c r="Q198" s="205">
        <v>0</v>
      </c>
      <c r="R198" s="205">
        <f>Q198*H198</f>
        <v>0</v>
      </c>
      <c r="S198" s="205">
        <v>0.066000000000000003</v>
      </c>
      <c r="T198" s="206">
        <f>S198*H198</f>
        <v>0.35673000000000005</v>
      </c>
      <c r="AR198" s="23" t="s">
        <v>131</v>
      </c>
      <c r="AT198" s="23" t="s">
        <v>126</v>
      </c>
      <c r="AU198" s="23" t="s">
        <v>80</v>
      </c>
      <c r="AY198" s="23" t="s">
        <v>123</v>
      </c>
      <c r="BE198" s="207">
        <f>IF(N198="základní",J198,0)</f>
        <v>0</v>
      </c>
      <c r="BF198" s="207">
        <f>IF(N198="snížená",J198,0)</f>
        <v>0</v>
      </c>
      <c r="BG198" s="207">
        <f>IF(N198="zákl. přenesená",J198,0)</f>
        <v>0</v>
      </c>
      <c r="BH198" s="207">
        <f>IF(N198="sníž. přenesená",J198,0)</f>
        <v>0</v>
      </c>
      <c r="BI198" s="207">
        <f>IF(N198="nulová",J198,0)</f>
        <v>0</v>
      </c>
      <c r="BJ198" s="23" t="s">
        <v>78</v>
      </c>
      <c r="BK198" s="207">
        <f>ROUND(I198*H198,2)</f>
        <v>0</v>
      </c>
      <c r="BL198" s="23" t="s">
        <v>131</v>
      </c>
      <c r="BM198" s="23" t="s">
        <v>245</v>
      </c>
    </row>
    <row r="199" s="1" customFormat="1">
      <c r="B199" s="45"/>
      <c r="D199" s="208" t="s">
        <v>133</v>
      </c>
      <c r="F199" s="209" t="s">
        <v>246</v>
      </c>
      <c r="I199" s="210"/>
      <c r="L199" s="45"/>
      <c r="M199" s="211"/>
      <c r="N199" s="46"/>
      <c r="O199" s="46"/>
      <c r="P199" s="46"/>
      <c r="Q199" s="46"/>
      <c r="R199" s="46"/>
      <c r="S199" s="46"/>
      <c r="T199" s="84"/>
      <c r="AT199" s="23" t="s">
        <v>133</v>
      </c>
      <c r="AU199" s="23" t="s">
        <v>80</v>
      </c>
    </row>
    <row r="200" s="11" customFormat="1">
      <c r="B200" s="212"/>
      <c r="D200" s="208" t="s">
        <v>135</v>
      </c>
      <c r="E200" s="213" t="s">
        <v>5</v>
      </c>
      <c r="F200" s="214" t="s">
        <v>247</v>
      </c>
      <c r="H200" s="215">
        <v>5.4050000000000002</v>
      </c>
      <c r="I200" s="216"/>
      <c r="L200" s="212"/>
      <c r="M200" s="217"/>
      <c r="N200" s="218"/>
      <c r="O200" s="218"/>
      <c r="P200" s="218"/>
      <c r="Q200" s="218"/>
      <c r="R200" s="218"/>
      <c r="S200" s="218"/>
      <c r="T200" s="219"/>
      <c r="AT200" s="213" t="s">
        <v>135</v>
      </c>
      <c r="AU200" s="213" t="s">
        <v>80</v>
      </c>
      <c r="AV200" s="11" t="s">
        <v>80</v>
      </c>
      <c r="AW200" s="11" t="s">
        <v>34</v>
      </c>
      <c r="AX200" s="11" t="s">
        <v>78</v>
      </c>
      <c r="AY200" s="213" t="s">
        <v>123</v>
      </c>
    </row>
    <row r="201" s="10" customFormat="1" ht="29.88" customHeight="1">
      <c r="B201" s="182"/>
      <c r="D201" s="183" t="s">
        <v>69</v>
      </c>
      <c r="E201" s="193" t="s">
        <v>248</v>
      </c>
      <c r="F201" s="193" t="s">
        <v>249</v>
      </c>
      <c r="I201" s="185"/>
      <c r="J201" s="194">
        <f>BK201</f>
        <v>0</v>
      </c>
      <c r="L201" s="182"/>
      <c r="M201" s="187"/>
      <c r="N201" s="188"/>
      <c r="O201" s="188"/>
      <c r="P201" s="189">
        <f>SUM(P202:P210)</f>
        <v>0</v>
      </c>
      <c r="Q201" s="188"/>
      <c r="R201" s="189">
        <f>SUM(R202:R210)</f>
        <v>0</v>
      </c>
      <c r="S201" s="188"/>
      <c r="T201" s="190">
        <f>SUM(T202:T210)</f>
        <v>0</v>
      </c>
      <c r="AR201" s="183" t="s">
        <v>78</v>
      </c>
      <c r="AT201" s="191" t="s">
        <v>69</v>
      </c>
      <c r="AU201" s="191" t="s">
        <v>78</v>
      </c>
      <c r="AY201" s="183" t="s">
        <v>123</v>
      </c>
      <c r="BK201" s="192">
        <f>SUM(BK202:BK210)</f>
        <v>0</v>
      </c>
    </row>
    <row r="202" s="1" customFormat="1" ht="25.5" customHeight="1">
      <c r="B202" s="195"/>
      <c r="C202" s="196" t="s">
        <v>250</v>
      </c>
      <c r="D202" s="196" t="s">
        <v>126</v>
      </c>
      <c r="E202" s="197" t="s">
        <v>251</v>
      </c>
      <c r="F202" s="198" t="s">
        <v>252</v>
      </c>
      <c r="G202" s="199" t="s">
        <v>253</v>
      </c>
      <c r="H202" s="200">
        <v>17.417999999999999</v>
      </c>
      <c r="I202" s="201"/>
      <c r="J202" s="202">
        <f>ROUND(I202*H202,2)</f>
        <v>0</v>
      </c>
      <c r="K202" s="198" t="s">
        <v>130</v>
      </c>
      <c r="L202" s="45"/>
      <c r="M202" s="203" t="s">
        <v>5</v>
      </c>
      <c r="N202" s="204" t="s">
        <v>41</v>
      </c>
      <c r="O202" s="46"/>
      <c r="P202" s="205">
        <f>O202*H202</f>
        <v>0</v>
      </c>
      <c r="Q202" s="205">
        <v>0</v>
      </c>
      <c r="R202" s="205">
        <f>Q202*H202</f>
        <v>0</v>
      </c>
      <c r="S202" s="205">
        <v>0</v>
      </c>
      <c r="T202" s="206">
        <f>S202*H202</f>
        <v>0</v>
      </c>
      <c r="AR202" s="23" t="s">
        <v>131</v>
      </c>
      <c r="AT202" s="23" t="s">
        <v>126</v>
      </c>
      <c r="AU202" s="23" t="s">
        <v>80</v>
      </c>
      <c r="AY202" s="23" t="s">
        <v>123</v>
      </c>
      <c r="BE202" s="207">
        <f>IF(N202="základní",J202,0)</f>
        <v>0</v>
      </c>
      <c r="BF202" s="207">
        <f>IF(N202="snížená",J202,0)</f>
        <v>0</v>
      </c>
      <c r="BG202" s="207">
        <f>IF(N202="zákl. přenesená",J202,0)</f>
        <v>0</v>
      </c>
      <c r="BH202" s="207">
        <f>IF(N202="sníž. přenesená",J202,0)</f>
        <v>0</v>
      </c>
      <c r="BI202" s="207">
        <f>IF(N202="nulová",J202,0)</f>
        <v>0</v>
      </c>
      <c r="BJ202" s="23" t="s">
        <v>78</v>
      </c>
      <c r="BK202" s="207">
        <f>ROUND(I202*H202,2)</f>
        <v>0</v>
      </c>
      <c r="BL202" s="23" t="s">
        <v>131</v>
      </c>
      <c r="BM202" s="23" t="s">
        <v>254</v>
      </c>
    </row>
    <row r="203" s="1" customFormat="1">
      <c r="B203" s="45"/>
      <c r="D203" s="208" t="s">
        <v>133</v>
      </c>
      <c r="F203" s="209" t="s">
        <v>255</v>
      </c>
      <c r="I203" s="210"/>
      <c r="L203" s="45"/>
      <c r="M203" s="211"/>
      <c r="N203" s="46"/>
      <c r="O203" s="46"/>
      <c r="P203" s="46"/>
      <c r="Q203" s="46"/>
      <c r="R203" s="46"/>
      <c r="S203" s="46"/>
      <c r="T203" s="84"/>
      <c r="AT203" s="23" t="s">
        <v>133</v>
      </c>
      <c r="AU203" s="23" t="s">
        <v>80</v>
      </c>
    </row>
    <row r="204" s="1" customFormat="1" ht="25.5" customHeight="1">
      <c r="B204" s="195"/>
      <c r="C204" s="196" t="s">
        <v>11</v>
      </c>
      <c r="D204" s="196" t="s">
        <v>126</v>
      </c>
      <c r="E204" s="197" t="s">
        <v>256</v>
      </c>
      <c r="F204" s="198" t="s">
        <v>257</v>
      </c>
      <c r="G204" s="199" t="s">
        <v>253</v>
      </c>
      <c r="H204" s="200">
        <v>17.417999999999999</v>
      </c>
      <c r="I204" s="201"/>
      <c r="J204" s="202">
        <f>ROUND(I204*H204,2)</f>
        <v>0</v>
      </c>
      <c r="K204" s="198" t="s">
        <v>130</v>
      </c>
      <c r="L204" s="45"/>
      <c r="M204" s="203" t="s">
        <v>5</v>
      </c>
      <c r="N204" s="204" t="s">
        <v>41</v>
      </c>
      <c r="O204" s="46"/>
      <c r="P204" s="205">
        <f>O204*H204</f>
        <v>0</v>
      </c>
      <c r="Q204" s="205">
        <v>0</v>
      </c>
      <c r="R204" s="205">
        <f>Q204*H204</f>
        <v>0</v>
      </c>
      <c r="S204" s="205">
        <v>0</v>
      </c>
      <c r="T204" s="206">
        <f>S204*H204</f>
        <v>0</v>
      </c>
      <c r="AR204" s="23" t="s">
        <v>131</v>
      </c>
      <c r="AT204" s="23" t="s">
        <v>126</v>
      </c>
      <c r="AU204" s="23" t="s">
        <v>80</v>
      </c>
      <c r="AY204" s="23" t="s">
        <v>123</v>
      </c>
      <c r="BE204" s="207">
        <f>IF(N204="základní",J204,0)</f>
        <v>0</v>
      </c>
      <c r="BF204" s="207">
        <f>IF(N204="snížená",J204,0)</f>
        <v>0</v>
      </c>
      <c r="BG204" s="207">
        <f>IF(N204="zákl. přenesená",J204,0)</f>
        <v>0</v>
      </c>
      <c r="BH204" s="207">
        <f>IF(N204="sníž. přenesená",J204,0)</f>
        <v>0</v>
      </c>
      <c r="BI204" s="207">
        <f>IF(N204="nulová",J204,0)</f>
        <v>0</v>
      </c>
      <c r="BJ204" s="23" t="s">
        <v>78</v>
      </c>
      <c r="BK204" s="207">
        <f>ROUND(I204*H204,2)</f>
        <v>0</v>
      </c>
      <c r="BL204" s="23" t="s">
        <v>131</v>
      </c>
      <c r="BM204" s="23" t="s">
        <v>258</v>
      </c>
    </row>
    <row r="205" s="1" customFormat="1">
      <c r="B205" s="45"/>
      <c r="D205" s="208" t="s">
        <v>133</v>
      </c>
      <c r="F205" s="209" t="s">
        <v>259</v>
      </c>
      <c r="I205" s="210"/>
      <c r="L205" s="45"/>
      <c r="M205" s="211"/>
      <c r="N205" s="46"/>
      <c r="O205" s="46"/>
      <c r="P205" s="46"/>
      <c r="Q205" s="46"/>
      <c r="R205" s="46"/>
      <c r="S205" s="46"/>
      <c r="T205" s="84"/>
      <c r="AT205" s="23" t="s">
        <v>133</v>
      </c>
      <c r="AU205" s="23" t="s">
        <v>80</v>
      </c>
    </row>
    <row r="206" s="1" customFormat="1" ht="25.5" customHeight="1">
      <c r="B206" s="195"/>
      <c r="C206" s="196" t="s">
        <v>260</v>
      </c>
      <c r="D206" s="196" t="s">
        <v>126</v>
      </c>
      <c r="E206" s="197" t="s">
        <v>261</v>
      </c>
      <c r="F206" s="198" t="s">
        <v>262</v>
      </c>
      <c r="G206" s="199" t="s">
        <v>253</v>
      </c>
      <c r="H206" s="200">
        <v>243.852</v>
      </c>
      <c r="I206" s="201"/>
      <c r="J206" s="202">
        <f>ROUND(I206*H206,2)</f>
        <v>0</v>
      </c>
      <c r="K206" s="198" t="s">
        <v>130</v>
      </c>
      <c r="L206" s="45"/>
      <c r="M206" s="203" t="s">
        <v>5</v>
      </c>
      <c r="N206" s="204" t="s">
        <v>41</v>
      </c>
      <c r="O206" s="46"/>
      <c r="P206" s="205">
        <f>O206*H206</f>
        <v>0</v>
      </c>
      <c r="Q206" s="205">
        <v>0</v>
      </c>
      <c r="R206" s="205">
        <f>Q206*H206</f>
        <v>0</v>
      </c>
      <c r="S206" s="205">
        <v>0</v>
      </c>
      <c r="T206" s="206">
        <f>S206*H206</f>
        <v>0</v>
      </c>
      <c r="AR206" s="23" t="s">
        <v>131</v>
      </c>
      <c r="AT206" s="23" t="s">
        <v>126</v>
      </c>
      <c r="AU206" s="23" t="s">
        <v>80</v>
      </c>
      <c r="AY206" s="23" t="s">
        <v>123</v>
      </c>
      <c r="BE206" s="207">
        <f>IF(N206="základní",J206,0)</f>
        <v>0</v>
      </c>
      <c r="BF206" s="207">
        <f>IF(N206="snížená",J206,0)</f>
        <v>0</v>
      </c>
      <c r="BG206" s="207">
        <f>IF(N206="zákl. přenesená",J206,0)</f>
        <v>0</v>
      </c>
      <c r="BH206" s="207">
        <f>IF(N206="sníž. přenesená",J206,0)</f>
        <v>0</v>
      </c>
      <c r="BI206" s="207">
        <f>IF(N206="nulová",J206,0)</f>
        <v>0</v>
      </c>
      <c r="BJ206" s="23" t="s">
        <v>78</v>
      </c>
      <c r="BK206" s="207">
        <f>ROUND(I206*H206,2)</f>
        <v>0</v>
      </c>
      <c r="BL206" s="23" t="s">
        <v>131</v>
      </c>
      <c r="BM206" s="23" t="s">
        <v>263</v>
      </c>
    </row>
    <row r="207" s="1" customFormat="1">
      <c r="B207" s="45"/>
      <c r="D207" s="208" t="s">
        <v>133</v>
      </c>
      <c r="F207" s="209" t="s">
        <v>264</v>
      </c>
      <c r="I207" s="210"/>
      <c r="L207" s="45"/>
      <c r="M207" s="211"/>
      <c r="N207" s="46"/>
      <c r="O207" s="46"/>
      <c r="P207" s="46"/>
      <c r="Q207" s="46"/>
      <c r="R207" s="46"/>
      <c r="S207" s="46"/>
      <c r="T207" s="84"/>
      <c r="AT207" s="23" t="s">
        <v>133</v>
      </c>
      <c r="AU207" s="23" t="s">
        <v>80</v>
      </c>
    </row>
    <row r="208" s="11" customFormat="1">
      <c r="B208" s="212"/>
      <c r="D208" s="208" t="s">
        <v>135</v>
      </c>
      <c r="F208" s="214" t="s">
        <v>265</v>
      </c>
      <c r="H208" s="215">
        <v>243.852</v>
      </c>
      <c r="I208" s="216"/>
      <c r="L208" s="212"/>
      <c r="M208" s="217"/>
      <c r="N208" s="218"/>
      <c r="O208" s="218"/>
      <c r="P208" s="218"/>
      <c r="Q208" s="218"/>
      <c r="R208" s="218"/>
      <c r="S208" s="218"/>
      <c r="T208" s="219"/>
      <c r="AT208" s="213" t="s">
        <v>135</v>
      </c>
      <c r="AU208" s="213" t="s">
        <v>80</v>
      </c>
      <c r="AV208" s="11" t="s">
        <v>80</v>
      </c>
      <c r="AW208" s="11" t="s">
        <v>6</v>
      </c>
      <c r="AX208" s="11" t="s">
        <v>78</v>
      </c>
      <c r="AY208" s="213" t="s">
        <v>123</v>
      </c>
    </row>
    <row r="209" s="1" customFormat="1" ht="16.5" customHeight="1">
      <c r="B209" s="195"/>
      <c r="C209" s="196" t="s">
        <v>266</v>
      </c>
      <c r="D209" s="196" t="s">
        <v>126</v>
      </c>
      <c r="E209" s="197" t="s">
        <v>267</v>
      </c>
      <c r="F209" s="198" t="s">
        <v>268</v>
      </c>
      <c r="G209" s="199" t="s">
        <v>253</v>
      </c>
      <c r="H209" s="200">
        <v>17.068999999999999</v>
      </c>
      <c r="I209" s="201"/>
      <c r="J209" s="202">
        <f>ROUND(I209*H209,2)</f>
        <v>0</v>
      </c>
      <c r="K209" s="198" t="s">
        <v>5</v>
      </c>
      <c r="L209" s="45"/>
      <c r="M209" s="203" t="s">
        <v>5</v>
      </c>
      <c r="N209" s="204" t="s">
        <v>41</v>
      </c>
      <c r="O209" s="46"/>
      <c r="P209" s="205">
        <f>O209*H209</f>
        <v>0</v>
      </c>
      <c r="Q209" s="205">
        <v>0</v>
      </c>
      <c r="R209" s="205">
        <f>Q209*H209</f>
        <v>0</v>
      </c>
      <c r="S209" s="205">
        <v>0</v>
      </c>
      <c r="T209" s="206">
        <f>S209*H209</f>
        <v>0</v>
      </c>
      <c r="AR209" s="23" t="s">
        <v>131</v>
      </c>
      <c r="AT209" s="23" t="s">
        <v>126</v>
      </c>
      <c r="AU209" s="23" t="s">
        <v>80</v>
      </c>
      <c r="AY209" s="23" t="s">
        <v>123</v>
      </c>
      <c r="BE209" s="207">
        <f>IF(N209="základní",J209,0)</f>
        <v>0</v>
      </c>
      <c r="BF209" s="207">
        <f>IF(N209="snížená",J209,0)</f>
        <v>0</v>
      </c>
      <c r="BG209" s="207">
        <f>IF(N209="zákl. přenesená",J209,0)</f>
        <v>0</v>
      </c>
      <c r="BH209" s="207">
        <f>IF(N209="sníž. přenesená",J209,0)</f>
        <v>0</v>
      </c>
      <c r="BI209" s="207">
        <f>IF(N209="nulová",J209,0)</f>
        <v>0</v>
      </c>
      <c r="BJ209" s="23" t="s">
        <v>78</v>
      </c>
      <c r="BK209" s="207">
        <f>ROUND(I209*H209,2)</f>
        <v>0</v>
      </c>
      <c r="BL209" s="23" t="s">
        <v>131</v>
      </c>
      <c r="BM209" s="23" t="s">
        <v>269</v>
      </c>
    </row>
    <row r="210" s="1" customFormat="1">
      <c r="B210" s="45"/>
      <c r="D210" s="208" t="s">
        <v>133</v>
      </c>
      <c r="F210" s="209" t="s">
        <v>268</v>
      </c>
      <c r="I210" s="210"/>
      <c r="L210" s="45"/>
      <c r="M210" s="211"/>
      <c r="N210" s="46"/>
      <c r="O210" s="46"/>
      <c r="P210" s="46"/>
      <c r="Q210" s="46"/>
      <c r="R210" s="46"/>
      <c r="S210" s="46"/>
      <c r="T210" s="84"/>
      <c r="AT210" s="23" t="s">
        <v>133</v>
      </c>
      <c r="AU210" s="23" t="s">
        <v>80</v>
      </c>
    </row>
    <row r="211" s="10" customFormat="1" ht="29.88" customHeight="1">
      <c r="B211" s="182"/>
      <c r="D211" s="183" t="s">
        <v>69</v>
      </c>
      <c r="E211" s="193" t="s">
        <v>270</v>
      </c>
      <c r="F211" s="193" t="s">
        <v>271</v>
      </c>
      <c r="I211" s="185"/>
      <c r="J211" s="194">
        <f>BK211</f>
        <v>0</v>
      </c>
      <c r="L211" s="182"/>
      <c r="M211" s="187"/>
      <c r="N211" s="188"/>
      <c r="O211" s="188"/>
      <c r="P211" s="189">
        <f>SUM(P212:P213)</f>
        <v>0</v>
      </c>
      <c r="Q211" s="188"/>
      <c r="R211" s="189">
        <f>SUM(R212:R213)</f>
        <v>0</v>
      </c>
      <c r="S211" s="188"/>
      <c r="T211" s="190">
        <f>SUM(T212:T213)</f>
        <v>0</v>
      </c>
      <c r="AR211" s="183" t="s">
        <v>78</v>
      </c>
      <c r="AT211" s="191" t="s">
        <v>69</v>
      </c>
      <c r="AU211" s="191" t="s">
        <v>78</v>
      </c>
      <c r="AY211" s="183" t="s">
        <v>123</v>
      </c>
      <c r="BK211" s="192">
        <f>SUM(BK212:BK213)</f>
        <v>0</v>
      </c>
    </row>
    <row r="212" s="1" customFormat="1" ht="16.5" customHeight="1">
      <c r="B212" s="195"/>
      <c r="C212" s="196" t="s">
        <v>272</v>
      </c>
      <c r="D212" s="196" t="s">
        <v>126</v>
      </c>
      <c r="E212" s="197" t="s">
        <v>273</v>
      </c>
      <c r="F212" s="198" t="s">
        <v>274</v>
      </c>
      <c r="G212" s="199" t="s">
        <v>253</v>
      </c>
      <c r="H212" s="200">
        <v>2.5680000000000001</v>
      </c>
      <c r="I212" s="201"/>
      <c r="J212" s="202">
        <f>ROUND(I212*H212,2)</f>
        <v>0</v>
      </c>
      <c r="K212" s="198" t="s">
        <v>130</v>
      </c>
      <c r="L212" s="45"/>
      <c r="M212" s="203" t="s">
        <v>5</v>
      </c>
      <c r="N212" s="204" t="s">
        <v>41</v>
      </c>
      <c r="O212" s="46"/>
      <c r="P212" s="205">
        <f>O212*H212</f>
        <v>0</v>
      </c>
      <c r="Q212" s="205">
        <v>0</v>
      </c>
      <c r="R212" s="205">
        <f>Q212*H212</f>
        <v>0</v>
      </c>
      <c r="S212" s="205">
        <v>0</v>
      </c>
      <c r="T212" s="206">
        <f>S212*H212</f>
        <v>0</v>
      </c>
      <c r="AR212" s="23" t="s">
        <v>131</v>
      </c>
      <c r="AT212" s="23" t="s">
        <v>126</v>
      </c>
      <c r="AU212" s="23" t="s">
        <v>80</v>
      </c>
      <c r="AY212" s="23" t="s">
        <v>123</v>
      </c>
      <c r="BE212" s="207">
        <f>IF(N212="základní",J212,0)</f>
        <v>0</v>
      </c>
      <c r="BF212" s="207">
        <f>IF(N212="snížená",J212,0)</f>
        <v>0</v>
      </c>
      <c r="BG212" s="207">
        <f>IF(N212="zákl. přenesená",J212,0)</f>
        <v>0</v>
      </c>
      <c r="BH212" s="207">
        <f>IF(N212="sníž. přenesená",J212,0)</f>
        <v>0</v>
      </c>
      <c r="BI212" s="207">
        <f>IF(N212="nulová",J212,0)</f>
        <v>0</v>
      </c>
      <c r="BJ212" s="23" t="s">
        <v>78</v>
      </c>
      <c r="BK212" s="207">
        <f>ROUND(I212*H212,2)</f>
        <v>0</v>
      </c>
      <c r="BL212" s="23" t="s">
        <v>131</v>
      </c>
      <c r="BM212" s="23" t="s">
        <v>275</v>
      </c>
    </row>
    <row r="213" s="1" customFormat="1">
      <c r="B213" s="45"/>
      <c r="D213" s="208" t="s">
        <v>133</v>
      </c>
      <c r="F213" s="209" t="s">
        <v>276</v>
      </c>
      <c r="I213" s="210"/>
      <c r="L213" s="45"/>
      <c r="M213" s="211"/>
      <c r="N213" s="46"/>
      <c r="O213" s="46"/>
      <c r="P213" s="46"/>
      <c r="Q213" s="46"/>
      <c r="R213" s="46"/>
      <c r="S213" s="46"/>
      <c r="T213" s="84"/>
      <c r="AT213" s="23" t="s">
        <v>133</v>
      </c>
      <c r="AU213" s="23" t="s">
        <v>80</v>
      </c>
    </row>
    <row r="214" s="10" customFormat="1" ht="37.44" customHeight="1">
      <c r="B214" s="182"/>
      <c r="D214" s="183" t="s">
        <v>69</v>
      </c>
      <c r="E214" s="184" t="s">
        <v>277</v>
      </c>
      <c r="F214" s="184" t="s">
        <v>278</v>
      </c>
      <c r="I214" s="185"/>
      <c r="J214" s="186">
        <f>BK214</f>
        <v>0</v>
      </c>
      <c r="L214" s="182"/>
      <c r="M214" s="187"/>
      <c r="N214" s="188"/>
      <c r="O214" s="188"/>
      <c r="P214" s="189">
        <f>P215+P237+P265+P357+P387</f>
        <v>0</v>
      </c>
      <c r="Q214" s="188"/>
      <c r="R214" s="189">
        <f>R215+R237+R265+R357+R387</f>
        <v>0.67954179999999997</v>
      </c>
      <c r="S214" s="188"/>
      <c r="T214" s="190">
        <f>T215+T237+T265+T357+T387</f>
        <v>0.51923350000000001</v>
      </c>
      <c r="AR214" s="183" t="s">
        <v>80</v>
      </c>
      <c r="AT214" s="191" t="s">
        <v>69</v>
      </c>
      <c r="AU214" s="191" t="s">
        <v>70</v>
      </c>
      <c r="AY214" s="183" t="s">
        <v>123</v>
      </c>
      <c r="BK214" s="192">
        <f>BK215+BK237+BK265+BK357+BK387</f>
        <v>0</v>
      </c>
    </row>
    <row r="215" s="10" customFormat="1" ht="19.92" customHeight="1">
      <c r="B215" s="182"/>
      <c r="D215" s="183" t="s">
        <v>69</v>
      </c>
      <c r="E215" s="193" t="s">
        <v>279</v>
      </c>
      <c r="F215" s="193" t="s">
        <v>280</v>
      </c>
      <c r="I215" s="185"/>
      <c r="J215" s="194">
        <f>BK215</f>
        <v>0</v>
      </c>
      <c r="L215" s="182"/>
      <c r="M215" s="187"/>
      <c r="N215" s="188"/>
      <c r="O215" s="188"/>
      <c r="P215" s="189">
        <f>SUM(P216:P236)</f>
        <v>0</v>
      </c>
      <c r="Q215" s="188"/>
      <c r="R215" s="189">
        <f>SUM(R216:R236)</f>
        <v>0.31099999999999994</v>
      </c>
      <c r="S215" s="188"/>
      <c r="T215" s="190">
        <f>SUM(T216:T236)</f>
        <v>0.34889999999999999</v>
      </c>
      <c r="AR215" s="183" t="s">
        <v>80</v>
      </c>
      <c r="AT215" s="191" t="s">
        <v>69</v>
      </c>
      <c r="AU215" s="191" t="s">
        <v>78</v>
      </c>
      <c r="AY215" s="183" t="s">
        <v>123</v>
      </c>
      <c r="BK215" s="192">
        <f>SUM(BK216:BK236)</f>
        <v>0</v>
      </c>
    </row>
    <row r="216" s="1" customFormat="1" ht="16.5" customHeight="1">
      <c r="B216" s="195"/>
      <c r="C216" s="196" t="s">
        <v>281</v>
      </c>
      <c r="D216" s="196" t="s">
        <v>126</v>
      </c>
      <c r="E216" s="197" t="s">
        <v>282</v>
      </c>
      <c r="F216" s="198" t="s">
        <v>283</v>
      </c>
      <c r="G216" s="199" t="s">
        <v>169</v>
      </c>
      <c r="H216" s="200">
        <v>15</v>
      </c>
      <c r="I216" s="201"/>
      <c r="J216" s="202">
        <f>ROUND(I216*H216,2)</f>
        <v>0</v>
      </c>
      <c r="K216" s="198" t="s">
        <v>5</v>
      </c>
      <c r="L216" s="45"/>
      <c r="M216" s="203" t="s">
        <v>5</v>
      </c>
      <c r="N216" s="204" t="s">
        <v>41</v>
      </c>
      <c r="O216" s="46"/>
      <c r="P216" s="205">
        <f>O216*H216</f>
        <v>0</v>
      </c>
      <c r="Q216" s="205">
        <v>0.012409999999999999</v>
      </c>
      <c r="R216" s="205">
        <f>Q216*H216</f>
        <v>0.18614999999999998</v>
      </c>
      <c r="S216" s="205">
        <v>0</v>
      </c>
      <c r="T216" s="206">
        <f>S216*H216</f>
        <v>0</v>
      </c>
      <c r="AR216" s="23" t="s">
        <v>260</v>
      </c>
      <c r="AT216" s="23" t="s">
        <v>126</v>
      </c>
      <c r="AU216" s="23" t="s">
        <v>80</v>
      </c>
      <c r="AY216" s="23" t="s">
        <v>123</v>
      </c>
      <c r="BE216" s="207">
        <f>IF(N216="základní",J216,0)</f>
        <v>0</v>
      </c>
      <c r="BF216" s="207">
        <f>IF(N216="snížená",J216,0)</f>
        <v>0</v>
      </c>
      <c r="BG216" s="207">
        <f>IF(N216="zákl. přenesená",J216,0)</f>
        <v>0</v>
      </c>
      <c r="BH216" s="207">
        <f>IF(N216="sníž. přenesená",J216,0)</f>
        <v>0</v>
      </c>
      <c r="BI216" s="207">
        <f>IF(N216="nulová",J216,0)</f>
        <v>0</v>
      </c>
      <c r="BJ216" s="23" t="s">
        <v>78</v>
      </c>
      <c r="BK216" s="207">
        <f>ROUND(I216*H216,2)</f>
        <v>0</v>
      </c>
      <c r="BL216" s="23" t="s">
        <v>260</v>
      </c>
      <c r="BM216" s="23" t="s">
        <v>284</v>
      </c>
    </row>
    <row r="217" s="1" customFormat="1">
      <c r="B217" s="45"/>
      <c r="D217" s="208" t="s">
        <v>133</v>
      </c>
      <c r="F217" s="209" t="s">
        <v>283</v>
      </c>
      <c r="I217" s="210"/>
      <c r="L217" s="45"/>
      <c r="M217" s="211"/>
      <c r="N217" s="46"/>
      <c r="O217" s="46"/>
      <c r="P217" s="46"/>
      <c r="Q217" s="46"/>
      <c r="R217" s="46"/>
      <c r="S217" s="46"/>
      <c r="T217" s="84"/>
      <c r="AT217" s="23" t="s">
        <v>133</v>
      </c>
      <c r="AU217" s="23" t="s">
        <v>80</v>
      </c>
    </row>
    <row r="218" s="11" customFormat="1">
      <c r="B218" s="212"/>
      <c r="D218" s="208" t="s">
        <v>135</v>
      </c>
      <c r="E218" s="213" t="s">
        <v>5</v>
      </c>
      <c r="F218" s="214" t="s">
        <v>285</v>
      </c>
      <c r="H218" s="215">
        <v>4</v>
      </c>
      <c r="I218" s="216"/>
      <c r="L218" s="212"/>
      <c r="M218" s="217"/>
      <c r="N218" s="218"/>
      <c r="O218" s="218"/>
      <c r="P218" s="218"/>
      <c r="Q218" s="218"/>
      <c r="R218" s="218"/>
      <c r="S218" s="218"/>
      <c r="T218" s="219"/>
      <c r="AT218" s="213" t="s">
        <v>135</v>
      </c>
      <c r="AU218" s="213" t="s">
        <v>80</v>
      </c>
      <c r="AV218" s="11" t="s">
        <v>80</v>
      </c>
      <c r="AW218" s="11" t="s">
        <v>34</v>
      </c>
      <c r="AX218" s="11" t="s">
        <v>70</v>
      </c>
      <c r="AY218" s="213" t="s">
        <v>123</v>
      </c>
    </row>
    <row r="219" s="11" customFormat="1">
      <c r="B219" s="212"/>
      <c r="D219" s="208" t="s">
        <v>135</v>
      </c>
      <c r="E219" s="213" t="s">
        <v>5</v>
      </c>
      <c r="F219" s="214" t="s">
        <v>286</v>
      </c>
      <c r="H219" s="215">
        <v>2</v>
      </c>
      <c r="I219" s="216"/>
      <c r="L219" s="212"/>
      <c r="M219" s="217"/>
      <c r="N219" s="218"/>
      <c r="O219" s="218"/>
      <c r="P219" s="218"/>
      <c r="Q219" s="218"/>
      <c r="R219" s="218"/>
      <c r="S219" s="218"/>
      <c r="T219" s="219"/>
      <c r="AT219" s="213" t="s">
        <v>135</v>
      </c>
      <c r="AU219" s="213" t="s">
        <v>80</v>
      </c>
      <c r="AV219" s="11" t="s">
        <v>80</v>
      </c>
      <c r="AW219" s="11" t="s">
        <v>34</v>
      </c>
      <c r="AX219" s="11" t="s">
        <v>70</v>
      </c>
      <c r="AY219" s="213" t="s">
        <v>123</v>
      </c>
    </row>
    <row r="220" s="11" customFormat="1">
      <c r="B220" s="212"/>
      <c r="D220" s="208" t="s">
        <v>135</v>
      </c>
      <c r="E220" s="213" t="s">
        <v>5</v>
      </c>
      <c r="F220" s="214" t="s">
        <v>287</v>
      </c>
      <c r="H220" s="215">
        <v>2</v>
      </c>
      <c r="I220" s="216"/>
      <c r="L220" s="212"/>
      <c r="M220" s="217"/>
      <c r="N220" s="218"/>
      <c r="O220" s="218"/>
      <c r="P220" s="218"/>
      <c r="Q220" s="218"/>
      <c r="R220" s="218"/>
      <c r="S220" s="218"/>
      <c r="T220" s="219"/>
      <c r="AT220" s="213" t="s">
        <v>135</v>
      </c>
      <c r="AU220" s="213" t="s">
        <v>80</v>
      </c>
      <c r="AV220" s="11" t="s">
        <v>80</v>
      </c>
      <c r="AW220" s="11" t="s">
        <v>34</v>
      </c>
      <c r="AX220" s="11" t="s">
        <v>70</v>
      </c>
      <c r="AY220" s="213" t="s">
        <v>123</v>
      </c>
    </row>
    <row r="221" s="11" customFormat="1">
      <c r="B221" s="212"/>
      <c r="D221" s="208" t="s">
        <v>135</v>
      </c>
      <c r="E221" s="213" t="s">
        <v>5</v>
      </c>
      <c r="F221" s="214" t="s">
        <v>288</v>
      </c>
      <c r="H221" s="215">
        <v>3</v>
      </c>
      <c r="I221" s="216"/>
      <c r="L221" s="212"/>
      <c r="M221" s="217"/>
      <c r="N221" s="218"/>
      <c r="O221" s="218"/>
      <c r="P221" s="218"/>
      <c r="Q221" s="218"/>
      <c r="R221" s="218"/>
      <c r="S221" s="218"/>
      <c r="T221" s="219"/>
      <c r="AT221" s="213" t="s">
        <v>135</v>
      </c>
      <c r="AU221" s="213" t="s">
        <v>80</v>
      </c>
      <c r="AV221" s="11" t="s">
        <v>80</v>
      </c>
      <c r="AW221" s="11" t="s">
        <v>34</v>
      </c>
      <c r="AX221" s="11" t="s">
        <v>70</v>
      </c>
      <c r="AY221" s="213" t="s">
        <v>123</v>
      </c>
    </row>
    <row r="222" s="11" customFormat="1">
      <c r="B222" s="212"/>
      <c r="D222" s="208" t="s">
        <v>135</v>
      </c>
      <c r="E222" s="213" t="s">
        <v>5</v>
      </c>
      <c r="F222" s="214" t="s">
        <v>289</v>
      </c>
      <c r="H222" s="215">
        <v>4</v>
      </c>
      <c r="I222" s="216"/>
      <c r="L222" s="212"/>
      <c r="M222" s="217"/>
      <c r="N222" s="218"/>
      <c r="O222" s="218"/>
      <c r="P222" s="218"/>
      <c r="Q222" s="218"/>
      <c r="R222" s="218"/>
      <c r="S222" s="218"/>
      <c r="T222" s="219"/>
      <c r="AT222" s="213" t="s">
        <v>135</v>
      </c>
      <c r="AU222" s="213" t="s">
        <v>80</v>
      </c>
      <c r="AV222" s="11" t="s">
        <v>80</v>
      </c>
      <c r="AW222" s="11" t="s">
        <v>34</v>
      </c>
      <c r="AX222" s="11" t="s">
        <v>70</v>
      </c>
      <c r="AY222" s="213" t="s">
        <v>123</v>
      </c>
    </row>
    <row r="223" s="12" customFormat="1">
      <c r="B223" s="220"/>
      <c r="D223" s="208" t="s">
        <v>135</v>
      </c>
      <c r="E223" s="221" t="s">
        <v>5</v>
      </c>
      <c r="F223" s="222" t="s">
        <v>157</v>
      </c>
      <c r="H223" s="223">
        <v>15</v>
      </c>
      <c r="I223" s="224"/>
      <c r="L223" s="220"/>
      <c r="M223" s="225"/>
      <c r="N223" s="226"/>
      <c r="O223" s="226"/>
      <c r="P223" s="226"/>
      <c r="Q223" s="226"/>
      <c r="R223" s="226"/>
      <c r="S223" s="226"/>
      <c r="T223" s="227"/>
      <c r="AT223" s="221" t="s">
        <v>135</v>
      </c>
      <c r="AU223" s="221" t="s">
        <v>80</v>
      </c>
      <c r="AV223" s="12" t="s">
        <v>131</v>
      </c>
      <c r="AW223" s="12" t="s">
        <v>34</v>
      </c>
      <c r="AX223" s="12" t="s">
        <v>78</v>
      </c>
      <c r="AY223" s="221" t="s">
        <v>123</v>
      </c>
    </row>
    <row r="224" s="1" customFormat="1" ht="16.5" customHeight="1">
      <c r="B224" s="195"/>
      <c r="C224" s="196" t="s">
        <v>290</v>
      </c>
      <c r="D224" s="196" t="s">
        <v>126</v>
      </c>
      <c r="E224" s="197" t="s">
        <v>291</v>
      </c>
      <c r="F224" s="198" t="s">
        <v>292</v>
      </c>
      <c r="G224" s="199" t="s">
        <v>293</v>
      </c>
      <c r="H224" s="200">
        <v>10</v>
      </c>
      <c r="I224" s="201"/>
      <c r="J224" s="202">
        <f>ROUND(I224*H224,2)</f>
        <v>0</v>
      </c>
      <c r="K224" s="198" t="s">
        <v>5</v>
      </c>
      <c r="L224" s="45"/>
      <c r="M224" s="203" t="s">
        <v>5</v>
      </c>
      <c r="N224" s="204" t="s">
        <v>41</v>
      </c>
      <c r="O224" s="46"/>
      <c r="P224" s="205">
        <f>O224*H224</f>
        <v>0</v>
      </c>
      <c r="Q224" s="205">
        <v>0.012409999999999999</v>
      </c>
      <c r="R224" s="205">
        <f>Q224*H224</f>
        <v>0.12409999999999999</v>
      </c>
      <c r="S224" s="205">
        <v>0</v>
      </c>
      <c r="T224" s="206">
        <f>S224*H224</f>
        <v>0</v>
      </c>
      <c r="AR224" s="23" t="s">
        <v>260</v>
      </c>
      <c r="AT224" s="23" t="s">
        <v>126</v>
      </c>
      <c r="AU224" s="23" t="s">
        <v>80</v>
      </c>
      <c r="AY224" s="23" t="s">
        <v>123</v>
      </c>
      <c r="BE224" s="207">
        <f>IF(N224="základní",J224,0)</f>
        <v>0</v>
      </c>
      <c r="BF224" s="207">
        <f>IF(N224="snížená",J224,0)</f>
        <v>0</v>
      </c>
      <c r="BG224" s="207">
        <f>IF(N224="zákl. přenesená",J224,0)</f>
        <v>0</v>
      </c>
      <c r="BH224" s="207">
        <f>IF(N224="sníž. přenesená",J224,0)</f>
        <v>0</v>
      </c>
      <c r="BI224" s="207">
        <f>IF(N224="nulová",J224,0)</f>
        <v>0</v>
      </c>
      <c r="BJ224" s="23" t="s">
        <v>78</v>
      </c>
      <c r="BK224" s="207">
        <f>ROUND(I224*H224,2)</f>
        <v>0</v>
      </c>
      <c r="BL224" s="23" t="s">
        <v>260</v>
      </c>
      <c r="BM224" s="23" t="s">
        <v>294</v>
      </c>
    </row>
    <row r="225" s="1" customFormat="1">
      <c r="B225" s="45"/>
      <c r="D225" s="208" t="s">
        <v>133</v>
      </c>
      <c r="F225" s="209" t="s">
        <v>283</v>
      </c>
      <c r="I225" s="210"/>
      <c r="L225" s="45"/>
      <c r="M225" s="211"/>
      <c r="N225" s="46"/>
      <c r="O225" s="46"/>
      <c r="P225" s="46"/>
      <c r="Q225" s="46"/>
      <c r="R225" s="46"/>
      <c r="S225" s="46"/>
      <c r="T225" s="84"/>
      <c r="AT225" s="23" t="s">
        <v>133</v>
      </c>
      <c r="AU225" s="23" t="s">
        <v>80</v>
      </c>
    </row>
    <row r="226" s="11" customFormat="1">
      <c r="B226" s="212"/>
      <c r="D226" s="208" t="s">
        <v>135</v>
      </c>
      <c r="E226" s="213" t="s">
        <v>5</v>
      </c>
      <c r="F226" s="214" t="s">
        <v>209</v>
      </c>
      <c r="H226" s="215">
        <v>10</v>
      </c>
      <c r="I226" s="216"/>
      <c r="L226" s="212"/>
      <c r="M226" s="217"/>
      <c r="N226" s="218"/>
      <c r="O226" s="218"/>
      <c r="P226" s="218"/>
      <c r="Q226" s="218"/>
      <c r="R226" s="218"/>
      <c r="S226" s="218"/>
      <c r="T226" s="219"/>
      <c r="AT226" s="213" t="s">
        <v>135</v>
      </c>
      <c r="AU226" s="213" t="s">
        <v>80</v>
      </c>
      <c r="AV226" s="11" t="s">
        <v>80</v>
      </c>
      <c r="AW226" s="11" t="s">
        <v>34</v>
      </c>
      <c r="AX226" s="11" t="s">
        <v>78</v>
      </c>
      <c r="AY226" s="213" t="s">
        <v>123</v>
      </c>
    </row>
    <row r="227" s="1" customFormat="1" ht="16.5" customHeight="1">
      <c r="B227" s="195"/>
      <c r="C227" s="196" t="s">
        <v>10</v>
      </c>
      <c r="D227" s="196" t="s">
        <v>126</v>
      </c>
      <c r="E227" s="197" t="s">
        <v>295</v>
      </c>
      <c r="F227" s="198" t="s">
        <v>296</v>
      </c>
      <c r="G227" s="199" t="s">
        <v>169</v>
      </c>
      <c r="H227" s="200">
        <v>15</v>
      </c>
      <c r="I227" s="201"/>
      <c r="J227" s="202">
        <f>ROUND(I227*H227,2)</f>
        <v>0</v>
      </c>
      <c r="K227" s="198" t="s">
        <v>5</v>
      </c>
      <c r="L227" s="45"/>
      <c r="M227" s="203" t="s">
        <v>5</v>
      </c>
      <c r="N227" s="204" t="s">
        <v>41</v>
      </c>
      <c r="O227" s="46"/>
      <c r="P227" s="205">
        <f>O227*H227</f>
        <v>0</v>
      </c>
      <c r="Q227" s="205">
        <v>5.0000000000000002E-05</v>
      </c>
      <c r="R227" s="205">
        <f>Q227*H227</f>
        <v>0.00075000000000000002</v>
      </c>
      <c r="S227" s="205">
        <v>0.023259999999999999</v>
      </c>
      <c r="T227" s="206">
        <f>S227*H227</f>
        <v>0.34889999999999999</v>
      </c>
      <c r="AR227" s="23" t="s">
        <v>260</v>
      </c>
      <c r="AT227" s="23" t="s">
        <v>126</v>
      </c>
      <c r="AU227" s="23" t="s">
        <v>80</v>
      </c>
      <c r="AY227" s="23" t="s">
        <v>123</v>
      </c>
      <c r="BE227" s="207">
        <f>IF(N227="základní",J227,0)</f>
        <v>0</v>
      </c>
      <c r="BF227" s="207">
        <f>IF(N227="snížená",J227,0)</f>
        <v>0</v>
      </c>
      <c r="BG227" s="207">
        <f>IF(N227="zákl. přenesená",J227,0)</f>
        <v>0</v>
      </c>
      <c r="BH227" s="207">
        <f>IF(N227="sníž. přenesená",J227,0)</f>
        <v>0</v>
      </c>
      <c r="BI227" s="207">
        <f>IF(N227="nulová",J227,0)</f>
        <v>0</v>
      </c>
      <c r="BJ227" s="23" t="s">
        <v>78</v>
      </c>
      <c r="BK227" s="207">
        <f>ROUND(I227*H227,2)</f>
        <v>0</v>
      </c>
      <c r="BL227" s="23" t="s">
        <v>260</v>
      </c>
      <c r="BM227" s="23" t="s">
        <v>297</v>
      </c>
    </row>
    <row r="228" s="1" customFormat="1">
      <c r="B228" s="45"/>
      <c r="D228" s="208" t="s">
        <v>133</v>
      </c>
      <c r="F228" s="209" t="s">
        <v>298</v>
      </c>
      <c r="I228" s="210"/>
      <c r="L228" s="45"/>
      <c r="M228" s="211"/>
      <c r="N228" s="46"/>
      <c r="O228" s="46"/>
      <c r="P228" s="46"/>
      <c r="Q228" s="46"/>
      <c r="R228" s="46"/>
      <c r="S228" s="46"/>
      <c r="T228" s="84"/>
      <c r="AT228" s="23" t="s">
        <v>133</v>
      </c>
      <c r="AU228" s="23" t="s">
        <v>80</v>
      </c>
    </row>
    <row r="229" s="11" customFormat="1">
      <c r="B229" s="212"/>
      <c r="D229" s="208" t="s">
        <v>135</v>
      </c>
      <c r="E229" s="213" t="s">
        <v>5</v>
      </c>
      <c r="F229" s="214" t="s">
        <v>285</v>
      </c>
      <c r="H229" s="215">
        <v>4</v>
      </c>
      <c r="I229" s="216"/>
      <c r="L229" s="212"/>
      <c r="M229" s="217"/>
      <c r="N229" s="218"/>
      <c r="O229" s="218"/>
      <c r="P229" s="218"/>
      <c r="Q229" s="218"/>
      <c r="R229" s="218"/>
      <c r="S229" s="218"/>
      <c r="T229" s="219"/>
      <c r="AT229" s="213" t="s">
        <v>135</v>
      </c>
      <c r="AU229" s="213" t="s">
        <v>80</v>
      </c>
      <c r="AV229" s="11" t="s">
        <v>80</v>
      </c>
      <c r="AW229" s="11" t="s">
        <v>34</v>
      </c>
      <c r="AX229" s="11" t="s">
        <v>70</v>
      </c>
      <c r="AY229" s="213" t="s">
        <v>123</v>
      </c>
    </row>
    <row r="230" s="11" customFormat="1">
      <c r="B230" s="212"/>
      <c r="D230" s="208" t="s">
        <v>135</v>
      </c>
      <c r="E230" s="213" t="s">
        <v>5</v>
      </c>
      <c r="F230" s="214" t="s">
        <v>286</v>
      </c>
      <c r="H230" s="215">
        <v>2</v>
      </c>
      <c r="I230" s="216"/>
      <c r="L230" s="212"/>
      <c r="M230" s="217"/>
      <c r="N230" s="218"/>
      <c r="O230" s="218"/>
      <c r="P230" s="218"/>
      <c r="Q230" s="218"/>
      <c r="R230" s="218"/>
      <c r="S230" s="218"/>
      <c r="T230" s="219"/>
      <c r="AT230" s="213" t="s">
        <v>135</v>
      </c>
      <c r="AU230" s="213" t="s">
        <v>80</v>
      </c>
      <c r="AV230" s="11" t="s">
        <v>80</v>
      </c>
      <c r="AW230" s="11" t="s">
        <v>34</v>
      </c>
      <c r="AX230" s="11" t="s">
        <v>70</v>
      </c>
      <c r="AY230" s="213" t="s">
        <v>123</v>
      </c>
    </row>
    <row r="231" s="11" customFormat="1">
      <c r="B231" s="212"/>
      <c r="D231" s="208" t="s">
        <v>135</v>
      </c>
      <c r="E231" s="213" t="s">
        <v>5</v>
      </c>
      <c r="F231" s="214" t="s">
        <v>287</v>
      </c>
      <c r="H231" s="215">
        <v>2</v>
      </c>
      <c r="I231" s="216"/>
      <c r="L231" s="212"/>
      <c r="M231" s="217"/>
      <c r="N231" s="218"/>
      <c r="O231" s="218"/>
      <c r="P231" s="218"/>
      <c r="Q231" s="218"/>
      <c r="R231" s="218"/>
      <c r="S231" s="218"/>
      <c r="T231" s="219"/>
      <c r="AT231" s="213" t="s">
        <v>135</v>
      </c>
      <c r="AU231" s="213" t="s">
        <v>80</v>
      </c>
      <c r="AV231" s="11" t="s">
        <v>80</v>
      </c>
      <c r="AW231" s="11" t="s">
        <v>34</v>
      </c>
      <c r="AX231" s="11" t="s">
        <v>70</v>
      </c>
      <c r="AY231" s="213" t="s">
        <v>123</v>
      </c>
    </row>
    <row r="232" s="11" customFormat="1">
      <c r="B232" s="212"/>
      <c r="D232" s="208" t="s">
        <v>135</v>
      </c>
      <c r="E232" s="213" t="s">
        <v>5</v>
      </c>
      <c r="F232" s="214" t="s">
        <v>288</v>
      </c>
      <c r="H232" s="215">
        <v>3</v>
      </c>
      <c r="I232" s="216"/>
      <c r="L232" s="212"/>
      <c r="M232" s="217"/>
      <c r="N232" s="218"/>
      <c r="O232" s="218"/>
      <c r="P232" s="218"/>
      <c r="Q232" s="218"/>
      <c r="R232" s="218"/>
      <c r="S232" s="218"/>
      <c r="T232" s="219"/>
      <c r="AT232" s="213" t="s">
        <v>135</v>
      </c>
      <c r="AU232" s="213" t="s">
        <v>80</v>
      </c>
      <c r="AV232" s="11" t="s">
        <v>80</v>
      </c>
      <c r="AW232" s="11" t="s">
        <v>34</v>
      </c>
      <c r="AX232" s="11" t="s">
        <v>70</v>
      </c>
      <c r="AY232" s="213" t="s">
        <v>123</v>
      </c>
    </row>
    <row r="233" s="11" customFormat="1">
      <c r="B233" s="212"/>
      <c r="D233" s="208" t="s">
        <v>135</v>
      </c>
      <c r="E233" s="213" t="s">
        <v>5</v>
      </c>
      <c r="F233" s="214" t="s">
        <v>289</v>
      </c>
      <c r="H233" s="215">
        <v>4</v>
      </c>
      <c r="I233" s="216"/>
      <c r="L233" s="212"/>
      <c r="M233" s="217"/>
      <c r="N233" s="218"/>
      <c r="O233" s="218"/>
      <c r="P233" s="218"/>
      <c r="Q233" s="218"/>
      <c r="R233" s="218"/>
      <c r="S233" s="218"/>
      <c r="T233" s="219"/>
      <c r="AT233" s="213" t="s">
        <v>135</v>
      </c>
      <c r="AU233" s="213" t="s">
        <v>80</v>
      </c>
      <c r="AV233" s="11" t="s">
        <v>80</v>
      </c>
      <c r="AW233" s="11" t="s">
        <v>34</v>
      </c>
      <c r="AX233" s="11" t="s">
        <v>70</v>
      </c>
      <c r="AY233" s="213" t="s">
        <v>123</v>
      </c>
    </row>
    <row r="234" s="12" customFormat="1">
      <c r="B234" s="220"/>
      <c r="D234" s="208" t="s">
        <v>135</v>
      </c>
      <c r="E234" s="221" t="s">
        <v>5</v>
      </c>
      <c r="F234" s="222" t="s">
        <v>157</v>
      </c>
      <c r="H234" s="223">
        <v>15</v>
      </c>
      <c r="I234" s="224"/>
      <c r="L234" s="220"/>
      <c r="M234" s="225"/>
      <c r="N234" s="226"/>
      <c r="O234" s="226"/>
      <c r="P234" s="226"/>
      <c r="Q234" s="226"/>
      <c r="R234" s="226"/>
      <c r="S234" s="226"/>
      <c r="T234" s="227"/>
      <c r="AT234" s="221" t="s">
        <v>135</v>
      </c>
      <c r="AU234" s="221" t="s">
        <v>80</v>
      </c>
      <c r="AV234" s="12" t="s">
        <v>131</v>
      </c>
      <c r="AW234" s="12" t="s">
        <v>34</v>
      </c>
      <c r="AX234" s="12" t="s">
        <v>78</v>
      </c>
      <c r="AY234" s="221" t="s">
        <v>123</v>
      </c>
    </row>
    <row r="235" s="1" customFormat="1" ht="16.5" customHeight="1">
      <c r="B235" s="195"/>
      <c r="C235" s="196" t="s">
        <v>299</v>
      </c>
      <c r="D235" s="196" t="s">
        <v>126</v>
      </c>
      <c r="E235" s="197" t="s">
        <v>300</v>
      </c>
      <c r="F235" s="198" t="s">
        <v>301</v>
      </c>
      <c r="G235" s="199" t="s">
        <v>302</v>
      </c>
      <c r="H235" s="229"/>
      <c r="I235" s="201"/>
      <c r="J235" s="202">
        <f>ROUND(I235*H235,2)</f>
        <v>0</v>
      </c>
      <c r="K235" s="198" t="s">
        <v>130</v>
      </c>
      <c r="L235" s="45"/>
      <c r="M235" s="203" t="s">
        <v>5</v>
      </c>
      <c r="N235" s="204" t="s">
        <v>41</v>
      </c>
      <c r="O235" s="46"/>
      <c r="P235" s="205">
        <f>O235*H235</f>
        <v>0</v>
      </c>
      <c r="Q235" s="205">
        <v>0</v>
      </c>
      <c r="R235" s="205">
        <f>Q235*H235</f>
        <v>0</v>
      </c>
      <c r="S235" s="205">
        <v>0</v>
      </c>
      <c r="T235" s="206">
        <f>S235*H235</f>
        <v>0</v>
      </c>
      <c r="AR235" s="23" t="s">
        <v>260</v>
      </c>
      <c r="AT235" s="23" t="s">
        <v>126</v>
      </c>
      <c r="AU235" s="23" t="s">
        <v>80</v>
      </c>
      <c r="AY235" s="23" t="s">
        <v>123</v>
      </c>
      <c r="BE235" s="207">
        <f>IF(N235="základní",J235,0)</f>
        <v>0</v>
      </c>
      <c r="BF235" s="207">
        <f>IF(N235="snížená",J235,0)</f>
        <v>0</v>
      </c>
      <c r="BG235" s="207">
        <f>IF(N235="zákl. přenesená",J235,0)</f>
        <v>0</v>
      </c>
      <c r="BH235" s="207">
        <f>IF(N235="sníž. přenesená",J235,0)</f>
        <v>0</v>
      </c>
      <c r="BI235" s="207">
        <f>IF(N235="nulová",J235,0)</f>
        <v>0</v>
      </c>
      <c r="BJ235" s="23" t="s">
        <v>78</v>
      </c>
      <c r="BK235" s="207">
        <f>ROUND(I235*H235,2)</f>
        <v>0</v>
      </c>
      <c r="BL235" s="23" t="s">
        <v>260</v>
      </c>
      <c r="BM235" s="23" t="s">
        <v>303</v>
      </c>
    </row>
    <row r="236" s="1" customFormat="1">
      <c r="B236" s="45"/>
      <c r="D236" s="208" t="s">
        <v>133</v>
      </c>
      <c r="F236" s="209" t="s">
        <v>304</v>
      </c>
      <c r="I236" s="210"/>
      <c r="L236" s="45"/>
      <c r="M236" s="211"/>
      <c r="N236" s="46"/>
      <c r="O236" s="46"/>
      <c r="P236" s="46"/>
      <c r="Q236" s="46"/>
      <c r="R236" s="46"/>
      <c r="S236" s="46"/>
      <c r="T236" s="84"/>
      <c r="AT236" s="23" t="s">
        <v>133</v>
      </c>
      <c r="AU236" s="23" t="s">
        <v>80</v>
      </c>
    </row>
    <row r="237" s="10" customFormat="1" ht="29.88" customHeight="1">
      <c r="B237" s="182"/>
      <c r="D237" s="183" t="s">
        <v>69</v>
      </c>
      <c r="E237" s="193" t="s">
        <v>305</v>
      </c>
      <c r="F237" s="193" t="s">
        <v>306</v>
      </c>
      <c r="I237" s="185"/>
      <c r="J237" s="194">
        <f>BK237</f>
        <v>0</v>
      </c>
      <c r="L237" s="182"/>
      <c r="M237" s="187"/>
      <c r="N237" s="188"/>
      <c r="O237" s="188"/>
      <c r="P237" s="189">
        <f>SUM(P238:P264)</f>
        <v>0</v>
      </c>
      <c r="Q237" s="188"/>
      <c r="R237" s="189">
        <f>SUM(R238:R264)</f>
        <v>0.1292865</v>
      </c>
      <c r="S237" s="188"/>
      <c r="T237" s="190">
        <f>SUM(T238:T264)</f>
        <v>0.12533349999999999</v>
      </c>
      <c r="AR237" s="183" t="s">
        <v>80</v>
      </c>
      <c r="AT237" s="191" t="s">
        <v>69</v>
      </c>
      <c r="AU237" s="191" t="s">
        <v>78</v>
      </c>
      <c r="AY237" s="183" t="s">
        <v>123</v>
      </c>
      <c r="BK237" s="192">
        <f>SUM(BK238:BK264)</f>
        <v>0</v>
      </c>
    </row>
    <row r="238" s="1" customFormat="1" ht="16.5" customHeight="1">
      <c r="B238" s="195"/>
      <c r="C238" s="196" t="s">
        <v>307</v>
      </c>
      <c r="D238" s="196" t="s">
        <v>126</v>
      </c>
      <c r="E238" s="197" t="s">
        <v>308</v>
      </c>
      <c r="F238" s="198" t="s">
        <v>309</v>
      </c>
      <c r="G238" s="199" t="s">
        <v>129</v>
      </c>
      <c r="H238" s="200">
        <v>75.049999999999997</v>
      </c>
      <c r="I238" s="201"/>
      <c r="J238" s="202">
        <f>ROUND(I238*H238,2)</f>
        <v>0</v>
      </c>
      <c r="K238" s="198" t="s">
        <v>130</v>
      </c>
      <c r="L238" s="45"/>
      <c r="M238" s="203" t="s">
        <v>5</v>
      </c>
      <c r="N238" s="204" t="s">
        <v>41</v>
      </c>
      <c r="O238" s="46"/>
      <c r="P238" s="205">
        <f>O238*H238</f>
        <v>0</v>
      </c>
      <c r="Q238" s="205">
        <v>0</v>
      </c>
      <c r="R238" s="205">
        <f>Q238*H238</f>
        <v>0</v>
      </c>
      <c r="S238" s="205">
        <v>0.00167</v>
      </c>
      <c r="T238" s="206">
        <f>S238*H238</f>
        <v>0.12533349999999999</v>
      </c>
      <c r="AR238" s="23" t="s">
        <v>260</v>
      </c>
      <c r="AT238" s="23" t="s">
        <v>126</v>
      </c>
      <c r="AU238" s="23" t="s">
        <v>80</v>
      </c>
      <c r="AY238" s="23" t="s">
        <v>123</v>
      </c>
      <c r="BE238" s="207">
        <f>IF(N238="základní",J238,0)</f>
        <v>0</v>
      </c>
      <c r="BF238" s="207">
        <f>IF(N238="snížená",J238,0)</f>
        <v>0</v>
      </c>
      <c r="BG238" s="207">
        <f>IF(N238="zákl. přenesená",J238,0)</f>
        <v>0</v>
      </c>
      <c r="BH238" s="207">
        <f>IF(N238="sníž. přenesená",J238,0)</f>
        <v>0</v>
      </c>
      <c r="BI238" s="207">
        <f>IF(N238="nulová",J238,0)</f>
        <v>0</v>
      </c>
      <c r="BJ238" s="23" t="s">
        <v>78</v>
      </c>
      <c r="BK238" s="207">
        <f>ROUND(I238*H238,2)</f>
        <v>0</v>
      </c>
      <c r="BL238" s="23" t="s">
        <v>260</v>
      </c>
      <c r="BM238" s="23" t="s">
        <v>310</v>
      </c>
    </row>
    <row r="239" s="1" customFormat="1">
      <c r="B239" s="45"/>
      <c r="D239" s="208" t="s">
        <v>133</v>
      </c>
      <c r="F239" s="209" t="s">
        <v>311</v>
      </c>
      <c r="I239" s="210"/>
      <c r="L239" s="45"/>
      <c r="M239" s="211"/>
      <c r="N239" s="46"/>
      <c r="O239" s="46"/>
      <c r="P239" s="46"/>
      <c r="Q239" s="46"/>
      <c r="R239" s="46"/>
      <c r="S239" s="46"/>
      <c r="T239" s="84"/>
      <c r="AT239" s="23" t="s">
        <v>133</v>
      </c>
      <c r="AU239" s="23" t="s">
        <v>80</v>
      </c>
    </row>
    <row r="240" s="11" customFormat="1">
      <c r="B240" s="212"/>
      <c r="D240" s="208" t="s">
        <v>135</v>
      </c>
      <c r="E240" s="213" t="s">
        <v>5</v>
      </c>
      <c r="F240" s="214" t="s">
        <v>177</v>
      </c>
      <c r="H240" s="215">
        <v>0.84999999999999998</v>
      </c>
      <c r="I240" s="216"/>
      <c r="L240" s="212"/>
      <c r="M240" s="217"/>
      <c r="N240" s="218"/>
      <c r="O240" s="218"/>
      <c r="P240" s="218"/>
      <c r="Q240" s="218"/>
      <c r="R240" s="218"/>
      <c r="S240" s="218"/>
      <c r="T240" s="219"/>
      <c r="AT240" s="213" t="s">
        <v>135</v>
      </c>
      <c r="AU240" s="213" t="s">
        <v>80</v>
      </c>
      <c r="AV240" s="11" t="s">
        <v>80</v>
      </c>
      <c r="AW240" s="11" t="s">
        <v>34</v>
      </c>
      <c r="AX240" s="11" t="s">
        <v>70</v>
      </c>
      <c r="AY240" s="213" t="s">
        <v>123</v>
      </c>
    </row>
    <row r="241" s="11" customFormat="1">
      <c r="B241" s="212"/>
      <c r="D241" s="208" t="s">
        <v>135</v>
      </c>
      <c r="E241" s="213" t="s">
        <v>5</v>
      </c>
      <c r="F241" s="214" t="s">
        <v>178</v>
      </c>
      <c r="H241" s="215">
        <v>5.5</v>
      </c>
      <c r="I241" s="216"/>
      <c r="L241" s="212"/>
      <c r="M241" s="217"/>
      <c r="N241" s="218"/>
      <c r="O241" s="218"/>
      <c r="P241" s="218"/>
      <c r="Q241" s="218"/>
      <c r="R241" s="218"/>
      <c r="S241" s="218"/>
      <c r="T241" s="219"/>
      <c r="AT241" s="213" t="s">
        <v>135</v>
      </c>
      <c r="AU241" s="213" t="s">
        <v>80</v>
      </c>
      <c r="AV241" s="11" t="s">
        <v>80</v>
      </c>
      <c r="AW241" s="11" t="s">
        <v>34</v>
      </c>
      <c r="AX241" s="11" t="s">
        <v>70</v>
      </c>
      <c r="AY241" s="213" t="s">
        <v>123</v>
      </c>
    </row>
    <row r="242" s="11" customFormat="1">
      <c r="B242" s="212"/>
      <c r="D242" s="208" t="s">
        <v>135</v>
      </c>
      <c r="E242" s="213" t="s">
        <v>5</v>
      </c>
      <c r="F242" s="214" t="s">
        <v>179</v>
      </c>
      <c r="H242" s="215">
        <v>11</v>
      </c>
      <c r="I242" s="216"/>
      <c r="L242" s="212"/>
      <c r="M242" s="217"/>
      <c r="N242" s="218"/>
      <c r="O242" s="218"/>
      <c r="P242" s="218"/>
      <c r="Q242" s="218"/>
      <c r="R242" s="218"/>
      <c r="S242" s="218"/>
      <c r="T242" s="219"/>
      <c r="AT242" s="213" t="s">
        <v>135</v>
      </c>
      <c r="AU242" s="213" t="s">
        <v>80</v>
      </c>
      <c r="AV242" s="11" t="s">
        <v>80</v>
      </c>
      <c r="AW242" s="11" t="s">
        <v>34</v>
      </c>
      <c r="AX242" s="11" t="s">
        <v>70</v>
      </c>
      <c r="AY242" s="213" t="s">
        <v>123</v>
      </c>
    </row>
    <row r="243" s="11" customFormat="1">
      <c r="B243" s="212"/>
      <c r="D243" s="208" t="s">
        <v>135</v>
      </c>
      <c r="E243" s="213" t="s">
        <v>5</v>
      </c>
      <c r="F243" s="214" t="s">
        <v>180</v>
      </c>
      <c r="H243" s="215">
        <v>23.399999999999999</v>
      </c>
      <c r="I243" s="216"/>
      <c r="L243" s="212"/>
      <c r="M243" s="217"/>
      <c r="N243" s="218"/>
      <c r="O243" s="218"/>
      <c r="P243" s="218"/>
      <c r="Q243" s="218"/>
      <c r="R243" s="218"/>
      <c r="S243" s="218"/>
      <c r="T243" s="219"/>
      <c r="AT243" s="213" t="s">
        <v>135</v>
      </c>
      <c r="AU243" s="213" t="s">
        <v>80</v>
      </c>
      <c r="AV243" s="11" t="s">
        <v>80</v>
      </c>
      <c r="AW243" s="11" t="s">
        <v>34</v>
      </c>
      <c r="AX243" s="11" t="s">
        <v>70</v>
      </c>
      <c r="AY243" s="213" t="s">
        <v>123</v>
      </c>
    </row>
    <row r="244" s="11" customFormat="1">
      <c r="B244" s="212"/>
      <c r="D244" s="208" t="s">
        <v>135</v>
      </c>
      <c r="E244" s="213" t="s">
        <v>5</v>
      </c>
      <c r="F244" s="214" t="s">
        <v>181</v>
      </c>
      <c r="H244" s="215">
        <v>11.26</v>
      </c>
      <c r="I244" s="216"/>
      <c r="L244" s="212"/>
      <c r="M244" s="217"/>
      <c r="N244" s="218"/>
      <c r="O244" s="218"/>
      <c r="P244" s="218"/>
      <c r="Q244" s="218"/>
      <c r="R244" s="218"/>
      <c r="S244" s="218"/>
      <c r="T244" s="219"/>
      <c r="AT244" s="213" t="s">
        <v>135</v>
      </c>
      <c r="AU244" s="213" t="s">
        <v>80</v>
      </c>
      <c r="AV244" s="11" t="s">
        <v>80</v>
      </c>
      <c r="AW244" s="11" t="s">
        <v>34</v>
      </c>
      <c r="AX244" s="11" t="s">
        <v>70</v>
      </c>
      <c r="AY244" s="213" t="s">
        <v>123</v>
      </c>
    </row>
    <row r="245" s="11" customFormat="1">
      <c r="B245" s="212"/>
      <c r="D245" s="208" t="s">
        <v>135</v>
      </c>
      <c r="E245" s="213" t="s">
        <v>5</v>
      </c>
      <c r="F245" s="214" t="s">
        <v>182</v>
      </c>
      <c r="H245" s="215">
        <v>18.539999999999999</v>
      </c>
      <c r="I245" s="216"/>
      <c r="L245" s="212"/>
      <c r="M245" s="217"/>
      <c r="N245" s="218"/>
      <c r="O245" s="218"/>
      <c r="P245" s="218"/>
      <c r="Q245" s="218"/>
      <c r="R245" s="218"/>
      <c r="S245" s="218"/>
      <c r="T245" s="219"/>
      <c r="AT245" s="213" t="s">
        <v>135</v>
      </c>
      <c r="AU245" s="213" t="s">
        <v>80</v>
      </c>
      <c r="AV245" s="11" t="s">
        <v>80</v>
      </c>
      <c r="AW245" s="11" t="s">
        <v>34</v>
      </c>
      <c r="AX245" s="11" t="s">
        <v>70</v>
      </c>
      <c r="AY245" s="213" t="s">
        <v>123</v>
      </c>
    </row>
    <row r="246" s="11" customFormat="1">
      <c r="B246" s="212"/>
      <c r="D246" s="208" t="s">
        <v>135</v>
      </c>
      <c r="E246" s="213" t="s">
        <v>5</v>
      </c>
      <c r="F246" s="214" t="s">
        <v>183</v>
      </c>
      <c r="H246" s="215">
        <v>4.5</v>
      </c>
      <c r="I246" s="216"/>
      <c r="L246" s="212"/>
      <c r="M246" s="217"/>
      <c r="N246" s="218"/>
      <c r="O246" s="218"/>
      <c r="P246" s="218"/>
      <c r="Q246" s="218"/>
      <c r="R246" s="218"/>
      <c r="S246" s="218"/>
      <c r="T246" s="219"/>
      <c r="AT246" s="213" t="s">
        <v>135</v>
      </c>
      <c r="AU246" s="213" t="s">
        <v>80</v>
      </c>
      <c r="AV246" s="11" t="s">
        <v>80</v>
      </c>
      <c r="AW246" s="11" t="s">
        <v>34</v>
      </c>
      <c r="AX246" s="11" t="s">
        <v>70</v>
      </c>
      <c r="AY246" s="213" t="s">
        <v>123</v>
      </c>
    </row>
    <row r="247" s="12" customFormat="1">
      <c r="B247" s="220"/>
      <c r="D247" s="208" t="s">
        <v>135</v>
      </c>
      <c r="E247" s="221" t="s">
        <v>5</v>
      </c>
      <c r="F247" s="222" t="s">
        <v>157</v>
      </c>
      <c r="H247" s="223">
        <v>75.049999999999997</v>
      </c>
      <c r="I247" s="224"/>
      <c r="L247" s="220"/>
      <c r="M247" s="225"/>
      <c r="N247" s="226"/>
      <c r="O247" s="226"/>
      <c r="P247" s="226"/>
      <c r="Q247" s="226"/>
      <c r="R247" s="226"/>
      <c r="S247" s="226"/>
      <c r="T247" s="227"/>
      <c r="AT247" s="221" t="s">
        <v>135</v>
      </c>
      <c r="AU247" s="221" t="s">
        <v>80</v>
      </c>
      <c r="AV247" s="12" t="s">
        <v>131</v>
      </c>
      <c r="AW247" s="12" t="s">
        <v>34</v>
      </c>
      <c r="AX247" s="12" t="s">
        <v>78</v>
      </c>
      <c r="AY247" s="221" t="s">
        <v>123</v>
      </c>
    </row>
    <row r="248" s="1" customFormat="1" ht="16.5" customHeight="1">
      <c r="B248" s="195"/>
      <c r="C248" s="196" t="s">
        <v>312</v>
      </c>
      <c r="D248" s="196" t="s">
        <v>126</v>
      </c>
      <c r="E248" s="197" t="s">
        <v>313</v>
      </c>
      <c r="F248" s="198" t="s">
        <v>314</v>
      </c>
      <c r="G248" s="199" t="s">
        <v>129</v>
      </c>
      <c r="H248" s="200">
        <v>5.3499999999999996</v>
      </c>
      <c r="I248" s="201"/>
      <c r="J248" s="202">
        <f>ROUND(I248*H248,2)</f>
        <v>0</v>
      </c>
      <c r="K248" s="198" t="s">
        <v>130</v>
      </c>
      <c r="L248" s="45"/>
      <c r="M248" s="203" t="s">
        <v>5</v>
      </c>
      <c r="N248" s="204" t="s">
        <v>41</v>
      </c>
      <c r="O248" s="46"/>
      <c r="P248" s="205">
        <f>O248*H248</f>
        <v>0</v>
      </c>
      <c r="Q248" s="205">
        <v>0.00087000000000000001</v>
      </c>
      <c r="R248" s="205">
        <f>Q248*H248</f>
        <v>0.0046544999999999998</v>
      </c>
      <c r="S248" s="205">
        <v>0</v>
      </c>
      <c r="T248" s="206">
        <f>S248*H248</f>
        <v>0</v>
      </c>
      <c r="AR248" s="23" t="s">
        <v>260</v>
      </c>
      <c r="AT248" s="23" t="s">
        <v>126</v>
      </c>
      <c r="AU248" s="23" t="s">
        <v>80</v>
      </c>
      <c r="AY248" s="23" t="s">
        <v>123</v>
      </c>
      <c r="BE248" s="207">
        <f>IF(N248="základní",J248,0)</f>
        <v>0</v>
      </c>
      <c r="BF248" s="207">
        <f>IF(N248="snížená",J248,0)</f>
        <v>0</v>
      </c>
      <c r="BG248" s="207">
        <f>IF(N248="zákl. přenesená",J248,0)</f>
        <v>0</v>
      </c>
      <c r="BH248" s="207">
        <f>IF(N248="sníž. přenesená",J248,0)</f>
        <v>0</v>
      </c>
      <c r="BI248" s="207">
        <f>IF(N248="nulová",J248,0)</f>
        <v>0</v>
      </c>
      <c r="BJ248" s="23" t="s">
        <v>78</v>
      </c>
      <c r="BK248" s="207">
        <f>ROUND(I248*H248,2)</f>
        <v>0</v>
      </c>
      <c r="BL248" s="23" t="s">
        <v>260</v>
      </c>
      <c r="BM248" s="23" t="s">
        <v>315</v>
      </c>
    </row>
    <row r="249" s="1" customFormat="1">
      <c r="B249" s="45"/>
      <c r="D249" s="208" t="s">
        <v>133</v>
      </c>
      <c r="F249" s="209" t="s">
        <v>316</v>
      </c>
      <c r="I249" s="210"/>
      <c r="L249" s="45"/>
      <c r="M249" s="211"/>
      <c r="N249" s="46"/>
      <c r="O249" s="46"/>
      <c r="P249" s="46"/>
      <c r="Q249" s="46"/>
      <c r="R249" s="46"/>
      <c r="S249" s="46"/>
      <c r="T249" s="84"/>
      <c r="AT249" s="23" t="s">
        <v>133</v>
      </c>
      <c r="AU249" s="23" t="s">
        <v>80</v>
      </c>
    </row>
    <row r="250" s="11" customFormat="1">
      <c r="B250" s="212"/>
      <c r="D250" s="208" t="s">
        <v>135</v>
      </c>
      <c r="E250" s="213" t="s">
        <v>5</v>
      </c>
      <c r="F250" s="214" t="s">
        <v>177</v>
      </c>
      <c r="H250" s="215">
        <v>0.84999999999999998</v>
      </c>
      <c r="I250" s="216"/>
      <c r="L250" s="212"/>
      <c r="M250" s="217"/>
      <c r="N250" s="218"/>
      <c r="O250" s="218"/>
      <c r="P250" s="218"/>
      <c r="Q250" s="218"/>
      <c r="R250" s="218"/>
      <c r="S250" s="218"/>
      <c r="T250" s="219"/>
      <c r="AT250" s="213" t="s">
        <v>135</v>
      </c>
      <c r="AU250" s="213" t="s">
        <v>80</v>
      </c>
      <c r="AV250" s="11" t="s">
        <v>80</v>
      </c>
      <c r="AW250" s="11" t="s">
        <v>34</v>
      </c>
      <c r="AX250" s="11" t="s">
        <v>70</v>
      </c>
      <c r="AY250" s="213" t="s">
        <v>123</v>
      </c>
    </row>
    <row r="251" s="11" customFormat="1">
      <c r="B251" s="212"/>
      <c r="D251" s="208" t="s">
        <v>135</v>
      </c>
      <c r="E251" s="213" t="s">
        <v>5</v>
      </c>
      <c r="F251" s="214" t="s">
        <v>183</v>
      </c>
      <c r="H251" s="215">
        <v>4.5</v>
      </c>
      <c r="I251" s="216"/>
      <c r="L251" s="212"/>
      <c r="M251" s="217"/>
      <c r="N251" s="218"/>
      <c r="O251" s="218"/>
      <c r="P251" s="218"/>
      <c r="Q251" s="218"/>
      <c r="R251" s="218"/>
      <c r="S251" s="218"/>
      <c r="T251" s="219"/>
      <c r="AT251" s="213" t="s">
        <v>135</v>
      </c>
      <c r="AU251" s="213" t="s">
        <v>80</v>
      </c>
      <c r="AV251" s="11" t="s">
        <v>80</v>
      </c>
      <c r="AW251" s="11" t="s">
        <v>34</v>
      </c>
      <c r="AX251" s="11" t="s">
        <v>70</v>
      </c>
      <c r="AY251" s="213" t="s">
        <v>123</v>
      </c>
    </row>
    <row r="252" s="12" customFormat="1">
      <c r="B252" s="220"/>
      <c r="D252" s="208" t="s">
        <v>135</v>
      </c>
      <c r="E252" s="221" t="s">
        <v>5</v>
      </c>
      <c r="F252" s="222" t="s">
        <v>157</v>
      </c>
      <c r="H252" s="223">
        <v>5.3499999999999996</v>
      </c>
      <c r="I252" s="224"/>
      <c r="L252" s="220"/>
      <c r="M252" s="225"/>
      <c r="N252" s="226"/>
      <c r="O252" s="226"/>
      <c r="P252" s="226"/>
      <c r="Q252" s="226"/>
      <c r="R252" s="226"/>
      <c r="S252" s="226"/>
      <c r="T252" s="227"/>
      <c r="AT252" s="221" t="s">
        <v>135</v>
      </c>
      <c r="AU252" s="221" t="s">
        <v>80</v>
      </c>
      <c r="AV252" s="12" t="s">
        <v>131</v>
      </c>
      <c r="AW252" s="12" t="s">
        <v>34</v>
      </c>
      <c r="AX252" s="12" t="s">
        <v>78</v>
      </c>
      <c r="AY252" s="221" t="s">
        <v>123</v>
      </c>
    </row>
    <row r="253" s="1" customFormat="1" ht="16.5" customHeight="1">
      <c r="B253" s="195"/>
      <c r="C253" s="196" t="s">
        <v>317</v>
      </c>
      <c r="D253" s="196" t="s">
        <v>126</v>
      </c>
      <c r="E253" s="197" t="s">
        <v>318</v>
      </c>
      <c r="F253" s="198" t="s">
        <v>319</v>
      </c>
      <c r="G253" s="199" t="s">
        <v>129</v>
      </c>
      <c r="H253" s="200">
        <v>64.200000000000003</v>
      </c>
      <c r="I253" s="201"/>
      <c r="J253" s="202">
        <f>ROUND(I253*H253,2)</f>
        <v>0</v>
      </c>
      <c r="K253" s="198" t="s">
        <v>130</v>
      </c>
      <c r="L253" s="45"/>
      <c r="M253" s="203" t="s">
        <v>5</v>
      </c>
      <c r="N253" s="204" t="s">
        <v>41</v>
      </c>
      <c r="O253" s="46"/>
      <c r="P253" s="205">
        <f>O253*H253</f>
        <v>0</v>
      </c>
      <c r="Q253" s="205">
        <v>0.0017099999999999999</v>
      </c>
      <c r="R253" s="205">
        <f>Q253*H253</f>
        <v>0.10978200000000001</v>
      </c>
      <c r="S253" s="205">
        <v>0</v>
      </c>
      <c r="T253" s="206">
        <f>S253*H253</f>
        <v>0</v>
      </c>
      <c r="AR253" s="23" t="s">
        <v>260</v>
      </c>
      <c r="AT253" s="23" t="s">
        <v>126</v>
      </c>
      <c r="AU253" s="23" t="s">
        <v>80</v>
      </c>
      <c r="AY253" s="23" t="s">
        <v>123</v>
      </c>
      <c r="BE253" s="207">
        <f>IF(N253="základní",J253,0)</f>
        <v>0</v>
      </c>
      <c r="BF253" s="207">
        <f>IF(N253="snížená",J253,0)</f>
        <v>0</v>
      </c>
      <c r="BG253" s="207">
        <f>IF(N253="zákl. přenesená",J253,0)</f>
        <v>0</v>
      </c>
      <c r="BH253" s="207">
        <f>IF(N253="sníž. přenesená",J253,0)</f>
        <v>0</v>
      </c>
      <c r="BI253" s="207">
        <f>IF(N253="nulová",J253,0)</f>
        <v>0</v>
      </c>
      <c r="BJ253" s="23" t="s">
        <v>78</v>
      </c>
      <c r="BK253" s="207">
        <f>ROUND(I253*H253,2)</f>
        <v>0</v>
      </c>
      <c r="BL253" s="23" t="s">
        <v>260</v>
      </c>
      <c r="BM253" s="23" t="s">
        <v>320</v>
      </c>
    </row>
    <row r="254" s="1" customFormat="1">
      <c r="B254" s="45"/>
      <c r="D254" s="208" t="s">
        <v>133</v>
      </c>
      <c r="F254" s="209" t="s">
        <v>321</v>
      </c>
      <c r="I254" s="210"/>
      <c r="L254" s="45"/>
      <c r="M254" s="211"/>
      <c r="N254" s="46"/>
      <c r="O254" s="46"/>
      <c r="P254" s="46"/>
      <c r="Q254" s="46"/>
      <c r="R254" s="46"/>
      <c r="S254" s="46"/>
      <c r="T254" s="84"/>
      <c r="AT254" s="23" t="s">
        <v>133</v>
      </c>
      <c r="AU254" s="23" t="s">
        <v>80</v>
      </c>
    </row>
    <row r="255" s="11" customFormat="1">
      <c r="B255" s="212"/>
      <c r="D255" s="208" t="s">
        <v>135</v>
      </c>
      <c r="E255" s="213" t="s">
        <v>5</v>
      </c>
      <c r="F255" s="214" t="s">
        <v>179</v>
      </c>
      <c r="H255" s="215">
        <v>11</v>
      </c>
      <c r="I255" s="216"/>
      <c r="L255" s="212"/>
      <c r="M255" s="217"/>
      <c r="N255" s="218"/>
      <c r="O255" s="218"/>
      <c r="P255" s="218"/>
      <c r="Q255" s="218"/>
      <c r="R255" s="218"/>
      <c r="S255" s="218"/>
      <c r="T255" s="219"/>
      <c r="AT255" s="213" t="s">
        <v>135</v>
      </c>
      <c r="AU255" s="213" t="s">
        <v>80</v>
      </c>
      <c r="AV255" s="11" t="s">
        <v>80</v>
      </c>
      <c r="AW255" s="11" t="s">
        <v>34</v>
      </c>
      <c r="AX255" s="11" t="s">
        <v>70</v>
      </c>
      <c r="AY255" s="213" t="s">
        <v>123</v>
      </c>
    </row>
    <row r="256" s="11" customFormat="1">
      <c r="B256" s="212"/>
      <c r="D256" s="208" t="s">
        <v>135</v>
      </c>
      <c r="E256" s="213" t="s">
        <v>5</v>
      </c>
      <c r="F256" s="214" t="s">
        <v>180</v>
      </c>
      <c r="H256" s="215">
        <v>23.399999999999999</v>
      </c>
      <c r="I256" s="216"/>
      <c r="L256" s="212"/>
      <c r="M256" s="217"/>
      <c r="N256" s="218"/>
      <c r="O256" s="218"/>
      <c r="P256" s="218"/>
      <c r="Q256" s="218"/>
      <c r="R256" s="218"/>
      <c r="S256" s="218"/>
      <c r="T256" s="219"/>
      <c r="AT256" s="213" t="s">
        <v>135</v>
      </c>
      <c r="AU256" s="213" t="s">
        <v>80</v>
      </c>
      <c r="AV256" s="11" t="s">
        <v>80</v>
      </c>
      <c r="AW256" s="11" t="s">
        <v>34</v>
      </c>
      <c r="AX256" s="11" t="s">
        <v>70</v>
      </c>
      <c r="AY256" s="213" t="s">
        <v>123</v>
      </c>
    </row>
    <row r="257" s="11" customFormat="1">
      <c r="B257" s="212"/>
      <c r="D257" s="208" t="s">
        <v>135</v>
      </c>
      <c r="E257" s="213" t="s">
        <v>5</v>
      </c>
      <c r="F257" s="214" t="s">
        <v>181</v>
      </c>
      <c r="H257" s="215">
        <v>11.26</v>
      </c>
      <c r="I257" s="216"/>
      <c r="L257" s="212"/>
      <c r="M257" s="217"/>
      <c r="N257" s="218"/>
      <c r="O257" s="218"/>
      <c r="P257" s="218"/>
      <c r="Q257" s="218"/>
      <c r="R257" s="218"/>
      <c r="S257" s="218"/>
      <c r="T257" s="219"/>
      <c r="AT257" s="213" t="s">
        <v>135</v>
      </c>
      <c r="AU257" s="213" t="s">
        <v>80</v>
      </c>
      <c r="AV257" s="11" t="s">
        <v>80</v>
      </c>
      <c r="AW257" s="11" t="s">
        <v>34</v>
      </c>
      <c r="AX257" s="11" t="s">
        <v>70</v>
      </c>
      <c r="AY257" s="213" t="s">
        <v>123</v>
      </c>
    </row>
    <row r="258" s="11" customFormat="1">
      <c r="B258" s="212"/>
      <c r="D258" s="208" t="s">
        <v>135</v>
      </c>
      <c r="E258" s="213" t="s">
        <v>5</v>
      </c>
      <c r="F258" s="214" t="s">
        <v>182</v>
      </c>
      <c r="H258" s="215">
        <v>18.539999999999999</v>
      </c>
      <c r="I258" s="216"/>
      <c r="L258" s="212"/>
      <c r="M258" s="217"/>
      <c r="N258" s="218"/>
      <c r="O258" s="218"/>
      <c r="P258" s="218"/>
      <c r="Q258" s="218"/>
      <c r="R258" s="218"/>
      <c r="S258" s="218"/>
      <c r="T258" s="219"/>
      <c r="AT258" s="213" t="s">
        <v>135</v>
      </c>
      <c r="AU258" s="213" t="s">
        <v>80</v>
      </c>
      <c r="AV258" s="11" t="s">
        <v>80</v>
      </c>
      <c r="AW258" s="11" t="s">
        <v>34</v>
      </c>
      <c r="AX258" s="11" t="s">
        <v>70</v>
      </c>
      <c r="AY258" s="213" t="s">
        <v>123</v>
      </c>
    </row>
    <row r="259" s="12" customFormat="1">
      <c r="B259" s="220"/>
      <c r="D259" s="208" t="s">
        <v>135</v>
      </c>
      <c r="E259" s="221" t="s">
        <v>5</v>
      </c>
      <c r="F259" s="222" t="s">
        <v>157</v>
      </c>
      <c r="H259" s="223">
        <v>64.200000000000003</v>
      </c>
      <c r="I259" s="224"/>
      <c r="L259" s="220"/>
      <c r="M259" s="225"/>
      <c r="N259" s="226"/>
      <c r="O259" s="226"/>
      <c r="P259" s="226"/>
      <c r="Q259" s="226"/>
      <c r="R259" s="226"/>
      <c r="S259" s="226"/>
      <c r="T259" s="227"/>
      <c r="AT259" s="221" t="s">
        <v>135</v>
      </c>
      <c r="AU259" s="221" t="s">
        <v>80</v>
      </c>
      <c r="AV259" s="12" t="s">
        <v>131</v>
      </c>
      <c r="AW259" s="12" t="s">
        <v>34</v>
      </c>
      <c r="AX259" s="12" t="s">
        <v>78</v>
      </c>
      <c r="AY259" s="221" t="s">
        <v>123</v>
      </c>
    </row>
    <row r="260" s="1" customFormat="1" ht="16.5" customHeight="1">
      <c r="B260" s="195"/>
      <c r="C260" s="196" t="s">
        <v>322</v>
      </c>
      <c r="D260" s="196" t="s">
        <v>126</v>
      </c>
      <c r="E260" s="197" t="s">
        <v>323</v>
      </c>
      <c r="F260" s="198" t="s">
        <v>324</v>
      </c>
      <c r="G260" s="199" t="s">
        <v>129</v>
      </c>
      <c r="H260" s="200">
        <v>5.5</v>
      </c>
      <c r="I260" s="201"/>
      <c r="J260" s="202">
        <f>ROUND(I260*H260,2)</f>
        <v>0</v>
      </c>
      <c r="K260" s="198" t="s">
        <v>130</v>
      </c>
      <c r="L260" s="45"/>
      <c r="M260" s="203" t="s">
        <v>5</v>
      </c>
      <c r="N260" s="204" t="s">
        <v>41</v>
      </c>
      <c r="O260" s="46"/>
      <c r="P260" s="205">
        <f>O260*H260</f>
        <v>0</v>
      </c>
      <c r="Q260" s="205">
        <v>0.0027000000000000001</v>
      </c>
      <c r="R260" s="205">
        <f>Q260*H260</f>
        <v>0.01485</v>
      </c>
      <c r="S260" s="205">
        <v>0</v>
      </c>
      <c r="T260" s="206">
        <f>S260*H260</f>
        <v>0</v>
      </c>
      <c r="AR260" s="23" t="s">
        <v>260</v>
      </c>
      <c r="AT260" s="23" t="s">
        <v>126</v>
      </c>
      <c r="AU260" s="23" t="s">
        <v>80</v>
      </c>
      <c r="AY260" s="23" t="s">
        <v>123</v>
      </c>
      <c r="BE260" s="207">
        <f>IF(N260="základní",J260,0)</f>
        <v>0</v>
      </c>
      <c r="BF260" s="207">
        <f>IF(N260="snížená",J260,0)</f>
        <v>0</v>
      </c>
      <c r="BG260" s="207">
        <f>IF(N260="zákl. přenesená",J260,0)</f>
        <v>0</v>
      </c>
      <c r="BH260" s="207">
        <f>IF(N260="sníž. přenesená",J260,0)</f>
        <v>0</v>
      </c>
      <c r="BI260" s="207">
        <f>IF(N260="nulová",J260,0)</f>
        <v>0</v>
      </c>
      <c r="BJ260" s="23" t="s">
        <v>78</v>
      </c>
      <c r="BK260" s="207">
        <f>ROUND(I260*H260,2)</f>
        <v>0</v>
      </c>
      <c r="BL260" s="23" t="s">
        <v>260</v>
      </c>
      <c r="BM260" s="23" t="s">
        <v>325</v>
      </c>
    </row>
    <row r="261" s="1" customFormat="1">
      <c r="B261" s="45"/>
      <c r="D261" s="208" t="s">
        <v>133</v>
      </c>
      <c r="F261" s="209" t="s">
        <v>326</v>
      </c>
      <c r="I261" s="210"/>
      <c r="L261" s="45"/>
      <c r="M261" s="211"/>
      <c r="N261" s="46"/>
      <c r="O261" s="46"/>
      <c r="P261" s="46"/>
      <c r="Q261" s="46"/>
      <c r="R261" s="46"/>
      <c r="S261" s="46"/>
      <c r="T261" s="84"/>
      <c r="AT261" s="23" t="s">
        <v>133</v>
      </c>
      <c r="AU261" s="23" t="s">
        <v>80</v>
      </c>
    </row>
    <row r="262" s="11" customFormat="1">
      <c r="B262" s="212"/>
      <c r="D262" s="208" t="s">
        <v>135</v>
      </c>
      <c r="E262" s="213" t="s">
        <v>5</v>
      </c>
      <c r="F262" s="214" t="s">
        <v>178</v>
      </c>
      <c r="H262" s="215">
        <v>5.5</v>
      </c>
      <c r="I262" s="216"/>
      <c r="L262" s="212"/>
      <c r="M262" s="217"/>
      <c r="N262" s="218"/>
      <c r="O262" s="218"/>
      <c r="P262" s="218"/>
      <c r="Q262" s="218"/>
      <c r="R262" s="218"/>
      <c r="S262" s="218"/>
      <c r="T262" s="219"/>
      <c r="AT262" s="213" t="s">
        <v>135</v>
      </c>
      <c r="AU262" s="213" t="s">
        <v>80</v>
      </c>
      <c r="AV262" s="11" t="s">
        <v>80</v>
      </c>
      <c r="AW262" s="11" t="s">
        <v>34</v>
      </c>
      <c r="AX262" s="11" t="s">
        <v>78</v>
      </c>
      <c r="AY262" s="213" t="s">
        <v>123</v>
      </c>
    </row>
    <row r="263" s="1" customFormat="1" ht="16.5" customHeight="1">
      <c r="B263" s="195"/>
      <c r="C263" s="196" t="s">
        <v>327</v>
      </c>
      <c r="D263" s="196" t="s">
        <v>126</v>
      </c>
      <c r="E263" s="197" t="s">
        <v>328</v>
      </c>
      <c r="F263" s="198" t="s">
        <v>329</v>
      </c>
      <c r="G263" s="199" t="s">
        <v>302</v>
      </c>
      <c r="H263" s="229"/>
      <c r="I263" s="201"/>
      <c r="J263" s="202">
        <f>ROUND(I263*H263,2)</f>
        <v>0</v>
      </c>
      <c r="K263" s="198" t="s">
        <v>130</v>
      </c>
      <c r="L263" s="45"/>
      <c r="M263" s="203" t="s">
        <v>5</v>
      </c>
      <c r="N263" s="204" t="s">
        <v>41</v>
      </c>
      <c r="O263" s="46"/>
      <c r="P263" s="205">
        <f>O263*H263</f>
        <v>0</v>
      </c>
      <c r="Q263" s="205">
        <v>0</v>
      </c>
      <c r="R263" s="205">
        <f>Q263*H263</f>
        <v>0</v>
      </c>
      <c r="S263" s="205">
        <v>0</v>
      </c>
      <c r="T263" s="206">
        <f>S263*H263</f>
        <v>0</v>
      </c>
      <c r="AR263" s="23" t="s">
        <v>260</v>
      </c>
      <c r="AT263" s="23" t="s">
        <v>126</v>
      </c>
      <c r="AU263" s="23" t="s">
        <v>80</v>
      </c>
      <c r="AY263" s="23" t="s">
        <v>123</v>
      </c>
      <c r="BE263" s="207">
        <f>IF(N263="základní",J263,0)</f>
        <v>0</v>
      </c>
      <c r="BF263" s="207">
        <f>IF(N263="snížená",J263,0)</f>
        <v>0</v>
      </c>
      <c r="BG263" s="207">
        <f>IF(N263="zákl. přenesená",J263,0)</f>
        <v>0</v>
      </c>
      <c r="BH263" s="207">
        <f>IF(N263="sníž. přenesená",J263,0)</f>
        <v>0</v>
      </c>
      <c r="BI263" s="207">
        <f>IF(N263="nulová",J263,0)</f>
        <v>0</v>
      </c>
      <c r="BJ263" s="23" t="s">
        <v>78</v>
      </c>
      <c r="BK263" s="207">
        <f>ROUND(I263*H263,2)</f>
        <v>0</v>
      </c>
      <c r="BL263" s="23" t="s">
        <v>260</v>
      </c>
      <c r="BM263" s="23" t="s">
        <v>330</v>
      </c>
    </row>
    <row r="264" s="1" customFormat="1">
      <c r="B264" s="45"/>
      <c r="D264" s="208" t="s">
        <v>133</v>
      </c>
      <c r="F264" s="209" t="s">
        <v>331</v>
      </c>
      <c r="I264" s="210"/>
      <c r="L264" s="45"/>
      <c r="M264" s="211"/>
      <c r="N264" s="46"/>
      <c r="O264" s="46"/>
      <c r="P264" s="46"/>
      <c r="Q264" s="46"/>
      <c r="R264" s="46"/>
      <c r="S264" s="46"/>
      <c r="T264" s="84"/>
      <c r="AT264" s="23" t="s">
        <v>133</v>
      </c>
      <c r="AU264" s="23" t="s">
        <v>80</v>
      </c>
    </row>
    <row r="265" s="10" customFormat="1" ht="29.88" customHeight="1">
      <c r="B265" s="182"/>
      <c r="D265" s="183" t="s">
        <v>69</v>
      </c>
      <c r="E265" s="193" t="s">
        <v>332</v>
      </c>
      <c r="F265" s="193" t="s">
        <v>333</v>
      </c>
      <c r="I265" s="185"/>
      <c r="J265" s="194">
        <f>BK265</f>
        <v>0</v>
      </c>
      <c r="L265" s="182"/>
      <c r="M265" s="187"/>
      <c r="N265" s="188"/>
      <c r="O265" s="188"/>
      <c r="P265" s="189">
        <f>SUM(P266:P356)</f>
        <v>0</v>
      </c>
      <c r="Q265" s="188"/>
      <c r="R265" s="189">
        <f>SUM(R266:R356)</f>
        <v>0.21675223000000002</v>
      </c>
      <c r="S265" s="188"/>
      <c r="T265" s="190">
        <f>SUM(T266:T356)</f>
        <v>0.044999999999999998</v>
      </c>
      <c r="AR265" s="183" t="s">
        <v>80</v>
      </c>
      <c r="AT265" s="191" t="s">
        <v>69</v>
      </c>
      <c r="AU265" s="191" t="s">
        <v>78</v>
      </c>
      <c r="AY265" s="183" t="s">
        <v>123</v>
      </c>
      <c r="BK265" s="192">
        <f>SUM(BK266:BK356)</f>
        <v>0</v>
      </c>
    </row>
    <row r="266" s="1" customFormat="1" ht="25.5" customHeight="1">
      <c r="B266" s="195"/>
      <c r="C266" s="196" t="s">
        <v>334</v>
      </c>
      <c r="D266" s="196" t="s">
        <v>126</v>
      </c>
      <c r="E266" s="197" t="s">
        <v>335</v>
      </c>
      <c r="F266" s="198" t="s">
        <v>336</v>
      </c>
      <c r="G266" s="199" t="s">
        <v>169</v>
      </c>
      <c r="H266" s="200">
        <v>9</v>
      </c>
      <c r="I266" s="201"/>
      <c r="J266" s="202">
        <f>ROUND(I266*H266,2)</f>
        <v>0</v>
      </c>
      <c r="K266" s="198" t="s">
        <v>130</v>
      </c>
      <c r="L266" s="45"/>
      <c r="M266" s="203" t="s">
        <v>5</v>
      </c>
      <c r="N266" s="204" t="s">
        <v>41</v>
      </c>
      <c r="O266" s="46"/>
      <c r="P266" s="205">
        <f>O266*H266</f>
        <v>0</v>
      </c>
      <c r="Q266" s="205">
        <v>0</v>
      </c>
      <c r="R266" s="205">
        <f>Q266*H266</f>
        <v>0</v>
      </c>
      <c r="S266" s="205">
        <v>0.0050000000000000001</v>
      </c>
      <c r="T266" s="206">
        <f>S266*H266</f>
        <v>0.044999999999999998</v>
      </c>
      <c r="AR266" s="23" t="s">
        <v>260</v>
      </c>
      <c r="AT266" s="23" t="s">
        <v>126</v>
      </c>
      <c r="AU266" s="23" t="s">
        <v>80</v>
      </c>
      <c r="AY266" s="23" t="s">
        <v>123</v>
      </c>
      <c r="BE266" s="207">
        <f>IF(N266="základní",J266,0)</f>
        <v>0</v>
      </c>
      <c r="BF266" s="207">
        <f>IF(N266="snížená",J266,0)</f>
        <v>0</v>
      </c>
      <c r="BG266" s="207">
        <f>IF(N266="zákl. přenesená",J266,0)</f>
        <v>0</v>
      </c>
      <c r="BH266" s="207">
        <f>IF(N266="sníž. přenesená",J266,0)</f>
        <v>0</v>
      </c>
      <c r="BI266" s="207">
        <f>IF(N266="nulová",J266,0)</f>
        <v>0</v>
      </c>
      <c r="BJ266" s="23" t="s">
        <v>78</v>
      </c>
      <c r="BK266" s="207">
        <f>ROUND(I266*H266,2)</f>
        <v>0</v>
      </c>
      <c r="BL266" s="23" t="s">
        <v>260</v>
      </c>
      <c r="BM266" s="23" t="s">
        <v>337</v>
      </c>
    </row>
    <row r="267" s="1" customFormat="1">
      <c r="B267" s="45"/>
      <c r="D267" s="208" t="s">
        <v>133</v>
      </c>
      <c r="F267" s="209" t="s">
        <v>338</v>
      </c>
      <c r="I267" s="210"/>
      <c r="L267" s="45"/>
      <c r="M267" s="211"/>
      <c r="N267" s="46"/>
      <c r="O267" s="46"/>
      <c r="P267" s="46"/>
      <c r="Q267" s="46"/>
      <c r="R267" s="46"/>
      <c r="S267" s="46"/>
      <c r="T267" s="84"/>
      <c r="AT267" s="23" t="s">
        <v>133</v>
      </c>
      <c r="AU267" s="23" t="s">
        <v>80</v>
      </c>
    </row>
    <row r="268" s="11" customFormat="1">
      <c r="B268" s="212"/>
      <c r="D268" s="208" t="s">
        <v>135</v>
      </c>
      <c r="E268" s="213" t="s">
        <v>5</v>
      </c>
      <c r="F268" s="214" t="s">
        <v>339</v>
      </c>
      <c r="H268" s="215">
        <v>9</v>
      </c>
      <c r="I268" s="216"/>
      <c r="L268" s="212"/>
      <c r="M268" s="217"/>
      <c r="N268" s="218"/>
      <c r="O268" s="218"/>
      <c r="P268" s="218"/>
      <c r="Q268" s="218"/>
      <c r="R268" s="218"/>
      <c r="S268" s="218"/>
      <c r="T268" s="219"/>
      <c r="AT268" s="213" t="s">
        <v>135</v>
      </c>
      <c r="AU268" s="213" t="s">
        <v>80</v>
      </c>
      <c r="AV268" s="11" t="s">
        <v>80</v>
      </c>
      <c r="AW268" s="11" t="s">
        <v>34</v>
      </c>
      <c r="AX268" s="11" t="s">
        <v>78</v>
      </c>
      <c r="AY268" s="213" t="s">
        <v>123</v>
      </c>
    </row>
    <row r="269" s="1" customFormat="1" ht="25.5" customHeight="1">
      <c r="B269" s="195"/>
      <c r="C269" s="196" t="s">
        <v>340</v>
      </c>
      <c r="D269" s="196" t="s">
        <v>126</v>
      </c>
      <c r="E269" s="197" t="s">
        <v>341</v>
      </c>
      <c r="F269" s="198" t="s">
        <v>342</v>
      </c>
      <c r="G269" s="199" t="s">
        <v>188</v>
      </c>
      <c r="H269" s="200">
        <v>0.313</v>
      </c>
      <c r="I269" s="201"/>
      <c r="J269" s="202">
        <f>ROUND(I269*H269,2)</f>
        <v>0</v>
      </c>
      <c r="K269" s="198" t="s">
        <v>130</v>
      </c>
      <c r="L269" s="45"/>
      <c r="M269" s="203" t="s">
        <v>5</v>
      </c>
      <c r="N269" s="204" t="s">
        <v>41</v>
      </c>
      <c r="O269" s="46"/>
      <c r="P269" s="205">
        <f>O269*H269</f>
        <v>0</v>
      </c>
      <c r="Q269" s="205">
        <v>0.00025999999999999998</v>
      </c>
      <c r="R269" s="205">
        <f>Q269*H269</f>
        <v>8.1379999999999997E-05</v>
      </c>
      <c r="S269" s="205">
        <v>0</v>
      </c>
      <c r="T269" s="206">
        <f>S269*H269</f>
        <v>0</v>
      </c>
      <c r="AR269" s="23" t="s">
        <v>260</v>
      </c>
      <c r="AT269" s="23" t="s">
        <v>126</v>
      </c>
      <c r="AU269" s="23" t="s">
        <v>80</v>
      </c>
      <c r="AY269" s="23" t="s">
        <v>123</v>
      </c>
      <c r="BE269" s="207">
        <f>IF(N269="základní",J269,0)</f>
        <v>0</v>
      </c>
      <c r="BF269" s="207">
        <f>IF(N269="snížená",J269,0)</f>
        <v>0</v>
      </c>
      <c r="BG269" s="207">
        <f>IF(N269="zákl. přenesená",J269,0)</f>
        <v>0</v>
      </c>
      <c r="BH269" s="207">
        <f>IF(N269="sníž. přenesená",J269,0)</f>
        <v>0</v>
      </c>
      <c r="BI269" s="207">
        <f>IF(N269="nulová",J269,0)</f>
        <v>0</v>
      </c>
      <c r="BJ269" s="23" t="s">
        <v>78</v>
      </c>
      <c r="BK269" s="207">
        <f>ROUND(I269*H269,2)</f>
        <v>0</v>
      </c>
      <c r="BL269" s="23" t="s">
        <v>260</v>
      </c>
      <c r="BM269" s="23" t="s">
        <v>343</v>
      </c>
    </row>
    <row r="270" s="1" customFormat="1">
      <c r="B270" s="45"/>
      <c r="D270" s="208" t="s">
        <v>133</v>
      </c>
      <c r="F270" s="209" t="s">
        <v>344</v>
      </c>
      <c r="I270" s="210"/>
      <c r="L270" s="45"/>
      <c r="M270" s="211"/>
      <c r="N270" s="46"/>
      <c r="O270" s="46"/>
      <c r="P270" s="46"/>
      <c r="Q270" s="46"/>
      <c r="R270" s="46"/>
      <c r="S270" s="46"/>
      <c r="T270" s="84"/>
      <c r="AT270" s="23" t="s">
        <v>133</v>
      </c>
      <c r="AU270" s="23" t="s">
        <v>80</v>
      </c>
    </row>
    <row r="271" s="11" customFormat="1">
      <c r="B271" s="212"/>
      <c r="D271" s="208" t="s">
        <v>135</v>
      </c>
      <c r="E271" s="213" t="s">
        <v>5</v>
      </c>
      <c r="F271" s="214" t="s">
        <v>345</v>
      </c>
      <c r="H271" s="215">
        <v>0.313</v>
      </c>
      <c r="I271" s="216"/>
      <c r="L271" s="212"/>
      <c r="M271" s="217"/>
      <c r="N271" s="218"/>
      <c r="O271" s="218"/>
      <c r="P271" s="218"/>
      <c r="Q271" s="218"/>
      <c r="R271" s="218"/>
      <c r="S271" s="218"/>
      <c r="T271" s="219"/>
      <c r="AT271" s="213" t="s">
        <v>135</v>
      </c>
      <c r="AU271" s="213" t="s">
        <v>80</v>
      </c>
      <c r="AV271" s="11" t="s">
        <v>80</v>
      </c>
      <c r="AW271" s="11" t="s">
        <v>34</v>
      </c>
      <c r="AX271" s="11" t="s">
        <v>78</v>
      </c>
      <c r="AY271" s="213" t="s">
        <v>123</v>
      </c>
    </row>
    <row r="272" s="1" customFormat="1" ht="16.5" customHeight="1">
      <c r="B272" s="195"/>
      <c r="C272" s="230" t="s">
        <v>346</v>
      </c>
      <c r="D272" s="230" t="s">
        <v>347</v>
      </c>
      <c r="E272" s="231" t="s">
        <v>348</v>
      </c>
      <c r="F272" s="232" t="s">
        <v>349</v>
      </c>
      <c r="G272" s="233" t="s">
        <v>169</v>
      </c>
      <c r="H272" s="234">
        <v>1</v>
      </c>
      <c r="I272" s="235"/>
      <c r="J272" s="236">
        <f>ROUND(I272*H272,2)</f>
        <v>0</v>
      </c>
      <c r="K272" s="232" t="s">
        <v>5</v>
      </c>
      <c r="L272" s="237"/>
      <c r="M272" s="238" t="s">
        <v>5</v>
      </c>
      <c r="N272" s="239" t="s">
        <v>41</v>
      </c>
      <c r="O272" s="46"/>
      <c r="P272" s="205">
        <f>O272*H272</f>
        <v>0</v>
      </c>
      <c r="Q272" s="205">
        <v>0</v>
      </c>
      <c r="R272" s="205">
        <f>Q272*H272</f>
        <v>0</v>
      </c>
      <c r="S272" s="205">
        <v>0</v>
      </c>
      <c r="T272" s="206">
        <f>S272*H272</f>
        <v>0</v>
      </c>
      <c r="AR272" s="23" t="s">
        <v>350</v>
      </c>
      <c r="AT272" s="23" t="s">
        <v>347</v>
      </c>
      <c r="AU272" s="23" t="s">
        <v>80</v>
      </c>
      <c r="AY272" s="23" t="s">
        <v>123</v>
      </c>
      <c r="BE272" s="207">
        <f>IF(N272="základní",J272,0)</f>
        <v>0</v>
      </c>
      <c r="BF272" s="207">
        <f>IF(N272="snížená",J272,0)</f>
        <v>0</v>
      </c>
      <c r="BG272" s="207">
        <f>IF(N272="zákl. přenesená",J272,0)</f>
        <v>0</v>
      </c>
      <c r="BH272" s="207">
        <f>IF(N272="sníž. přenesená",J272,0)</f>
        <v>0</v>
      </c>
      <c r="BI272" s="207">
        <f>IF(N272="nulová",J272,0)</f>
        <v>0</v>
      </c>
      <c r="BJ272" s="23" t="s">
        <v>78</v>
      </c>
      <c r="BK272" s="207">
        <f>ROUND(I272*H272,2)</f>
        <v>0</v>
      </c>
      <c r="BL272" s="23" t="s">
        <v>260</v>
      </c>
      <c r="BM272" s="23" t="s">
        <v>351</v>
      </c>
    </row>
    <row r="273" s="1" customFormat="1">
      <c r="B273" s="45"/>
      <c r="D273" s="208" t="s">
        <v>133</v>
      </c>
      <c r="F273" s="209" t="s">
        <v>349</v>
      </c>
      <c r="I273" s="210"/>
      <c r="L273" s="45"/>
      <c r="M273" s="211"/>
      <c r="N273" s="46"/>
      <c r="O273" s="46"/>
      <c r="P273" s="46"/>
      <c r="Q273" s="46"/>
      <c r="R273" s="46"/>
      <c r="S273" s="46"/>
      <c r="T273" s="84"/>
      <c r="AT273" s="23" t="s">
        <v>133</v>
      </c>
      <c r="AU273" s="23" t="s">
        <v>80</v>
      </c>
    </row>
    <row r="274" s="1" customFormat="1" ht="25.5" customHeight="1">
      <c r="B274" s="195"/>
      <c r="C274" s="196" t="s">
        <v>352</v>
      </c>
      <c r="D274" s="196" t="s">
        <v>126</v>
      </c>
      <c r="E274" s="197" t="s">
        <v>353</v>
      </c>
      <c r="F274" s="198" t="s">
        <v>354</v>
      </c>
      <c r="G274" s="199" t="s">
        <v>188</v>
      </c>
      <c r="H274" s="200">
        <v>41.531999999999996</v>
      </c>
      <c r="I274" s="201"/>
      <c r="J274" s="202">
        <f>ROUND(I274*H274,2)</f>
        <v>0</v>
      </c>
      <c r="K274" s="198" t="s">
        <v>130</v>
      </c>
      <c r="L274" s="45"/>
      <c r="M274" s="203" t="s">
        <v>5</v>
      </c>
      <c r="N274" s="204" t="s">
        <v>41</v>
      </c>
      <c r="O274" s="46"/>
      <c r="P274" s="205">
        <f>O274*H274</f>
        <v>0</v>
      </c>
      <c r="Q274" s="205">
        <v>0.00027</v>
      </c>
      <c r="R274" s="205">
        <f>Q274*H274</f>
        <v>0.011213639999999999</v>
      </c>
      <c r="S274" s="205">
        <v>0</v>
      </c>
      <c r="T274" s="206">
        <f>S274*H274</f>
        <v>0</v>
      </c>
      <c r="AR274" s="23" t="s">
        <v>260</v>
      </c>
      <c r="AT274" s="23" t="s">
        <v>126</v>
      </c>
      <c r="AU274" s="23" t="s">
        <v>80</v>
      </c>
      <c r="AY274" s="23" t="s">
        <v>123</v>
      </c>
      <c r="BE274" s="207">
        <f>IF(N274="základní",J274,0)</f>
        <v>0</v>
      </c>
      <c r="BF274" s="207">
        <f>IF(N274="snížená",J274,0)</f>
        <v>0</v>
      </c>
      <c r="BG274" s="207">
        <f>IF(N274="zákl. přenesená",J274,0)</f>
        <v>0</v>
      </c>
      <c r="BH274" s="207">
        <f>IF(N274="sníž. přenesená",J274,0)</f>
        <v>0</v>
      </c>
      <c r="BI274" s="207">
        <f>IF(N274="nulová",J274,0)</f>
        <v>0</v>
      </c>
      <c r="BJ274" s="23" t="s">
        <v>78</v>
      </c>
      <c r="BK274" s="207">
        <f>ROUND(I274*H274,2)</f>
        <v>0</v>
      </c>
      <c r="BL274" s="23" t="s">
        <v>260</v>
      </c>
      <c r="BM274" s="23" t="s">
        <v>355</v>
      </c>
    </row>
    <row r="275" s="1" customFormat="1">
      <c r="B275" s="45"/>
      <c r="D275" s="208" t="s">
        <v>133</v>
      </c>
      <c r="F275" s="209" t="s">
        <v>356</v>
      </c>
      <c r="I275" s="210"/>
      <c r="L275" s="45"/>
      <c r="M275" s="211"/>
      <c r="N275" s="46"/>
      <c r="O275" s="46"/>
      <c r="P275" s="46"/>
      <c r="Q275" s="46"/>
      <c r="R275" s="46"/>
      <c r="S275" s="46"/>
      <c r="T275" s="84"/>
      <c r="AT275" s="23" t="s">
        <v>133</v>
      </c>
      <c r="AU275" s="23" t="s">
        <v>80</v>
      </c>
    </row>
    <row r="276" s="11" customFormat="1">
      <c r="B276" s="212"/>
      <c r="D276" s="208" t="s">
        <v>135</v>
      </c>
      <c r="E276" s="213" t="s">
        <v>5</v>
      </c>
      <c r="F276" s="214" t="s">
        <v>230</v>
      </c>
      <c r="H276" s="215">
        <v>7.2800000000000002</v>
      </c>
      <c r="I276" s="216"/>
      <c r="L276" s="212"/>
      <c r="M276" s="217"/>
      <c r="N276" s="218"/>
      <c r="O276" s="218"/>
      <c r="P276" s="218"/>
      <c r="Q276" s="218"/>
      <c r="R276" s="218"/>
      <c r="S276" s="218"/>
      <c r="T276" s="219"/>
      <c r="AT276" s="213" t="s">
        <v>135</v>
      </c>
      <c r="AU276" s="213" t="s">
        <v>80</v>
      </c>
      <c r="AV276" s="11" t="s">
        <v>80</v>
      </c>
      <c r="AW276" s="11" t="s">
        <v>34</v>
      </c>
      <c r="AX276" s="11" t="s">
        <v>70</v>
      </c>
      <c r="AY276" s="213" t="s">
        <v>123</v>
      </c>
    </row>
    <row r="277" s="11" customFormat="1">
      <c r="B277" s="212"/>
      <c r="D277" s="208" t="s">
        <v>135</v>
      </c>
      <c r="E277" s="213" t="s">
        <v>5</v>
      </c>
      <c r="F277" s="214" t="s">
        <v>202</v>
      </c>
      <c r="H277" s="215">
        <v>1.716</v>
      </c>
      <c r="I277" s="216"/>
      <c r="L277" s="212"/>
      <c r="M277" s="217"/>
      <c r="N277" s="218"/>
      <c r="O277" s="218"/>
      <c r="P277" s="218"/>
      <c r="Q277" s="218"/>
      <c r="R277" s="218"/>
      <c r="S277" s="218"/>
      <c r="T277" s="219"/>
      <c r="AT277" s="213" t="s">
        <v>135</v>
      </c>
      <c r="AU277" s="213" t="s">
        <v>80</v>
      </c>
      <c r="AV277" s="11" t="s">
        <v>80</v>
      </c>
      <c r="AW277" s="11" t="s">
        <v>34</v>
      </c>
      <c r="AX277" s="11" t="s">
        <v>70</v>
      </c>
      <c r="AY277" s="213" t="s">
        <v>123</v>
      </c>
    </row>
    <row r="278" s="11" customFormat="1">
      <c r="B278" s="212"/>
      <c r="D278" s="208" t="s">
        <v>135</v>
      </c>
      <c r="E278" s="213" t="s">
        <v>5</v>
      </c>
      <c r="F278" s="214" t="s">
        <v>214</v>
      </c>
      <c r="H278" s="215">
        <v>4</v>
      </c>
      <c r="I278" s="216"/>
      <c r="L278" s="212"/>
      <c r="M278" s="217"/>
      <c r="N278" s="218"/>
      <c r="O278" s="218"/>
      <c r="P278" s="218"/>
      <c r="Q278" s="218"/>
      <c r="R278" s="218"/>
      <c r="S278" s="218"/>
      <c r="T278" s="219"/>
      <c r="AT278" s="213" t="s">
        <v>135</v>
      </c>
      <c r="AU278" s="213" t="s">
        <v>80</v>
      </c>
      <c r="AV278" s="11" t="s">
        <v>80</v>
      </c>
      <c r="AW278" s="11" t="s">
        <v>34</v>
      </c>
      <c r="AX278" s="11" t="s">
        <v>70</v>
      </c>
      <c r="AY278" s="213" t="s">
        <v>123</v>
      </c>
    </row>
    <row r="279" s="11" customFormat="1">
      <c r="B279" s="212"/>
      <c r="D279" s="208" t="s">
        <v>135</v>
      </c>
      <c r="E279" s="213" t="s">
        <v>5</v>
      </c>
      <c r="F279" s="214" t="s">
        <v>215</v>
      </c>
      <c r="H279" s="215">
        <v>4</v>
      </c>
      <c r="I279" s="216"/>
      <c r="L279" s="212"/>
      <c r="M279" s="217"/>
      <c r="N279" s="218"/>
      <c r="O279" s="218"/>
      <c r="P279" s="218"/>
      <c r="Q279" s="218"/>
      <c r="R279" s="218"/>
      <c r="S279" s="218"/>
      <c r="T279" s="219"/>
      <c r="AT279" s="213" t="s">
        <v>135</v>
      </c>
      <c r="AU279" s="213" t="s">
        <v>80</v>
      </c>
      <c r="AV279" s="11" t="s">
        <v>80</v>
      </c>
      <c r="AW279" s="11" t="s">
        <v>34</v>
      </c>
      <c r="AX279" s="11" t="s">
        <v>70</v>
      </c>
      <c r="AY279" s="213" t="s">
        <v>123</v>
      </c>
    </row>
    <row r="280" s="11" customFormat="1">
      <c r="B280" s="212"/>
      <c r="D280" s="208" t="s">
        <v>135</v>
      </c>
      <c r="E280" s="213" t="s">
        <v>5</v>
      </c>
      <c r="F280" s="214" t="s">
        <v>233</v>
      </c>
      <c r="H280" s="215">
        <v>5.4379999999999997</v>
      </c>
      <c r="I280" s="216"/>
      <c r="L280" s="212"/>
      <c r="M280" s="217"/>
      <c r="N280" s="218"/>
      <c r="O280" s="218"/>
      <c r="P280" s="218"/>
      <c r="Q280" s="218"/>
      <c r="R280" s="218"/>
      <c r="S280" s="218"/>
      <c r="T280" s="219"/>
      <c r="AT280" s="213" t="s">
        <v>135</v>
      </c>
      <c r="AU280" s="213" t="s">
        <v>80</v>
      </c>
      <c r="AV280" s="11" t="s">
        <v>80</v>
      </c>
      <c r="AW280" s="11" t="s">
        <v>34</v>
      </c>
      <c r="AX280" s="11" t="s">
        <v>70</v>
      </c>
      <c r="AY280" s="213" t="s">
        <v>123</v>
      </c>
    </row>
    <row r="281" s="11" customFormat="1">
      <c r="B281" s="212"/>
      <c r="D281" s="208" t="s">
        <v>135</v>
      </c>
      <c r="E281" s="213" t="s">
        <v>5</v>
      </c>
      <c r="F281" s="214" t="s">
        <v>216</v>
      </c>
      <c r="H281" s="215">
        <v>5.1600000000000001</v>
      </c>
      <c r="I281" s="216"/>
      <c r="L281" s="212"/>
      <c r="M281" s="217"/>
      <c r="N281" s="218"/>
      <c r="O281" s="218"/>
      <c r="P281" s="218"/>
      <c r="Q281" s="218"/>
      <c r="R281" s="218"/>
      <c r="S281" s="218"/>
      <c r="T281" s="219"/>
      <c r="AT281" s="213" t="s">
        <v>135</v>
      </c>
      <c r="AU281" s="213" t="s">
        <v>80</v>
      </c>
      <c r="AV281" s="11" t="s">
        <v>80</v>
      </c>
      <c r="AW281" s="11" t="s">
        <v>34</v>
      </c>
      <c r="AX281" s="11" t="s">
        <v>70</v>
      </c>
      <c r="AY281" s="213" t="s">
        <v>123</v>
      </c>
    </row>
    <row r="282" s="11" customFormat="1">
      <c r="B282" s="212"/>
      <c r="D282" s="208" t="s">
        <v>135</v>
      </c>
      <c r="E282" s="213" t="s">
        <v>5</v>
      </c>
      <c r="F282" s="214" t="s">
        <v>235</v>
      </c>
      <c r="H282" s="215">
        <v>8.4380000000000006</v>
      </c>
      <c r="I282" s="216"/>
      <c r="L282" s="212"/>
      <c r="M282" s="217"/>
      <c r="N282" s="218"/>
      <c r="O282" s="218"/>
      <c r="P282" s="218"/>
      <c r="Q282" s="218"/>
      <c r="R282" s="218"/>
      <c r="S282" s="218"/>
      <c r="T282" s="219"/>
      <c r="AT282" s="213" t="s">
        <v>135</v>
      </c>
      <c r="AU282" s="213" t="s">
        <v>80</v>
      </c>
      <c r="AV282" s="11" t="s">
        <v>80</v>
      </c>
      <c r="AW282" s="11" t="s">
        <v>34</v>
      </c>
      <c r="AX282" s="11" t="s">
        <v>70</v>
      </c>
      <c r="AY282" s="213" t="s">
        <v>123</v>
      </c>
    </row>
    <row r="283" s="11" customFormat="1">
      <c r="B283" s="212"/>
      <c r="D283" s="208" t="s">
        <v>135</v>
      </c>
      <c r="E283" s="213" t="s">
        <v>5</v>
      </c>
      <c r="F283" s="214" t="s">
        <v>236</v>
      </c>
      <c r="H283" s="215">
        <v>5.5</v>
      </c>
      <c r="I283" s="216"/>
      <c r="L283" s="212"/>
      <c r="M283" s="217"/>
      <c r="N283" s="218"/>
      <c r="O283" s="218"/>
      <c r="P283" s="218"/>
      <c r="Q283" s="218"/>
      <c r="R283" s="218"/>
      <c r="S283" s="218"/>
      <c r="T283" s="219"/>
      <c r="AT283" s="213" t="s">
        <v>135</v>
      </c>
      <c r="AU283" s="213" t="s">
        <v>80</v>
      </c>
      <c r="AV283" s="11" t="s">
        <v>80</v>
      </c>
      <c r="AW283" s="11" t="s">
        <v>34</v>
      </c>
      <c r="AX283" s="11" t="s">
        <v>70</v>
      </c>
      <c r="AY283" s="213" t="s">
        <v>123</v>
      </c>
    </row>
    <row r="284" s="12" customFormat="1">
      <c r="B284" s="220"/>
      <c r="D284" s="208" t="s">
        <v>135</v>
      </c>
      <c r="E284" s="221" t="s">
        <v>5</v>
      </c>
      <c r="F284" s="222" t="s">
        <v>157</v>
      </c>
      <c r="H284" s="223">
        <v>41.531999999999996</v>
      </c>
      <c r="I284" s="224"/>
      <c r="L284" s="220"/>
      <c r="M284" s="225"/>
      <c r="N284" s="226"/>
      <c r="O284" s="226"/>
      <c r="P284" s="226"/>
      <c r="Q284" s="226"/>
      <c r="R284" s="226"/>
      <c r="S284" s="226"/>
      <c r="T284" s="227"/>
      <c r="AT284" s="221" t="s">
        <v>135</v>
      </c>
      <c r="AU284" s="221" t="s">
        <v>80</v>
      </c>
      <c r="AV284" s="12" t="s">
        <v>131</v>
      </c>
      <c r="AW284" s="12" t="s">
        <v>34</v>
      </c>
      <c r="AX284" s="12" t="s">
        <v>78</v>
      </c>
      <c r="AY284" s="221" t="s">
        <v>123</v>
      </c>
    </row>
    <row r="285" s="1" customFormat="1" ht="25.5" customHeight="1">
      <c r="B285" s="195"/>
      <c r="C285" s="196" t="s">
        <v>350</v>
      </c>
      <c r="D285" s="196" t="s">
        <v>126</v>
      </c>
      <c r="E285" s="197" t="s">
        <v>357</v>
      </c>
      <c r="F285" s="198" t="s">
        <v>358</v>
      </c>
      <c r="G285" s="199" t="s">
        <v>188</v>
      </c>
      <c r="H285" s="200">
        <v>16.629999999999999</v>
      </c>
      <c r="I285" s="201"/>
      <c r="J285" s="202">
        <f>ROUND(I285*H285,2)</f>
        <v>0</v>
      </c>
      <c r="K285" s="198" t="s">
        <v>130</v>
      </c>
      <c r="L285" s="45"/>
      <c r="M285" s="203" t="s">
        <v>5</v>
      </c>
      <c r="N285" s="204" t="s">
        <v>41</v>
      </c>
      <c r="O285" s="46"/>
      <c r="P285" s="205">
        <f>O285*H285</f>
        <v>0</v>
      </c>
      <c r="Q285" s="205">
        <v>0.00025999999999999998</v>
      </c>
      <c r="R285" s="205">
        <f>Q285*H285</f>
        <v>0.0043237999999999992</v>
      </c>
      <c r="S285" s="205">
        <v>0</v>
      </c>
      <c r="T285" s="206">
        <f>S285*H285</f>
        <v>0</v>
      </c>
      <c r="AR285" s="23" t="s">
        <v>260</v>
      </c>
      <c r="AT285" s="23" t="s">
        <v>126</v>
      </c>
      <c r="AU285" s="23" t="s">
        <v>80</v>
      </c>
      <c r="AY285" s="23" t="s">
        <v>123</v>
      </c>
      <c r="BE285" s="207">
        <f>IF(N285="základní",J285,0)</f>
        <v>0</v>
      </c>
      <c r="BF285" s="207">
        <f>IF(N285="snížená",J285,0)</f>
        <v>0</v>
      </c>
      <c r="BG285" s="207">
        <f>IF(N285="zákl. přenesená",J285,0)</f>
        <v>0</v>
      </c>
      <c r="BH285" s="207">
        <f>IF(N285="sníž. přenesená",J285,0)</f>
        <v>0</v>
      </c>
      <c r="BI285" s="207">
        <f>IF(N285="nulová",J285,0)</f>
        <v>0</v>
      </c>
      <c r="BJ285" s="23" t="s">
        <v>78</v>
      </c>
      <c r="BK285" s="207">
        <f>ROUND(I285*H285,2)</f>
        <v>0</v>
      </c>
      <c r="BL285" s="23" t="s">
        <v>260</v>
      </c>
      <c r="BM285" s="23" t="s">
        <v>359</v>
      </c>
    </row>
    <row r="286" s="1" customFormat="1">
      <c r="B286" s="45"/>
      <c r="D286" s="208" t="s">
        <v>133</v>
      </c>
      <c r="F286" s="209" t="s">
        <v>360</v>
      </c>
      <c r="I286" s="210"/>
      <c r="L286" s="45"/>
      <c r="M286" s="211"/>
      <c r="N286" s="46"/>
      <c r="O286" s="46"/>
      <c r="P286" s="46"/>
      <c r="Q286" s="46"/>
      <c r="R286" s="46"/>
      <c r="S286" s="46"/>
      <c r="T286" s="84"/>
      <c r="AT286" s="23" t="s">
        <v>133</v>
      </c>
      <c r="AU286" s="23" t="s">
        <v>80</v>
      </c>
    </row>
    <row r="287" s="11" customFormat="1">
      <c r="B287" s="212"/>
      <c r="D287" s="208" t="s">
        <v>135</v>
      </c>
      <c r="E287" s="213" t="s">
        <v>5</v>
      </c>
      <c r="F287" s="214" t="s">
        <v>207</v>
      </c>
      <c r="H287" s="215">
        <v>1.3600000000000001</v>
      </c>
      <c r="I287" s="216"/>
      <c r="L287" s="212"/>
      <c r="M287" s="217"/>
      <c r="N287" s="218"/>
      <c r="O287" s="218"/>
      <c r="P287" s="218"/>
      <c r="Q287" s="218"/>
      <c r="R287" s="218"/>
      <c r="S287" s="218"/>
      <c r="T287" s="219"/>
      <c r="AT287" s="213" t="s">
        <v>135</v>
      </c>
      <c r="AU287" s="213" t="s">
        <v>80</v>
      </c>
      <c r="AV287" s="11" t="s">
        <v>80</v>
      </c>
      <c r="AW287" s="11" t="s">
        <v>34</v>
      </c>
      <c r="AX287" s="11" t="s">
        <v>70</v>
      </c>
      <c r="AY287" s="213" t="s">
        <v>123</v>
      </c>
    </row>
    <row r="288" s="11" customFormat="1">
      <c r="B288" s="212"/>
      <c r="D288" s="208" t="s">
        <v>135</v>
      </c>
      <c r="E288" s="213" t="s">
        <v>5</v>
      </c>
      <c r="F288" s="214" t="s">
        <v>222</v>
      </c>
      <c r="H288" s="215">
        <v>13.75</v>
      </c>
      <c r="I288" s="216"/>
      <c r="L288" s="212"/>
      <c r="M288" s="217"/>
      <c r="N288" s="218"/>
      <c r="O288" s="218"/>
      <c r="P288" s="218"/>
      <c r="Q288" s="218"/>
      <c r="R288" s="218"/>
      <c r="S288" s="218"/>
      <c r="T288" s="219"/>
      <c r="AT288" s="213" t="s">
        <v>135</v>
      </c>
      <c r="AU288" s="213" t="s">
        <v>80</v>
      </c>
      <c r="AV288" s="11" t="s">
        <v>80</v>
      </c>
      <c r="AW288" s="11" t="s">
        <v>34</v>
      </c>
      <c r="AX288" s="11" t="s">
        <v>70</v>
      </c>
      <c r="AY288" s="213" t="s">
        <v>123</v>
      </c>
    </row>
    <row r="289" s="11" customFormat="1">
      <c r="B289" s="212"/>
      <c r="D289" s="208" t="s">
        <v>135</v>
      </c>
      <c r="E289" s="213" t="s">
        <v>5</v>
      </c>
      <c r="F289" s="214" t="s">
        <v>208</v>
      </c>
      <c r="H289" s="215">
        <v>1.52</v>
      </c>
      <c r="I289" s="216"/>
      <c r="L289" s="212"/>
      <c r="M289" s="217"/>
      <c r="N289" s="218"/>
      <c r="O289" s="218"/>
      <c r="P289" s="218"/>
      <c r="Q289" s="218"/>
      <c r="R289" s="218"/>
      <c r="S289" s="218"/>
      <c r="T289" s="219"/>
      <c r="AT289" s="213" t="s">
        <v>135</v>
      </c>
      <c r="AU289" s="213" t="s">
        <v>80</v>
      </c>
      <c r="AV289" s="11" t="s">
        <v>80</v>
      </c>
      <c r="AW289" s="11" t="s">
        <v>34</v>
      </c>
      <c r="AX289" s="11" t="s">
        <v>70</v>
      </c>
      <c r="AY289" s="213" t="s">
        <v>123</v>
      </c>
    </row>
    <row r="290" s="12" customFormat="1">
      <c r="B290" s="220"/>
      <c r="D290" s="208" t="s">
        <v>135</v>
      </c>
      <c r="E290" s="221" t="s">
        <v>5</v>
      </c>
      <c r="F290" s="222" t="s">
        <v>157</v>
      </c>
      <c r="H290" s="223">
        <v>16.629999999999999</v>
      </c>
      <c r="I290" s="224"/>
      <c r="L290" s="220"/>
      <c r="M290" s="225"/>
      <c r="N290" s="226"/>
      <c r="O290" s="226"/>
      <c r="P290" s="226"/>
      <c r="Q290" s="226"/>
      <c r="R290" s="226"/>
      <c r="S290" s="226"/>
      <c r="T290" s="227"/>
      <c r="AT290" s="221" t="s">
        <v>135</v>
      </c>
      <c r="AU290" s="221" t="s">
        <v>80</v>
      </c>
      <c r="AV290" s="12" t="s">
        <v>131</v>
      </c>
      <c r="AW290" s="12" t="s">
        <v>34</v>
      </c>
      <c r="AX290" s="12" t="s">
        <v>78</v>
      </c>
      <c r="AY290" s="221" t="s">
        <v>123</v>
      </c>
    </row>
    <row r="291" s="1" customFormat="1" ht="25.5" customHeight="1">
      <c r="B291" s="195"/>
      <c r="C291" s="196" t="s">
        <v>361</v>
      </c>
      <c r="D291" s="196" t="s">
        <v>126</v>
      </c>
      <c r="E291" s="197" t="s">
        <v>362</v>
      </c>
      <c r="F291" s="198" t="s">
        <v>363</v>
      </c>
      <c r="G291" s="199" t="s">
        <v>188</v>
      </c>
      <c r="H291" s="200">
        <v>239.38300000000001</v>
      </c>
      <c r="I291" s="201"/>
      <c r="J291" s="202">
        <f>ROUND(I291*H291,2)</f>
        <v>0</v>
      </c>
      <c r="K291" s="198" t="s">
        <v>130</v>
      </c>
      <c r="L291" s="45"/>
      <c r="M291" s="203" t="s">
        <v>5</v>
      </c>
      <c r="N291" s="204" t="s">
        <v>41</v>
      </c>
      <c r="O291" s="46"/>
      <c r="P291" s="205">
        <f>O291*H291</f>
        <v>0</v>
      </c>
      <c r="Q291" s="205">
        <v>0.00027</v>
      </c>
      <c r="R291" s="205">
        <f>Q291*H291</f>
        <v>0.064633410000000002</v>
      </c>
      <c r="S291" s="205">
        <v>0</v>
      </c>
      <c r="T291" s="206">
        <f>S291*H291</f>
        <v>0</v>
      </c>
      <c r="AR291" s="23" t="s">
        <v>260</v>
      </c>
      <c r="AT291" s="23" t="s">
        <v>126</v>
      </c>
      <c r="AU291" s="23" t="s">
        <v>80</v>
      </c>
      <c r="AY291" s="23" t="s">
        <v>123</v>
      </c>
      <c r="BE291" s="207">
        <f>IF(N291="základní",J291,0)</f>
        <v>0</v>
      </c>
      <c r="BF291" s="207">
        <f>IF(N291="snížená",J291,0)</f>
        <v>0</v>
      </c>
      <c r="BG291" s="207">
        <f>IF(N291="zákl. přenesená",J291,0)</f>
        <v>0</v>
      </c>
      <c r="BH291" s="207">
        <f>IF(N291="sníž. přenesená",J291,0)</f>
        <v>0</v>
      </c>
      <c r="BI291" s="207">
        <f>IF(N291="nulová",J291,0)</f>
        <v>0</v>
      </c>
      <c r="BJ291" s="23" t="s">
        <v>78</v>
      </c>
      <c r="BK291" s="207">
        <f>ROUND(I291*H291,2)</f>
        <v>0</v>
      </c>
      <c r="BL291" s="23" t="s">
        <v>260</v>
      </c>
      <c r="BM291" s="23" t="s">
        <v>364</v>
      </c>
    </row>
    <row r="292" s="1" customFormat="1">
      <c r="B292" s="45"/>
      <c r="D292" s="208" t="s">
        <v>133</v>
      </c>
      <c r="F292" s="209" t="s">
        <v>365</v>
      </c>
      <c r="I292" s="210"/>
      <c r="L292" s="45"/>
      <c r="M292" s="211"/>
      <c r="N292" s="46"/>
      <c r="O292" s="46"/>
      <c r="P292" s="46"/>
      <c r="Q292" s="46"/>
      <c r="R292" s="46"/>
      <c r="S292" s="46"/>
      <c r="T292" s="84"/>
      <c r="AT292" s="23" t="s">
        <v>133</v>
      </c>
      <c r="AU292" s="23" t="s">
        <v>80</v>
      </c>
    </row>
    <row r="293" s="11" customFormat="1">
      <c r="B293" s="212"/>
      <c r="D293" s="208" t="s">
        <v>135</v>
      </c>
      <c r="E293" s="213" t="s">
        <v>5</v>
      </c>
      <c r="F293" s="214" t="s">
        <v>223</v>
      </c>
      <c r="H293" s="215">
        <v>36.299999999999997</v>
      </c>
      <c r="I293" s="216"/>
      <c r="L293" s="212"/>
      <c r="M293" s="217"/>
      <c r="N293" s="218"/>
      <c r="O293" s="218"/>
      <c r="P293" s="218"/>
      <c r="Q293" s="218"/>
      <c r="R293" s="218"/>
      <c r="S293" s="218"/>
      <c r="T293" s="219"/>
      <c r="AT293" s="213" t="s">
        <v>135</v>
      </c>
      <c r="AU293" s="213" t="s">
        <v>80</v>
      </c>
      <c r="AV293" s="11" t="s">
        <v>80</v>
      </c>
      <c r="AW293" s="11" t="s">
        <v>34</v>
      </c>
      <c r="AX293" s="11" t="s">
        <v>70</v>
      </c>
      <c r="AY293" s="213" t="s">
        <v>123</v>
      </c>
    </row>
    <row r="294" s="11" customFormat="1">
      <c r="B294" s="212"/>
      <c r="D294" s="208" t="s">
        <v>135</v>
      </c>
      <c r="E294" s="213" t="s">
        <v>5</v>
      </c>
      <c r="F294" s="214" t="s">
        <v>224</v>
      </c>
      <c r="H294" s="215">
        <v>25.193999999999999</v>
      </c>
      <c r="I294" s="216"/>
      <c r="L294" s="212"/>
      <c r="M294" s="217"/>
      <c r="N294" s="218"/>
      <c r="O294" s="218"/>
      <c r="P294" s="218"/>
      <c r="Q294" s="218"/>
      <c r="R294" s="218"/>
      <c r="S294" s="218"/>
      <c r="T294" s="219"/>
      <c r="AT294" s="213" t="s">
        <v>135</v>
      </c>
      <c r="AU294" s="213" t="s">
        <v>80</v>
      </c>
      <c r="AV294" s="11" t="s">
        <v>80</v>
      </c>
      <c r="AW294" s="11" t="s">
        <v>34</v>
      </c>
      <c r="AX294" s="11" t="s">
        <v>70</v>
      </c>
      <c r="AY294" s="213" t="s">
        <v>123</v>
      </c>
    </row>
    <row r="295" s="11" customFormat="1">
      <c r="B295" s="212"/>
      <c r="D295" s="208" t="s">
        <v>135</v>
      </c>
      <c r="E295" s="213" t="s">
        <v>5</v>
      </c>
      <c r="F295" s="214" t="s">
        <v>226</v>
      </c>
      <c r="H295" s="215">
        <v>38.622</v>
      </c>
      <c r="I295" s="216"/>
      <c r="L295" s="212"/>
      <c r="M295" s="217"/>
      <c r="N295" s="218"/>
      <c r="O295" s="218"/>
      <c r="P295" s="218"/>
      <c r="Q295" s="218"/>
      <c r="R295" s="218"/>
      <c r="S295" s="218"/>
      <c r="T295" s="219"/>
      <c r="AT295" s="213" t="s">
        <v>135</v>
      </c>
      <c r="AU295" s="213" t="s">
        <v>80</v>
      </c>
      <c r="AV295" s="11" t="s">
        <v>80</v>
      </c>
      <c r="AW295" s="11" t="s">
        <v>34</v>
      </c>
      <c r="AX295" s="11" t="s">
        <v>70</v>
      </c>
      <c r="AY295" s="213" t="s">
        <v>123</v>
      </c>
    </row>
    <row r="296" s="11" customFormat="1">
      <c r="B296" s="212"/>
      <c r="D296" s="208" t="s">
        <v>135</v>
      </c>
      <c r="E296" s="213" t="s">
        <v>5</v>
      </c>
      <c r="F296" s="214" t="s">
        <v>227</v>
      </c>
      <c r="H296" s="215">
        <v>59.884</v>
      </c>
      <c r="I296" s="216"/>
      <c r="L296" s="212"/>
      <c r="M296" s="217"/>
      <c r="N296" s="218"/>
      <c r="O296" s="218"/>
      <c r="P296" s="218"/>
      <c r="Q296" s="218"/>
      <c r="R296" s="218"/>
      <c r="S296" s="218"/>
      <c r="T296" s="219"/>
      <c r="AT296" s="213" t="s">
        <v>135</v>
      </c>
      <c r="AU296" s="213" t="s">
        <v>80</v>
      </c>
      <c r="AV296" s="11" t="s">
        <v>80</v>
      </c>
      <c r="AW296" s="11" t="s">
        <v>34</v>
      </c>
      <c r="AX296" s="11" t="s">
        <v>70</v>
      </c>
      <c r="AY296" s="213" t="s">
        <v>123</v>
      </c>
    </row>
    <row r="297" s="11" customFormat="1">
      <c r="B297" s="212"/>
      <c r="D297" s="208" t="s">
        <v>135</v>
      </c>
      <c r="E297" s="213" t="s">
        <v>5</v>
      </c>
      <c r="F297" s="214" t="s">
        <v>228</v>
      </c>
      <c r="H297" s="215">
        <v>9.0999999999999996</v>
      </c>
      <c r="I297" s="216"/>
      <c r="L297" s="212"/>
      <c r="M297" s="217"/>
      <c r="N297" s="218"/>
      <c r="O297" s="218"/>
      <c r="P297" s="218"/>
      <c r="Q297" s="218"/>
      <c r="R297" s="218"/>
      <c r="S297" s="218"/>
      <c r="T297" s="219"/>
      <c r="AT297" s="213" t="s">
        <v>135</v>
      </c>
      <c r="AU297" s="213" t="s">
        <v>80</v>
      </c>
      <c r="AV297" s="11" t="s">
        <v>80</v>
      </c>
      <c r="AW297" s="11" t="s">
        <v>34</v>
      </c>
      <c r="AX297" s="11" t="s">
        <v>70</v>
      </c>
      <c r="AY297" s="213" t="s">
        <v>123</v>
      </c>
    </row>
    <row r="298" s="11" customFormat="1">
      <c r="B298" s="212"/>
      <c r="D298" s="208" t="s">
        <v>135</v>
      </c>
      <c r="E298" s="213" t="s">
        <v>5</v>
      </c>
      <c r="F298" s="214" t="s">
        <v>229</v>
      </c>
      <c r="H298" s="215">
        <v>50.387999999999998</v>
      </c>
      <c r="I298" s="216"/>
      <c r="L298" s="212"/>
      <c r="M298" s="217"/>
      <c r="N298" s="218"/>
      <c r="O298" s="218"/>
      <c r="P298" s="218"/>
      <c r="Q298" s="218"/>
      <c r="R298" s="218"/>
      <c r="S298" s="218"/>
      <c r="T298" s="219"/>
      <c r="AT298" s="213" t="s">
        <v>135</v>
      </c>
      <c r="AU298" s="213" t="s">
        <v>80</v>
      </c>
      <c r="AV298" s="11" t="s">
        <v>80</v>
      </c>
      <c r="AW298" s="11" t="s">
        <v>34</v>
      </c>
      <c r="AX298" s="11" t="s">
        <v>70</v>
      </c>
      <c r="AY298" s="213" t="s">
        <v>123</v>
      </c>
    </row>
    <row r="299" s="11" customFormat="1">
      <c r="B299" s="212"/>
      <c r="D299" s="208" t="s">
        <v>135</v>
      </c>
      <c r="E299" s="213" t="s">
        <v>5</v>
      </c>
      <c r="F299" s="214" t="s">
        <v>231</v>
      </c>
      <c r="H299" s="215">
        <v>5.5999999999999996</v>
      </c>
      <c r="I299" s="216"/>
      <c r="L299" s="212"/>
      <c r="M299" s="217"/>
      <c r="N299" s="218"/>
      <c r="O299" s="218"/>
      <c r="P299" s="218"/>
      <c r="Q299" s="218"/>
      <c r="R299" s="218"/>
      <c r="S299" s="218"/>
      <c r="T299" s="219"/>
      <c r="AT299" s="213" t="s">
        <v>135</v>
      </c>
      <c r="AU299" s="213" t="s">
        <v>80</v>
      </c>
      <c r="AV299" s="11" t="s">
        <v>80</v>
      </c>
      <c r="AW299" s="11" t="s">
        <v>34</v>
      </c>
      <c r="AX299" s="11" t="s">
        <v>70</v>
      </c>
      <c r="AY299" s="213" t="s">
        <v>123</v>
      </c>
    </row>
    <row r="300" s="11" customFormat="1">
      <c r="B300" s="212"/>
      <c r="D300" s="208" t="s">
        <v>135</v>
      </c>
      <c r="E300" s="213" t="s">
        <v>5</v>
      </c>
      <c r="F300" s="214" t="s">
        <v>232</v>
      </c>
      <c r="H300" s="215">
        <v>9.2799999999999994</v>
      </c>
      <c r="I300" s="216"/>
      <c r="L300" s="212"/>
      <c r="M300" s="217"/>
      <c r="N300" s="218"/>
      <c r="O300" s="218"/>
      <c r="P300" s="218"/>
      <c r="Q300" s="218"/>
      <c r="R300" s="218"/>
      <c r="S300" s="218"/>
      <c r="T300" s="219"/>
      <c r="AT300" s="213" t="s">
        <v>135</v>
      </c>
      <c r="AU300" s="213" t="s">
        <v>80</v>
      </c>
      <c r="AV300" s="11" t="s">
        <v>80</v>
      </c>
      <c r="AW300" s="11" t="s">
        <v>34</v>
      </c>
      <c r="AX300" s="11" t="s">
        <v>70</v>
      </c>
      <c r="AY300" s="213" t="s">
        <v>123</v>
      </c>
    </row>
    <row r="301" s="11" customFormat="1">
      <c r="B301" s="212"/>
      <c r="D301" s="208" t="s">
        <v>135</v>
      </c>
      <c r="E301" s="213" t="s">
        <v>5</v>
      </c>
      <c r="F301" s="214" t="s">
        <v>234</v>
      </c>
      <c r="H301" s="215">
        <v>5.0149999999999997</v>
      </c>
      <c r="I301" s="216"/>
      <c r="L301" s="212"/>
      <c r="M301" s="217"/>
      <c r="N301" s="218"/>
      <c r="O301" s="218"/>
      <c r="P301" s="218"/>
      <c r="Q301" s="218"/>
      <c r="R301" s="218"/>
      <c r="S301" s="218"/>
      <c r="T301" s="219"/>
      <c r="AT301" s="213" t="s">
        <v>135</v>
      </c>
      <c r="AU301" s="213" t="s">
        <v>80</v>
      </c>
      <c r="AV301" s="11" t="s">
        <v>80</v>
      </c>
      <c r="AW301" s="11" t="s">
        <v>34</v>
      </c>
      <c r="AX301" s="11" t="s">
        <v>70</v>
      </c>
      <c r="AY301" s="213" t="s">
        <v>123</v>
      </c>
    </row>
    <row r="302" s="12" customFormat="1">
      <c r="B302" s="220"/>
      <c r="D302" s="208" t="s">
        <v>135</v>
      </c>
      <c r="E302" s="221" t="s">
        <v>5</v>
      </c>
      <c r="F302" s="222" t="s">
        <v>157</v>
      </c>
      <c r="H302" s="223">
        <v>239.38300000000001</v>
      </c>
      <c r="I302" s="224"/>
      <c r="L302" s="220"/>
      <c r="M302" s="225"/>
      <c r="N302" s="226"/>
      <c r="O302" s="226"/>
      <c r="P302" s="226"/>
      <c r="Q302" s="226"/>
      <c r="R302" s="226"/>
      <c r="S302" s="226"/>
      <c r="T302" s="227"/>
      <c r="AT302" s="221" t="s">
        <v>135</v>
      </c>
      <c r="AU302" s="221" t="s">
        <v>80</v>
      </c>
      <c r="AV302" s="12" t="s">
        <v>131</v>
      </c>
      <c r="AW302" s="12" t="s">
        <v>34</v>
      </c>
      <c r="AX302" s="12" t="s">
        <v>78</v>
      </c>
      <c r="AY302" s="221" t="s">
        <v>123</v>
      </c>
    </row>
    <row r="303" s="1" customFormat="1" ht="16.5" customHeight="1">
      <c r="B303" s="195"/>
      <c r="C303" s="230" t="s">
        <v>366</v>
      </c>
      <c r="D303" s="230" t="s">
        <v>347</v>
      </c>
      <c r="E303" s="231" t="s">
        <v>367</v>
      </c>
      <c r="F303" s="232" t="s">
        <v>368</v>
      </c>
      <c r="G303" s="233" t="s">
        <v>169</v>
      </c>
      <c r="H303" s="234">
        <v>1</v>
      </c>
      <c r="I303" s="235"/>
      <c r="J303" s="236">
        <f>ROUND(I303*H303,2)</f>
        <v>0</v>
      </c>
      <c r="K303" s="232" t="s">
        <v>5</v>
      </c>
      <c r="L303" s="237"/>
      <c r="M303" s="238" t="s">
        <v>5</v>
      </c>
      <c r="N303" s="239" t="s">
        <v>41</v>
      </c>
      <c r="O303" s="46"/>
      <c r="P303" s="205">
        <f>O303*H303</f>
        <v>0</v>
      </c>
      <c r="Q303" s="205">
        <v>0</v>
      </c>
      <c r="R303" s="205">
        <f>Q303*H303</f>
        <v>0</v>
      </c>
      <c r="S303" s="205">
        <v>0</v>
      </c>
      <c r="T303" s="206">
        <f>S303*H303</f>
        <v>0</v>
      </c>
      <c r="AR303" s="23" t="s">
        <v>350</v>
      </c>
      <c r="AT303" s="23" t="s">
        <v>347</v>
      </c>
      <c r="AU303" s="23" t="s">
        <v>80</v>
      </c>
      <c r="AY303" s="23" t="s">
        <v>123</v>
      </c>
      <c r="BE303" s="207">
        <f>IF(N303="základní",J303,0)</f>
        <v>0</v>
      </c>
      <c r="BF303" s="207">
        <f>IF(N303="snížená",J303,0)</f>
        <v>0</v>
      </c>
      <c r="BG303" s="207">
        <f>IF(N303="zákl. přenesená",J303,0)</f>
        <v>0</v>
      </c>
      <c r="BH303" s="207">
        <f>IF(N303="sníž. přenesená",J303,0)</f>
        <v>0</v>
      </c>
      <c r="BI303" s="207">
        <f>IF(N303="nulová",J303,0)</f>
        <v>0</v>
      </c>
      <c r="BJ303" s="23" t="s">
        <v>78</v>
      </c>
      <c r="BK303" s="207">
        <f>ROUND(I303*H303,2)</f>
        <v>0</v>
      </c>
      <c r="BL303" s="23" t="s">
        <v>260</v>
      </c>
      <c r="BM303" s="23" t="s">
        <v>369</v>
      </c>
    </row>
    <row r="304" s="1" customFormat="1">
      <c r="B304" s="45"/>
      <c r="D304" s="208" t="s">
        <v>133</v>
      </c>
      <c r="F304" s="209" t="s">
        <v>368</v>
      </c>
      <c r="I304" s="210"/>
      <c r="L304" s="45"/>
      <c r="M304" s="211"/>
      <c r="N304" s="46"/>
      <c r="O304" s="46"/>
      <c r="P304" s="46"/>
      <c r="Q304" s="46"/>
      <c r="R304" s="46"/>
      <c r="S304" s="46"/>
      <c r="T304" s="84"/>
      <c r="AT304" s="23" t="s">
        <v>133</v>
      </c>
      <c r="AU304" s="23" t="s">
        <v>80</v>
      </c>
    </row>
    <row r="305" s="1" customFormat="1">
      <c r="B305" s="45"/>
      <c r="D305" s="208" t="s">
        <v>165</v>
      </c>
      <c r="F305" s="228" t="s">
        <v>370</v>
      </c>
      <c r="I305" s="210"/>
      <c r="L305" s="45"/>
      <c r="M305" s="211"/>
      <c r="N305" s="46"/>
      <c r="O305" s="46"/>
      <c r="P305" s="46"/>
      <c r="Q305" s="46"/>
      <c r="R305" s="46"/>
      <c r="S305" s="46"/>
      <c r="T305" s="84"/>
      <c r="AT305" s="23" t="s">
        <v>165</v>
      </c>
      <c r="AU305" s="23" t="s">
        <v>80</v>
      </c>
    </row>
    <row r="306" s="1" customFormat="1" ht="16.5" customHeight="1">
      <c r="B306" s="195"/>
      <c r="C306" s="230" t="s">
        <v>371</v>
      </c>
      <c r="D306" s="230" t="s">
        <v>347</v>
      </c>
      <c r="E306" s="231" t="s">
        <v>372</v>
      </c>
      <c r="F306" s="232" t="s">
        <v>373</v>
      </c>
      <c r="G306" s="233" t="s">
        <v>169</v>
      </c>
      <c r="H306" s="234">
        <v>1</v>
      </c>
      <c r="I306" s="235"/>
      <c r="J306" s="236">
        <f>ROUND(I306*H306,2)</f>
        <v>0</v>
      </c>
      <c r="K306" s="232" t="s">
        <v>5</v>
      </c>
      <c r="L306" s="237"/>
      <c r="M306" s="238" t="s">
        <v>5</v>
      </c>
      <c r="N306" s="239" t="s">
        <v>41</v>
      </c>
      <c r="O306" s="46"/>
      <c r="P306" s="205">
        <f>O306*H306</f>
        <v>0</v>
      </c>
      <c r="Q306" s="205">
        <v>0</v>
      </c>
      <c r="R306" s="205">
        <f>Q306*H306</f>
        <v>0</v>
      </c>
      <c r="S306" s="205">
        <v>0</v>
      </c>
      <c r="T306" s="206">
        <f>S306*H306</f>
        <v>0</v>
      </c>
      <c r="AR306" s="23" t="s">
        <v>350</v>
      </c>
      <c r="AT306" s="23" t="s">
        <v>347</v>
      </c>
      <c r="AU306" s="23" t="s">
        <v>80</v>
      </c>
      <c r="AY306" s="23" t="s">
        <v>123</v>
      </c>
      <c r="BE306" s="207">
        <f>IF(N306="základní",J306,0)</f>
        <v>0</v>
      </c>
      <c r="BF306" s="207">
        <f>IF(N306="snížená",J306,0)</f>
        <v>0</v>
      </c>
      <c r="BG306" s="207">
        <f>IF(N306="zákl. přenesená",J306,0)</f>
        <v>0</v>
      </c>
      <c r="BH306" s="207">
        <f>IF(N306="sníž. přenesená",J306,0)</f>
        <v>0</v>
      </c>
      <c r="BI306" s="207">
        <f>IF(N306="nulová",J306,0)</f>
        <v>0</v>
      </c>
      <c r="BJ306" s="23" t="s">
        <v>78</v>
      </c>
      <c r="BK306" s="207">
        <f>ROUND(I306*H306,2)</f>
        <v>0</v>
      </c>
      <c r="BL306" s="23" t="s">
        <v>260</v>
      </c>
      <c r="BM306" s="23" t="s">
        <v>374</v>
      </c>
    </row>
    <row r="307" s="1" customFormat="1">
      <c r="B307" s="45"/>
      <c r="D307" s="208" t="s">
        <v>165</v>
      </c>
      <c r="F307" s="228" t="s">
        <v>375</v>
      </c>
      <c r="I307" s="210"/>
      <c r="L307" s="45"/>
      <c r="M307" s="211"/>
      <c r="N307" s="46"/>
      <c r="O307" s="46"/>
      <c r="P307" s="46"/>
      <c r="Q307" s="46"/>
      <c r="R307" s="46"/>
      <c r="S307" s="46"/>
      <c r="T307" s="84"/>
      <c r="AT307" s="23" t="s">
        <v>165</v>
      </c>
      <c r="AU307" s="23" t="s">
        <v>80</v>
      </c>
    </row>
    <row r="308" s="1" customFormat="1" ht="16.5" customHeight="1">
      <c r="B308" s="195"/>
      <c r="C308" s="230" t="s">
        <v>376</v>
      </c>
      <c r="D308" s="230" t="s">
        <v>347</v>
      </c>
      <c r="E308" s="231" t="s">
        <v>377</v>
      </c>
      <c r="F308" s="232" t="s">
        <v>378</v>
      </c>
      <c r="G308" s="233" t="s">
        <v>169</v>
      </c>
      <c r="H308" s="234">
        <v>2</v>
      </c>
      <c r="I308" s="235"/>
      <c r="J308" s="236">
        <f>ROUND(I308*H308,2)</f>
        <v>0</v>
      </c>
      <c r="K308" s="232" t="s">
        <v>5</v>
      </c>
      <c r="L308" s="237"/>
      <c r="M308" s="238" t="s">
        <v>5</v>
      </c>
      <c r="N308" s="239" t="s">
        <v>41</v>
      </c>
      <c r="O308" s="46"/>
      <c r="P308" s="205">
        <f>O308*H308</f>
        <v>0</v>
      </c>
      <c r="Q308" s="205">
        <v>0</v>
      </c>
      <c r="R308" s="205">
        <f>Q308*H308</f>
        <v>0</v>
      </c>
      <c r="S308" s="205">
        <v>0</v>
      </c>
      <c r="T308" s="206">
        <f>S308*H308</f>
        <v>0</v>
      </c>
      <c r="AR308" s="23" t="s">
        <v>350</v>
      </c>
      <c r="AT308" s="23" t="s">
        <v>347</v>
      </c>
      <c r="AU308" s="23" t="s">
        <v>80</v>
      </c>
      <c r="AY308" s="23" t="s">
        <v>123</v>
      </c>
      <c r="BE308" s="207">
        <f>IF(N308="základní",J308,0)</f>
        <v>0</v>
      </c>
      <c r="BF308" s="207">
        <f>IF(N308="snížená",J308,0)</f>
        <v>0</v>
      </c>
      <c r="BG308" s="207">
        <f>IF(N308="zákl. přenesená",J308,0)</f>
        <v>0</v>
      </c>
      <c r="BH308" s="207">
        <f>IF(N308="sníž. přenesená",J308,0)</f>
        <v>0</v>
      </c>
      <c r="BI308" s="207">
        <f>IF(N308="nulová",J308,0)</f>
        <v>0</v>
      </c>
      <c r="BJ308" s="23" t="s">
        <v>78</v>
      </c>
      <c r="BK308" s="207">
        <f>ROUND(I308*H308,2)</f>
        <v>0</v>
      </c>
      <c r="BL308" s="23" t="s">
        <v>260</v>
      </c>
      <c r="BM308" s="23" t="s">
        <v>379</v>
      </c>
    </row>
    <row r="309" s="1" customFormat="1">
      <c r="B309" s="45"/>
      <c r="D309" s="208" t="s">
        <v>165</v>
      </c>
      <c r="F309" s="228" t="s">
        <v>380</v>
      </c>
      <c r="I309" s="210"/>
      <c r="L309" s="45"/>
      <c r="M309" s="211"/>
      <c r="N309" s="46"/>
      <c r="O309" s="46"/>
      <c r="P309" s="46"/>
      <c r="Q309" s="46"/>
      <c r="R309" s="46"/>
      <c r="S309" s="46"/>
      <c r="T309" s="84"/>
      <c r="AT309" s="23" t="s">
        <v>165</v>
      </c>
      <c r="AU309" s="23" t="s">
        <v>80</v>
      </c>
    </row>
    <row r="310" s="1" customFormat="1" ht="16.5" customHeight="1">
      <c r="B310" s="195"/>
      <c r="C310" s="230" t="s">
        <v>381</v>
      </c>
      <c r="D310" s="230" t="s">
        <v>347</v>
      </c>
      <c r="E310" s="231" t="s">
        <v>382</v>
      </c>
      <c r="F310" s="232" t="s">
        <v>383</v>
      </c>
      <c r="G310" s="233" t="s">
        <v>169</v>
      </c>
      <c r="H310" s="234">
        <v>2</v>
      </c>
      <c r="I310" s="235"/>
      <c r="J310" s="236">
        <f>ROUND(I310*H310,2)</f>
        <v>0</v>
      </c>
      <c r="K310" s="232" t="s">
        <v>5</v>
      </c>
      <c r="L310" s="237"/>
      <c r="M310" s="238" t="s">
        <v>5</v>
      </c>
      <c r="N310" s="239" t="s">
        <v>41</v>
      </c>
      <c r="O310" s="46"/>
      <c r="P310" s="205">
        <f>O310*H310</f>
        <v>0</v>
      </c>
      <c r="Q310" s="205">
        <v>0</v>
      </c>
      <c r="R310" s="205">
        <f>Q310*H310</f>
        <v>0</v>
      </c>
      <c r="S310" s="205">
        <v>0</v>
      </c>
      <c r="T310" s="206">
        <f>S310*H310</f>
        <v>0</v>
      </c>
      <c r="AR310" s="23" t="s">
        <v>350</v>
      </c>
      <c r="AT310" s="23" t="s">
        <v>347</v>
      </c>
      <c r="AU310" s="23" t="s">
        <v>80</v>
      </c>
      <c r="AY310" s="23" t="s">
        <v>123</v>
      </c>
      <c r="BE310" s="207">
        <f>IF(N310="základní",J310,0)</f>
        <v>0</v>
      </c>
      <c r="BF310" s="207">
        <f>IF(N310="snížená",J310,0)</f>
        <v>0</v>
      </c>
      <c r="BG310" s="207">
        <f>IF(N310="zákl. přenesená",J310,0)</f>
        <v>0</v>
      </c>
      <c r="BH310" s="207">
        <f>IF(N310="sníž. přenesená",J310,0)</f>
        <v>0</v>
      </c>
      <c r="BI310" s="207">
        <f>IF(N310="nulová",J310,0)</f>
        <v>0</v>
      </c>
      <c r="BJ310" s="23" t="s">
        <v>78</v>
      </c>
      <c r="BK310" s="207">
        <f>ROUND(I310*H310,2)</f>
        <v>0</v>
      </c>
      <c r="BL310" s="23" t="s">
        <v>260</v>
      </c>
      <c r="BM310" s="23" t="s">
        <v>384</v>
      </c>
    </row>
    <row r="311" s="1" customFormat="1">
      <c r="B311" s="45"/>
      <c r="D311" s="208" t="s">
        <v>165</v>
      </c>
      <c r="F311" s="228" t="s">
        <v>385</v>
      </c>
      <c r="I311" s="210"/>
      <c r="L311" s="45"/>
      <c r="M311" s="211"/>
      <c r="N311" s="46"/>
      <c r="O311" s="46"/>
      <c r="P311" s="46"/>
      <c r="Q311" s="46"/>
      <c r="R311" s="46"/>
      <c r="S311" s="46"/>
      <c r="T311" s="84"/>
      <c r="AT311" s="23" t="s">
        <v>165</v>
      </c>
      <c r="AU311" s="23" t="s">
        <v>80</v>
      </c>
    </row>
    <row r="312" s="1" customFormat="1" ht="16.5" customHeight="1">
      <c r="B312" s="195"/>
      <c r="C312" s="230" t="s">
        <v>386</v>
      </c>
      <c r="D312" s="230" t="s">
        <v>347</v>
      </c>
      <c r="E312" s="231" t="s">
        <v>387</v>
      </c>
      <c r="F312" s="232" t="s">
        <v>388</v>
      </c>
      <c r="G312" s="233" t="s">
        <v>169</v>
      </c>
      <c r="H312" s="234">
        <v>4</v>
      </c>
      <c r="I312" s="235"/>
      <c r="J312" s="236">
        <f>ROUND(I312*H312,2)</f>
        <v>0</v>
      </c>
      <c r="K312" s="232" t="s">
        <v>5</v>
      </c>
      <c r="L312" s="237"/>
      <c r="M312" s="238" t="s">
        <v>5</v>
      </c>
      <c r="N312" s="239" t="s">
        <v>41</v>
      </c>
      <c r="O312" s="46"/>
      <c r="P312" s="205">
        <f>O312*H312</f>
        <v>0</v>
      </c>
      <c r="Q312" s="205">
        <v>0</v>
      </c>
      <c r="R312" s="205">
        <f>Q312*H312</f>
        <v>0</v>
      </c>
      <c r="S312" s="205">
        <v>0</v>
      </c>
      <c r="T312" s="206">
        <f>S312*H312</f>
        <v>0</v>
      </c>
      <c r="AR312" s="23" t="s">
        <v>350</v>
      </c>
      <c r="AT312" s="23" t="s">
        <v>347</v>
      </c>
      <c r="AU312" s="23" t="s">
        <v>80</v>
      </c>
      <c r="AY312" s="23" t="s">
        <v>123</v>
      </c>
      <c r="BE312" s="207">
        <f>IF(N312="základní",J312,0)</f>
        <v>0</v>
      </c>
      <c r="BF312" s="207">
        <f>IF(N312="snížená",J312,0)</f>
        <v>0</v>
      </c>
      <c r="BG312" s="207">
        <f>IF(N312="zákl. přenesená",J312,0)</f>
        <v>0</v>
      </c>
      <c r="BH312" s="207">
        <f>IF(N312="sníž. přenesená",J312,0)</f>
        <v>0</v>
      </c>
      <c r="BI312" s="207">
        <f>IF(N312="nulová",J312,0)</f>
        <v>0</v>
      </c>
      <c r="BJ312" s="23" t="s">
        <v>78</v>
      </c>
      <c r="BK312" s="207">
        <f>ROUND(I312*H312,2)</f>
        <v>0</v>
      </c>
      <c r="BL312" s="23" t="s">
        <v>260</v>
      </c>
      <c r="BM312" s="23" t="s">
        <v>389</v>
      </c>
    </row>
    <row r="313" s="1" customFormat="1">
      <c r="B313" s="45"/>
      <c r="D313" s="208" t="s">
        <v>165</v>
      </c>
      <c r="F313" s="228" t="s">
        <v>390</v>
      </c>
      <c r="I313" s="210"/>
      <c r="L313" s="45"/>
      <c r="M313" s="211"/>
      <c r="N313" s="46"/>
      <c r="O313" s="46"/>
      <c r="P313" s="46"/>
      <c r="Q313" s="46"/>
      <c r="R313" s="46"/>
      <c r="S313" s="46"/>
      <c r="T313" s="84"/>
      <c r="AT313" s="23" t="s">
        <v>165</v>
      </c>
      <c r="AU313" s="23" t="s">
        <v>80</v>
      </c>
    </row>
    <row r="314" s="1" customFormat="1" ht="16.5" customHeight="1">
      <c r="B314" s="195"/>
      <c r="C314" s="230" t="s">
        <v>391</v>
      </c>
      <c r="D314" s="230" t="s">
        <v>347</v>
      </c>
      <c r="E314" s="231" t="s">
        <v>392</v>
      </c>
      <c r="F314" s="232" t="s">
        <v>393</v>
      </c>
      <c r="G314" s="233" t="s">
        <v>169</v>
      </c>
      <c r="H314" s="234">
        <v>2</v>
      </c>
      <c r="I314" s="235"/>
      <c r="J314" s="236">
        <f>ROUND(I314*H314,2)</f>
        <v>0</v>
      </c>
      <c r="K314" s="232" t="s">
        <v>5</v>
      </c>
      <c r="L314" s="237"/>
      <c r="M314" s="238" t="s">
        <v>5</v>
      </c>
      <c r="N314" s="239" t="s">
        <v>41</v>
      </c>
      <c r="O314" s="46"/>
      <c r="P314" s="205">
        <f>O314*H314</f>
        <v>0</v>
      </c>
      <c r="Q314" s="205">
        <v>0</v>
      </c>
      <c r="R314" s="205">
        <f>Q314*H314</f>
        <v>0</v>
      </c>
      <c r="S314" s="205">
        <v>0</v>
      </c>
      <c r="T314" s="206">
        <f>S314*H314</f>
        <v>0</v>
      </c>
      <c r="AR314" s="23" t="s">
        <v>350</v>
      </c>
      <c r="AT314" s="23" t="s">
        <v>347</v>
      </c>
      <c r="AU314" s="23" t="s">
        <v>80</v>
      </c>
      <c r="AY314" s="23" t="s">
        <v>123</v>
      </c>
      <c r="BE314" s="207">
        <f>IF(N314="základní",J314,0)</f>
        <v>0</v>
      </c>
      <c r="BF314" s="207">
        <f>IF(N314="snížená",J314,0)</f>
        <v>0</v>
      </c>
      <c r="BG314" s="207">
        <f>IF(N314="zákl. přenesená",J314,0)</f>
        <v>0</v>
      </c>
      <c r="BH314" s="207">
        <f>IF(N314="sníž. přenesená",J314,0)</f>
        <v>0</v>
      </c>
      <c r="BI314" s="207">
        <f>IF(N314="nulová",J314,0)</f>
        <v>0</v>
      </c>
      <c r="BJ314" s="23" t="s">
        <v>78</v>
      </c>
      <c r="BK314" s="207">
        <f>ROUND(I314*H314,2)</f>
        <v>0</v>
      </c>
      <c r="BL314" s="23" t="s">
        <v>260</v>
      </c>
      <c r="BM314" s="23" t="s">
        <v>394</v>
      </c>
    </row>
    <row r="315" s="1" customFormat="1">
      <c r="B315" s="45"/>
      <c r="D315" s="208" t="s">
        <v>165</v>
      </c>
      <c r="F315" s="228" t="s">
        <v>395</v>
      </c>
      <c r="I315" s="210"/>
      <c r="L315" s="45"/>
      <c r="M315" s="211"/>
      <c r="N315" s="46"/>
      <c r="O315" s="46"/>
      <c r="P315" s="46"/>
      <c r="Q315" s="46"/>
      <c r="R315" s="46"/>
      <c r="S315" s="46"/>
      <c r="T315" s="84"/>
      <c r="AT315" s="23" t="s">
        <v>165</v>
      </c>
      <c r="AU315" s="23" t="s">
        <v>80</v>
      </c>
    </row>
    <row r="316" s="1" customFormat="1" ht="16.5" customHeight="1">
      <c r="B316" s="195"/>
      <c r="C316" s="230" t="s">
        <v>396</v>
      </c>
      <c r="D316" s="230" t="s">
        <v>347</v>
      </c>
      <c r="E316" s="231" t="s">
        <v>397</v>
      </c>
      <c r="F316" s="232" t="s">
        <v>398</v>
      </c>
      <c r="G316" s="233" t="s">
        <v>169</v>
      </c>
      <c r="H316" s="234">
        <v>3</v>
      </c>
      <c r="I316" s="235"/>
      <c r="J316" s="236">
        <f>ROUND(I316*H316,2)</f>
        <v>0</v>
      </c>
      <c r="K316" s="232" t="s">
        <v>5</v>
      </c>
      <c r="L316" s="237"/>
      <c r="M316" s="238" t="s">
        <v>5</v>
      </c>
      <c r="N316" s="239" t="s">
        <v>41</v>
      </c>
      <c r="O316" s="46"/>
      <c r="P316" s="205">
        <f>O316*H316</f>
        <v>0</v>
      </c>
      <c r="Q316" s="205">
        <v>0</v>
      </c>
      <c r="R316" s="205">
        <f>Q316*H316</f>
        <v>0</v>
      </c>
      <c r="S316" s="205">
        <v>0</v>
      </c>
      <c r="T316" s="206">
        <f>S316*H316</f>
        <v>0</v>
      </c>
      <c r="AR316" s="23" t="s">
        <v>350</v>
      </c>
      <c r="AT316" s="23" t="s">
        <v>347</v>
      </c>
      <c r="AU316" s="23" t="s">
        <v>80</v>
      </c>
      <c r="AY316" s="23" t="s">
        <v>123</v>
      </c>
      <c r="BE316" s="207">
        <f>IF(N316="základní",J316,0)</f>
        <v>0</v>
      </c>
      <c r="BF316" s="207">
        <f>IF(N316="snížená",J316,0)</f>
        <v>0</v>
      </c>
      <c r="BG316" s="207">
        <f>IF(N316="zákl. přenesená",J316,0)</f>
        <v>0</v>
      </c>
      <c r="BH316" s="207">
        <f>IF(N316="sníž. přenesená",J316,0)</f>
        <v>0</v>
      </c>
      <c r="BI316" s="207">
        <f>IF(N316="nulová",J316,0)</f>
        <v>0</v>
      </c>
      <c r="BJ316" s="23" t="s">
        <v>78</v>
      </c>
      <c r="BK316" s="207">
        <f>ROUND(I316*H316,2)</f>
        <v>0</v>
      </c>
      <c r="BL316" s="23" t="s">
        <v>260</v>
      </c>
      <c r="BM316" s="23" t="s">
        <v>399</v>
      </c>
    </row>
    <row r="317" s="1" customFormat="1">
      <c r="B317" s="45"/>
      <c r="D317" s="208" t="s">
        <v>165</v>
      </c>
      <c r="F317" s="228" t="s">
        <v>400</v>
      </c>
      <c r="I317" s="210"/>
      <c r="L317" s="45"/>
      <c r="M317" s="211"/>
      <c r="N317" s="46"/>
      <c r="O317" s="46"/>
      <c r="P317" s="46"/>
      <c r="Q317" s="46"/>
      <c r="R317" s="46"/>
      <c r="S317" s="46"/>
      <c r="T317" s="84"/>
      <c r="AT317" s="23" t="s">
        <v>165</v>
      </c>
      <c r="AU317" s="23" t="s">
        <v>80</v>
      </c>
    </row>
    <row r="318" s="1" customFormat="1" ht="16.5" customHeight="1">
      <c r="B318" s="195"/>
      <c r="C318" s="230" t="s">
        <v>401</v>
      </c>
      <c r="D318" s="230" t="s">
        <v>347</v>
      </c>
      <c r="E318" s="231" t="s">
        <v>402</v>
      </c>
      <c r="F318" s="232" t="s">
        <v>403</v>
      </c>
      <c r="G318" s="233" t="s">
        <v>169</v>
      </c>
      <c r="H318" s="234">
        <v>2</v>
      </c>
      <c r="I318" s="235"/>
      <c r="J318" s="236">
        <f>ROUND(I318*H318,2)</f>
        <v>0</v>
      </c>
      <c r="K318" s="232" t="s">
        <v>5</v>
      </c>
      <c r="L318" s="237"/>
      <c r="M318" s="238" t="s">
        <v>5</v>
      </c>
      <c r="N318" s="239" t="s">
        <v>41</v>
      </c>
      <c r="O318" s="46"/>
      <c r="P318" s="205">
        <f>O318*H318</f>
        <v>0</v>
      </c>
      <c r="Q318" s="205">
        <v>0</v>
      </c>
      <c r="R318" s="205">
        <f>Q318*H318</f>
        <v>0</v>
      </c>
      <c r="S318" s="205">
        <v>0</v>
      </c>
      <c r="T318" s="206">
        <f>S318*H318</f>
        <v>0</v>
      </c>
      <c r="AR318" s="23" t="s">
        <v>350</v>
      </c>
      <c r="AT318" s="23" t="s">
        <v>347</v>
      </c>
      <c r="AU318" s="23" t="s">
        <v>80</v>
      </c>
      <c r="AY318" s="23" t="s">
        <v>123</v>
      </c>
      <c r="BE318" s="207">
        <f>IF(N318="základní",J318,0)</f>
        <v>0</v>
      </c>
      <c r="BF318" s="207">
        <f>IF(N318="snížená",J318,0)</f>
        <v>0</v>
      </c>
      <c r="BG318" s="207">
        <f>IF(N318="zákl. přenesená",J318,0)</f>
        <v>0</v>
      </c>
      <c r="BH318" s="207">
        <f>IF(N318="sníž. přenesená",J318,0)</f>
        <v>0</v>
      </c>
      <c r="BI318" s="207">
        <f>IF(N318="nulová",J318,0)</f>
        <v>0</v>
      </c>
      <c r="BJ318" s="23" t="s">
        <v>78</v>
      </c>
      <c r="BK318" s="207">
        <f>ROUND(I318*H318,2)</f>
        <v>0</v>
      </c>
      <c r="BL318" s="23" t="s">
        <v>260</v>
      </c>
      <c r="BM318" s="23" t="s">
        <v>404</v>
      </c>
    </row>
    <row r="319" s="1" customFormat="1">
      <c r="B319" s="45"/>
      <c r="D319" s="208" t="s">
        <v>165</v>
      </c>
      <c r="F319" s="228" t="s">
        <v>405</v>
      </c>
      <c r="I319" s="210"/>
      <c r="L319" s="45"/>
      <c r="M319" s="211"/>
      <c r="N319" s="46"/>
      <c r="O319" s="46"/>
      <c r="P319" s="46"/>
      <c r="Q319" s="46"/>
      <c r="R319" s="46"/>
      <c r="S319" s="46"/>
      <c r="T319" s="84"/>
      <c r="AT319" s="23" t="s">
        <v>165</v>
      </c>
      <c r="AU319" s="23" t="s">
        <v>80</v>
      </c>
    </row>
    <row r="320" s="1" customFormat="1" ht="16.5" customHeight="1">
      <c r="B320" s="195"/>
      <c r="C320" s="230" t="s">
        <v>406</v>
      </c>
      <c r="D320" s="230" t="s">
        <v>347</v>
      </c>
      <c r="E320" s="231" t="s">
        <v>407</v>
      </c>
      <c r="F320" s="232" t="s">
        <v>408</v>
      </c>
      <c r="G320" s="233" t="s">
        <v>169</v>
      </c>
      <c r="H320" s="234">
        <v>4</v>
      </c>
      <c r="I320" s="235"/>
      <c r="J320" s="236">
        <f>ROUND(I320*H320,2)</f>
        <v>0</v>
      </c>
      <c r="K320" s="232" t="s">
        <v>5</v>
      </c>
      <c r="L320" s="237"/>
      <c r="M320" s="238" t="s">
        <v>5</v>
      </c>
      <c r="N320" s="239" t="s">
        <v>41</v>
      </c>
      <c r="O320" s="46"/>
      <c r="P320" s="205">
        <f>O320*H320</f>
        <v>0</v>
      </c>
      <c r="Q320" s="205">
        <v>0</v>
      </c>
      <c r="R320" s="205">
        <f>Q320*H320</f>
        <v>0</v>
      </c>
      <c r="S320" s="205">
        <v>0</v>
      </c>
      <c r="T320" s="206">
        <f>S320*H320</f>
        <v>0</v>
      </c>
      <c r="AR320" s="23" t="s">
        <v>350</v>
      </c>
      <c r="AT320" s="23" t="s">
        <v>347</v>
      </c>
      <c r="AU320" s="23" t="s">
        <v>80</v>
      </c>
      <c r="AY320" s="23" t="s">
        <v>123</v>
      </c>
      <c r="BE320" s="207">
        <f>IF(N320="základní",J320,0)</f>
        <v>0</v>
      </c>
      <c r="BF320" s="207">
        <f>IF(N320="snížená",J320,0)</f>
        <v>0</v>
      </c>
      <c r="BG320" s="207">
        <f>IF(N320="zákl. přenesená",J320,0)</f>
        <v>0</v>
      </c>
      <c r="BH320" s="207">
        <f>IF(N320="sníž. přenesená",J320,0)</f>
        <v>0</v>
      </c>
      <c r="BI320" s="207">
        <f>IF(N320="nulová",J320,0)</f>
        <v>0</v>
      </c>
      <c r="BJ320" s="23" t="s">
        <v>78</v>
      </c>
      <c r="BK320" s="207">
        <f>ROUND(I320*H320,2)</f>
        <v>0</v>
      </c>
      <c r="BL320" s="23" t="s">
        <v>260</v>
      </c>
      <c r="BM320" s="23" t="s">
        <v>409</v>
      </c>
    </row>
    <row r="321" s="1" customFormat="1">
      <c r="B321" s="45"/>
      <c r="D321" s="208" t="s">
        <v>165</v>
      </c>
      <c r="F321" s="228" t="s">
        <v>395</v>
      </c>
      <c r="I321" s="210"/>
      <c r="L321" s="45"/>
      <c r="M321" s="211"/>
      <c r="N321" s="46"/>
      <c r="O321" s="46"/>
      <c r="P321" s="46"/>
      <c r="Q321" s="46"/>
      <c r="R321" s="46"/>
      <c r="S321" s="46"/>
      <c r="T321" s="84"/>
      <c r="AT321" s="23" t="s">
        <v>165</v>
      </c>
      <c r="AU321" s="23" t="s">
        <v>80</v>
      </c>
    </row>
    <row r="322" s="1" customFormat="1" ht="16.5" customHeight="1">
      <c r="B322" s="195"/>
      <c r="C322" s="230" t="s">
        <v>410</v>
      </c>
      <c r="D322" s="230" t="s">
        <v>347</v>
      </c>
      <c r="E322" s="231" t="s">
        <v>411</v>
      </c>
      <c r="F322" s="232" t="s">
        <v>412</v>
      </c>
      <c r="G322" s="233" t="s">
        <v>169</v>
      </c>
      <c r="H322" s="234">
        <v>1</v>
      </c>
      <c r="I322" s="235"/>
      <c r="J322" s="236">
        <f>ROUND(I322*H322,2)</f>
        <v>0</v>
      </c>
      <c r="K322" s="232" t="s">
        <v>5</v>
      </c>
      <c r="L322" s="237"/>
      <c r="M322" s="238" t="s">
        <v>5</v>
      </c>
      <c r="N322" s="239" t="s">
        <v>41</v>
      </c>
      <c r="O322" s="46"/>
      <c r="P322" s="205">
        <f>O322*H322</f>
        <v>0</v>
      </c>
      <c r="Q322" s="205">
        <v>0</v>
      </c>
      <c r="R322" s="205">
        <f>Q322*H322</f>
        <v>0</v>
      </c>
      <c r="S322" s="205">
        <v>0</v>
      </c>
      <c r="T322" s="206">
        <f>S322*H322</f>
        <v>0</v>
      </c>
      <c r="AR322" s="23" t="s">
        <v>350</v>
      </c>
      <c r="AT322" s="23" t="s">
        <v>347</v>
      </c>
      <c r="AU322" s="23" t="s">
        <v>80</v>
      </c>
      <c r="AY322" s="23" t="s">
        <v>123</v>
      </c>
      <c r="BE322" s="207">
        <f>IF(N322="základní",J322,0)</f>
        <v>0</v>
      </c>
      <c r="BF322" s="207">
        <f>IF(N322="snížená",J322,0)</f>
        <v>0</v>
      </c>
      <c r="BG322" s="207">
        <f>IF(N322="zákl. přenesená",J322,0)</f>
        <v>0</v>
      </c>
      <c r="BH322" s="207">
        <f>IF(N322="sníž. přenesená",J322,0)</f>
        <v>0</v>
      </c>
      <c r="BI322" s="207">
        <f>IF(N322="nulová",J322,0)</f>
        <v>0</v>
      </c>
      <c r="BJ322" s="23" t="s">
        <v>78</v>
      </c>
      <c r="BK322" s="207">
        <f>ROUND(I322*H322,2)</f>
        <v>0</v>
      </c>
      <c r="BL322" s="23" t="s">
        <v>260</v>
      </c>
      <c r="BM322" s="23" t="s">
        <v>413</v>
      </c>
    </row>
    <row r="323" s="1" customFormat="1">
      <c r="B323" s="45"/>
      <c r="D323" s="208" t="s">
        <v>165</v>
      </c>
      <c r="F323" s="228" t="s">
        <v>414</v>
      </c>
      <c r="I323" s="210"/>
      <c r="L323" s="45"/>
      <c r="M323" s="211"/>
      <c r="N323" s="46"/>
      <c r="O323" s="46"/>
      <c r="P323" s="46"/>
      <c r="Q323" s="46"/>
      <c r="R323" s="46"/>
      <c r="S323" s="46"/>
      <c r="T323" s="84"/>
      <c r="AT323" s="23" t="s">
        <v>165</v>
      </c>
      <c r="AU323" s="23" t="s">
        <v>80</v>
      </c>
    </row>
    <row r="324" s="1" customFormat="1" ht="16.5" customHeight="1">
      <c r="B324" s="195"/>
      <c r="C324" s="230" t="s">
        <v>415</v>
      </c>
      <c r="D324" s="230" t="s">
        <v>347</v>
      </c>
      <c r="E324" s="231" t="s">
        <v>416</v>
      </c>
      <c r="F324" s="232" t="s">
        <v>417</v>
      </c>
      <c r="G324" s="233" t="s">
        <v>169</v>
      </c>
      <c r="H324" s="234">
        <v>2</v>
      </c>
      <c r="I324" s="235"/>
      <c r="J324" s="236">
        <f>ROUND(I324*H324,2)</f>
        <v>0</v>
      </c>
      <c r="K324" s="232" t="s">
        <v>5</v>
      </c>
      <c r="L324" s="237"/>
      <c r="M324" s="238" t="s">
        <v>5</v>
      </c>
      <c r="N324" s="239" t="s">
        <v>41</v>
      </c>
      <c r="O324" s="46"/>
      <c r="P324" s="205">
        <f>O324*H324</f>
        <v>0</v>
      </c>
      <c r="Q324" s="205">
        <v>0</v>
      </c>
      <c r="R324" s="205">
        <f>Q324*H324</f>
        <v>0</v>
      </c>
      <c r="S324" s="205">
        <v>0</v>
      </c>
      <c r="T324" s="206">
        <f>S324*H324</f>
        <v>0</v>
      </c>
      <c r="AR324" s="23" t="s">
        <v>350</v>
      </c>
      <c r="AT324" s="23" t="s">
        <v>347</v>
      </c>
      <c r="AU324" s="23" t="s">
        <v>80</v>
      </c>
      <c r="AY324" s="23" t="s">
        <v>123</v>
      </c>
      <c r="BE324" s="207">
        <f>IF(N324="základní",J324,0)</f>
        <v>0</v>
      </c>
      <c r="BF324" s="207">
        <f>IF(N324="snížená",J324,0)</f>
        <v>0</v>
      </c>
      <c r="BG324" s="207">
        <f>IF(N324="zákl. přenesená",J324,0)</f>
        <v>0</v>
      </c>
      <c r="BH324" s="207">
        <f>IF(N324="sníž. přenesená",J324,0)</f>
        <v>0</v>
      </c>
      <c r="BI324" s="207">
        <f>IF(N324="nulová",J324,0)</f>
        <v>0</v>
      </c>
      <c r="BJ324" s="23" t="s">
        <v>78</v>
      </c>
      <c r="BK324" s="207">
        <f>ROUND(I324*H324,2)</f>
        <v>0</v>
      </c>
      <c r="BL324" s="23" t="s">
        <v>260</v>
      </c>
      <c r="BM324" s="23" t="s">
        <v>418</v>
      </c>
    </row>
    <row r="325" s="1" customFormat="1">
      <c r="B325" s="45"/>
      <c r="D325" s="208" t="s">
        <v>165</v>
      </c>
      <c r="F325" s="228" t="s">
        <v>370</v>
      </c>
      <c r="I325" s="210"/>
      <c r="L325" s="45"/>
      <c r="M325" s="211"/>
      <c r="N325" s="46"/>
      <c r="O325" s="46"/>
      <c r="P325" s="46"/>
      <c r="Q325" s="46"/>
      <c r="R325" s="46"/>
      <c r="S325" s="46"/>
      <c r="T325" s="84"/>
      <c r="AT325" s="23" t="s">
        <v>165</v>
      </c>
      <c r="AU325" s="23" t="s">
        <v>80</v>
      </c>
    </row>
    <row r="326" s="1" customFormat="1" ht="16.5" customHeight="1">
      <c r="B326" s="195"/>
      <c r="C326" s="230" t="s">
        <v>419</v>
      </c>
      <c r="D326" s="230" t="s">
        <v>347</v>
      </c>
      <c r="E326" s="231" t="s">
        <v>420</v>
      </c>
      <c r="F326" s="232" t="s">
        <v>421</v>
      </c>
      <c r="G326" s="233" t="s">
        <v>169</v>
      </c>
      <c r="H326" s="234">
        <v>1</v>
      </c>
      <c r="I326" s="235"/>
      <c r="J326" s="236">
        <f>ROUND(I326*H326,2)</f>
        <v>0</v>
      </c>
      <c r="K326" s="232" t="s">
        <v>5</v>
      </c>
      <c r="L326" s="237"/>
      <c r="M326" s="238" t="s">
        <v>5</v>
      </c>
      <c r="N326" s="239" t="s">
        <v>41</v>
      </c>
      <c r="O326" s="46"/>
      <c r="P326" s="205">
        <f>O326*H326</f>
        <v>0</v>
      </c>
      <c r="Q326" s="205">
        <v>0</v>
      </c>
      <c r="R326" s="205">
        <f>Q326*H326</f>
        <v>0</v>
      </c>
      <c r="S326" s="205">
        <v>0</v>
      </c>
      <c r="T326" s="206">
        <f>S326*H326</f>
        <v>0</v>
      </c>
      <c r="AR326" s="23" t="s">
        <v>350</v>
      </c>
      <c r="AT326" s="23" t="s">
        <v>347</v>
      </c>
      <c r="AU326" s="23" t="s">
        <v>80</v>
      </c>
      <c r="AY326" s="23" t="s">
        <v>123</v>
      </c>
      <c r="BE326" s="207">
        <f>IF(N326="základní",J326,0)</f>
        <v>0</v>
      </c>
      <c r="BF326" s="207">
        <f>IF(N326="snížená",J326,0)</f>
        <v>0</v>
      </c>
      <c r="BG326" s="207">
        <f>IF(N326="zákl. přenesená",J326,0)</f>
        <v>0</v>
      </c>
      <c r="BH326" s="207">
        <f>IF(N326="sníž. přenesená",J326,0)</f>
        <v>0</v>
      </c>
      <c r="BI326" s="207">
        <f>IF(N326="nulová",J326,0)</f>
        <v>0</v>
      </c>
      <c r="BJ326" s="23" t="s">
        <v>78</v>
      </c>
      <c r="BK326" s="207">
        <f>ROUND(I326*H326,2)</f>
        <v>0</v>
      </c>
      <c r="BL326" s="23" t="s">
        <v>260</v>
      </c>
      <c r="BM326" s="23" t="s">
        <v>422</v>
      </c>
    </row>
    <row r="327" s="1" customFormat="1">
      <c r="B327" s="45"/>
      <c r="D327" s="208" t="s">
        <v>165</v>
      </c>
      <c r="F327" s="228" t="s">
        <v>423</v>
      </c>
      <c r="I327" s="210"/>
      <c r="L327" s="45"/>
      <c r="M327" s="211"/>
      <c r="N327" s="46"/>
      <c r="O327" s="46"/>
      <c r="P327" s="46"/>
      <c r="Q327" s="46"/>
      <c r="R327" s="46"/>
      <c r="S327" s="46"/>
      <c r="T327" s="84"/>
      <c r="AT327" s="23" t="s">
        <v>165</v>
      </c>
      <c r="AU327" s="23" t="s">
        <v>80</v>
      </c>
    </row>
    <row r="328" s="1" customFormat="1" ht="16.5" customHeight="1">
      <c r="B328" s="195"/>
      <c r="C328" s="230" t="s">
        <v>424</v>
      </c>
      <c r="D328" s="230" t="s">
        <v>347</v>
      </c>
      <c r="E328" s="231" t="s">
        <v>425</v>
      </c>
      <c r="F328" s="232" t="s">
        <v>426</v>
      </c>
      <c r="G328" s="233" t="s">
        <v>169</v>
      </c>
      <c r="H328" s="234">
        <v>1</v>
      </c>
      <c r="I328" s="235"/>
      <c r="J328" s="236">
        <f>ROUND(I328*H328,2)</f>
        <v>0</v>
      </c>
      <c r="K328" s="232" t="s">
        <v>5</v>
      </c>
      <c r="L328" s="237"/>
      <c r="M328" s="238" t="s">
        <v>5</v>
      </c>
      <c r="N328" s="239" t="s">
        <v>41</v>
      </c>
      <c r="O328" s="46"/>
      <c r="P328" s="205">
        <f>O328*H328</f>
        <v>0</v>
      </c>
      <c r="Q328" s="205">
        <v>0</v>
      </c>
      <c r="R328" s="205">
        <f>Q328*H328</f>
        <v>0</v>
      </c>
      <c r="S328" s="205">
        <v>0</v>
      </c>
      <c r="T328" s="206">
        <f>S328*H328</f>
        <v>0</v>
      </c>
      <c r="AR328" s="23" t="s">
        <v>350</v>
      </c>
      <c r="AT328" s="23" t="s">
        <v>347</v>
      </c>
      <c r="AU328" s="23" t="s">
        <v>80</v>
      </c>
      <c r="AY328" s="23" t="s">
        <v>123</v>
      </c>
      <c r="BE328" s="207">
        <f>IF(N328="základní",J328,0)</f>
        <v>0</v>
      </c>
      <c r="BF328" s="207">
        <f>IF(N328="snížená",J328,0)</f>
        <v>0</v>
      </c>
      <c r="BG328" s="207">
        <f>IF(N328="zákl. přenesená",J328,0)</f>
        <v>0</v>
      </c>
      <c r="BH328" s="207">
        <f>IF(N328="sníž. přenesená",J328,0)</f>
        <v>0</v>
      </c>
      <c r="BI328" s="207">
        <f>IF(N328="nulová",J328,0)</f>
        <v>0</v>
      </c>
      <c r="BJ328" s="23" t="s">
        <v>78</v>
      </c>
      <c r="BK328" s="207">
        <f>ROUND(I328*H328,2)</f>
        <v>0</v>
      </c>
      <c r="BL328" s="23" t="s">
        <v>260</v>
      </c>
      <c r="BM328" s="23" t="s">
        <v>427</v>
      </c>
    </row>
    <row r="329" s="1" customFormat="1">
      <c r="B329" s="45"/>
      <c r="D329" s="208" t="s">
        <v>165</v>
      </c>
      <c r="F329" s="228" t="s">
        <v>428</v>
      </c>
      <c r="I329" s="210"/>
      <c r="L329" s="45"/>
      <c r="M329" s="211"/>
      <c r="N329" s="46"/>
      <c r="O329" s="46"/>
      <c r="P329" s="46"/>
      <c r="Q329" s="46"/>
      <c r="R329" s="46"/>
      <c r="S329" s="46"/>
      <c r="T329" s="84"/>
      <c r="AT329" s="23" t="s">
        <v>165</v>
      </c>
      <c r="AU329" s="23" t="s">
        <v>80</v>
      </c>
    </row>
    <row r="330" s="1" customFormat="1" ht="16.5" customHeight="1">
      <c r="B330" s="195"/>
      <c r="C330" s="230" t="s">
        <v>429</v>
      </c>
      <c r="D330" s="230" t="s">
        <v>347</v>
      </c>
      <c r="E330" s="231" t="s">
        <v>430</v>
      </c>
      <c r="F330" s="232" t="s">
        <v>431</v>
      </c>
      <c r="G330" s="233" t="s">
        <v>169</v>
      </c>
      <c r="H330" s="234">
        <v>1</v>
      </c>
      <c r="I330" s="235"/>
      <c r="J330" s="236">
        <f>ROUND(I330*H330,2)</f>
        <v>0</v>
      </c>
      <c r="K330" s="232" t="s">
        <v>5</v>
      </c>
      <c r="L330" s="237"/>
      <c r="M330" s="238" t="s">
        <v>5</v>
      </c>
      <c r="N330" s="239" t="s">
        <v>41</v>
      </c>
      <c r="O330" s="46"/>
      <c r="P330" s="205">
        <f>O330*H330</f>
        <v>0</v>
      </c>
      <c r="Q330" s="205">
        <v>0</v>
      </c>
      <c r="R330" s="205">
        <f>Q330*H330</f>
        <v>0</v>
      </c>
      <c r="S330" s="205">
        <v>0</v>
      </c>
      <c r="T330" s="206">
        <f>S330*H330</f>
        <v>0</v>
      </c>
      <c r="AR330" s="23" t="s">
        <v>350</v>
      </c>
      <c r="AT330" s="23" t="s">
        <v>347</v>
      </c>
      <c r="AU330" s="23" t="s">
        <v>80</v>
      </c>
      <c r="AY330" s="23" t="s">
        <v>123</v>
      </c>
      <c r="BE330" s="207">
        <f>IF(N330="základní",J330,0)</f>
        <v>0</v>
      </c>
      <c r="BF330" s="207">
        <f>IF(N330="snížená",J330,0)</f>
        <v>0</v>
      </c>
      <c r="BG330" s="207">
        <f>IF(N330="zákl. přenesená",J330,0)</f>
        <v>0</v>
      </c>
      <c r="BH330" s="207">
        <f>IF(N330="sníž. přenesená",J330,0)</f>
        <v>0</v>
      </c>
      <c r="BI330" s="207">
        <f>IF(N330="nulová",J330,0)</f>
        <v>0</v>
      </c>
      <c r="BJ330" s="23" t="s">
        <v>78</v>
      </c>
      <c r="BK330" s="207">
        <f>ROUND(I330*H330,2)</f>
        <v>0</v>
      </c>
      <c r="BL330" s="23" t="s">
        <v>260</v>
      </c>
      <c r="BM330" s="23" t="s">
        <v>432</v>
      </c>
    </row>
    <row r="331" s="1" customFormat="1">
      <c r="B331" s="45"/>
      <c r="D331" s="208" t="s">
        <v>165</v>
      </c>
      <c r="F331" s="228" t="s">
        <v>433</v>
      </c>
      <c r="I331" s="210"/>
      <c r="L331" s="45"/>
      <c r="M331" s="211"/>
      <c r="N331" s="46"/>
      <c r="O331" s="46"/>
      <c r="P331" s="46"/>
      <c r="Q331" s="46"/>
      <c r="R331" s="46"/>
      <c r="S331" s="46"/>
      <c r="T331" s="84"/>
      <c r="AT331" s="23" t="s">
        <v>165</v>
      </c>
      <c r="AU331" s="23" t="s">
        <v>80</v>
      </c>
    </row>
    <row r="332" s="1" customFormat="1" ht="16.5" customHeight="1">
      <c r="B332" s="195"/>
      <c r="C332" s="230" t="s">
        <v>434</v>
      </c>
      <c r="D332" s="230" t="s">
        <v>347</v>
      </c>
      <c r="E332" s="231" t="s">
        <v>435</v>
      </c>
      <c r="F332" s="232" t="s">
        <v>436</v>
      </c>
      <c r="G332" s="233" t="s">
        <v>169</v>
      </c>
      <c r="H332" s="234">
        <v>1</v>
      </c>
      <c r="I332" s="235"/>
      <c r="J332" s="236">
        <f>ROUND(I332*H332,2)</f>
        <v>0</v>
      </c>
      <c r="K332" s="232" t="s">
        <v>5</v>
      </c>
      <c r="L332" s="237"/>
      <c r="M332" s="238" t="s">
        <v>5</v>
      </c>
      <c r="N332" s="239" t="s">
        <v>41</v>
      </c>
      <c r="O332" s="46"/>
      <c r="P332" s="205">
        <f>O332*H332</f>
        <v>0</v>
      </c>
      <c r="Q332" s="205">
        <v>0</v>
      </c>
      <c r="R332" s="205">
        <f>Q332*H332</f>
        <v>0</v>
      </c>
      <c r="S332" s="205">
        <v>0</v>
      </c>
      <c r="T332" s="206">
        <f>S332*H332</f>
        <v>0</v>
      </c>
      <c r="AR332" s="23" t="s">
        <v>350</v>
      </c>
      <c r="AT332" s="23" t="s">
        <v>347</v>
      </c>
      <c r="AU332" s="23" t="s">
        <v>80</v>
      </c>
      <c r="AY332" s="23" t="s">
        <v>123</v>
      </c>
      <c r="BE332" s="207">
        <f>IF(N332="základní",J332,0)</f>
        <v>0</v>
      </c>
      <c r="BF332" s="207">
        <f>IF(N332="snížená",J332,0)</f>
        <v>0</v>
      </c>
      <c r="BG332" s="207">
        <f>IF(N332="zákl. přenesená",J332,0)</f>
        <v>0</v>
      </c>
      <c r="BH332" s="207">
        <f>IF(N332="sníž. přenesená",J332,0)</f>
        <v>0</v>
      </c>
      <c r="BI332" s="207">
        <f>IF(N332="nulová",J332,0)</f>
        <v>0</v>
      </c>
      <c r="BJ332" s="23" t="s">
        <v>78</v>
      </c>
      <c r="BK332" s="207">
        <f>ROUND(I332*H332,2)</f>
        <v>0</v>
      </c>
      <c r="BL332" s="23" t="s">
        <v>260</v>
      </c>
      <c r="BM332" s="23" t="s">
        <v>437</v>
      </c>
    </row>
    <row r="333" s="1" customFormat="1">
      <c r="B333" s="45"/>
      <c r="D333" s="208" t="s">
        <v>165</v>
      </c>
      <c r="F333" s="228" t="s">
        <v>433</v>
      </c>
      <c r="I333" s="210"/>
      <c r="L333" s="45"/>
      <c r="M333" s="211"/>
      <c r="N333" s="46"/>
      <c r="O333" s="46"/>
      <c r="P333" s="46"/>
      <c r="Q333" s="46"/>
      <c r="R333" s="46"/>
      <c r="S333" s="46"/>
      <c r="T333" s="84"/>
      <c r="AT333" s="23" t="s">
        <v>165</v>
      </c>
      <c r="AU333" s="23" t="s">
        <v>80</v>
      </c>
    </row>
    <row r="334" s="1" customFormat="1" ht="16.5" customHeight="1">
      <c r="B334" s="195"/>
      <c r="C334" s="230" t="s">
        <v>438</v>
      </c>
      <c r="D334" s="230" t="s">
        <v>347</v>
      </c>
      <c r="E334" s="231" t="s">
        <v>439</v>
      </c>
      <c r="F334" s="232" t="s">
        <v>440</v>
      </c>
      <c r="G334" s="233" t="s">
        <v>169</v>
      </c>
      <c r="H334" s="234">
        <v>1</v>
      </c>
      <c r="I334" s="235"/>
      <c r="J334" s="236">
        <f>ROUND(I334*H334,2)</f>
        <v>0</v>
      </c>
      <c r="K334" s="232" t="s">
        <v>5</v>
      </c>
      <c r="L334" s="237"/>
      <c r="M334" s="238" t="s">
        <v>5</v>
      </c>
      <c r="N334" s="239" t="s">
        <v>41</v>
      </c>
      <c r="O334" s="46"/>
      <c r="P334" s="205">
        <f>O334*H334</f>
        <v>0</v>
      </c>
      <c r="Q334" s="205">
        <v>0</v>
      </c>
      <c r="R334" s="205">
        <f>Q334*H334</f>
        <v>0</v>
      </c>
      <c r="S334" s="205">
        <v>0</v>
      </c>
      <c r="T334" s="206">
        <f>S334*H334</f>
        <v>0</v>
      </c>
      <c r="AR334" s="23" t="s">
        <v>350</v>
      </c>
      <c r="AT334" s="23" t="s">
        <v>347</v>
      </c>
      <c r="AU334" s="23" t="s">
        <v>80</v>
      </c>
      <c r="AY334" s="23" t="s">
        <v>123</v>
      </c>
      <c r="BE334" s="207">
        <f>IF(N334="základní",J334,0)</f>
        <v>0</v>
      </c>
      <c r="BF334" s="207">
        <f>IF(N334="snížená",J334,0)</f>
        <v>0</v>
      </c>
      <c r="BG334" s="207">
        <f>IF(N334="zákl. přenesená",J334,0)</f>
        <v>0</v>
      </c>
      <c r="BH334" s="207">
        <f>IF(N334="sníž. přenesená",J334,0)</f>
        <v>0</v>
      </c>
      <c r="BI334" s="207">
        <f>IF(N334="nulová",J334,0)</f>
        <v>0</v>
      </c>
      <c r="BJ334" s="23" t="s">
        <v>78</v>
      </c>
      <c r="BK334" s="207">
        <f>ROUND(I334*H334,2)</f>
        <v>0</v>
      </c>
      <c r="BL334" s="23" t="s">
        <v>260</v>
      </c>
      <c r="BM334" s="23" t="s">
        <v>441</v>
      </c>
    </row>
    <row r="335" s="1" customFormat="1">
      <c r="B335" s="45"/>
      <c r="D335" s="208" t="s">
        <v>165</v>
      </c>
      <c r="F335" s="228" t="s">
        <v>433</v>
      </c>
      <c r="I335" s="210"/>
      <c r="L335" s="45"/>
      <c r="M335" s="211"/>
      <c r="N335" s="46"/>
      <c r="O335" s="46"/>
      <c r="P335" s="46"/>
      <c r="Q335" s="46"/>
      <c r="R335" s="46"/>
      <c r="S335" s="46"/>
      <c r="T335" s="84"/>
      <c r="AT335" s="23" t="s">
        <v>165</v>
      </c>
      <c r="AU335" s="23" t="s">
        <v>80</v>
      </c>
    </row>
    <row r="336" s="1" customFormat="1" ht="16.5" customHeight="1">
      <c r="B336" s="195"/>
      <c r="C336" s="230" t="s">
        <v>442</v>
      </c>
      <c r="D336" s="230" t="s">
        <v>347</v>
      </c>
      <c r="E336" s="231" t="s">
        <v>443</v>
      </c>
      <c r="F336" s="232" t="s">
        <v>444</v>
      </c>
      <c r="G336" s="233" t="s">
        <v>169</v>
      </c>
      <c r="H336" s="234">
        <v>2</v>
      </c>
      <c r="I336" s="235"/>
      <c r="J336" s="236">
        <f>ROUND(I336*H336,2)</f>
        <v>0</v>
      </c>
      <c r="K336" s="232" t="s">
        <v>5</v>
      </c>
      <c r="L336" s="237"/>
      <c r="M336" s="238" t="s">
        <v>5</v>
      </c>
      <c r="N336" s="239" t="s">
        <v>41</v>
      </c>
      <c r="O336" s="46"/>
      <c r="P336" s="205">
        <f>O336*H336</f>
        <v>0</v>
      </c>
      <c r="Q336" s="205">
        <v>0</v>
      </c>
      <c r="R336" s="205">
        <f>Q336*H336</f>
        <v>0</v>
      </c>
      <c r="S336" s="205">
        <v>0</v>
      </c>
      <c r="T336" s="206">
        <f>S336*H336</f>
        <v>0</v>
      </c>
      <c r="AR336" s="23" t="s">
        <v>350</v>
      </c>
      <c r="AT336" s="23" t="s">
        <v>347</v>
      </c>
      <c r="AU336" s="23" t="s">
        <v>80</v>
      </c>
      <c r="AY336" s="23" t="s">
        <v>123</v>
      </c>
      <c r="BE336" s="207">
        <f>IF(N336="základní",J336,0)</f>
        <v>0</v>
      </c>
      <c r="BF336" s="207">
        <f>IF(N336="snížená",J336,0)</f>
        <v>0</v>
      </c>
      <c r="BG336" s="207">
        <f>IF(N336="zákl. přenesená",J336,0)</f>
        <v>0</v>
      </c>
      <c r="BH336" s="207">
        <f>IF(N336="sníž. přenesená",J336,0)</f>
        <v>0</v>
      </c>
      <c r="BI336" s="207">
        <f>IF(N336="nulová",J336,0)</f>
        <v>0</v>
      </c>
      <c r="BJ336" s="23" t="s">
        <v>78</v>
      </c>
      <c r="BK336" s="207">
        <f>ROUND(I336*H336,2)</f>
        <v>0</v>
      </c>
      <c r="BL336" s="23" t="s">
        <v>260</v>
      </c>
      <c r="BM336" s="23" t="s">
        <v>445</v>
      </c>
    </row>
    <row r="337" s="1" customFormat="1">
      <c r="B337" s="45"/>
      <c r="D337" s="208" t="s">
        <v>165</v>
      </c>
      <c r="F337" s="228" t="s">
        <v>433</v>
      </c>
      <c r="I337" s="210"/>
      <c r="L337" s="45"/>
      <c r="M337" s="211"/>
      <c r="N337" s="46"/>
      <c r="O337" s="46"/>
      <c r="P337" s="46"/>
      <c r="Q337" s="46"/>
      <c r="R337" s="46"/>
      <c r="S337" s="46"/>
      <c r="T337" s="84"/>
      <c r="AT337" s="23" t="s">
        <v>165</v>
      </c>
      <c r="AU337" s="23" t="s">
        <v>80</v>
      </c>
    </row>
    <row r="338" s="1" customFormat="1" ht="16.5" customHeight="1">
      <c r="B338" s="195"/>
      <c r="C338" s="230" t="s">
        <v>446</v>
      </c>
      <c r="D338" s="230" t="s">
        <v>347</v>
      </c>
      <c r="E338" s="231" t="s">
        <v>447</v>
      </c>
      <c r="F338" s="232" t="s">
        <v>448</v>
      </c>
      <c r="G338" s="233" t="s">
        <v>169</v>
      </c>
      <c r="H338" s="234">
        <v>1</v>
      </c>
      <c r="I338" s="235"/>
      <c r="J338" s="236">
        <f>ROUND(I338*H338,2)</f>
        <v>0</v>
      </c>
      <c r="K338" s="232" t="s">
        <v>5</v>
      </c>
      <c r="L338" s="237"/>
      <c r="M338" s="238" t="s">
        <v>5</v>
      </c>
      <c r="N338" s="239" t="s">
        <v>41</v>
      </c>
      <c r="O338" s="46"/>
      <c r="P338" s="205">
        <f>O338*H338</f>
        <v>0</v>
      </c>
      <c r="Q338" s="205">
        <v>0</v>
      </c>
      <c r="R338" s="205">
        <f>Q338*H338</f>
        <v>0</v>
      </c>
      <c r="S338" s="205">
        <v>0</v>
      </c>
      <c r="T338" s="206">
        <f>S338*H338</f>
        <v>0</v>
      </c>
      <c r="AR338" s="23" t="s">
        <v>350</v>
      </c>
      <c r="AT338" s="23" t="s">
        <v>347</v>
      </c>
      <c r="AU338" s="23" t="s">
        <v>80</v>
      </c>
      <c r="AY338" s="23" t="s">
        <v>123</v>
      </c>
      <c r="BE338" s="207">
        <f>IF(N338="základní",J338,0)</f>
        <v>0</v>
      </c>
      <c r="BF338" s="207">
        <f>IF(N338="snížená",J338,0)</f>
        <v>0</v>
      </c>
      <c r="BG338" s="207">
        <f>IF(N338="zákl. přenesená",J338,0)</f>
        <v>0</v>
      </c>
      <c r="BH338" s="207">
        <f>IF(N338="sníž. přenesená",J338,0)</f>
        <v>0</v>
      </c>
      <c r="BI338" s="207">
        <f>IF(N338="nulová",J338,0)</f>
        <v>0</v>
      </c>
      <c r="BJ338" s="23" t="s">
        <v>78</v>
      </c>
      <c r="BK338" s="207">
        <f>ROUND(I338*H338,2)</f>
        <v>0</v>
      </c>
      <c r="BL338" s="23" t="s">
        <v>260</v>
      </c>
      <c r="BM338" s="23" t="s">
        <v>449</v>
      </c>
    </row>
    <row r="339" s="1" customFormat="1">
      <c r="B339" s="45"/>
      <c r="D339" s="208" t="s">
        <v>165</v>
      </c>
      <c r="F339" s="228" t="s">
        <v>423</v>
      </c>
      <c r="I339" s="210"/>
      <c r="L339" s="45"/>
      <c r="M339" s="211"/>
      <c r="N339" s="46"/>
      <c r="O339" s="46"/>
      <c r="P339" s="46"/>
      <c r="Q339" s="46"/>
      <c r="R339" s="46"/>
      <c r="S339" s="46"/>
      <c r="T339" s="84"/>
      <c r="AT339" s="23" t="s">
        <v>165</v>
      </c>
      <c r="AU339" s="23" t="s">
        <v>80</v>
      </c>
    </row>
    <row r="340" s="1" customFormat="1" ht="16.5" customHeight="1">
      <c r="B340" s="195"/>
      <c r="C340" s="230" t="s">
        <v>450</v>
      </c>
      <c r="D340" s="230" t="s">
        <v>347</v>
      </c>
      <c r="E340" s="231" t="s">
        <v>451</v>
      </c>
      <c r="F340" s="232" t="s">
        <v>452</v>
      </c>
      <c r="G340" s="233" t="s">
        <v>169</v>
      </c>
      <c r="H340" s="234">
        <v>1</v>
      </c>
      <c r="I340" s="235"/>
      <c r="J340" s="236">
        <f>ROUND(I340*H340,2)</f>
        <v>0</v>
      </c>
      <c r="K340" s="232" t="s">
        <v>5</v>
      </c>
      <c r="L340" s="237"/>
      <c r="M340" s="238" t="s">
        <v>5</v>
      </c>
      <c r="N340" s="239" t="s">
        <v>41</v>
      </c>
      <c r="O340" s="46"/>
      <c r="P340" s="205">
        <f>O340*H340</f>
        <v>0</v>
      </c>
      <c r="Q340" s="205">
        <v>0</v>
      </c>
      <c r="R340" s="205">
        <f>Q340*H340</f>
        <v>0</v>
      </c>
      <c r="S340" s="205">
        <v>0</v>
      </c>
      <c r="T340" s="206">
        <f>S340*H340</f>
        <v>0</v>
      </c>
      <c r="AR340" s="23" t="s">
        <v>350</v>
      </c>
      <c r="AT340" s="23" t="s">
        <v>347</v>
      </c>
      <c r="AU340" s="23" t="s">
        <v>80</v>
      </c>
      <c r="AY340" s="23" t="s">
        <v>123</v>
      </c>
      <c r="BE340" s="207">
        <f>IF(N340="základní",J340,0)</f>
        <v>0</v>
      </c>
      <c r="BF340" s="207">
        <f>IF(N340="snížená",J340,0)</f>
        <v>0</v>
      </c>
      <c r="BG340" s="207">
        <f>IF(N340="zákl. přenesená",J340,0)</f>
        <v>0</v>
      </c>
      <c r="BH340" s="207">
        <f>IF(N340="sníž. přenesená",J340,0)</f>
        <v>0</v>
      </c>
      <c r="BI340" s="207">
        <f>IF(N340="nulová",J340,0)</f>
        <v>0</v>
      </c>
      <c r="BJ340" s="23" t="s">
        <v>78</v>
      </c>
      <c r="BK340" s="207">
        <f>ROUND(I340*H340,2)</f>
        <v>0</v>
      </c>
      <c r="BL340" s="23" t="s">
        <v>260</v>
      </c>
      <c r="BM340" s="23" t="s">
        <v>453</v>
      </c>
    </row>
    <row r="341" s="1" customFormat="1">
      <c r="B341" s="45"/>
      <c r="D341" s="208" t="s">
        <v>165</v>
      </c>
      <c r="F341" s="228" t="s">
        <v>454</v>
      </c>
      <c r="I341" s="210"/>
      <c r="L341" s="45"/>
      <c r="M341" s="211"/>
      <c r="N341" s="46"/>
      <c r="O341" s="46"/>
      <c r="P341" s="46"/>
      <c r="Q341" s="46"/>
      <c r="R341" s="46"/>
      <c r="S341" s="46"/>
      <c r="T341" s="84"/>
      <c r="AT341" s="23" t="s">
        <v>165</v>
      </c>
      <c r="AU341" s="23" t="s">
        <v>80</v>
      </c>
    </row>
    <row r="342" s="1" customFormat="1" ht="16.5" customHeight="1">
      <c r="B342" s="195"/>
      <c r="C342" s="230" t="s">
        <v>455</v>
      </c>
      <c r="D342" s="230" t="s">
        <v>347</v>
      </c>
      <c r="E342" s="231" t="s">
        <v>456</v>
      </c>
      <c r="F342" s="232" t="s">
        <v>457</v>
      </c>
      <c r="G342" s="233" t="s">
        <v>169</v>
      </c>
      <c r="H342" s="234">
        <v>1</v>
      </c>
      <c r="I342" s="235"/>
      <c r="J342" s="236">
        <f>ROUND(I342*H342,2)</f>
        <v>0</v>
      </c>
      <c r="K342" s="232" t="s">
        <v>5</v>
      </c>
      <c r="L342" s="237"/>
      <c r="M342" s="238" t="s">
        <v>5</v>
      </c>
      <c r="N342" s="239" t="s">
        <v>41</v>
      </c>
      <c r="O342" s="46"/>
      <c r="P342" s="205">
        <f>O342*H342</f>
        <v>0</v>
      </c>
      <c r="Q342" s="205">
        <v>0</v>
      </c>
      <c r="R342" s="205">
        <f>Q342*H342</f>
        <v>0</v>
      </c>
      <c r="S342" s="205">
        <v>0</v>
      </c>
      <c r="T342" s="206">
        <f>S342*H342</f>
        <v>0</v>
      </c>
      <c r="AR342" s="23" t="s">
        <v>350</v>
      </c>
      <c r="AT342" s="23" t="s">
        <v>347</v>
      </c>
      <c r="AU342" s="23" t="s">
        <v>80</v>
      </c>
      <c r="AY342" s="23" t="s">
        <v>123</v>
      </c>
      <c r="BE342" s="207">
        <f>IF(N342="základní",J342,0)</f>
        <v>0</v>
      </c>
      <c r="BF342" s="207">
        <f>IF(N342="snížená",J342,0)</f>
        <v>0</v>
      </c>
      <c r="BG342" s="207">
        <f>IF(N342="zákl. přenesená",J342,0)</f>
        <v>0</v>
      </c>
      <c r="BH342" s="207">
        <f>IF(N342="sníž. přenesená",J342,0)</f>
        <v>0</v>
      </c>
      <c r="BI342" s="207">
        <f>IF(N342="nulová",J342,0)</f>
        <v>0</v>
      </c>
      <c r="BJ342" s="23" t="s">
        <v>78</v>
      </c>
      <c r="BK342" s="207">
        <f>ROUND(I342*H342,2)</f>
        <v>0</v>
      </c>
      <c r="BL342" s="23" t="s">
        <v>260</v>
      </c>
      <c r="BM342" s="23" t="s">
        <v>458</v>
      </c>
    </row>
    <row r="343" s="1" customFormat="1">
      <c r="B343" s="45"/>
      <c r="D343" s="208" t="s">
        <v>165</v>
      </c>
      <c r="F343" s="228" t="s">
        <v>454</v>
      </c>
      <c r="I343" s="210"/>
      <c r="L343" s="45"/>
      <c r="M343" s="211"/>
      <c r="N343" s="46"/>
      <c r="O343" s="46"/>
      <c r="P343" s="46"/>
      <c r="Q343" s="46"/>
      <c r="R343" s="46"/>
      <c r="S343" s="46"/>
      <c r="T343" s="84"/>
      <c r="AT343" s="23" t="s">
        <v>165</v>
      </c>
      <c r="AU343" s="23" t="s">
        <v>80</v>
      </c>
    </row>
    <row r="344" s="1" customFormat="1" ht="16.5" customHeight="1">
      <c r="B344" s="195"/>
      <c r="C344" s="230" t="s">
        <v>459</v>
      </c>
      <c r="D344" s="230" t="s">
        <v>347</v>
      </c>
      <c r="E344" s="231" t="s">
        <v>460</v>
      </c>
      <c r="F344" s="232" t="s">
        <v>461</v>
      </c>
      <c r="G344" s="233" t="s">
        <v>169</v>
      </c>
      <c r="H344" s="234">
        <v>1</v>
      </c>
      <c r="I344" s="235"/>
      <c r="J344" s="236">
        <f>ROUND(I344*H344,2)</f>
        <v>0</v>
      </c>
      <c r="K344" s="232" t="s">
        <v>5</v>
      </c>
      <c r="L344" s="237"/>
      <c r="M344" s="238" t="s">
        <v>5</v>
      </c>
      <c r="N344" s="239" t="s">
        <v>41</v>
      </c>
      <c r="O344" s="46"/>
      <c r="P344" s="205">
        <f>O344*H344</f>
        <v>0</v>
      </c>
      <c r="Q344" s="205">
        <v>0</v>
      </c>
      <c r="R344" s="205">
        <f>Q344*H344</f>
        <v>0</v>
      </c>
      <c r="S344" s="205">
        <v>0</v>
      </c>
      <c r="T344" s="206">
        <f>S344*H344</f>
        <v>0</v>
      </c>
      <c r="AR344" s="23" t="s">
        <v>350</v>
      </c>
      <c r="AT344" s="23" t="s">
        <v>347</v>
      </c>
      <c r="AU344" s="23" t="s">
        <v>80</v>
      </c>
      <c r="AY344" s="23" t="s">
        <v>123</v>
      </c>
      <c r="BE344" s="207">
        <f>IF(N344="základní",J344,0)</f>
        <v>0</v>
      </c>
      <c r="BF344" s="207">
        <f>IF(N344="snížená",J344,0)</f>
        <v>0</v>
      </c>
      <c r="BG344" s="207">
        <f>IF(N344="zákl. přenesená",J344,0)</f>
        <v>0</v>
      </c>
      <c r="BH344" s="207">
        <f>IF(N344="sníž. přenesená",J344,0)</f>
        <v>0</v>
      </c>
      <c r="BI344" s="207">
        <f>IF(N344="nulová",J344,0)</f>
        <v>0</v>
      </c>
      <c r="BJ344" s="23" t="s">
        <v>78</v>
      </c>
      <c r="BK344" s="207">
        <f>ROUND(I344*H344,2)</f>
        <v>0</v>
      </c>
      <c r="BL344" s="23" t="s">
        <v>260</v>
      </c>
      <c r="BM344" s="23" t="s">
        <v>462</v>
      </c>
    </row>
    <row r="345" s="1" customFormat="1">
      <c r="B345" s="45"/>
      <c r="D345" s="208" t="s">
        <v>165</v>
      </c>
      <c r="F345" s="228" t="s">
        <v>463</v>
      </c>
      <c r="I345" s="210"/>
      <c r="L345" s="45"/>
      <c r="M345" s="211"/>
      <c r="N345" s="46"/>
      <c r="O345" s="46"/>
      <c r="P345" s="46"/>
      <c r="Q345" s="46"/>
      <c r="R345" s="46"/>
      <c r="S345" s="46"/>
      <c r="T345" s="84"/>
      <c r="AT345" s="23" t="s">
        <v>165</v>
      </c>
      <c r="AU345" s="23" t="s">
        <v>80</v>
      </c>
    </row>
    <row r="346" s="1" customFormat="1" ht="25.5" customHeight="1">
      <c r="B346" s="195"/>
      <c r="C346" s="196" t="s">
        <v>464</v>
      </c>
      <c r="D346" s="196" t="s">
        <v>126</v>
      </c>
      <c r="E346" s="197" t="s">
        <v>465</v>
      </c>
      <c r="F346" s="198" t="s">
        <v>466</v>
      </c>
      <c r="G346" s="199" t="s">
        <v>169</v>
      </c>
      <c r="H346" s="200">
        <v>9</v>
      </c>
      <c r="I346" s="201"/>
      <c r="J346" s="202">
        <f>ROUND(I346*H346,2)</f>
        <v>0</v>
      </c>
      <c r="K346" s="198" t="s">
        <v>130</v>
      </c>
      <c r="L346" s="45"/>
      <c r="M346" s="203" t="s">
        <v>5</v>
      </c>
      <c r="N346" s="204" t="s">
        <v>41</v>
      </c>
      <c r="O346" s="46"/>
      <c r="P346" s="205">
        <f>O346*H346</f>
        <v>0</v>
      </c>
      <c r="Q346" s="205">
        <v>0</v>
      </c>
      <c r="R346" s="205">
        <f>Q346*H346</f>
        <v>0</v>
      </c>
      <c r="S346" s="205">
        <v>0</v>
      </c>
      <c r="T346" s="206">
        <f>S346*H346</f>
        <v>0</v>
      </c>
      <c r="AR346" s="23" t="s">
        <v>260</v>
      </c>
      <c r="AT346" s="23" t="s">
        <v>126</v>
      </c>
      <c r="AU346" s="23" t="s">
        <v>80</v>
      </c>
      <c r="AY346" s="23" t="s">
        <v>123</v>
      </c>
      <c r="BE346" s="207">
        <f>IF(N346="základní",J346,0)</f>
        <v>0</v>
      </c>
      <c r="BF346" s="207">
        <f>IF(N346="snížená",J346,0)</f>
        <v>0</v>
      </c>
      <c r="BG346" s="207">
        <f>IF(N346="zákl. přenesená",J346,0)</f>
        <v>0</v>
      </c>
      <c r="BH346" s="207">
        <f>IF(N346="sníž. přenesená",J346,0)</f>
        <v>0</v>
      </c>
      <c r="BI346" s="207">
        <f>IF(N346="nulová",J346,0)</f>
        <v>0</v>
      </c>
      <c r="BJ346" s="23" t="s">
        <v>78</v>
      </c>
      <c r="BK346" s="207">
        <f>ROUND(I346*H346,2)</f>
        <v>0</v>
      </c>
      <c r="BL346" s="23" t="s">
        <v>260</v>
      </c>
      <c r="BM346" s="23" t="s">
        <v>467</v>
      </c>
    </row>
    <row r="347" s="1" customFormat="1">
      <c r="B347" s="45"/>
      <c r="D347" s="208" t="s">
        <v>133</v>
      </c>
      <c r="F347" s="209" t="s">
        <v>468</v>
      </c>
      <c r="I347" s="210"/>
      <c r="L347" s="45"/>
      <c r="M347" s="211"/>
      <c r="N347" s="46"/>
      <c r="O347" s="46"/>
      <c r="P347" s="46"/>
      <c r="Q347" s="46"/>
      <c r="R347" s="46"/>
      <c r="S347" s="46"/>
      <c r="T347" s="84"/>
      <c r="AT347" s="23" t="s">
        <v>133</v>
      </c>
      <c r="AU347" s="23" t="s">
        <v>80</v>
      </c>
    </row>
    <row r="348" s="11" customFormat="1">
      <c r="B348" s="212"/>
      <c r="D348" s="208" t="s">
        <v>135</v>
      </c>
      <c r="E348" s="213" t="s">
        <v>5</v>
      </c>
      <c r="F348" s="214" t="s">
        <v>339</v>
      </c>
      <c r="H348" s="215">
        <v>9</v>
      </c>
      <c r="I348" s="216"/>
      <c r="L348" s="212"/>
      <c r="M348" s="217"/>
      <c r="N348" s="218"/>
      <c r="O348" s="218"/>
      <c r="P348" s="218"/>
      <c r="Q348" s="218"/>
      <c r="R348" s="218"/>
      <c r="S348" s="218"/>
      <c r="T348" s="219"/>
      <c r="AT348" s="213" t="s">
        <v>135</v>
      </c>
      <c r="AU348" s="213" t="s">
        <v>80</v>
      </c>
      <c r="AV348" s="11" t="s">
        <v>80</v>
      </c>
      <c r="AW348" s="11" t="s">
        <v>34</v>
      </c>
      <c r="AX348" s="11" t="s">
        <v>78</v>
      </c>
      <c r="AY348" s="213" t="s">
        <v>123</v>
      </c>
    </row>
    <row r="349" s="1" customFormat="1" ht="16.5" customHeight="1">
      <c r="B349" s="195"/>
      <c r="C349" s="230" t="s">
        <v>469</v>
      </c>
      <c r="D349" s="230" t="s">
        <v>347</v>
      </c>
      <c r="E349" s="231" t="s">
        <v>470</v>
      </c>
      <c r="F349" s="232" t="s">
        <v>471</v>
      </c>
      <c r="G349" s="233" t="s">
        <v>129</v>
      </c>
      <c r="H349" s="234">
        <v>45.140000000000001</v>
      </c>
      <c r="I349" s="235"/>
      <c r="J349" s="236">
        <f>ROUND(I349*H349,2)</f>
        <v>0</v>
      </c>
      <c r="K349" s="232" t="s">
        <v>130</v>
      </c>
      <c r="L349" s="237"/>
      <c r="M349" s="238" t="s">
        <v>5</v>
      </c>
      <c r="N349" s="239" t="s">
        <v>41</v>
      </c>
      <c r="O349" s="46"/>
      <c r="P349" s="205">
        <f>O349*H349</f>
        <v>0</v>
      </c>
      <c r="Q349" s="205">
        <v>0.0030000000000000001</v>
      </c>
      <c r="R349" s="205">
        <f>Q349*H349</f>
        <v>0.13542000000000001</v>
      </c>
      <c r="S349" s="205">
        <v>0</v>
      </c>
      <c r="T349" s="206">
        <f>S349*H349</f>
        <v>0</v>
      </c>
      <c r="AR349" s="23" t="s">
        <v>350</v>
      </c>
      <c r="AT349" s="23" t="s">
        <v>347</v>
      </c>
      <c r="AU349" s="23" t="s">
        <v>80</v>
      </c>
      <c r="AY349" s="23" t="s">
        <v>123</v>
      </c>
      <c r="BE349" s="207">
        <f>IF(N349="základní",J349,0)</f>
        <v>0</v>
      </c>
      <c r="BF349" s="207">
        <f>IF(N349="snížená",J349,0)</f>
        <v>0</v>
      </c>
      <c r="BG349" s="207">
        <f>IF(N349="zákl. přenesená",J349,0)</f>
        <v>0</v>
      </c>
      <c r="BH349" s="207">
        <f>IF(N349="sníž. přenesená",J349,0)</f>
        <v>0</v>
      </c>
      <c r="BI349" s="207">
        <f>IF(N349="nulová",J349,0)</f>
        <v>0</v>
      </c>
      <c r="BJ349" s="23" t="s">
        <v>78</v>
      </c>
      <c r="BK349" s="207">
        <f>ROUND(I349*H349,2)</f>
        <v>0</v>
      </c>
      <c r="BL349" s="23" t="s">
        <v>260</v>
      </c>
      <c r="BM349" s="23" t="s">
        <v>472</v>
      </c>
    </row>
    <row r="350" s="1" customFormat="1">
      <c r="B350" s="45"/>
      <c r="D350" s="208" t="s">
        <v>133</v>
      </c>
      <c r="F350" s="209" t="s">
        <v>471</v>
      </c>
      <c r="I350" s="210"/>
      <c r="L350" s="45"/>
      <c r="M350" s="211"/>
      <c r="N350" s="46"/>
      <c r="O350" s="46"/>
      <c r="P350" s="46"/>
      <c r="Q350" s="46"/>
      <c r="R350" s="46"/>
      <c r="S350" s="46"/>
      <c r="T350" s="84"/>
      <c r="AT350" s="23" t="s">
        <v>133</v>
      </c>
      <c r="AU350" s="23" t="s">
        <v>80</v>
      </c>
    </row>
    <row r="351" s="11" customFormat="1">
      <c r="B351" s="212"/>
      <c r="D351" s="208" t="s">
        <v>135</v>
      </c>
      <c r="E351" s="213" t="s">
        <v>5</v>
      </c>
      <c r="F351" s="214" t="s">
        <v>473</v>
      </c>
      <c r="H351" s="215">
        <v>45.140000000000001</v>
      </c>
      <c r="I351" s="216"/>
      <c r="L351" s="212"/>
      <c r="M351" s="217"/>
      <c r="N351" s="218"/>
      <c r="O351" s="218"/>
      <c r="P351" s="218"/>
      <c r="Q351" s="218"/>
      <c r="R351" s="218"/>
      <c r="S351" s="218"/>
      <c r="T351" s="219"/>
      <c r="AT351" s="213" t="s">
        <v>135</v>
      </c>
      <c r="AU351" s="213" t="s">
        <v>80</v>
      </c>
      <c r="AV351" s="11" t="s">
        <v>80</v>
      </c>
      <c r="AW351" s="11" t="s">
        <v>34</v>
      </c>
      <c r="AX351" s="11" t="s">
        <v>78</v>
      </c>
      <c r="AY351" s="213" t="s">
        <v>123</v>
      </c>
    </row>
    <row r="352" s="1" customFormat="1" ht="16.5" customHeight="1">
      <c r="B352" s="195"/>
      <c r="C352" s="230" t="s">
        <v>474</v>
      </c>
      <c r="D352" s="230" t="s">
        <v>347</v>
      </c>
      <c r="E352" s="231" t="s">
        <v>475</v>
      </c>
      <c r="F352" s="232" t="s">
        <v>476</v>
      </c>
      <c r="G352" s="233" t="s">
        <v>169</v>
      </c>
      <c r="H352" s="234">
        <v>18</v>
      </c>
      <c r="I352" s="235"/>
      <c r="J352" s="236">
        <f>ROUND(I352*H352,2)</f>
        <v>0</v>
      </c>
      <c r="K352" s="232" t="s">
        <v>130</v>
      </c>
      <c r="L352" s="237"/>
      <c r="M352" s="238" t="s">
        <v>5</v>
      </c>
      <c r="N352" s="239" t="s">
        <v>41</v>
      </c>
      <c r="O352" s="46"/>
      <c r="P352" s="205">
        <f>O352*H352</f>
        <v>0</v>
      </c>
      <c r="Q352" s="205">
        <v>6.0000000000000002E-05</v>
      </c>
      <c r="R352" s="205">
        <f>Q352*H352</f>
        <v>0.00108</v>
      </c>
      <c r="S352" s="205">
        <v>0</v>
      </c>
      <c r="T352" s="206">
        <f>S352*H352</f>
        <v>0</v>
      </c>
      <c r="AR352" s="23" t="s">
        <v>350</v>
      </c>
      <c r="AT352" s="23" t="s">
        <v>347</v>
      </c>
      <c r="AU352" s="23" t="s">
        <v>80</v>
      </c>
      <c r="AY352" s="23" t="s">
        <v>123</v>
      </c>
      <c r="BE352" s="207">
        <f>IF(N352="základní",J352,0)</f>
        <v>0</v>
      </c>
      <c r="BF352" s="207">
        <f>IF(N352="snížená",J352,0)</f>
        <v>0</v>
      </c>
      <c r="BG352" s="207">
        <f>IF(N352="zákl. přenesená",J352,0)</f>
        <v>0</v>
      </c>
      <c r="BH352" s="207">
        <f>IF(N352="sníž. přenesená",J352,0)</f>
        <v>0</v>
      </c>
      <c r="BI352" s="207">
        <f>IF(N352="nulová",J352,0)</f>
        <v>0</v>
      </c>
      <c r="BJ352" s="23" t="s">
        <v>78</v>
      </c>
      <c r="BK352" s="207">
        <f>ROUND(I352*H352,2)</f>
        <v>0</v>
      </c>
      <c r="BL352" s="23" t="s">
        <v>260</v>
      </c>
      <c r="BM352" s="23" t="s">
        <v>477</v>
      </c>
    </row>
    <row r="353" s="1" customFormat="1">
      <c r="B353" s="45"/>
      <c r="D353" s="208" t="s">
        <v>133</v>
      </c>
      <c r="F353" s="209" t="s">
        <v>476</v>
      </c>
      <c r="I353" s="210"/>
      <c r="L353" s="45"/>
      <c r="M353" s="211"/>
      <c r="N353" s="46"/>
      <c r="O353" s="46"/>
      <c r="P353" s="46"/>
      <c r="Q353" s="46"/>
      <c r="R353" s="46"/>
      <c r="S353" s="46"/>
      <c r="T353" s="84"/>
      <c r="AT353" s="23" t="s">
        <v>133</v>
      </c>
      <c r="AU353" s="23" t="s">
        <v>80</v>
      </c>
    </row>
    <row r="354" s="11" customFormat="1">
      <c r="B354" s="212"/>
      <c r="D354" s="208" t="s">
        <v>135</v>
      </c>
      <c r="E354" s="213" t="s">
        <v>5</v>
      </c>
      <c r="F354" s="214" t="s">
        <v>478</v>
      </c>
      <c r="H354" s="215">
        <v>18</v>
      </c>
      <c r="I354" s="216"/>
      <c r="L354" s="212"/>
      <c r="M354" s="217"/>
      <c r="N354" s="218"/>
      <c r="O354" s="218"/>
      <c r="P354" s="218"/>
      <c r="Q354" s="218"/>
      <c r="R354" s="218"/>
      <c r="S354" s="218"/>
      <c r="T354" s="219"/>
      <c r="AT354" s="213" t="s">
        <v>135</v>
      </c>
      <c r="AU354" s="213" t="s">
        <v>80</v>
      </c>
      <c r="AV354" s="11" t="s">
        <v>80</v>
      </c>
      <c r="AW354" s="11" t="s">
        <v>34</v>
      </c>
      <c r="AX354" s="11" t="s">
        <v>78</v>
      </c>
      <c r="AY354" s="213" t="s">
        <v>123</v>
      </c>
    </row>
    <row r="355" s="1" customFormat="1" ht="16.5" customHeight="1">
      <c r="B355" s="195"/>
      <c r="C355" s="196" t="s">
        <v>479</v>
      </c>
      <c r="D355" s="196" t="s">
        <v>126</v>
      </c>
      <c r="E355" s="197" t="s">
        <v>480</v>
      </c>
      <c r="F355" s="198" t="s">
        <v>481</v>
      </c>
      <c r="G355" s="199" t="s">
        <v>302</v>
      </c>
      <c r="H355" s="229"/>
      <c r="I355" s="201"/>
      <c r="J355" s="202">
        <f>ROUND(I355*H355,2)</f>
        <v>0</v>
      </c>
      <c r="K355" s="198" t="s">
        <v>130</v>
      </c>
      <c r="L355" s="45"/>
      <c r="M355" s="203" t="s">
        <v>5</v>
      </c>
      <c r="N355" s="204" t="s">
        <v>41</v>
      </c>
      <c r="O355" s="46"/>
      <c r="P355" s="205">
        <f>O355*H355</f>
        <v>0</v>
      </c>
      <c r="Q355" s="205">
        <v>0</v>
      </c>
      <c r="R355" s="205">
        <f>Q355*H355</f>
        <v>0</v>
      </c>
      <c r="S355" s="205">
        <v>0</v>
      </c>
      <c r="T355" s="206">
        <f>S355*H355</f>
        <v>0</v>
      </c>
      <c r="AR355" s="23" t="s">
        <v>260</v>
      </c>
      <c r="AT355" s="23" t="s">
        <v>126</v>
      </c>
      <c r="AU355" s="23" t="s">
        <v>80</v>
      </c>
      <c r="AY355" s="23" t="s">
        <v>123</v>
      </c>
      <c r="BE355" s="207">
        <f>IF(N355="základní",J355,0)</f>
        <v>0</v>
      </c>
      <c r="BF355" s="207">
        <f>IF(N355="snížená",J355,0)</f>
        <v>0</v>
      </c>
      <c r="BG355" s="207">
        <f>IF(N355="zákl. přenesená",J355,0)</f>
        <v>0</v>
      </c>
      <c r="BH355" s="207">
        <f>IF(N355="sníž. přenesená",J355,0)</f>
        <v>0</v>
      </c>
      <c r="BI355" s="207">
        <f>IF(N355="nulová",J355,0)</f>
        <v>0</v>
      </c>
      <c r="BJ355" s="23" t="s">
        <v>78</v>
      </c>
      <c r="BK355" s="207">
        <f>ROUND(I355*H355,2)</f>
        <v>0</v>
      </c>
      <c r="BL355" s="23" t="s">
        <v>260</v>
      </c>
      <c r="BM355" s="23" t="s">
        <v>482</v>
      </c>
    </row>
    <row r="356" s="1" customFormat="1">
      <c r="B356" s="45"/>
      <c r="D356" s="208" t="s">
        <v>133</v>
      </c>
      <c r="F356" s="209" t="s">
        <v>483</v>
      </c>
      <c r="I356" s="210"/>
      <c r="L356" s="45"/>
      <c r="M356" s="211"/>
      <c r="N356" s="46"/>
      <c r="O356" s="46"/>
      <c r="P356" s="46"/>
      <c r="Q356" s="46"/>
      <c r="R356" s="46"/>
      <c r="S356" s="46"/>
      <c r="T356" s="84"/>
      <c r="AT356" s="23" t="s">
        <v>133</v>
      </c>
      <c r="AU356" s="23" t="s">
        <v>80</v>
      </c>
    </row>
    <row r="357" s="10" customFormat="1" ht="29.88" customHeight="1">
      <c r="B357" s="182"/>
      <c r="D357" s="183" t="s">
        <v>69</v>
      </c>
      <c r="E357" s="193" t="s">
        <v>484</v>
      </c>
      <c r="F357" s="193" t="s">
        <v>485</v>
      </c>
      <c r="I357" s="185"/>
      <c r="J357" s="194">
        <f>BK357</f>
        <v>0</v>
      </c>
      <c r="L357" s="182"/>
      <c r="M357" s="187"/>
      <c r="N357" s="188"/>
      <c r="O357" s="188"/>
      <c r="P357" s="189">
        <f>SUM(P358:P386)</f>
        <v>0</v>
      </c>
      <c r="Q357" s="188"/>
      <c r="R357" s="189">
        <f>SUM(R358:R386)</f>
        <v>0.00098999999999999999</v>
      </c>
      <c r="S357" s="188"/>
      <c r="T357" s="190">
        <f>SUM(T358:T386)</f>
        <v>0</v>
      </c>
      <c r="AR357" s="183" t="s">
        <v>80</v>
      </c>
      <c r="AT357" s="191" t="s">
        <v>69</v>
      </c>
      <c r="AU357" s="191" t="s">
        <v>78</v>
      </c>
      <c r="AY357" s="183" t="s">
        <v>123</v>
      </c>
      <c r="BK357" s="192">
        <f>SUM(BK358:BK386)</f>
        <v>0</v>
      </c>
    </row>
    <row r="358" s="1" customFormat="1" ht="16.5" customHeight="1">
      <c r="B358" s="195"/>
      <c r="C358" s="196" t="s">
        <v>486</v>
      </c>
      <c r="D358" s="196" t="s">
        <v>126</v>
      </c>
      <c r="E358" s="197" t="s">
        <v>487</v>
      </c>
      <c r="F358" s="198" t="s">
        <v>488</v>
      </c>
      <c r="G358" s="199" t="s">
        <v>169</v>
      </c>
      <c r="H358" s="200">
        <v>1</v>
      </c>
      <c r="I358" s="201"/>
      <c r="J358" s="202">
        <f>ROUND(I358*H358,2)</f>
        <v>0</v>
      </c>
      <c r="K358" s="198" t="s">
        <v>5</v>
      </c>
      <c r="L358" s="45"/>
      <c r="M358" s="203" t="s">
        <v>5</v>
      </c>
      <c r="N358" s="204" t="s">
        <v>41</v>
      </c>
      <c r="O358" s="46"/>
      <c r="P358" s="205">
        <f>O358*H358</f>
        <v>0</v>
      </c>
      <c r="Q358" s="205">
        <v>0</v>
      </c>
      <c r="R358" s="205">
        <f>Q358*H358</f>
        <v>0</v>
      </c>
      <c r="S358" s="205">
        <v>0</v>
      </c>
      <c r="T358" s="206">
        <f>S358*H358</f>
        <v>0</v>
      </c>
      <c r="AR358" s="23" t="s">
        <v>260</v>
      </c>
      <c r="AT358" s="23" t="s">
        <v>126</v>
      </c>
      <c r="AU358" s="23" t="s">
        <v>80</v>
      </c>
      <c r="AY358" s="23" t="s">
        <v>123</v>
      </c>
      <c r="BE358" s="207">
        <f>IF(N358="základní",J358,0)</f>
        <v>0</v>
      </c>
      <c r="BF358" s="207">
        <f>IF(N358="snížená",J358,0)</f>
        <v>0</v>
      </c>
      <c r="BG358" s="207">
        <f>IF(N358="zákl. přenesená",J358,0)</f>
        <v>0</v>
      </c>
      <c r="BH358" s="207">
        <f>IF(N358="sníž. přenesená",J358,0)</f>
        <v>0</v>
      </c>
      <c r="BI358" s="207">
        <f>IF(N358="nulová",J358,0)</f>
        <v>0</v>
      </c>
      <c r="BJ358" s="23" t="s">
        <v>78</v>
      </c>
      <c r="BK358" s="207">
        <f>ROUND(I358*H358,2)</f>
        <v>0</v>
      </c>
      <c r="BL358" s="23" t="s">
        <v>260</v>
      </c>
      <c r="BM358" s="23" t="s">
        <v>489</v>
      </c>
    </row>
    <row r="359" s="1" customFormat="1">
      <c r="B359" s="45"/>
      <c r="D359" s="208" t="s">
        <v>133</v>
      </c>
      <c r="F359" s="209" t="s">
        <v>488</v>
      </c>
      <c r="I359" s="210"/>
      <c r="L359" s="45"/>
      <c r="M359" s="211"/>
      <c r="N359" s="46"/>
      <c r="O359" s="46"/>
      <c r="P359" s="46"/>
      <c r="Q359" s="46"/>
      <c r="R359" s="46"/>
      <c r="S359" s="46"/>
      <c r="T359" s="84"/>
      <c r="AT359" s="23" t="s">
        <v>133</v>
      </c>
      <c r="AU359" s="23" t="s">
        <v>80</v>
      </c>
    </row>
    <row r="360" s="1" customFormat="1">
      <c r="B360" s="45"/>
      <c r="D360" s="208" t="s">
        <v>165</v>
      </c>
      <c r="F360" s="228" t="s">
        <v>490</v>
      </c>
      <c r="I360" s="210"/>
      <c r="L360" s="45"/>
      <c r="M360" s="211"/>
      <c r="N360" s="46"/>
      <c r="O360" s="46"/>
      <c r="P360" s="46"/>
      <c r="Q360" s="46"/>
      <c r="R360" s="46"/>
      <c r="S360" s="46"/>
      <c r="T360" s="84"/>
      <c r="AT360" s="23" t="s">
        <v>165</v>
      </c>
      <c r="AU360" s="23" t="s">
        <v>80</v>
      </c>
    </row>
    <row r="361" s="1" customFormat="1" ht="16.5" customHeight="1">
      <c r="B361" s="195"/>
      <c r="C361" s="196" t="s">
        <v>491</v>
      </c>
      <c r="D361" s="196" t="s">
        <v>126</v>
      </c>
      <c r="E361" s="197" t="s">
        <v>492</v>
      </c>
      <c r="F361" s="198" t="s">
        <v>493</v>
      </c>
      <c r="G361" s="199" t="s">
        <v>169</v>
      </c>
      <c r="H361" s="200">
        <v>1</v>
      </c>
      <c r="I361" s="201"/>
      <c r="J361" s="202">
        <f>ROUND(I361*H361,2)</f>
        <v>0</v>
      </c>
      <c r="K361" s="198" t="s">
        <v>5</v>
      </c>
      <c r="L361" s="45"/>
      <c r="M361" s="203" t="s">
        <v>5</v>
      </c>
      <c r="N361" s="204" t="s">
        <v>41</v>
      </c>
      <c r="O361" s="46"/>
      <c r="P361" s="205">
        <f>O361*H361</f>
        <v>0</v>
      </c>
      <c r="Q361" s="205">
        <v>0</v>
      </c>
      <c r="R361" s="205">
        <f>Q361*H361</f>
        <v>0</v>
      </c>
      <c r="S361" s="205">
        <v>0</v>
      </c>
      <c r="T361" s="206">
        <f>S361*H361</f>
        <v>0</v>
      </c>
      <c r="AR361" s="23" t="s">
        <v>260</v>
      </c>
      <c r="AT361" s="23" t="s">
        <v>126</v>
      </c>
      <c r="AU361" s="23" t="s">
        <v>80</v>
      </c>
      <c r="AY361" s="23" t="s">
        <v>123</v>
      </c>
      <c r="BE361" s="207">
        <f>IF(N361="základní",J361,0)</f>
        <v>0</v>
      </c>
      <c r="BF361" s="207">
        <f>IF(N361="snížená",J361,0)</f>
        <v>0</v>
      </c>
      <c r="BG361" s="207">
        <f>IF(N361="zákl. přenesená",J361,0)</f>
        <v>0</v>
      </c>
      <c r="BH361" s="207">
        <f>IF(N361="sníž. přenesená",J361,0)</f>
        <v>0</v>
      </c>
      <c r="BI361" s="207">
        <f>IF(N361="nulová",J361,0)</f>
        <v>0</v>
      </c>
      <c r="BJ361" s="23" t="s">
        <v>78</v>
      </c>
      <c r="BK361" s="207">
        <f>ROUND(I361*H361,2)</f>
        <v>0</v>
      </c>
      <c r="BL361" s="23" t="s">
        <v>260</v>
      </c>
      <c r="BM361" s="23" t="s">
        <v>494</v>
      </c>
    </row>
    <row r="362" s="1" customFormat="1">
      <c r="B362" s="45"/>
      <c r="D362" s="208" t="s">
        <v>165</v>
      </c>
      <c r="F362" s="228" t="s">
        <v>495</v>
      </c>
      <c r="I362" s="210"/>
      <c r="L362" s="45"/>
      <c r="M362" s="211"/>
      <c r="N362" s="46"/>
      <c r="O362" s="46"/>
      <c r="P362" s="46"/>
      <c r="Q362" s="46"/>
      <c r="R362" s="46"/>
      <c r="S362" s="46"/>
      <c r="T362" s="84"/>
      <c r="AT362" s="23" t="s">
        <v>165</v>
      </c>
      <c r="AU362" s="23" t="s">
        <v>80</v>
      </c>
    </row>
    <row r="363" s="1" customFormat="1" ht="16.5" customHeight="1">
      <c r="B363" s="195"/>
      <c r="C363" s="196" t="s">
        <v>496</v>
      </c>
      <c r="D363" s="196" t="s">
        <v>126</v>
      </c>
      <c r="E363" s="197" t="s">
        <v>497</v>
      </c>
      <c r="F363" s="198" t="s">
        <v>498</v>
      </c>
      <c r="G363" s="199" t="s">
        <v>169</v>
      </c>
      <c r="H363" s="200">
        <v>1</v>
      </c>
      <c r="I363" s="201"/>
      <c r="J363" s="202">
        <f>ROUND(I363*H363,2)</f>
        <v>0</v>
      </c>
      <c r="K363" s="198" t="s">
        <v>5</v>
      </c>
      <c r="L363" s="45"/>
      <c r="M363" s="203" t="s">
        <v>5</v>
      </c>
      <c r="N363" s="204" t="s">
        <v>41</v>
      </c>
      <c r="O363" s="46"/>
      <c r="P363" s="205">
        <f>O363*H363</f>
        <v>0</v>
      </c>
      <c r="Q363" s="205">
        <v>0</v>
      </c>
      <c r="R363" s="205">
        <f>Q363*H363</f>
        <v>0</v>
      </c>
      <c r="S363" s="205">
        <v>0</v>
      </c>
      <c r="T363" s="206">
        <f>S363*H363</f>
        <v>0</v>
      </c>
      <c r="AR363" s="23" t="s">
        <v>260</v>
      </c>
      <c r="AT363" s="23" t="s">
        <v>126</v>
      </c>
      <c r="AU363" s="23" t="s">
        <v>80</v>
      </c>
      <c r="AY363" s="23" t="s">
        <v>123</v>
      </c>
      <c r="BE363" s="207">
        <f>IF(N363="základní",J363,0)</f>
        <v>0</v>
      </c>
      <c r="BF363" s="207">
        <f>IF(N363="snížená",J363,0)</f>
        <v>0</v>
      </c>
      <c r="BG363" s="207">
        <f>IF(N363="zákl. přenesená",J363,0)</f>
        <v>0</v>
      </c>
      <c r="BH363" s="207">
        <f>IF(N363="sníž. přenesená",J363,0)</f>
        <v>0</v>
      </c>
      <c r="BI363" s="207">
        <f>IF(N363="nulová",J363,0)</f>
        <v>0</v>
      </c>
      <c r="BJ363" s="23" t="s">
        <v>78</v>
      </c>
      <c r="BK363" s="207">
        <f>ROUND(I363*H363,2)</f>
        <v>0</v>
      </c>
      <c r="BL363" s="23" t="s">
        <v>260</v>
      </c>
      <c r="BM363" s="23" t="s">
        <v>499</v>
      </c>
    </row>
    <row r="364" s="1" customFormat="1">
      <c r="B364" s="45"/>
      <c r="D364" s="208" t="s">
        <v>165</v>
      </c>
      <c r="F364" s="228" t="s">
        <v>500</v>
      </c>
      <c r="I364" s="210"/>
      <c r="L364" s="45"/>
      <c r="M364" s="211"/>
      <c r="N364" s="46"/>
      <c r="O364" s="46"/>
      <c r="P364" s="46"/>
      <c r="Q364" s="46"/>
      <c r="R364" s="46"/>
      <c r="S364" s="46"/>
      <c r="T364" s="84"/>
      <c r="AT364" s="23" t="s">
        <v>165</v>
      </c>
      <c r="AU364" s="23" t="s">
        <v>80</v>
      </c>
    </row>
    <row r="365" s="1" customFormat="1" ht="16.5" customHeight="1">
      <c r="B365" s="195"/>
      <c r="C365" s="196" t="s">
        <v>501</v>
      </c>
      <c r="D365" s="196" t="s">
        <v>126</v>
      </c>
      <c r="E365" s="197" t="s">
        <v>502</v>
      </c>
      <c r="F365" s="198" t="s">
        <v>503</v>
      </c>
      <c r="G365" s="199" t="s">
        <v>169</v>
      </c>
      <c r="H365" s="200">
        <v>1</v>
      </c>
      <c r="I365" s="201"/>
      <c r="J365" s="202">
        <f>ROUND(I365*H365,2)</f>
        <v>0</v>
      </c>
      <c r="K365" s="198" t="s">
        <v>5</v>
      </c>
      <c r="L365" s="45"/>
      <c r="M365" s="203" t="s">
        <v>5</v>
      </c>
      <c r="N365" s="204" t="s">
        <v>41</v>
      </c>
      <c r="O365" s="46"/>
      <c r="P365" s="205">
        <f>O365*H365</f>
        <v>0</v>
      </c>
      <c r="Q365" s="205">
        <v>0</v>
      </c>
      <c r="R365" s="205">
        <f>Q365*H365</f>
        <v>0</v>
      </c>
      <c r="S365" s="205">
        <v>0</v>
      </c>
      <c r="T365" s="206">
        <f>S365*H365</f>
        <v>0</v>
      </c>
      <c r="AR365" s="23" t="s">
        <v>260</v>
      </c>
      <c r="AT365" s="23" t="s">
        <v>126</v>
      </c>
      <c r="AU365" s="23" t="s">
        <v>80</v>
      </c>
      <c r="AY365" s="23" t="s">
        <v>123</v>
      </c>
      <c r="BE365" s="207">
        <f>IF(N365="základní",J365,0)</f>
        <v>0</v>
      </c>
      <c r="BF365" s="207">
        <f>IF(N365="snížená",J365,0)</f>
        <v>0</v>
      </c>
      <c r="BG365" s="207">
        <f>IF(N365="zákl. přenesená",J365,0)</f>
        <v>0</v>
      </c>
      <c r="BH365" s="207">
        <f>IF(N365="sníž. přenesená",J365,0)</f>
        <v>0</v>
      </c>
      <c r="BI365" s="207">
        <f>IF(N365="nulová",J365,0)</f>
        <v>0</v>
      </c>
      <c r="BJ365" s="23" t="s">
        <v>78</v>
      </c>
      <c r="BK365" s="207">
        <f>ROUND(I365*H365,2)</f>
        <v>0</v>
      </c>
      <c r="BL365" s="23" t="s">
        <v>260</v>
      </c>
      <c r="BM365" s="23" t="s">
        <v>504</v>
      </c>
    </row>
    <row r="366" s="1" customFormat="1">
      <c r="B366" s="45"/>
      <c r="D366" s="208" t="s">
        <v>165</v>
      </c>
      <c r="F366" s="228" t="s">
        <v>505</v>
      </c>
      <c r="I366" s="210"/>
      <c r="L366" s="45"/>
      <c r="M366" s="211"/>
      <c r="N366" s="46"/>
      <c r="O366" s="46"/>
      <c r="P366" s="46"/>
      <c r="Q366" s="46"/>
      <c r="R366" s="46"/>
      <c r="S366" s="46"/>
      <c r="T366" s="84"/>
      <c r="AT366" s="23" t="s">
        <v>165</v>
      </c>
      <c r="AU366" s="23" t="s">
        <v>80</v>
      </c>
    </row>
    <row r="367" s="1" customFormat="1" ht="16.5" customHeight="1">
      <c r="B367" s="195"/>
      <c r="C367" s="196" t="s">
        <v>506</v>
      </c>
      <c r="D367" s="196" t="s">
        <v>126</v>
      </c>
      <c r="E367" s="197" t="s">
        <v>507</v>
      </c>
      <c r="F367" s="198" t="s">
        <v>508</v>
      </c>
      <c r="G367" s="199" t="s">
        <v>169</v>
      </c>
      <c r="H367" s="200">
        <v>1</v>
      </c>
      <c r="I367" s="201"/>
      <c r="J367" s="202">
        <f>ROUND(I367*H367,2)</f>
        <v>0</v>
      </c>
      <c r="K367" s="198" t="s">
        <v>130</v>
      </c>
      <c r="L367" s="45"/>
      <c r="M367" s="203" t="s">
        <v>5</v>
      </c>
      <c r="N367" s="204" t="s">
        <v>41</v>
      </c>
      <c r="O367" s="46"/>
      <c r="P367" s="205">
        <f>O367*H367</f>
        <v>0</v>
      </c>
      <c r="Q367" s="205">
        <v>0.00033</v>
      </c>
      <c r="R367" s="205">
        <f>Q367*H367</f>
        <v>0.00033</v>
      </c>
      <c r="S367" s="205">
        <v>0</v>
      </c>
      <c r="T367" s="206">
        <f>S367*H367</f>
        <v>0</v>
      </c>
      <c r="AR367" s="23" t="s">
        <v>260</v>
      </c>
      <c r="AT367" s="23" t="s">
        <v>126</v>
      </c>
      <c r="AU367" s="23" t="s">
        <v>80</v>
      </c>
      <c r="AY367" s="23" t="s">
        <v>123</v>
      </c>
      <c r="BE367" s="207">
        <f>IF(N367="základní",J367,0)</f>
        <v>0</v>
      </c>
      <c r="BF367" s="207">
        <f>IF(N367="snížená",J367,0)</f>
        <v>0</v>
      </c>
      <c r="BG367" s="207">
        <f>IF(N367="zákl. přenesená",J367,0)</f>
        <v>0</v>
      </c>
      <c r="BH367" s="207">
        <f>IF(N367="sníž. přenesená",J367,0)</f>
        <v>0</v>
      </c>
      <c r="BI367" s="207">
        <f>IF(N367="nulová",J367,0)</f>
        <v>0</v>
      </c>
      <c r="BJ367" s="23" t="s">
        <v>78</v>
      </c>
      <c r="BK367" s="207">
        <f>ROUND(I367*H367,2)</f>
        <v>0</v>
      </c>
      <c r="BL367" s="23" t="s">
        <v>260</v>
      </c>
      <c r="BM367" s="23" t="s">
        <v>509</v>
      </c>
    </row>
    <row r="368" s="1" customFormat="1">
      <c r="B368" s="45"/>
      <c r="D368" s="208" t="s">
        <v>133</v>
      </c>
      <c r="F368" s="209" t="s">
        <v>510</v>
      </c>
      <c r="I368" s="210"/>
      <c r="L368" s="45"/>
      <c r="M368" s="211"/>
      <c r="N368" s="46"/>
      <c r="O368" s="46"/>
      <c r="P368" s="46"/>
      <c r="Q368" s="46"/>
      <c r="R368" s="46"/>
      <c r="S368" s="46"/>
      <c r="T368" s="84"/>
      <c r="AT368" s="23" t="s">
        <v>133</v>
      </c>
      <c r="AU368" s="23" t="s">
        <v>80</v>
      </c>
    </row>
    <row r="369" s="1" customFormat="1" ht="16.5" customHeight="1">
      <c r="B369" s="195"/>
      <c r="C369" s="230" t="s">
        <v>511</v>
      </c>
      <c r="D369" s="230" t="s">
        <v>347</v>
      </c>
      <c r="E369" s="231" t="s">
        <v>512</v>
      </c>
      <c r="F369" s="232" t="s">
        <v>513</v>
      </c>
      <c r="G369" s="233" t="s">
        <v>5</v>
      </c>
      <c r="H369" s="234">
        <v>1</v>
      </c>
      <c r="I369" s="235"/>
      <c r="J369" s="236">
        <f>ROUND(I369*H369,2)</f>
        <v>0</v>
      </c>
      <c r="K369" s="232" t="s">
        <v>5</v>
      </c>
      <c r="L369" s="237"/>
      <c r="M369" s="238" t="s">
        <v>5</v>
      </c>
      <c r="N369" s="239" t="s">
        <v>41</v>
      </c>
      <c r="O369" s="46"/>
      <c r="P369" s="205">
        <f>O369*H369</f>
        <v>0</v>
      </c>
      <c r="Q369" s="205">
        <v>0</v>
      </c>
      <c r="R369" s="205">
        <f>Q369*H369</f>
        <v>0</v>
      </c>
      <c r="S369" s="205">
        <v>0</v>
      </c>
      <c r="T369" s="206">
        <f>S369*H369</f>
        <v>0</v>
      </c>
      <c r="AR369" s="23" t="s">
        <v>350</v>
      </c>
      <c r="AT369" s="23" t="s">
        <v>347</v>
      </c>
      <c r="AU369" s="23" t="s">
        <v>80</v>
      </c>
      <c r="AY369" s="23" t="s">
        <v>123</v>
      </c>
      <c r="BE369" s="207">
        <f>IF(N369="základní",J369,0)</f>
        <v>0</v>
      </c>
      <c r="BF369" s="207">
        <f>IF(N369="snížená",J369,0)</f>
        <v>0</v>
      </c>
      <c r="BG369" s="207">
        <f>IF(N369="zákl. přenesená",J369,0)</f>
        <v>0</v>
      </c>
      <c r="BH369" s="207">
        <f>IF(N369="sníž. přenesená",J369,0)</f>
        <v>0</v>
      </c>
      <c r="BI369" s="207">
        <f>IF(N369="nulová",J369,0)</f>
        <v>0</v>
      </c>
      <c r="BJ369" s="23" t="s">
        <v>78</v>
      </c>
      <c r="BK369" s="207">
        <f>ROUND(I369*H369,2)</f>
        <v>0</v>
      </c>
      <c r="BL369" s="23" t="s">
        <v>260</v>
      </c>
      <c r="BM369" s="23" t="s">
        <v>514</v>
      </c>
    </row>
    <row r="370" s="1" customFormat="1">
      <c r="B370" s="45"/>
      <c r="D370" s="208" t="s">
        <v>133</v>
      </c>
      <c r="F370" s="209" t="s">
        <v>513</v>
      </c>
      <c r="I370" s="210"/>
      <c r="L370" s="45"/>
      <c r="M370" s="211"/>
      <c r="N370" s="46"/>
      <c r="O370" s="46"/>
      <c r="P370" s="46"/>
      <c r="Q370" s="46"/>
      <c r="R370" s="46"/>
      <c r="S370" s="46"/>
      <c r="T370" s="84"/>
      <c r="AT370" s="23" t="s">
        <v>133</v>
      </c>
      <c r="AU370" s="23" t="s">
        <v>80</v>
      </c>
    </row>
    <row r="371" s="1" customFormat="1">
      <c r="B371" s="45"/>
      <c r="D371" s="208" t="s">
        <v>165</v>
      </c>
      <c r="F371" s="228" t="s">
        <v>515</v>
      </c>
      <c r="I371" s="210"/>
      <c r="L371" s="45"/>
      <c r="M371" s="211"/>
      <c r="N371" s="46"/>
      <c r="O371" s="46"/>
      <c r="P371" s="46"/>
      <c r="Q371" s="46"/>
      <c r="R371" s="46"/>
      <c r="S371" s="46"/>
      <c r="T371" s="84"/>
      <c r="AT371" s="23" t="s">
        <v>165</v>
      </c>
      <c r="AU371" s="23" t="s">
        <v>80</v>
      </c>
    </row>
    <row r="372" s="1" customFormat="1" ht="16.5" customHeight="1">
      <c r="B372" s="195"/>
      <c r="C372" s="196" t="s">
        <v>516</v>
      </c>
      <c r="D372" s="196" t="s">
        <v>126</v>
      </c>
      <c r="E372" s="197" t="s">
        <v>517</v>
      </c>
      <c r="F372" s="198" t="s">
        <v>518</v>
      </c>
      <c r="G372" s="199" t="s">
        <v>169</v>
      </c>
      <c r="H372" s="200">
        <v>2</v>
      </c>
      <c r="I372" s="201"/>
      <c r="J372" s="202">
        <f>ROUND(I372*H372,2)</f>
        <v>0</v>
      </c>
      <c r="K372" s="198" t="s">
        <v>5</v>
      </c>
      <c r="L372" s="45"/>
      <c r="M372" s="203" t="s">
        <v>5</v>
      </c>
      <c r="N372" s="204" t="s">
        <v>41</v>
      </c>
      <c r="O372" s="46"/>
      <c r="P372" s="205">
        <f>O372*H372</f>
        <v>0</v>
      </c>
      <c r="Q372" s="205">
        <v>0.00033</v>
      </c>
      <c r="R372" s="205">
        <f>Q372*H372</f>
        <v>0.00066</v>
      </c>
      <c r="S372" s="205">
        <v>0</v>
      </c>
      <c r="T372" s="206">
        <f>S372*H372</f>
        <v>0</v>
      </c>
      <c r="AR372" s="23" t="s">
        <v>260</v>
      </c>
      <c r="AT372" s="23" t="s">
        <v>126</v>
      </c>
      <c r="AU372" s="23" t="s">
        <v>80</v>
      </c>
      <c r="AY372" s="23" t="s">
        <v>123</v>
      </c>
      <c r="BE372" s="207">
        <f>IF(N372="základní",J372,0)</f>
        <v>0</v>
      </c>
      <c r="BF372" s="207">
        <f>IF(N372="snížená",J372,0)</f>
        <v>0</v>
      </c>
      <c r="BG372" s="207">
        <f>IF(N372="zákl. přenesená",J372,0)</f>
        <v>0</v>
      </c>
      <c r="BH372" s="207">
        <f>IF(N372="sníž. přenesená",J372,0)</f>
        <v>0</v>
      </c>
      <c r="BI372" s="207">
        <f>IF(N372="nulová",J372,0)</f>
        <v>0</v>
      </c>
      <c r="BJ372" s="23" t="s">
        <v>78</v>
      </c>
      <c r="BK372" s="207">
        <f>ROUND(I372*H372,2)</f>
        <v>0</v>
      </c>
      <c r="BL372" s="23" t="s">
        <v>260</v>
      </c>
      <c r="BM372" s="23" t="s">
        <v>519</v>
      </c>
    </row>
    <row r="373" s="11" customFormat="1">
      <c r="B373" s="212"/>
      <c r="D373" s="208" t="s">
        <v>135</v>
      </c>
      <c r="E373" s="213" t="s">
        <v>5</v>
      </c>
      <c r="F373" s="214" t="s">
        <v>520</v>
      </c>
      <c r="H373" s="215">
        <v>2</v>
      </c>
      <c r="I373" s="216"/>
      <c r="L373" s="212"/>
      <c r="M373" s="217"/>
      <c r="N373" s="218"/>
      <c r="O373" s="218"/>
      <c r="P373" s="218"/>
      <c r="Q373" s="218"/>
      <c r="R373" s="218"/>
      <c r="S373" s="218"/>
      <c r="T373" s="219"/>
      <c r="AT373" s="213" t="s">
        <v>135</v>
      </c>
      <c r="AU373" s="213" t="s">
        <v>80</v>
      </c>
      <c r="AV373" s="11" t="s">
        <v>80</v>
      </c>
      <c r="AW373" s="11" t="s">
        <v>34</v>
      </c>
      <c r="AX373" s="11" t="s">
        <v>78</v>
      </c>
      <c r="AY373" s="213" t="s">
        <v>123</v>
      </c>
    </row>
    <row r="374" s="11" customFormat="1">
      <c r="B374" s="212"/>
      <c r="D374" s="208" t="s">
        <v>135</v>
      </c>
      <c r="E374" s="213" t="s">
        <v>5</v>
      </c>
      <c r="F374" s="214" t="s">
        <v>5</v>
      </c>
      <c r="H374" s="215">
        <v>0</v>
      </c>
      <c r="I374" s="216"/>
      <c r="L374" s="212"/>
      <c r="M374" s="217"/>
      <c r="N374" s="218"/>
      <c r="O374" s="218"/>
      <c r="P374" s="218"/>
      <c r="Q374" s="218"/>
      <c r="R374" s="218"/>
      <c r="S374" s="218"/>
      <c r="T374" s="219"/>
      <c r="AT374" s="213" t="s">
        <v>135</v>
      </c>
      <c r="AU374" s="213" t="s">
        <v>80</v>
      </c>
      <c r="AV374" s="11" t="s">
        <v>80</v>
      </c>
      <c r="AW374" s="11" t="s">
        <v>34</v>
      </c>
      <c r="AX374" s="11" t="s">
        <v>70</v>
      </c>
      <c r="AY374" s="213" t="s">
        <v>123</v>
      </c>
    </row>
    <row r="375" s="11" customFormat="1">
      <c r="B375" s="212"/>
      <c r="D375" s="208" t="s">
        <v>135</v>
      </c>
      <c r="E375" s="213" t="s">
        <v>5</v>
      </c>
      <c r="F375" s="214" t="s">
        <v>5</v>
      </c>
      <c r="H375" s="215">
        <v>0</v>
      </c>
      <c r="I375" s="216"/>
      <c r="L375" s="212"/>
      <c r="M375" s="217"/>
      <c r="N375" s="218"/>
      <c r="O375" s="218"/>
      <c r="P375" s="218"/>
      <c r="Q375" s="218"/>
      <c r="R375" s="218"/>
      <c r="S375" s="218"/>
      <c r="T375" s="219"/>
      <c r="AT375" s="213" t="s">
        <v>135</v>
      </c>
      <c r="AU375" s="213" t="s">
        <v>80</v>
      </c>
      <c r="AV375" s="11" t="s">
        <v>80</v>
      </c>
      <c r="AW375" s="11" t="s">
        <v>34</v>
      </c>
      <c r="AX375" s="11" t="s">
        <v>70</v>
      </c>
      <c r="AY375" s="213" t="s">
        <v>123</v>
      </c>
    </row>
    <row r="376" s="11" customFormat="1">
      <c r="B376" s="212"/>
      <c r="D376" s="208" t="s">
        <v>135</v>
      </c>
      <c r="E376" s="213" t="s">
        <v>5</v>
      </c>
      <c r="F376" s="214" t="s">
        <v>5</v>
      </c>
      <c r="H376" s="215">
        <v>0</v>
      </c>
      <c r="I376" s="216"/>
      <c r="L376" s="212"/>
      <c r="M376" s="217"/>
      <c r="N376" s="218"/>
      <c r="O376" s="218"/>
      <c r="P376" s="218"/>
      <c r="Q376" s="218"/>
      <c r="R376" s="218"/>
      <c r="S376" s="218"/>
      <c r="T376" s="219"/>
      <c r="AT376" s="213" t="s">
        <v>135</v>
      </c>
      <c r="AU376" s="213" t="s">
        <v>80</v>
      </c>
      <c r="AV376" s="11" t="s">
        <v>80</v>
      </c>
      <c r="AW376" s="11" t="s">
        <v>34</v>
      </c>
      <c r="AX376" s="11" t="s">
        <v>70</v>
      </c>
      <c r="AY376" s="213" t="s">
        <v>123</v>
      </c>
    </row>
    <row r="377" s="11" customFormat="1">
      <c r="B377" s="212"/>
      <c r="D377" s="208" t="s">
        <v>135</v>
      </c>
      <c r="E377" s="213" t="s">
        <v>5</v>
      </c>
      <c r="F377" s="214" t="s">
        <v>5</v>
      </c>
      <c r="H377" s="215">
        <v>0</v>
      </c>
      <c r="I377" s="216"/>
      <c r="L377" s="212"/>
      <c r="M377" s="217"/>
      <c r="N377" s="218"/>
      <c r="O377" s="218"/>
      <c r="P377" s="218"/>
      <c r="Q377" s="218"/>
      <c r="R377" s="218"/>
      <c r="S377" s="218"/>
      <c r="T377" s="219"/>
      <c r="AT377" s="213" t="s">
        <v>135</v>
      </c>
      <c r="AU377" s="213" t="s">
        <v>80</v>
      </c>
      <c r="AV377" s="11" t="s">
        <v>80</v>
      </c>
      <c r="AW377" s="11" t="s">
        <v>34</v>
      </c>
      <c r="AX377" s="11" t="s">
        <v>70</v>
      </c>
      <c r="AY377" s="213" t="s">
        <v>123</v>
      </c>
    </row>
    <row r="378" s="11" customFormat="1">
      <c r="B378" s="212"/>
      <c r="D378" s="208" t="s">
        <v>135</v>
      </c>
      <c r="E378" s="213" t="s">
        <v>5</v>
      </c>
      <c r="F378" s="214" t="s">
        <v>5</v>
      </c>
      <c r="H378" s="215">
        <v>0</v>
      </c>
      <c r="I378" s="216"/>
      <c r="L378" s="212"/>
      <c r="M378" s="217"/>
      <c r="N378" s="218"/>
      <c r="O378" s="218"/>
      <c r="P378" s="218"/>
      <c r="Q378" s="218"/>
      <c r="R378" s="218"/>
      <c r="S378" s="218"/>
      <c r="T378" s="219"/>
      <c r="AT378" s="213" t="s">
        <v>135</v>
      </c>
      <c r="AU378" s="213" t="s">
        <v>80</v>
      </c>
      <c r="AV378" s="11" t="s">
        <v>80</v>
      </c>
      <c r="AW378" s="11" t="s">
        <v>34</v>
      </c>
      <c r="AX378" s="11" t="s">
        <v>70</v>
      </c>
      <c r="AY378" s="213" t="s">
        <v>123</v>
      </c>
    </row>
    <row r="379" s="11" customFormat="1">
      <c r="B379" s="212"/>
      <c r="D379" s="208" t="s">
        <v>135</v>
      </c>
      <c r="E379" s="213" t="s">
        <v>5</v>
      </c>
      <c r="F379" s="214" t="s">
        <v>5</v>
      </c>
      <c r="H379" s="215">
        <v>0</v>
      </c>
      <c r="I379" s="216"/>
      <c r="L379" s="212"/>
      <c r="M379" s="217"/>
      <c r="N379" s="218"/>
      <c r="O379" s="218"/>
      <c r="P379" s="218"/>
      <c r="Q379" s="218"/>
      <c r="R379" s="218"/>
      <c r="S379" s="218"/>
      <c r="T379" s="219"/>
      <c r="AT379" s="213" t="s">
        <v>135</v>
      </c>
      <c r="AU379" s="213" t="s">
        <v>80</v>
      </c>
      <c r="AV379" s="11" t="s">
        <v>80</v>
      </c>
      <c r="AW379" s="11" t="s">
        <v>34</v>
      </c>
      <c r="AX379" s="11" t="s">
        <v>70</v>
      </c>
      <c r="AY379" s="213" t="s">
        <v>123</v>
      </c>
    </row>
    <row r="380" s="11" customFormat="1">
      <c r="B380" s="212"/>
      <c r="D380" s="208" t="s">
        <v>135</v>
      </c>
      <c r="E380" s="213" t="s">
        <v>5</v>
      </c>
      <c r="F380" s="214" t="s">
        <v>5</v>
      </c>
      <c r="H380" s="215">
        <v>0</v>
      </c>
      <c r="I380" s="216"/>
      <c r="L380" s="212"/>
      <c r="M380" s="217"/>
      <c r="N380" s="218"/>
      <c r="O380" s="218"/>
      <c r="P380" s="218"/>
      <c r="Q380" s="218"/>
      <c r="R380" s="218"/>
      <c r="S380" s="218"/>
      <c r="T380" s="219"/>
      <c r="AT380" s="213" t="s">
        <v>135</v>
      </c>
      <c r="AU380" s="213" t="s">
        <v>80</v>
      </c>
      <c r="AV380" s="11" t="s">
        <v>80</v>
      </c>
      <c r="AW380" s="11" t="s">
        <v>34</v>
      </c>
      <c r="AX380" s="11" t="s">
        <v>70</v>
      </c>
      <c r="AY380" s="213" t="s">
        <v>123</v>
      </c>
    </row>
    <row r="381" s="11" customFormat="1">
      <c r="B381" s="212"/>
      <c r="D381" s="208" t="s">
        <v>135</v>
      </c>
      <c r="E381" s="213" t="s">
        <v>5</v>
      </c>
      <c r="F381" s="214" t="s">
        <v>5</v>
      </c>
      <c r="H381" s="215">
        <v>0</v>
      </c>
      <c r="I381" s="216"/>
      <c r="L381" s="212"/>
      <c r="M381" s="217"/>
      <c r="N381" s="218"/>
      <c r="O381" s="218"/>
      <c r="P381" s="218"/>
      <c r="Q381" s="218"/>
      <c r="R381" s="218"/>
      <c r="S381" s="218"/>
      <c r="T381" s="219"/>
      <c r="AT381" s="213" t="s">
        <v>135</v>
      </c>
      <c r="AU381" s="213" t="s">
        <v>80</v>
      </c>
      <c r="AV381" s="11" t="s">
        <v>80</v>
      </c>
      <c r="AW381" s="11" t="s">
        <v>34</v>
      </c>
      <c r="AX381" s="11" t="s">
        <v>70</v>
      </c>
      <c r="AY381" s="213" t="s">
        <v>123</v>
      </c>
    </row>
    <row r="382" s="11" customFormat="1">
      <c r="B382" s="212"/>
      <c r="D382" s="208" t="s">
        <v>135</v>
      </c>
      <c r="E382" s="213" t="s">
        <v>5</v>
      </c>
      <c r="F382" s="214" t="s">
        <v>5</v>
      </c>
      <c r="H382" s="215">
        <v>0</v>
      </c>
      <c r="I382" s="216"/>
      <c r="L382" s="212"/>
      <c r="M382" s="217"/>
      <c r="N382" s="218"/>
      <c r="O382" s="218"/>
      <c r="P382" s="218"/>
      <c r="Q382" s="218"/>
      <c r="R382" s="218"/>
      <c r="S382" s="218"/>
      <c r="T382" s="219"/>
      <c r="AT382" s="213" t="s">
        <v>135</v>
      </c>
      <c r="AU382" s="213" t="s">
        <v>80</v>
      </c>
      <c r="AV382" s="11" t="s">
        <v>80</v>
      </c>
      <c r="AW382" s="11" t="s">
        <v>34</v>
      </c>
      <c r="AX382" s="11" t="s">
        <v>70</v>
      </c>
      <c r="AY382" s="213" t="s">
        <v>123</v>
      </c>
    </row>
    <row r="383" s="11" customFormat="1">
      <c r="B383" s="212"/>
      <c r="D383" s="208" t="s">
        <v>135</v>
      </c>
      <c r="E383" s="213" t="s">
        <v>5</v>
      </c>
      <c r="F383" s="214" t="s">
        <v>5</v>
      </c>
      <c r="H383" s="215">
        <v>0</v>
      </c>
      <c r="I383" s="216"/>
      <c r="L383" s="212"/>
      <c r="M383" s="217"/>
      <c r="N383" s="218"/>
      <c r="O383" s="218"/>
      <c r="P383" s="218"/>
      <c r="Q383" s="218"/>
      <c r="R383" s="218"/>
      <c r="S383" s="218"/>
      <c r="T383" s="219"/>
      <c r="AT383" s="213" t="s">
        <v>135</v>
      </c>
      <c r="AU383" s="213" t="s">
        <v>80</v>
      </c>
      <c r="AV383" s="11" t="s">
        <v>80</v>
      </c>
      <c r="AW383" s="11" t="s">
        <v>34</v>
      </c>
      <c r="AX383" s="11" t="s">
        <v>70</v>
      </c>
      <c r="AY383" s="213" t="s">
        <v>123</v>
      </c>
    </row>
    <row r="384" s="11" customFormat="1">
      <c r="B384" s="212"/>
      <c r="D384" s="208" t="s">
        <v>135</v>
      </c>
      <c r="E384" s="213" t="s">
        <v>5</v>
      </c>
      <c r="F384" s="214" t="s">
        <v>5</v>
      </c>
      <c r="H384" s="215">
        <v>0</v>
      </c>
      <c r="I384" s="216"/>
      <c r="L384" s="212"/>
      <c r="M384" s="217"/>
      <c r="N384" s="218"/>
      <c r="O384" s="218"/>
      <c r="P384" s="218"/>
      <c r="Q384" s="218"/>
      <c r="R384" s="218"/>
      <c r="S384" s="218"/>
      <c r="T384" s="219"/>
      <c r="AT384" s="213" t="s">
        <v>135</v>
      </c>
      <c r="AU384" s="213" t="s">
        <v>80</v>
      </c>
      <c r="AV384" s="11" t="s">
        <v>80</v>
      </c>
      <c r="AW384" s="11" t="s">
        <v>34</v>
      </c>
      <c r="AX384" s="11" t="s">
        <v>70</v>
      </c>
      <c r="AY384" s="213" t="s">
        <v>123</v>
      </c>
    </row>
    <row r="385" s="1" customFormat="1" ht="16.5" customHeight="1">
      <c r="B385" s="195"/>
      <c r="C385" s="196" t="s">
        <v>521</v>
      </c>
      <c r="D385" s="196" t="s">
        <v>126</v>
      </c>
      <c r="E385" s="197" t="s">
        <v>522</v>
      </c>
      <c r="F385" s="198" t="s">
        <v>523</v>
      </c>
      <c r="G385" s="199" t="s">
        <v>302</v>
      </c>
      <c r="H385" s="229"/>
      <c r="I385" s="201"/>
      <c r="J385" s="202">
        <f>ROUND(I385*H385,2)</f>
        <v>0</v>
      </c>
      <c r="K385" s="198" t="s">
        <v>130</v>
      </c>
      <c r="L385" s="45"/>
      <c r="M385" s="203" t="s">
        <v>5</v>
      </c>
      <c r="N385" s="204" t="s">
        <v>41</v>
      </c>
      <c r="O385" s="46"/>
      <c r="P385" s="205">
        <f>O385*H385</f>
        <v>0</v>
      </c>
      <c r="Q385" s="205">
        <v>0</v>
      </c>
      <c r="R385" s="205">
        <f>Q385*H385</f>
        <v>0</v>
      </c>
      <c r="S385" s="205">
        <v>0</v>
      </c>
      <c r="T385" s="206">
        <f>S385*H385</f>
        <v>0</v>
      </c>
      <c r="AR385" s="23" t="s">
        <v>260</v>
      </c>
      <c r="AT385" s="23" t="s">
        <v>126</v>
      </c>
      <c r="AU385" s="23" t="s">
        <v>80</v>
      </c>
      <c r="AY385" s="23" t="s">
        <v>123</v>
      </c>
      <c r="BE385" s="207">
        <f>IF(N385="základní",J385,0)</f>
        <v>0</v>
      </c>
      <c r="BF385" s="207">
        <f>IF(N385="snížená",J385,0)</f>
        <v>0</v>
      </c>
      <c r="BG385" s="207">
        <f>IF(N385="zákl. přenesená",J385,0)</f>
        <v>0</v>
      </c>
      <c r="BH385" s="207">
        <f>IF(N385="sníž. přenesená",J385,0)</f>
        <v>0</v>
      </c>
      <c r="BI385" s="207">
        <f>IF(N385="nulová",J385,0)</f>
        <v>0</v>
      </c>
      <c r="BJ385" s="23" t="s">
        <v>78</v>
      </c>
      <c r="BK385" s="207">
        <f>ROUND(I385*H385,2)</f>
        <v>0</v>
      </c>
      <c r="BL385" s="23" t="s">
        <v>260</v>
      </c>
      <c r="BM385" s="23" t="s">
        <v>524</v>
      </c>
    </row>
    <row r="386" s="1" customFormat="1">
      <c r="B386" s="45"/>
      <c r="D386" s="208" t="s">
        <v>133</v>
      </c>
      <c r="F386" s="209" t="s">
        <v>525</v>
      </c>
      <c r="I386" s="210"/>
      <c r="L386" s="45"/>
      <c r="M386" s="211"/>
      <c r="N386" s="46"/>
      <c r="O386" s="46"/>
      <c r="P386" s="46"/>
      <c r="Q386" s="46"/>
      <c r="R386" s="46"/>
      <c r="S386" s="46"/>
      <c r="T386" s="84"/>
      <c r="AT386" s="23" t="s">
        <v>133</v>
      </c>
      <c r="AU386" s="23" t="s">
        <v>80</v>
      </c>
    </row>
    <row r="387" s="10" customFormat="1" ht="29.88" customHeight="1">
      <c r="B387" s="182"/>
      <c r="D387" s="183" t="s">
        <v>69</v>
      </c>
      <c r="E387" s="193" t="s">
        <v>526</v>
      </c>
      <c r="F387" s="193" t="s">
        <v>527</v>
      </c>
      <c r="I387" s="185"/>
      <c r="J387" s="194">
        <f>BK387</f>
        <v>0</v>
      </c>
      <c r="L387" s="182"/>
      <c r="M387" s="187"/>
      <c r="N387" s="188"/>
      <c r="O387" s="188"/>
      <c r="P387" s="189">
        <f>SUM(P388:P390)</f>
        <v>0</v>
      </c>
      <c r="Q387" s="188"/>
      <c r="R387" s="189">
        <f>SUM(R388:R390)</f>
        <v>0.021513070000000002</v>
      </c>
      <c r="S387" s="188"/>
      <c r="T387" s="190">
        <f>SUM(T388:T390)</f>
        <v>0</v>
      </c>
      <c r="AR387" s="183" t="s">
        <v>80</v>
      </c>
      <c r="AT387" s="191" t="s">
        <v>69</v>
      </c>
      <c r="AU387" s="191" t="s">
        <v>78</v>
      </c>
      <c r="AY387" s="183" t="s">
        <v>123</v>
      </c>
      <c r="BK387" s="192">
        <f>SUM(BK388:BK390)</f>
        <v>0</v>
      </c>
    </row>
    <row r="388" s="1" customFormat="1" ht="25.5" customHeight="1">
      <c r="B388" s="195"/>
      <c r="C388" s="196" t="s">
        <v>528</v>
      </c>
      <c r="D388" s="196" t="s">
        <v>126</v>
      </c>
      <c r="E388" s="197" t="s">
        <v>529</v>
      </c>
      <c r="F388" s="198" t="s">
        <v>530</v>
      </c>
      <c r="G388" s="199" t="s">
        <v>188</v>
      </c>
      <c r="H388" s="200">
        <v>74.183000000000007</v>
      </c>
      <c r="I388" s="201"/>
      <c r="J388" s="202">
        <f>ROUND(I388*H388,2)</f>
        <v>0</v>
      </c>
      <c r="K388" s="198" t="s">
        <v>130</v>
      </c>
      <c r="L388" s="45"/>
      <c r="M388" s="203" t="s">
        <v>5</v>
      </c>
      <c r="N388" s="204" t="s">
        <v>41</v>
      </c>
      <c r="O388" s="46"/>
      <c r="P388" s="205">
        <f>O388*H388</f>
        <v>0</v>
      </c>
      <c r="Q388" s="205">
        <v>0.00029</v>
      </c>
      <c r="R388" s="205">
        <f>Q388*H388</f>
        <v>0.021513070000000002</v>
      </c>
      <c r="S388" s="205">
        <v>0</v>
      </c>
      <c r="T388" s="206">
        <f>S388*H388</f>
        <v>0</v>
      </c>
      <c r="AR388" s="23" t="s">
        <v>260</v>
      </c>
      <c r="AT388" s="23" t="s">
        <v>126</v>
      </c>
      <c r="AU388" s="23" t="s">
        <v>80</v>
      </c>
      <c r="AY388" s="23" t="s">
        <v>123</v>
      </c>
      <c r="BE388" s="207">
        <f>IF(N388="základní",J388,0)</f>
        <v>0</v>
      </c>
      <c r="BF388" s="207">
        <f>IF(N388="snížená",J388,0)</f>
        <v>0</v>
      </c>
      <c r="BG388" s="207">
        <f>IF(N388="zákl. přenesená",J388,0)</f>
        <v>0</v>
      </c>
      <c r="BH388" s="207">
        <f>IF(N388="sníž. přenesená",J388,0)</f>
        <v>0</v>
      </c>
      <c r="BI388" s="207">
        <f>IF(N388="nulová",J388,0)</f>
        <v>0</v>
      </c>
      <c r="BJ388" s="23" t="s">
        <v>78</v>
      </c>
      <c r="BK388" s="207">
        <f>ROUND(I388*H388,2)</f>
        <v>0</v>
      </c>
      <c r="BL388" s="23" t="s">
        <v>260</v>
      </c>
      <c r="BM388" s="23" t="s">
        <v>531</v>
      </c>
    </row>
    <row r="389" s="1" customFormat="1">
      <c r="B389" s="45"/>
      <c r="D389" s="208" t="s">
        <v>133</v>
      </c>
      <c r="F389" s="209" t="s">
        <v>532</v>
      </c>
      <c r="I389" s="210"/>
      <c r="L389" s="45"/>
      <c r="M389" s="211"/>
      <c r="N389" s="46"/>
      <c r="O389" s="46"/>
      <c r="P389" s="46"/>
      <c r="Q389" s="46"/>
      <c r="R389" s="46"/>
      <c r="S389" s="46"/>
      <c r="T389" s="84"/>
      <c r="AT389" s="23" t="s">
        <v>133</v>
      </c>
      <c r="AU389" s="23" t="s">
        <v>80</v>
      </c>
    </row>
    <row r="390" s="11" customFormat="1">
      <c r="B390" s="212"/>
      <c r="D390" s="208" t="s">
        <v>135</v>
      </c>
      <c r="E390" s="213" t="s">
        <v>5</v>
      </c>
      <c r="F390" s="214" t="s">
        <v>533</v>
      </c>
      <c r="H390" s="215">
        <v>74.183000000000007</v>
      </c>
      <c r="I390" s="216"/>
      <c r="L390" s="212"/>
      <c r="M390" s="217"/>
      <c r="N390" s="218"/>
      <c r="O390" s="218"/>
      <c r="P390" s="218"/>
      <c r="Q390" s="218"/>
      <c r="R390" s="218"/>
      <c r="S390" s="218"/>
      <c r="T390" s="219"/>
      <c r="AT390" s="213" t="s">
        <v>135</v>
      </c>
      <c r="AU390" s="213" t="s">
        <v>80</v>
      </c>
      <c r="AV390" s="11" t="s">
        <v>80</v>
      </c>
      <c r="AW390" s="11" t="s">
        <v>34</v>
      </c>
      <c r="AX390" s="11" t="s">
        <v>78</v>
      </c>
      <c r="AY390" s="213" t="s">
        <v>123</v>
      </c>
    </row>
    <row r="391" s="10" customFormat="1" ht="37.44" customHeight="1">
      <c r="B391" s="182"/>
      <c r="D391" s="183" t="s">
        <v>69</v>
      </c>
      <c r="E391" s="184" t="s">
        <v>534</v>
      </c>
      <c r="F391" s="184" t="s">
        <v>535</v>
      </c>
      <c r="I391" s="185"/>
      <c r="J391" s="186">
        <f>BK391</f>
        <v>0</v>
      </c>
      <c r="L391" s="182"/>
      <c r="M391" s="187"/>
      <c r="N391" s="188"/>
      <c r="O391" s="188"/>
      <c r="P391" s="189">
        <f>P392</f>
        <v>0</v>
      </c>
      <c r="Q391" s="188"/>
      <c r="R391" s="189">
        <f>R392</f>
        <v>0</v>
      </c>
      <c r="S391" s="188"/>
      <c r="T391" s="190">
        <f>T392</f>
        <v>0</v>
      </c>
      <c r="AR391" s="183" t="s">
        <v>172</v>
      </c>
      <c r="AT391" s="191" t="s">
        <v>69</v>
      </c>
      <c r="AU391" s="191" t="s">
        <v>70</v>
      </c>
      <c r="AY391" s="183" t="s">
        <v>123</v>
      </c>
      <c r="BK391" s="192">
        <f>BK392</f>
        <v>0</v>
      </c>
    </row>
    <row r="392" s="10" customFormat="1" ht="19.92" customHeight="1">
      <c r="B392" s="182"/>
      <c r="D392" s="183" t="s">
        <v>69</v>
      </c>
      <c r="E392" s="193" t="s">
        <v>536</v>
      </c>
      <c r="F392" s="193" t="s">
        <v>537</v>
      </c>
      <c r="I392" s="185"/>
      <c r="J392" s="194">
        <f>BK392</f>
        <v>0</v>
      </c>
      <c r="L392" s="182"/>
      <c r="M392" s="187"/>
      <c r="N392" s="188"/>
      <c r="O392" s="188"/>
      <c r="P392" s="189">
        <f>SUM(P393:P394)</f>
        <v>0</v>
      </c>
      <c r="Q392" s="188"/>
      <c r="R392" s="189">
        <f>SUM(R393:R394)</f>
        <v>0</v>
      </c>
      <c r="S392" s="188"/>
      <c r="T392" s="190">
        <f>SUM(T393:T394)</f>
        <v>0</v>
      </c>
      <c r="AR392" s="183" t="s">
        <v>172</v>
      </c>
      <c r="AT392" s="191" t="s">
        <v>69</v>
      </c>
      <c r="AU392" s="191" t="s">
        <v>78</v>
      </c>
      <c r="AY392" s="183" t="s">
        <v>123</v>
      </c>
      <c r="BK392" s="192">
        <f>SUM(BK393:BK394)</f>
        <v>0</v>
      </c>
    </row>
    <row r="393" s="1" customFormat="1" ht="16.5" customHeight="1">
      <c r="B393" s="195"/>
      <c r="C393" s="196" t="s">
        <v>538</v>
      </c>
      <c r="D393" s="196" t="s">
        <v>126</v>
      </c>
      <c r="E393" s="197" t="s">
        <v>539</v>
      </c>
      <c r="F393" s="198" t="s">
        <v>537</v>
      </c>
      <c r="G393" s="199" t="s">
        <v>302</v>
      </c>
      <c r="H393" s="229"/>
      <c r="I393" s="201"/>
      <c r="J393" s="202">
        <f>ROUND(I393*H393,2)</f>
        <v>0</v>
      </c>
      <c r="K393" s="198" t="s">
        <v>130</v>
      </c>
      <c r="L393" s="45"/>
      <c r="M393" s="203" t="s">
        <v>5</v>
      </c>
      <c r="N393" s="204" t="s">
        <v>41</v>
      </c>
      <c r="O393" s="46"/>
      <c r="P393" s="205">
        <f>O393*H393</f>
        <v>0</v>
      </c>
      <c r="Q393" s="205">
        <v>0</v>
      </c>
      <c r="R393" s="205">
        <f>Q393*H393</f>
        <v>0</v>
      </c>
      <c r="S393" s="205">
        <v>0</v>
      </c>
      <c r="T393" s="206">
        <f>S393*H393</f>
        <v>0</v>
      </c>
      <c r="AR393" s="23" t="s">
        <v>540</v>
      </c>
      <c r="AT393" s="23" t="s">
        <v>126</v>
      </c>
      <c r="AU393" s="23" t="s">
        <v>80</v>
      </c>
      <c r="AY393" s="23" t="s">
        <v>123</v>
      </c>
      <c r="BE393" s="207">
        <f>IF(N393="základní",J393,0)</f>
        <v>0</v>
      </c>
      <c r="BF393" s="207">
        <f>IF(N393="snížená",J393,0)</f>
        <v>0</v>
      </c>
      <c r="BG393" s="207">
        <f>IF(N393="zákl. přenesená",J393,0)</f>
        <v>0</v>
      </c>
      <c r="BH393" s="207">
        <f>IF(N393="sníž. přenesená",J393,0)</f>
        <v>0</v>
      </c>
      <c r="BI393" s="207">
        <f>IF(N393="nulová",J393,0)</f>
        <v>0</v>
      </c>
      <c r="BJ393" s="23" t="s">
        <v>78</v>
      </c>
      <c r="BK393" s="207">
        <f>ROUND(I393*H393,2)</f>
        <v>0</v>
      </c>
      <c r="BL393" s="23" t="s">
        <v>540</v>
      </c>
      <c r="BM393" s="23" t="s">
        <v>541</v>
      </c>
    </row>
    <row r="394" s="1" customFormat="1">
      <c r="B394" s="45"/>
      <c r="D394" s="208" t="s">
        <v>133</v>
      </c>
      <c r="F394" s="209" t="s">
        <v>537</v>
      </c>
      <c r="I394" s="210"/>
      <c r="L394" s="45"/>
      <c r="M394" s="240"/>
      <c r="N394" s="241"/>
      <c r="O394" s="241"/>
      <c r="P394" s="241"/>
      <c r="Q394" s="241"/>
      <c r="R394" s="241"/>
      <c r="S394" s="241"/>
      <c r="T394" s="242"/>
      <c r="AT394" s="23" t="s">
        <v>133</v>
      </c>
      <c r="AU394" s="23" t="s">
        <v>80</v>
      </c>
    </row>
    <row r="395" s="1" customFormat="1" ht="6.96" customHeight="1">
      <c r="B395" s="66"/>
      <c r="C395" s="67"/>
      <c r="D395" s="67"/>
      <c r="E395" s="67"/>
      <c r="F395" s="67"/>
      <c r="G395" s="67"/>
      <c r="H395" s="67"/>
      <c r="I395" s="147"/>
      <c r="J395" s="67"/>
      <c r="K395" s="67"/>
      <c r="L395" s="45"/>
    </row>
  </sheetData>
  <autoFilter ref="C88:K394"/>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43" customWidth="1"/>
    <col min="2" max="2" width="1.664063" style="243" customWidth="1"/>
    <col min="3" max="4" width="5" style="243" customWidth="1"/>
    <col min="5" max="5" width="11.67" style="243" customWidth="1"/>
    <col min="6" max="6" width="9.17" style="243" customWidth="1"/>
    <col min="7" max="7" width="5" style="243" customWidth="1"/>
    <col min="8" max="8" width="77.83" style="243" customWidth="1"/>
    <col min="9" max="10" width="20" style="243" customWidth="1"/>
    <col min="11" max="11" width="1.664063" style="243" customWidth="1"/>
  </cols>
  <sheetData>
    <row r="1" ht="37.5" customHeight="1"/>
    <row r="2" ht="7.5" customHeight="1">
      <c r="B2" s="244"/>
      <c r="C2" s="245"/>
      <c r="D2" s="245"/>
      <c r="E2" s="245"/>
      <c r="F2" s="245"/>
      <c r="G2" s="245"/>
      <c r="H2" s="245"/>
      <c r="I2" s="245"/>
      <c r="J2" s="245"/>
      <c r="K2" s="246"/>
    </row>
    <row r="3" s="13" customFormat="1" ht="45" customHeight="1">
      <c r="B3" s="247"/>
      <c r="C3" s="248" t="s">
        <v>542</v>
      </c>
      <c r="D3" s="248"/>
      <c r="E3" s="248"/>
      <c r="F3" s="248"/>
      <c r="G3" s="248"/>
      <c r="H3" s="248"/>
      <c r="I3" s="248"/>
      <c r="J3" s="248"/>
      <c r="K3" s="249"/>
    </row>
    <row r="4" ht="25.5" customHeight="1">
      <c r="B4" s="250"/>
      <c r="C4" s="251" t="s">
        <v>543</v>
      </c>
      <c r="D4" s="251"/>
      <c r="E4" s="251"/>
      <c r="F4" s="251"/>
      <c r="G4" s="251"/>
      <c r="H4" s="251"/>
      <c r="I4" s="251"/>
      <c r="J4" s="251"/>
      <c r="K4" s="252"/>
    </row>
    <row r="5" ht="5.25" customHeight="1">
      <c r="B5" s="250"/>
      <c r="C5" s="253"/>
      <c r="D5" s="253"/>
      <c r="E5" s="253"/>
      <c r="F5" s="253"/>
      <c r="G5" s="253"/>
      <c r="H5" s="253"/>
      <c r="I5" s="253"/>
      <c r="J5" s="253"/>
      <c r="K5" s="252"/>
    </row>
    <row r="6" ht="15" customHeight="1">
      <c r="B6" s="250"/>
      <c r="C6" s="254" t="s">
        <v>544</v>
      </c>
      <c r="D6" s="254"/>
      <c r="E6" s="254"/>
      <c r="F6" s="254"/>
      <c r="G6" s="254"/>
      <c r="H6" s="254"/>
      <c r="I6" s="254"/>
      <c r="J6" s="254"/>
      <c r="K6" s="252"/>
    </row>
    <row r="7" ht="15" customHeight="1">
      <c r="B7" s="255"/>
      <c r="C7" s="254" t="s">
        <v>545</v>
      </c>
      <c r="D7" s="254"/>
      <c r="E7" s="254"/>
      <c r="F7" s="254"/>
      <c r="G7" s="254"/>
      <c r="H7" s="254"/>
      <c r="I7" s="254"/>
      <c r="J7" s="254"/>
      <c r="K7" s="252"/>
    </row>
    <row r="8" ht="12.75" customHeight="1">
      <c r="B8" s="255"/>
      <c r="C8" s="254"/>
      <c r="D8" s="254"/>
      <c r="E8" s="254"/>
      <c r="F8" s="254"/>
      <c r="G8" s="254"/>
      <c r="H8" s="254"/>
      <c r="I8" s="254"/>
      <c r="J8" s="254"/>
      <c r="K8" s="252"/>
    </row>
    <row r="9" ht="15" customHeight="1">
      <c r="B9" s="255"/>
      <c r="C9" s="254" t="s">
        <v>546</v>
      </c>
      <c r="D9" s="254"/>
      <c r="E9" s="254"/>
      <c r="F9" s="254"/>
      <c r="G9" s="254"/>
      <c r="H9" s="254"/>
      <c r="I9" s="254"/>
      <c r="J9" s="254"/>
      <c r="K9" s="252"/>
    </row>
    <row r="10" ht="15" customHeight="1">
      <c r="B10" s="255"/>
      <c r="C10" s="254"/>
      <c r="D10" s="254" t="s">
        <v>547</v>
      </c>
      <c r="E10" s="254"/>
      <c r="F10" s="254"/>
      <c r="G10" s="254"/>
      <c r="H10" s="254"/>
      <c r="I10" s="254"/>
      <c r="J10" s="254"/>
      <c r="K10" s="252"/>
    </row>
    <row r="11" ht="15" customHeight="1">
      <c r="B11" s="255"/>
      <c r="C11" s="256"/>
      <c r="D11" s="254" t="s">
        <v>548</v>
      </c>
      <c r="E11" s="254"/>
      <c r="F11" s="254"/>
      <c r="G11" s="254"/>
      <c r="H11" s="254"/>
      <c r="I11" s="254"/>
      <c r="J11" s="254"/>
      <c r="K11" s="252"/>
    </row>
    <row r="12" ht="12.75" customHeight="1">
      <c r="B12" s="255"/>
      <c r="C12" s="256"/>
      <c r="D12" s="256"/>
      <c r="E12" s="256"/>
      <c r="F12" s="256"/>
      <c r="G12" s="256"/>
      <c r="H12" s="256"/>
      <c r="I12" s="256"/>
      <c r="J12" s="256"/>
      <c r="K12" s="252"/>
    </row>
    <row r="13" ht="15" customHeight="1">
      <c r="B13" s="255"/>
      <c r="C13" s="256"/>
      <c r="D13" s="254" t="s">
        <v>549</v>
      </c>
      <c r="E13" s="254"/>
      <c r="F13" s="254"/>
      <c r="G13" s="254"/>
      <c r="H13" s="254"/>
      <c r="I13" s="254"/>
      <c r="J13" s="254"/>
      <c r="K13" s="252"/>
    </row>
    <row r="14" ht="15" customHeight="1">
      <c r="B14" s="255"/>
      <c r="C14" s="256"/>
      <c r="D14" s="254" t="s">
        <v>550</v>
      </c>
      <c r="E14" s="254"/>
      <c r="F14" s="254"/>
      <c r="G14" s="254"/>
      <c r="H14" s="254"/>
      <c r="I14" s="254"/>
      <c r="J14" s="254"/>
      <c r="K14" s="252"/>
    </row>
    <row r="15" ht="15" customHeight="1">
      <c r="B15" s="255"/>
      <c r="C15" s="256"/>
      <c r="D15" s="254" t="s">
        <v>551</v>
      </c>
      <c r="E15" s="254"/>
      <c r="F15" s="254"/>
      <c r="G15" s="254"/>
      <c r="H15" s="254"/>
      <c r="I15" s="254"/>
      <c r="J15" s="254"/>
      <c r="K15" s="252"/>
    </row>
    <row r="16" ht="15" customHeight="1">
      <c r="B16" s="255"/>
      <c r="C16" s="256"/>
      <c r="D16" s="256"/>
      <c r="E16" s="257" t="s">
        <v>77</v>
      </c>
      <c r="F16" s="254" t="s">
        <v>552</v>
      </c>
      <c r="G16" s="254"/>
      <c r="H16" s="254"/>
      <c r="I16" s="254"/>
      <c r="J16" s="254"/>
      <c r="K16" s="252"/>
    </row>
    <row r="17" ht="15" customHeight="1">
      <c r="B17" s="255"/>
      <c r="C17" s="256"/>
      <c r="D17" s="256"/>
      <c r="E17" s="257" t="s">
        <v>553</v>
      </c>
      <c r="F17" s="254" t="s">
        <v>554</v>
      </c>
      <c r="G17" s="254"/>
      <c r="H17" s="254"/>
      <c r="I17" s="254"/>
      <c r="J17" s="254"/>
      <c r="K17" s="252"/>
    </row>
    <row r="18" ht="15" customHeight="1">
      <c r="B18" s="255"/>
      <c r="C18" s="256"/>
      <c r="D18" s="256"/>
      <c r="E18" s="257" t="s">
        <v>555</v>
      </c>
      <c r="F18" s="254" t="s">
        <v>556</v>
      </c>
      <c r="G18" s="254"/>
      <c r="H18" s="254"/>
      <c r="I18" s="254"/>
      <c r="J18" s="254"/>
      <c r="K18" s="252"/>
    </row>
    <row r="19" ht="15" customHeight="1">
      <c r="B19" s="255"/>
      <c r="C19" s="256"/>
      <c r="D19" s="256"/>
      <c r="E19" s="257" t="s">
        <v>557</v>
      </c>
      <c r="F19" s="254" t="s">
        <v>558</v>
      </c>
      <c r="G19" s="254"/>
      <c r="H19" s="254"/>
      <c r="I19" s="254"/>
      <c r="J19" s="254"/>
      <c r="K19" s="252"/>
    </row>
    <row r="20" ht="15" customHeight="1">
      <c r="B20" s="255"/>
      <c r="C20" s="256"/>
      <c r="D20" s="256"/>
      <c r="E20" s="257" t="s">
        <v>559</v>
      </c>
      <c r="F20" s="254" t="s">
        <v>560</v>
      </c>
      <c r="G20" s="254"/>
      <c r="H20" s="254"/>
      <c r="I20" s="254"/>
      <c r="J20" s="254"/>
      <c r="K20" s="252"/>
    </row>
    <row r="21" ht="15" customHeight="1">
      <c r="B21" s="255"/>
      <c r="C21" s="256"/>
      <c r="D21" s="256"/>
      <c r="E21" s="257" t="s">
        <v>561</v>
      </c>
      <c r="F21" s="254" t="s">
        <v>562</v>
      </c>
      <c r="G21" s="254"/>
      <c r="H21" s="254"/>
      <c r="I21" s="254"/>
      <c r="J21" s="254"/>
      <c r="K21" s="252"/>
    </row>
    <row r="22" ht="12.75" customHeight="1">
      <c r="B22" s="255"/>
      <c r="C22" s="256"/>
      <c r="D22" s="256"/>
      <c r="E22" s="256"/>
      <c r="F22" s="256"/>
      <c r="G22" s="256"/>
      <c r="H22" s="256"/>
      <c r="I22" s="256"/>
      <c r="J22" s="256"/>
      <c r="K22" s="252"/>
    </row>
    <row r="23" ht="15" customHeight="1">
      <c r="B23" s="255"/>
      <c r="C23" s="254" t="s">
        <v>563</v>
      </c>
      <c r="D23" s="254"/>
      <c r="E23" s="254"/>
      <c r="F23" s="254"/>
      <c r="G23" s="254"/>
      <c r="H23" s="254"/>
      <c r="I23" s="254"/>
      <c r="J23" s="254"/>
      <c r="K23" s="252"/>
    </row>
    <row r="24" ht="15" customHeight="1">
      <c r="B24" s="255"/>
      <c r="C24" s="254" t="s">
        <v>564</v>
      </c>
      <c r="D24" s="254"/>
      <c r="E24" s="254"/>
      <c r="F24" s="254"/>
      <c r="G24" s="254"/>
      <c r="H24" s="254"/>
      <c r="I24" s="254"/>
      <c r="J24" s="254"/>
      <c r="K24" s="252"/>
    </row>
    <row r="25" ht="15" customHeight="1">
      <c r="B25" s="255"/>
      <c r="C25" s="254"/>
      <c r="D25" s="254" t="s">
        <v>565</v>
      </c>
      <c r="E25" s="254"/>
      <c r="F25" s="254"/>
      <c r="G25" s="254"/>
      <c r="H25" s="254"/>
      <c r="I25" s="254"/>
      <c r="J25" s="254"/>
      <c r="K25" s="252"/>
    </row>
    <row r="26" ht="15" customHeight="1">
      <c r="B26" s="255"/>
      <c r="C26" s="256"/>
      <c r="D26" s="254" t="s">
        <v>566</v>
      </c>
      <c r="E26" s="254"/>
      <c r="F26" s="254"/>
      <c r="G26" s="254"/>
      <c r="H26" s="254"/>
      <c r="I26" s="254"/>
      <c r="J26" s="254"/>
      <c r="K26" s="252"/>
    </row>
    <row r="27" ht="12.75" customHeight="1">
      <c r="B27" s="255"/>
      <c r="C27" s="256"/>
      <c r="D27" s="256"/>
      <c r="E27" s="256"/>
      <c r="F27" s="256"/>
      <c r="G27" s="256"/>
      <c r="H27" s="256"/>
      <c r="I27" s="256"/>
      <c r="J27" s="256"/>
      <c r="K27" s="252"/>
    </row>
    <row r="28" ht="15" customHeight="1">
      <c r="B28" s="255"/>
      <c r="C28" s="256"/>
      <c r="D28" s="254" t="s">
        <v>567</v>
      </c>
      <c r="E28" s="254"/>
      <c r="F28" s="254"/>
      <c r="G28" s="254"/>
      <c r="H28" s="254"/>
      <c r="I28" s="254"/>
      <c r="J28" s="254"/>
      <c r="K28" s="252"/>
    </row>
    <row r="29" ht="15" customHeight="1">
      <c r="B29" s="255"/>
      <c r="C29" s="256"/>
      <c r="D29" s="254" t="s">
        <v>568</v>
      </c>
      <c r="E29" s="254"/>
      <c r="F29" s="254"/>
      <c r="G29" s="254"/>
      <c r="H29" s="254"/>
      <c r="I29" s="254"/>
      <c r="J29" s="254"/>
      <c r="K29" s="252"/>
    </row>
    <row r="30" ht="12.75" customHeight="1">
      <c r="B30" s="255"/>
      <c r="C30" s="256"/>
      <c r="D30" s="256"/>
      <c r="E30" s="256"/>
      <c r="F30" s="256"/>
      <c r="G30" s="256"/>
      <c r="H30" s="256"/>
      <c r="I30" s="256"/>
      <c r="J30" s="256"/>
      <c r="K30" s="252"/>
    </row>
    <row r="31" ht="15" customHeight="1">
      <c r="B31" s="255"/>
      <c r="C31" s="256"/>
      <c r="D31" s="254" t="s">
        <v>569</v>
      </c>
      <c r="E31" s="254"/>
      <c r="F31" s="254"/>
      <c r="G31" s="254"/>
      <c r="H31" s="254"/>
      <c r="I31" s="254"/>
      <c r="J31" s="254"/>
      <c r="K31" s="252"/>
    </row>
    <row r="32" ht="15" customHeight="1">
      <c r="B32" s="255"/>
      <c r="C32" s="256"/>
      <c r="D32" s="254" t="s">
        <v>570</v>
      </c>
      <c r="E32" s="254"/>
      <c r="F32" s="254"/>
      <c r="G32" s="254"/>
      <c r="H32" s="254"/>
      <c r="I32" s="254"/>
      <c r="J32" s="254"/>
      <c r="K32" s="252"/>
    </row>
    <row r="33" ht="15" customHeight="1">
      <c r="B33" s="255"/>
      <c r="C33" s="256"/>
      <c r="D33" s="254" t="s">
        <v>571</v>
      </c>
      <c r="E33" s="254"/>
      <c r="F33" s="254"/>
      <c r="G33" s="254"/>
      <c r="H33" s="254"/>
      <c r="I33" s="254"/>
      <c r="J33" s="254"/>
      <c r="K33" s="252"/>
    </row>
    <row r="34" ht="15" customHeight="1">
      <c r="B34" s="255"/>
      <c r="C34" s="256"/>
      <c r="D34" s="254"/>
      <c r="E34" s="258" t="s">
        <v>108</v>
      </c>
      <c r="F34" s="254"/>
      <c r="G34" s="254" t="s">
        <v>572</v>
      </c>
      <c r="H34" s="254"/>
      <c r="I34" s="254"/>
      <c r="J34" s="254"/>
      <c r="K34" s="252"/>
    </row>
    <row r="35" ht="30.75" customHeight="1">
      <c r="B35" s="255"/>
      <c r="C35" s="256"/>
      <c r="D35" s="254"/>
      <c r="E35" s="258" t="s">
        <v>573</v>
      </c>
      <c r="F35" s="254"/>
      <c r="G35" s="254" t="s">
        <v>574</v>
      </c>
      <c r="H35" s="254"/>
      <c r="I35" s="254"/>
      <c r="J35" s="254"/>
      <c r="K35" s="252"/>
    </row>
    <row r="36" ht="15" customHeight="1">
      <c r="B36" s="255"/>
      <c r="C36" s="256"/>
      <c r="D36" s="254"/>
      <c r="E36" s="258" t="s">
        <v>51</v>
      </c>
      <c r="F36" s="254"/>
      <c r="G36" s="254" t="s">
        <v>575</v>
      </c>
      <c r="H36" s="254"/>
      <c r="I36" s="254"/>
      <c r="J36" s="254"/>
      <c r="K36" s="252"/>
    </row>
    <row r="37" ht="15" customHeight="1">
      <c r="B37" s="255"/>
      <c r="C37" s="256"/>
      <c r="D37" s="254"/>
      <c r="E37" s="258" t="s">
        <v>109</v>
      </c>
      <c r="F37" s="254"/>
      <c r="G37" s="254" t="s">
        <v>576</v>
      </c>
      <c r="H37" s="254"/>
      <c r="I37" s="254"/>
      <c r="J37" s="254"/>
      <c r="K37" s="252"/>
    </row>
    <row r="38" ht="15" customHeight="1">
      <c r="B38" s="255"/>
      <c r="C38" s="256"/>
      <c r="D38" s="254"/>
      <c r="E38" s="258" t="s">
        <v>110</v>
      </c>
      <c r="F38" s="254"/>
      <c r="G38" s="254" t="s">
        <v>577</v>
      </c>
      <c r="H38" s="254"/>
      <c r="I38" s="254"/>
      <c r="J38" s="254"/>
      <c r="K38" s="252"/>
    </row>
    <row r="39" ht="15" customHeight="1">
      <c r="B39" s="255"/>
      <c r="C39" s="256"/>
      <c r="D39" s="254"/>
      <c r="E39" s="258" t="s">
        <v>111</v>
      </c>
      <c r="F39" s="254"/>
      <c r="G39" s="254" t="s">
        <v>578</v>
      </c>
      <c r="H39" s="254"/>
      <c r="I39" s="254"/>
      <c r="J39" s="254"/>
      <c r="K39" s="252"/>
    </row>
    <row r="40" ht="15" customHeight="1">
      <c r="B40" s="255"/>
      <c r="C40" s="256"/>
      <c r="D40" s="254"/>
      <c r="E40" s="258" t="s">
        <v>579</v>
      </c>
      <c r="F40" s="254"/>
      <c r="G40" s="254" t="s">
        <v>580</v>
      </c>
      <c r="H40" s="254"/>
      <c r="I40" s="254"/>
      <c r="J40" s="254"/>
      <c r="K40" s="252"/>
    </row>
    <row r="41" ht="15" customHeight="1">
      <c r="B41" s="255"/>
      <c r="C41" s="256"/>
      <c r="D41" s="254"/>
      <c r="E41" s="258"/>
      <c r="F41" s="254"/>
      <c r="G41" s="254" t="s">
        <v>581</v>
      </c>
      <c r="H41" s="254"/>
      <c r="I41" s="254"/>
      <c r="J41" s="254"/>
      <c r="K41" s="252"/>
    </row>
    <row r="42" ht="15" customHeight="1">
      <c r="B42" s="255"/>
      <c r="C42" s="256"/>
      <c r="D42" s="254"/>
      <c r="E42" s="258" t="s">
        <v>582</v>
      </c>
      <c r="F42" s="254"/>
      <c r="G42" s="254" t="s">
        <v>583</v>
      </c>
      <c r="H42" s="254"/>
      <c r="I42" s="254"/>
      <c r="J42" s="254"/>
      <c r="K42" s="252"/>
    </row>
    <row r="43" ht="15" customHeight="1">
      <c r="B43" s="255"/>
      <c r="C43" s="256"/>
      <c r="D43" s="254"/>
      <c r="E43" s="258" t="s">
        <v>113</v>
      </c>
      <c r="F43" s="254"/>
      <c r="G43" s="254" t="s">
        <v>584</v>
      </c>
      <c r="H43" s="254"/>
      <c r="I43" s="254"/>
      <c r="J43" s="254"/>
      <c r="K43" s="252"/>
    </row>
    <row r="44" ht="12.75" customHeight="1">
      <c r="B44" s="255"/>
      <c r="C44" s="256"/>
      <c r="D44" s="254"/>
      <c r="E44" s="254"/>
      <c r="F44" s="254"/>
      <c r="G44" s="254"/>
      <c r="H44" s="254"/>
      <c r="I44" s="254"/>
      <c r="J44" s="254"/>
      <c r="K44" s="252"/>
    </row>
    <row r="45" ht="15" customHeight="1">
      <c r="B45" s="255"/>
      <c r="C45" s="256"/>
      <c r="D45" s="254" t="s">
        <v>585</v>
      </c>
      <c r="E45" s="254"/>
      <c r="F45" s="254"/>
      <c r="G45" s="254"/>
      <c r="H45" s="254"/>
      <c r="I45" s="254"/>
      <c r="J45" s="254"/>
      <c r="K45" s="252"/>
    </row>
    <row r="46" ht="15" customHeight="1">
      <c r="B46" s="255"/>
      <c r="C46" s="256"/>
      <c r="D46" s="256"/>
      <c r="E46" s="254" t="s">
        <v>586</v>
      </c>
      <c r="F46" s="254"/>
      <c r="G46" s="254"/>
      <c r="H46" s="254"/>
      <c r="I46" s="254"/>
      <c r="J46" s="254"/>
      <c r="K46" s="252"/>
    </row>
    <row r="47" ht="15" customHeight="1">
      <c r="B47" s="255"/>
      <c r="C47" s="256"/>
      <c r="D47" s="256"/>
      <c r="E47" s="254" t="s">
        <v>587</v>
      </c>
      <c r="F47" s="254"/>
      <c r="G47" s="254"/>
      <c r="H47" s="254"/>
      <c r="I47" s="254"/>
      <c r="J47" s="254"/>
      <c r="K47" s="252"/>
    </row>
    <row r="48" ht="15" customHeight="1">
      <c r="B48" s="255"/>
      <c r="C48" s="256"/>
      <c r="D48" s="256"/>
      <c r="E48" s="254" t="s">
        <v>588</v>
      </c>
      <c r="F48" s="254"/>
      <c r="G48" s="254"/>
      <c r="H48" s="254"/>
      <c r="I48" s="254"/>
      <c r="J48" s="254"/>
      <c r="K48" s="252"/>
    </row>
    <row r="49" ht="15" customHeight="1">
      <c r="B49" s="255"/>
      <c r="C49" s="256"/>
      <c r="D49" s="254" t="s">
        <v>589</v>
      </c>
      <c r="E49" s="254"/>
      <c r="F49" s="254"/>
      <c r="G49" s="254"/>
      <c r="H49" s="254"/>
      <c r="I49" s="254"/>
      <c r="J49" s="254"/>
      <c r="K49" s="252"/>
    </row>
    <row r="50" ht="25.5" customHeight="1">
      <c r="B50" s="250"/>
      <c r="C50" s="251" t="s">
        <v>590</v>
      </c>
      <c r="D50" s="251"/>
      <c r="E50" s="251"/>
      <c r="F50" s="251"/>
      <c r="G50" s="251"/>
      <c r="H50" s="251"/>
      <c r="I50" s="251"/>
      <c r="J50" s="251"/>
      <c r="K50" s="252"/>
    </row>
    <row r="51" ht="5.25" customHeight="1">
      <c r="B51" s="250"/>
      <c r="C51" s="253"/>
      <c r="D51" s="253"/>
      <c r="E51" s="253"/>
      <c r="F51" s="253"/>
      <c r="G51" s="253"/>
      <c r="H51" s="253"/>
      <c r="I51" s="253"/>
      <c r="J51" s="253"/>
      <c r="K51" s="252"/>
    </row>
    <row r="52" ht="15" customHeight="1">
      <c r="B52" s="250"/>
      <c r="C52" s="254" t="s">
        <v>591</v>
      </c>
      <c r="D52" s="254"/>
      <c r="E52" s="254"/>
      <c r="F52" s="254"/>
      <c r="G52" s="254"/>
      <c r="H52" s="254"/>
      <c r="I52" s="254"/>
      <c r="J52" s="254"/>
      <c r="K52" s="252"/>
    </row>
    <row r="53" ht="15" customHeight="1">
      <c r="B53" s="250"/>
      <c r="C53" s="254" t="s">
        <v>592</v>
      </c>
      <c r="D53" s="254"/>
      <c r="E53" s="254"/>
      <c r="F53" s="254"/>
      <c r="G53" s="254"/>
      <c r="H53" s="254"/>
      <c r="I53" s="254"/>
      <c r="J53" s="254"/>
      <c r="K53" s="252"/>
    </row>
    <row r="54" ht="12.75" customHeight="1">
      <c r="B54" s="250"/>
      <c r="C54" s="254"/>
      <c r="D54" s="254"/>
      <c r="E54" s="254"/>
      <c r="F54" s="254"/>
      <c r="G54" s="254"/>
      <c r="H54" s="254"/>
      <c r="I54" s="254"/>
      <c r="J54" s="254"/>
      <c r="K54" s="252"/>
    </row>
    <row r="55" ht="15" customHeight="1">
      <c r="B55" s="250"/>
      <c r="C55" s="254" t="s">
        <v>593</v>
      </c>
      <c r="D55" s="254"/>
      <c r="E55" s="254"/>
      <c r="F55" s="254"/>
      <c r="G55" s="254"/>
      <c r="H55" s="254"/>
      <c r="I55" s="254"/>
      <c r="J55" s="254"/>
      <c r="K55" s="252"/>
    </row>
    <row r="56" ht="15" customHeight="1">
      <c r="B56" s="250"/>
      <c r="C56" s="256"/>
      <c r="D56" s="254" t="s">
        <v>594</v>
      </c>
      <c r="E56" s="254"/>
      <c r="F56" s="254"/>
      <c r="G56" s="254"/>
      <c r="H56" s="254"/>
      <c r="I56" s="254"/>
      <c r="J56" s="254"/>
      <c r="K56" s="252"/>
    </row>
    <row r="57" ht="15" customHeight="1">
      <c r="B57" s="250"/>
      <c r="C57" s="256"/>
      <c r="D57" s="254" t="s">
        <v>595</v>
      </c>
      <c r="E57" s="254"/>
      <c r="F57" s="254"/>
      <c r="G57" s="254"/>
      <c r="H57" s="254"/>
      <c r="I57" s="254"/>
      <c r="J57" s="254"/>
      <c r="K57" s="252"/>
    </row>
    <row r="58" ht="15" customHeight="1">
      <c r="B58" s="250"/>
      <c r="C58" s="256"/>
      <c r="D58" s="254" t="s">
        <v>596</v>
      </c>
      <c r="E58" s="254"/>
      <c r="F58" s="254"/>
      <c r="G58" s="254"/>
      <c r="H58" s="254"/>
      <c r="I58" s="254"/>
      <c r="J58" s="254"/>
      <c r="K58" s="252"/>
    </row>
    <row r="59" ht="15" customHeight="1">
      <c r="B59" s="250"/>
      <c r="C59" s="256"/>
      <c r="D59" s="254" t="s">
        <v>597</v>
      </c>
      <c r="E59" s="254"/>
      <c r="F59" s="254"/>
      <c r="G59" s="254"/>
      <c r="H59" s="254"/>
      <c r="I59" s="254"/>
      <c r="J59" s="254"/>
      <c r="K59" s="252"/>
    </row>
    <row r="60" ht="15" customHeight="1">
      <c r="B60" s="250"/>
      <c r="C60" s="256"/>
      <c r="D60" s="259" t="s">
        <v>598</v>
      </c>
      <c r="E60" s="259"/>
      <c r="F60" s="259"/>
      <c r="G60" s="259"/>
      <c r="H60" s="259"/>
      <c r="I60" s="259"/>
      <c r="J60" s="259"/>
      <c r="K60" s="252"/>
    </row>
    <row r="61" ht="15" customHeight="1">
      <c r="B61" s="250"/>
      <c r="C61" s="256"/>
      <c r="D61" s="254" t="s">
        <v>599</v>
      </c>
      <c r="E61" s="254"/>
      <c r="F61" s="254"/>
      <c r="G61" s="254"/>
      <c r="H61" s="254"/>
      <c r="I61" s="254"/>
      <c r="J61" s="254"/>
      <c r="K61" s="252"/>
    </row>
    <row r="62" ht="12.75" customHeight="1">
      <c r="B62" s="250"/>
      <c r="C62" s="256"/>
      <c r="D62" s="256"/>
      <c r="E62" s="260"/>
      <c r="F62" s="256"/>
      <c r="G62" s="256"/>
      <c r="H62" s="256"/>
      <c r="I62" s="256"/>
      <c r="J62" s="256"/>
      <c r="K62" s="252"/>
    </row>
    <row r="63" ht="15" customHeight="1">
      <c r="B63" s="250"/>
      <c r="C63" s="256"/>
      <c r="D63" s="254" t="s">
        <v>600</v>
      </c>
      <c r="E63" s="254"/>
      <c r="F63" s="254"/>
      <c r="G63" s="254"/>
      <c r="H63" s="254"/>
      <c r="I63" s="254"/>
      <c r="J63" s="254"/>
      <c r="K63" s="252"/>
    </row>
    <row r="64" ht="15" customHeight="1">
      <c r="B64" s="250"/>
      <c r="C64" s="256"/>
      <c r="D64" s="259" t="s">
        <v>601</v>
      </c>
      <c r="E64" s="259"/>
      <c r="F64" s="259"/>
      <c r="G64" s="259"/>
      <c r="H64" s="259"/>
      <c r="I64" s="259"/>
      <c r="J64" s="259"/>
      <c r="K64" s="252"/>
    </row>
    <row r="65" ht="15" customHeight="1">
      <c r="B65" s="250"/>
      <c r="C65" s="256"/>
      <c r="D65" s="254" t="s">
        <v>602</v>
      </c>
      <c r="E65" s="254"/>
      <c r="F65" s="254"/>
      <c r="G65" s="254"/>
      <c r="H65" s="254"/>
      <c r="I65" s="254"/>
      <c r="J65" s="254"/>
      <c r="K65" s="252"/>
    </row>
    <row r="66" ht="15" customHeight="1">
      <c r="B66" s="250"/>
      <c r="C66" s="256"/>
      <c r="D66" s="254" t="s">
        <v>603</v>
      </c>
      <c r="E66" s="254"/>
      <c r="F66" s="254"/>
      <c r="G66" s="254"/>
      <c r="H66" s="254"/>
      <c r="I66" s="254"/>
      <c r="J66" s="254"/>
      <c r="K66" s="252"/>
    </row>
    <row r="67" ht="15" customHeight="1">
      <c r="B67" s="250"/>
      <c r="C67" s="256"/>
      <c r="D67" s="254" t="s">
        <v>604</v>
      </c>
      <c r="E67" s="254"/>
      <c r="F67" s="254"/>
      <c r="G67" s="254"/>
      <c r="H67" s="254"/>
      <c r="I67" s="254"/>
      <c r="J67" s="254"/>
      <c r="K67" s="252"/>
    </row>
    <row r="68" ht="15" customHeight="1">
      <c r="B68" s="250"/>
      <c r="C68" s="256"/>
      <c r="D68" s="254" t="s">
        <v>605</v>
      </c>
      <c r="E68" s="254"/>
      <c r="F68" s="254"/>
      <c r="G68" s="254"/>
      <c r="H68" s="254"/>
      <c r="I68" s="254"/>
      <c r="J68" s="254"/>
      <c r="K68" s="252"/>
    </row>
    <row r="69" ht="12.75" customHeight="1">
      <c r="B69" s="261"/>
      <c r="C69" s="262"/>
      <c r="D69" s="262"/>
      <c r="E69" s="262"/>
      <c r="F69" s="262"/>
      <c r="G69" s="262"/>
      <c r="H69" s="262"/>
      <c r="I69" s="262"/>
      <c r="J69" s="262"/>
      <c r="K69" s="263"/>
    </row>
    <row r="70" ht="18.75" customHeight="1">
      <c r="B70" s="264"/>
      <c r="C70" s="264"/>
      <c r="D70" s="264"/>
      <c r="E70" s="264"/>
      <c r="F70" s="264"/>
      <c r="G70" s="264"/>
      <c r="H70" s="264"/>
      <c r="I70" s="264"/>
      <c r="J70" s="264"/>
      <c r="K70" s="265"/>
    </row>
    <row r="71" ht="18.75" customHeight="1">
      <c r="B71" s="265"/>
      <c r="C71" s="265"/>
      <c r="D71" s="265"/>
      <c r="E71" s="265"/>
      <c r="F71" s="265"/>
      <c r="G71" s="265"/>
      <c r="H71" s="265"/>
      <c r="I71" s="265"/>
      <c r="J71" s="265"/>
      <c r="K71" s="265"/>
    </row>
    <row r="72" ht="7.5" customHeight="1">
      <c r="B72" s="266"/>
      <c r="C72" s="267"/>
      <c r="D72" s="267"/>
      <c r="E72" s="267"/>
      <c r="F72" s="267"/>
      <c r="G72" s="267"/>
      <c r="H72" s="267"/>
      <c r="I72" s="267"/>
      <c r="J72" s="267"/>
      <c r="K72" s="268"/>
    </row>
    <row r="73" ht="45" customHeight="1">
      <c r="B73" s="269"/>
      <c r="C73" s="270" t="s">
        <v>85</v>
      </c>
      <c r="D73" s="270"/>
      <c r="E73" s="270"/>
      <c r="F73" s="270"/>
      <c r="G73" s="270"/>
      <c r="H73" s="270"/>
      <c r="I73" s="270"/>
      <c r="J73" s="270"/>
      <c r="K73" s="271"/>
    </row>
    <row r="74" ht="17.25" customHeight="1">
      <c r="B74" s="269"/>
      <c r="C74" s="272" t="s">
        <v>606</v>
      </c>
      <c r="D74" s="272"/>
      <c r="E74" s="272"/>
      <c r="F74" s="272" t="s">
        <v>607</v>
      </c>
      <c r="G74" s="273"/>
      <c r="H74" s="272" t="s">
        <v>109</v>
      </c>
      <c r="I74" s="272" t="s">
        <v>55</v>
      </c>
      <c r="J74" s="272" t="s">
        <v>608</v>
      </c>
      <c r="K74" s="271"/>
    </row>
    <row r="75" ht="17.25" customHeight="1">
      <c r="B75" s="269"/>
      <c r="C75" s="274" t="s">
        <v>609</v>
      </c>
      <c r="D75" s="274"/>
      <c r="E75" s="274"/>
      <c r="F75" s="275" t="s">
        <v>610</v>
      </c>
      <c r="G75" s="276"/>
      <c r="H75" s="274"/>
      <c r="I75" s="274"/>
      <c r="J75" s="274" t="s">
        <v>611</v>
      </c>
      <c r="K75" s="271"/>
    </row>
    <row r="76" ht="5.25" customHeight="1">
      <c r="B76" s="269"/>
      <c r="C76" s="277"/>
      <c r="D76" s="277"/>
      <c r="E76" s="277"/>
      <c r="F76" s="277"/>
      <c r="G76" s="278"/>
      <c r="H76" s="277"/>
      <c r="I76" s="277"/>
      <c r="J76" s="277"/>
      <c r="K76" s="271"/>
    </row>
    <row r="77" ht="15" customHeight="1">
      <c r="B77" s="269"/>
      <c r="C77" s="258" t="s">
        <v>51</v>
      </c>
      <c r="D77" s="277"/>
      <c r="E77" s="277"/>
      <c r="F77" s="279" t="s">
        <v>612</v>
      </c>
      <c r="G77" s="278"/>
      <c r="H77" s="258" t="s">
        <v>613</v>
      </c>
      <c r="I77" s="258" t="s">
        <v>614</v>
      </c>
      <c r="J77" s="258">
        <v>20</v>
      </c>
      <c r="K77" s="271"/>
    </row>
    <row r="78" ht="15" customHeight="1">
      <c r="B78" s="269"/>
      <c r="C78" s="258" t="s">
        <v>615</v>
      </c>
      <c r="D78" s="258"/>
      <c r="E78" s="258"/>
      <c r="F78" s="279" t="s">
        <v>612</v>
      </c>
      <c r="G78" s="278"/>
      <c r="H78" s="258" t="s">
        <v>616</v>
      </c>
      <c r="I78" s="258" t="s">
        <v>614</v>
      </c>
      <c r="J78" s="258">
        <v>120</v>
      </c>
      <c r="K78" s="271"/>
    </row>
    <row r="79" ht="15" customHeight="1">
      <c r="B79" s="280"/>
      <c r="C79" s="258" t="s">
        <v>617</v>
      </c>
      <c r="D79" s="258"/>
      <c r="E79" s="258"/>
      <c r="F79" s="279" t="s">
        <v>618</v>
      </c>
      <c r="G79" s="278"/>
      <c r="H79" s="258" t="s">
        <v>619</v>
      </c>
      <c r="I79" s="258" t="s">
        <v>614</v>
      </c>
      <c r="J79" s="258">
        <v>50</v>
      </c>
      <c r="K79" s="271"/>
    </row>
    <row r="80" ht="15" customHeight="1">
      <c r="B80" s="280"/>
      <c r="C80" s="258" t="s">
        <v>620</v>
      </c>
      <c r="D80" s="258"/>
      <c r="E80" s="258"/>
      <c r="F80" s="279" t="s">
        <v>612</v>
      </c>
      <c r="G80" s="278"/>
      <c r="H80" s="258" t="s">
        <v>621</v>
      </c>
      <c r="I80" s="258" t="s">
        <v>622</v>
      </c>
      <c r="J80" s="258"/>
      <c r="K80" s="271"/>
    </row>
    <row r="81" ht="15" customHeight="1">
      <c r="B81" s="280"/>
      <c r="C81" s="281" t="s">
        <v>623</v>
      </c>
      <c r="D81" s="281"/>
      <c r="E81" s="281"/>
      <c r="F81" s="282" t="s">
        <v>618</v>
      </c>
      <c r="G81" s="281"/>
      <c r="H81" s="281" t="s">
        <v>624</v>
      </c>
      <c r="I81" s="281" t="s">
        <v>614</v>
      </c>
      <c r="J81" s="281">
        <v>15</v>
      </c>
      <c r="K81" s="271"/>
    </row>
    <row r="82" ht="15" customHeight="1">
      <c r="B82" s="280"/>
      <c r="C82" s="281" t="s">
        <v>625</v>
      </c>
      <c r="D82" s="281"/>
      <c r="E82" s="281"/>
      <c r="F82" s="282" t="s">
        <v>618</v>
      </c>
      <c r="G82" s="281"/>
      <c r="H82" s="281" t="s">
        <v>626</v>
      </c>
      <c r="I82" s="281" t="s">
        <v>614</v>
      </c>
      <c r="J82" s="281">
        <v>15</v>
      </c>
      <c r="K82" s="271"/>
    </row>
    <row r="83" ht="15" customHeight="1">
      <c r="B83" s="280"/>
      <c r="C83" s="281" t="s">
        <v>627</v>
      </c>
      <c r="D83" s="281"/>
      <c r="E83" s="281"/>
      <c r="F83" s="282" t="s">
        <v>618</v>
      </c>
      <c r="G83" s="281"/>
      <c r="H83" s="281" t="s">
        <v>628</v>
      </c>
      <c r="I83" s="281" t="s">
        <v>614</v>
      </c>
      <c r="J83" s="281">
        <v>20</v>
      </c>
      <c r="K83" s="271"/>
    </row>
    <row r="84" ht="15" customHeight="1">
      <c r="B84" s="280"/>
      <c r="C84" s="281" t="s">
        <v>629</v>
      </c>
      <c r="D84" s="281"/>
      <c r="E84" s="281"/>
      <c r="F84" s="282" t="s">
        <v>618</v>
      </c>
      <c r="G84" s="281"/>
      <c r="H84" s="281" t="s">
        <v>630</v>
      </c>
      <c r="I84" s="281" t="s">
        <v>614</v>
      </c>
      <c r="J84" s="281">
        <v>20</v>
      </c>
      <c r="K84" s="271"/>
    </row>
    <row r="85" ht="15" customHeight="1">
      <c r="B85" s="280"/>
      <c r="C85" s="258" t="s">
        <v>631</v>
      </c>
      <c r="D85" s="258"/>
      <c r="E85" s="258"/>
      <c r="F85" s="279" t="s">
        <v>618</v>
      </c>
      <c r="G85" s="278"/>
      <c r="H85" s="258" t="s">
        <v>632</v>
      </c>
      <c r="I85" s="258" t="s">
        <v>614</v>
      </c>
      <c r="J85" s="258">
        <v>50</v>
      </c>
      <c r="K85" s="271"/>
    </row>
    <row r="86" ht="15" customHeight="1">
      <c r="B86" s="280"/>
      <c r="C86" s="258" t="s">
        <v>633</v>
      </c>
      <c r="D86" s="258"/>
      <c r="E86" s="258"/>
      <c r="F86" s="279" t="s">
        <v>618</v>
      </c>
      <c r="G86" s="278"/>
      <c r="H86" s="258" t="s">
        <v>634</v>
      </c>
      <c r="I86" s="258" t="s">
        <v>614</v>
      </c>
      <c r="J86" s="258">
        <v>20</v>
      </c>
      <c r="K86" s="271"/>
    </row>
    <row r="87" ht="15" customHeight="1">
      <c r="B87" s="280"/>
      <c r="C87" s="258" t="s">
        <v>635</v>
      </c>
      <c r="D87" s="258"/>
      <c r="E87" s="258"/>
      <c r="F87" s="279" t="s">
        <v>618</v>
      </c>
      <c r="G87" s="278"/>
      <c r="H87" s="258" t="s">
        <v>636</v>
      </c>
      <c r="I87" s="258" t="s">
        <v>614</v>
      </c>
      <c r="J87" s="258">
        <v>20</v>
      </c>
      <c r="K87" s="271"/>
    </row>
    <row r="88" ht="15" customHeight="1">
      <c r="B88" s="280"/>
      <c r="C88" s="258" t="s">
        <v>637</v>
      </c>
      <c r="D88" s="258"/>
      <c r="E88" s="258"/>
      <c r="F88" s="279" t="s">
        <v>618</v>
      </c>
      <c r="G88" s="278"/>
      <c r="H88" s="258" t="s">
        <v>638</v>
      </c>
      <c r="I88" s="258" t="s">
        <v>614</v>
      </c>
      <c r="J88" s="258">
        <v>50</v>
      </c>
      <c r="K88" s="271"/>
    </row>
    <row r="89" ht="15" customHeight="1">
      <c r="B89" s="280"/>
      <c r="C89" s="258" t="s">
        <v>639</v>
      </c>
      <c r="D89" s="258"/>
      <c r="E89" s="258"/>
      <c r="F89" s="279" t="s">
        <v>618</v>
      </c>
      <c r="G89" s="278"/>
      <c r="H89" s="258" t="s">
        <v>639</v>
      </c>
      <c r="I89" s="258" t="s">
        <v>614</v>
      </c>
      <c r="J89" s="258">
        <v>50</v>
      </c>
      <c r="K89" s="271"/>
    </row>
    <row r="90" ht="15" customHeight="1">
      <c r="B90" s="280"/>
      <c r="C90" s="258" t="s">
        <v>114</v>
      </c>
      <c r="D90" s="258"/>
      <c r="E90" s="258"/>
      <c r="F90" s="279" t="s">
        <v>618</v>
      </c>
      <c r="G90" s="278"/>
      <c r="H90" s="258" t="s">
        <v>640</v>
      </c>
      <c r="I90" s="258" t="s">
        <v>614</v>
      </c>
      <c r="J90" s="258">
        <v>255</v>
      </c>
      <c r="K90" s="271"/>
    </row>
    <row r="91" ht="15" customHeight="1">
      <c r="B91" s="280"/>
      <c r="C91" s="258" t="s">
        <v>641</v>
      </c>
      <c r="D91" s="258"/>
      <c r="E91" s="258"/>
      <c r="F91" s="279" t="s">
        <v>612</v>
      </c>
      <c r="G91" s="278"/>
      <c r="H91" s="258" t="s">
        <v>642</v>
      </c>
      <c r="I91" s="258" t="s">
        <v>643</v>
      </c>
      <c r="J91" s="258"/>
      <c r="K91" s="271"/>
    </row>
    <row r="92" ht="15" customHeight="1">
      <c r="B92" s="280"/>
      <c r="C92" s="258" t="s">
        <v>644</v>
      </c>
      <c r="D92" s="258"/>
      <c r="E92" s="258"/>
      <c r="F92" s="279" t="s">
        <v>612</v>
      </c>
      <c r="G92" s="278"/>
      <c r="H92" s="258" t="s">
        <v>645</v>
      </c>
      <c r="I92" s="258" t="s">
        <v>646</v>
      </c>
      <c r="J92" s="258"/>
      <c r="K92" s="271"/>
    </row>
    <row r="93" ht="15" customHeight="1">
      <c r="B93" s="280"/>
      <c r="C93" s="258" t="s">
        <v>647</v>
      </c>
      <c r="D93" s="258"/>
      <c r="E93" s="258"/>
      <c r="F93" s="279" t="s">
        <v>612</v>
      </c>
      <c r="G93" s="278"/>
      <c r="H93" s="258" t="s">
        <v>647</v>
      </c>
      <c r="I93" s="258" t="s">
        <v>646</v>
      </c>
      <c r="J93" s="258"/>
      <c r="K93" s="271"/>
    </row>
    <row r="94" ht="15" customHeight="1">
      <c r="B94" s="280"/>
      <c r="C94" s="258" t="s">
        <v>36</v>
      </c>
      <c r="D94" s="258"/>
      <c r="E94" s="258"/>
      <c r="F94" s="279" t="s">
        <v>612</v>
      </c>
      <c r="G94" s="278"/>
      <c r="H94" s="258" t="s">
        <v>648</v>
      </c>
      <c r="I94" s="258" t="s">
        <v>646</v>
      </c>
      <c r="J94" s="258"/>
      <c r="K94" s="271"/>
    </row>
    <row r="95" ht="15" customHeight="1">
      <c r="B95" s="280"/>
      <c r="C95" s="258" t="s">
        <v>46</v>
      </c>
      <c r="D95" s="258"/>
      <c r="E95" s="258"/>
      <c r="F95" s="279" t="s">
        <v>612</v>
      </c>
      <c r="G95" s="278"/>
      <c r="H95" s="258" t="s">
        <v>649</v>
      </c>
      <c r="I95" s="258" t="s">
        <v>646</v>
      </c>
      <c r="J95" s="258"/>
      <c r="K95" s="271"/>
    </row>
    <row r="96" ht="15" customHeight="1">
      <c r="B96" s="283"/>
      <c r="C96" s="284"/>
      <c r="D96" s="284"/>
      <c r="E96" s="284"/>
      <c r="F96" s="284"/>
      <c r="G96" s="284"/>
      <c r="H96" s="284"/>
      <c r="I96" s="284"/>
      <c r="J96" s="284"/>
      <c r="K96" s="285"/>
    </row>
    <row r="97" ht="18.75" customHeight="1">
      <c r="B97" s="286"/>
      <c r="C97" s="287"/>
      <c r="D97" s="287"/>
      <c r="E97" s="287"/>
      <c r="F97" s="287"/>
      <c r="G97" s="287"/>
      <c r="H97" s="287"/>
      <c r="I97" s="287"/>
      <c r="J97" s="287"/>
      <c r="K97" s="286"/>
    </row>
    <row r="98" ht="18.75" customHeight="1">
      <c r="B98" s="265"/>
      <c r="C98" s="265"/>
      <c r="D98" s="265"/>
      <c r="E98" s="265"/>
      <c r="F98" s="265"/>
      <c r="G98" s="265"/>
      <c r="H98" s="265"/>
      <c r="I98" s="265"/>
      <c r="J98" s="265"/>
      <c r="K98" s="265"/>
    </row>
    <row r="99" ht="7.5" customHeight="1">
      <c r="B99" s="266"/>
      <c r="C99" s="267"/>
      <c r="D99" s="267"/>
      <c r="E99" s="267"/>
      <c r="F99" s="267"/>
      <c r="G99" s="267"/>
      <c r="H99" s="267"/>
      <c r="I99" s="267"/>
      <c r="J99" s="267"/>
      <c r="K99" s="268"/>
    </row>
    <row r="100" ht="45" customHeight="1">
      <c r="B100" s="269"/>
      <c r="C100" s="270" t="s">
        <v>650</v>
      </c>
      <c r="D100" s="270"/>
      <c r="E100" s="270"/>
      <c r="F100" s="270"/>
      <c r="G100" s="270"/>
      <c r="H100" s="270"/>
      <c r="I100" s="270"/>
      <c r="J100" s="270"/>
      <c r="K100" s="271"/>
    </row>
    <row r="101" ht="17.25" customHeight="1">
      <c r="B101" s="269"/>
      <c r="C101" s="272" t="s">
        <v>606</v>
      </c>
      <c r="D101" s="272"/>
      <c r="E101" s="272"/>
      <c r="F101" s="272" t="s">
        <v>607</v>
      </c>
      <c r="G101" s="273"/>
      <c r="H101" s="272" t="s">
        <v>109</v>
      </c>
      <c r="I101" s="272" t="s">
        <v>55</v>
      </c>
      <c r="J101" s="272" t="s">
        <v>608</v>
      </c>
      <c r="K101" s="271"/>
    </row>
    <row r="102" ht="17.25" customHeight="1">
      <c r="B102" s="269"/>
      <c r="C102" s="274" t="s">
        <v>609</v>
      </c>
      <c r="D102" s="274"/>
      <c r="E102" s="274"/>
      <c r="F102" s="275" t="s">
        <v>610</v>
      </c>
      <c r="G102" s="276"/>
      <c r="H102" s="274"/>
      <c r="I102" s="274"/>
      <c r="J102" s="274" t="s">
        <v>611</v>
      </c>
      <c r="K102" s="271"/>
    </row>
    <row r="103" ht="5.25" customHeight="1">
      <c r="B103" s="269"/>
      <c r="C103" s="272"/>
      <c r="D103" s="272"/>
      <c r="E103" s="272"/>
      <c r="F103" s="272"/>
      <c r="G103" s="288"/>
      <c r="H103" s="272"/>
      <c r="I103" s="272"/>
      <c r="J103" s="272"/>
      <c r="K103" s="271"/>
    </row>
    <row r="104" ht="15" customHeight="1">
      <c r="B104" s="269"/>
      <c r="C104" s="258" t="s">
        <v>51</v>
      </c>
      <c r="D104" s="277"/>
      <c r="E104" s="277"/>
      <c r="F104" s="279" t="s">
        <v>612</v>
      </c>
      <c r="G104" s="288"/>
      <c r="H104" s="258" t="s">
        <v>651</v>
      </c>
      <c r="I104" s="258" t="s">
        <v>614</v>
      </c>
      <c r="J104" s="258">
        <v>20</v>
      </c>
      <c r="K104" s="271"/>
    </row>
    <row r="105" ht="15" customHeight="1">
      <c r="B105" s="269"/>
      <c r="C105" s="258" t="s">
        <v>615</v>
      </c>
      <c r="D105" s="258"/>
      <c r="E105" s="258"/>
      <c r="F105" s="279" t="s">
        <v>612</v>
      </c>
      <c r="G105" s="258"/>
      <c r="H105" s="258" t="s">
        <v>651</v>
      </c>
      <c r="I105" s="258" t="s">
        <v>614</v>
      </c>
      <c r="J105" s="258">
        <v>120</v>
      </c>
      <c r="K105" s="271"/>
    </row>
    <row r="106" ht="15" customHeight="1">
      <c r="B106" s="280"/>
      <c r="C106" s="258" t="s">
        <v>617</v>
      </c>
      <c r="D106" s="258"/>
      <c r="E106" s="258"/>
      <c r="F106" s="279" t="s">
        <v>618</v>
      </c>
      <c r="G106" s="258"/>
      <c r="H106" s="258" t="s">
        <v>651</v>
      </c>
      <c r="I106" s="258" t="s">
        <v>614</v>
      </c>
      <c r="J106" s="258">
        <v>50</v>
      </c>
      <c r="K106" s="271"/>
    </row>
    <row r="107" ht="15" customHeight="1">
      <c r="B107" s="280"/>
      <c r="C107" s="258" t="s">
        <v>620</v>
      </c>
      <c r="D107" s="258"/>
      <c r="E107" s="258"/>
      <c r="F107" s="279" t="s">
        <v>612</v>
      </c>
      <c r="G107" s="258"/>
      <c r="H107" s="258" t="s">
        <v>651</v>
      </c>
      <c r="I107" s="258" t="s">
        <v>622</v>
      </c>
      <c r="J107" s="258"/>
      <c r="K107" s="271"/>
    </row>
    <row r="108" ht="15" customHeight="1">
      <c r="B108" s="280"/>
      <c r="C108" s="258" t="s">
        <v>631</v>
      </c>
      <c r="D108" s="258"/>
      <c r="E108" s="258"/>
      <c r="F108" s="279" t="s">
        <v>618</v>
      </c>
      <c r="G108" s="258"/>
      <c r="H108" s="258" t="s">
        <v>651</v>
      </c>
      <c r="I108" s="258" t="s">
        <v>614</v>
      </c>
      <c r="J108" s="258">
        <v>50</v>
      </c>
      <c r="K108" s="271"/>
    </row>
    <row r="109" ht="15" customHeight="1">
      <c r="B109" s="280"/>
      <c r="C109" s="258" t="s">
        <v>639</v>
      </c>
      <c r="D109" s="258"/>
      <c r="E109" s="258"/>
      <c r="F109" s="279" t="s">
        <v>618</v>
      </c>
      <c r="G109" s="258"/>
      <c r="H109" s="258" t="s">
        <v>651</v>
      </c>
      <c r="I109" s="258" t="s">
        <v>614</v>
      </c>
      <c r="J109" s="258">
        <v>50</v>
      </c>
      <c r="K109" s="271"/>
    </row>
    <row r="110" ht="15" customHeight="1">
      <c r="B110" s="280"/>
      <c r="C110" s="258" t="s">
        <v>637</v>
      </c>
      <c r="D110" s="258"/>
      <c r="E110" s="258"/>
      <c r="F110" s="279" t="s">
        <v>618</v>
      </c>
      <c r="G110" s="258"/>
      <c r="H110" s="258" t="s">
        <v>651</v>
      </c>
      <c r="I110" s="258" t="s">
        <v>614</v>
      </c>
      <c r="J110" s="258">
        <v>50</v>
      </c>
      <c r="K110" s="271"/>
    </row>
    <row r="111" ht="15" customHeight="1">
      <c r="B111" s="280"/>
      <c r="C111" s="258" t="s">
        <v>51</v>
      </c>
      <c r="D111" s="258"/>
      <c r="E111" s="258"/>
      <c r="F111" s="279" t="s">
        <v>612</v>
      </c>
      <c r="G111" s="258"/>
      <c r="H111" s="258" t="s">
        <v>652</v>
      </c>
      <c r="I111" s="258" t="s">
        <v>614</v>
      </c>
      <c r="J111" s="258">
        <v>20</v>
      </c>
      <c r="K111" s="271"/>
    </row>
    <row r="112" ht="15" customHeight="1">
      <c r="B112" s="280"/>
      <c r="C112" s="258" t="s">
        <v>653</v>
      </c>
      <c r="D112" s="258"/>
      <c r="E112" s="258"/>
      <c r="F112" s="279" t="s">
        <v>612</v>
      </c>
      <c r="G112" s="258"/>
      <c r="H112" s="258" t="s">
        <v>654</v>
      </c>
      <c r="I112" s="258" t="s">
        <v>614</v>
      </c>
      <c r="J112" s="258">
        <v>120</v>
      </c>
      <c r="K112" s="271"/>
    </row>
    <row r="113" ht="15" customHeight="1">
      <c r="B113" s="280"/>
      <c r="C113" s="258" t="s">
        <v>36</v>
      </c>
      <c r="D113" s="258"/>
      <c r="E113" s="258"/>
      <c r="F113" s="279" t="s">
        <v>612</v>
      </c>
      <c r="G113" s="258"/>
      <c r="H113" s="258" t="s">
        <v>655</v>
      </c>
      <c r="I113" s="258" t="s">
        <v>646</v>
      </c>
      <c r="J113" s="258"/>
      <c r="K113" s="271"/>
    </row>
    <row r="114" ht="15" customHeight="1">
      <c r="B114" s="280"/>
      <c r="C114" s="258" t="s">
        <v>46</v>
      </c>
      <c r="D114" s="258"/>
      <c r="E114" s="258"/>
      <c r="F114" s="279" t="s">
        <v>612</v>
      </c>
      <c r="G114" s="258"/>
      <c r="H114" s="258" t="s">
        <v>656</v>
      </c>
      <c r="I114" s="258" t="s">
        <v>646</v>
      </c>
      <c r="J114" s="258"/>
      <c r="K114" s="271"/>
    </row>
    <row r="115" ht="15" customHeight="1">
      <c r="B115" s="280"/>
      <c r="C115" s="258" t="s">
        <v>55</v>
      </c>
      <c r="D115" s="258"/>
      <c r="E115" s="258"/>
      <c r="F115" s="279" t="s">
        <v>612</v>
      </c>
      <c r="G115" s="258"/>
      <c r="H115" s="258" t="s">
        <v>657</v>
      </c>
      <c r="I115" s="258" t="s">
        <v>658</v>
      </c>
      <c r="J115" s="258"/>
      <c r="K115" s="271"/>
    </row>
    <row r="116" ht="15" customHeight="1">
      <c r="B116" s="283"/>
      <c r="C116" s="289"/>
      <c r="D116" s="289"/>
      <c r="E116" s="289"/>
      <c r="F116" s="289"/>
      <c r="G116" s="289"/>
      <c r="H116" s="289"/>
      <c r="I116" s="289"/>
      <c r="J116" s="289"/>
      <c r="K116" s="285"/>
    </row>
    <row r="117" ht="18.75" customHeight="1">
      <c r="B117" s="290"/>
      <c r="C117" s="254"/>
      <c r="D117" s="254"/>
      <c r="E117" s="254"/>
      <c r="F117" s="291"/>
      <c r="G117" s="254"/>
      <c r="H117" s="254"/>
      <c r="I117" s="254"/>
      <c r="J117" s="254"/>
      <c r="K117" s="290"/>
    </row>
    <row r="118" ht="18.75" customHeight="1">
      <c r="B118" s="265"/>
      <c r="C118" s="265"/>
      <c r="D118" s="265"/>
      <c r="E118" s="265"/>
      <c r="F118" s="265"/>
      <c r="G118" s="265"/>
      <c r="H118" s="265"/>
      <c r="I118" s="265"/>
      <c r="J118" s="265"/>
      <c r="K118" s="265"/>
    </row>
    <row r="119" ht="7.5" customHeight="1">
      <c r="B119" s="292"/>
      <c r="C119" s="293"/>
      <c r="D119" s="293"/>
      <c r="E119" s="293"/>
      <c r="F119" s="293"/>
      <c r="G119" s="293"/>
      <c r="H119" s="293"/>
      <c r="I119" s="293"/>
      <c r="J119" s="293"/>
      <c r="K119" s="294"/>
    </row>
    <row r="120" ht="45" customHeight="1">
      <c r="B120" s="295"/>
      <c r="C120" s="248" t="s">
        <v>659</v>
      </c>
      <c r="D120" s="248"/>
      <c r="E120" s="248"/>
      <c r="F120" s="248"/>
      <c r="G120" s="248"/>
      <c r="H120" s="248"/>
      <c r="I120" s="248"/>
      <c r="J120" s="248"/>
      <c r="K120" s="296"/>
    </row>
    <row r="121" ht="17.25" customHeight="1">
      <c r="B121" s="297"/>
      <c r="C121" s="272" t="s">
        <v>606</v>
      </c>
      <c r="D121" s="272"/>
      <c r="E121" s="272"/>
      <c r="F121" s="272" t="s">
        <v>607</v>
      </c>
      <c r="G121" s="273"/>
      <c r="H121" s="272" t="s">
        <v>109</v>
      </c>
      <c r="I121" s="272" t="s">
        <v>55</v>
      </c>
      <c r="J121" s="272" t="s">
        <v>608</v>
      </c>
      <c r="K121" s="298"/>
    </row>
    <row r="122" ht="17.25" customHeight="1">
      <c r="B122" s="297"/>
      <c r="C122" s="274" t="s">
        <v>609</v>
      </c>
      <c r="D122" s="274"/>
      <c r="E122" s="274"/>
      <c r="F122" s="275" t="s">
        <v>610</v>
      </c>
      <c r="G122" s="276"/>
      <c r="H122" s="274"/>
      <c r="I122" s="274"/>
      <c r="J122" s="274" t="s">
        <v>611</v>
      </c>
      <c r="K122" s="298"/>
    </row>
    <row r="123" ht="5.25" customHeight="1">
      <c r="B123" s="299"/>
      <c r="C123" s="277"/>
      <c r="D123" s="277"/>
      <c r="E123" s="277"/>
      <c r="F123" s="277"/>
      <c r="G123" s="258"/>
      <c r="H123" s="277"/>
      <c r="I123" s="277"/>
      <c r="J123" s="277"/>
      <c r="K123" s="300"/>
    </row>
    <row r="124" ht="15" customHeight="1">
      <c r="B124" s="299"/>
      <c r="C124" s="258" t="s">
        <v>615</v>
      </c>
      <c r="D124" s="277"/>
      <c r="E124" s="277"/>
      <c r="F124" s="279" t="s">
        <v>612</v>
      </c>
      <c r="G124" s="258"/>
      <c r="H124" s="258" t="s">
        <v>651</v>
      </c>
      <c r="I124" s="258" t="s">
        <v>614</v>
      </c>
      <c r="J124" s="258">
        <v>120</v>
      </c>
      <c r="K124" s="301"/>
    </row>
    <row r="125" ht="15" customHeight="1">
      <c r="B125" s="299"/>
      <c r="C125" s="258" t="s">
        <v>660</v>
      </c>
      <c r="D125" s="258"/>
      <c r="E125" s="258"/>
      <c r="F125" s="279" t="s">
        <v>612</v>
      </c>
      <c r="G125" s="258"/>
      <c r="H125" s="258" t="s">
        <v>661</v>
      </c>
      <c r="I125" s="258" t="s">
        <v>614</v>
      </c>
      <c r="J125" s="258" t="s">
        <v>662</v>
      </c>
      <c r="K125" s="301"/>
    </row>
    <row r="126" ht="15" customHeight="1">
      <c r="B126" s="299"/>
      <c r="C126" s="258" t="s">
        <v>561</v>
      </c>
      <c r="D126" s="258"/>
      <c r="E126" s="258"/>
      <c r="F126" s="279" t="s">
        <v>612</v>
      </c>
      <c r="G126" s="258"/>
      <c r="H126" s="258" t="s">
        <v>663</v>
      </c>
      <c r="I126" s="258" t="s">
        <v>614</v>
      </c>
      <c r="J126" s="258" t="s">
        <v>662</v>
      </c>
      <c r="K126" s="301"/>
    </row>
    <row r="127" ht="15" customHeight="1">
      <c r="B127" s="299"/>
      <c r="C127" s="258" t="s">
        <v>623</v>
      </c>
      <c r="D127" s="258"/>
      <c r="E127" s="258"/>
      <c r="F127" s="279" t="s">
        <v>618</v>
      </c>
      <c r="G127" s="258"/>
      <c r="H127" s="258" t="s">
        <v>624</v>
      </c>
      <c r="I127" s="258" t="s">
        <v>614</v>
      </c>
      <c r="J127" s="258">
        <v>15</v>
      </c>
      <c r="K127" s="301"/>
    </row>
    <row r="128" ht="15" customHeight="1">
      <c r="B128" s="299"/>
      <c r="C128" s="281" t="s">
        <v>625</v>
      </c>
      <c r="D128" s="281"/>
      <c r="E128" s="281"/>
      <c r="F128" s="282" t="s">
        <v>618</v>
      </c>
      <c r="G128" s="281"/>
      <c r="H128" s="281" t="s">
        <v>626</v>
      </c>
      <c r="I128" s="281" t="s">
        <v>614</v>
      </c>
      <c r="J128" s="281">
        <v>15</v>
      </c>
      <c r="K128" s="301"/>
    </row>
    <row r="129" ht="15" customHeight="1">
      <c r="B129" s="299"/>
      <c r="C129" s="281" t="s">
        <v>627</v>
      </c>
      <c r="D129" s="281"/>
      <c r="E129" s="281"/>
      <c r="F129" s="282" t="s">
        <v>618</v>
      </c>
      <c r="G129" s="281"/>
      <c r="H129" s="281" t="s">
        <v>628</v>
      </c>
      <c r="I129" s="281" t="s">
        <v>614</v>
      </c>
      <c r="J129" s="281">
        <v>20</v>
      </c>
      <c r="K129" s="301"/>
    </row>
    <row r="130" ht="15" customHeight="1">
      <c r="B130" s="299"/>
      <c r="C130" s="281" t="s">
        <v>629</v>
      </c>
      <c r="D130" s="281"/>
      <c r="E130" s="281"/>
      <c r="F130" s="282" t="s">
        <v>618</v>
      </c>
      <c r="G130" s="281"/>
      <c r="H130" s="281" t="s">
        <v>630</v>
      </c>
      <c r="I130" s="281" t="s">
        <v>614</v>
      </c>
      <c r="J130" s="281">
        <v>20</v>
      </c>
      <c r="K130" s="301"/>
    </row>
    <row r="131" ht="15" customHeight="1">
      <c r="B131" s="299"/>
      <c r="C131" s="258" t="s">
        <v>617</v>
      </c>
      <c r="D131" s="258"/>
      <c r="E131" s="258"/>
      <c r="F131" s="279" t="s">
        <v>618</v>
      </c>
      <c r="G131" s="258"/>
      <c r="H131" s="258" t="s">
        <v>651</v>
      </c>
      <c r="I131" s="258" t="s">
        <v>614</v>
      </c>
      <c r="J131" s="258">
        <v>50</v>
      </c>
      <c r="K131" s="301"/>
    </row>
    <row r="132" ht="15" customHeight="1">
      <c r="B132" s="299"/>
      <c r="C132" s="258" t="s">
        <v>631</v>
      </c>
      <c r="D132" s="258"/>
      <c r="E132" s="258"/>
      <c r="F132" s="279" t="s">
        <v>618</v>
      </c>
      <c r="G132" s="258"/>
      <c r="H132" s="258" t="s">
        <v>651</v>
      </c>
      <c r="I132" s="258" t="s">
        <v>614</v>
      </c>
      <c r="J132" s="258">
        <v>50</v>
      </c>
      <c r="K132" s="301"/>
    </row>
    <row r="133" ht="15" customHeight="1">
      <c r="B133" s="299"/>
      <c r="C133" s="258" t="s">
        <v>637</v>
      </c>
      <c r="D133" s="258"/>
      <c r="E133" s="258"/>
      <c r="F133" s="279" t="s">
        <v>618</v>
      </c>
      <c r="G133" s="258"/>
      <c r="H133" s="258" t="s">
        <v>651</v>
      </c>
      <c r="I133" s="258" t="s">
        <v>614</v>
      </c>
      <c r="J133" s="258">
        <v>50</v>
      </c>
      <c r="K133" s="301"/>
    </row>
    <row r="134" ht="15" customHeight="1">
      <c r="B134" s="299"/>
      <c r="C134" s="258" t="s">
        <v>639</v>
      </c>
      <c r="D134" s="258"/>
      <c r="E134" s="258"/>
      <c r="F134" s="279" t="s">
        <v>618</v>
      </c>
      <c r="G134" s="258"/>
      <c r="H134" s="258" t="s">
        <v>651</v>
      </c>
      <c r="I134" s="258" t="s">
        <v>614</v>
      </c>
      <c r="J134" s="258">
        <v>50</v>
      </c>
      <c r="K134" s="301"/>
    </row>
    <row r="135" ht="15" customHeight="1">
      <c r="B135" s="299"/>
      <c r="C135" s="258" t="s">
        <v>114</v>
      </c>
      <c r="D135" s="258"/>
      <c r="E135" s="258"/>
      <c r="F135" s="279" t="s">
        <v>618</v>
      </c>
      <c r="G135" s="258"/>
      <c r="H135" s="258" t="s">
        <v>664</v>
      </c>
      <c r="I135" s="258" t="s">
        <v>614</v>
      </c>
      <c r="J135" s="258">
        <v>255</v>
      </c>
      <c r="K135" s="301"/>
    </row>
    <row r="136" ht="15" customHeight="1">
      <c r="B136" s="299"/>
      <c r="C136" s="258" t="s">
        <v>641</v>
      </c>
      <c r="D136" s="258"/>
      <c r="E136" s="258"/>
      <c r="F136" s="279" t="s">
        <v>612</v>
      </c>
      <c r="G136" s="258"/>
      <c r="H136" s="258" t="s">
        <v>665</v>
      </c>
      <c r="I136" s="258" t="s">
        <v>643</v>
      </c>
      <c r="J136" s="258"/>
      <c r="K136" s="301"/>
    </row>
    <row r="137" ht="15" customHeight="1">
      <c r="B137" s="299"/>
      <c r="C137" s="258" t="s">
        <v>644</v>
      </c>
      <c r="D137" s="258"/>
      <c r="E137" s="258"/>
      <c r="F137" s="279" t="s">
        <v>612</v>
      </c>
      <c r="G137" s="258"/>
      <c r="H137" s="258" t="s">
        <v>666</v>
      </c>
      <c r="I137" s="258" t="s">
        <v>646</v>
      </c>
      <c r="J137" s="258"/>
      <c r="K137" s="301"/>
    </row>
    <row r="138" ht="15" customHeight="1">
      <c r="B138" s="299"/>
      <c r="C138" s="258" t="s">
        <v>647</v>
      </c>
      <c r="D138" s="258"/>
      <c r="E138" s="258"/>
      <c r="F138" s="279" t="s">
        <v>612</v>
      </c>
      <c r="G138" s="258"/>
      <c r="H138" s="258" t="s">
        <v>647</v>
      </c>
      <c r="I138" s="258" t="s">
        <v>646</v>
      </c>
      <c r="J138" s="258"/>
      <c r="K138" s="301"/>
    </row>
    <row r="139" ht="15" customHeight="1">
      <c r="B139" s="299"/>
      <c r="C139" s="258" t="s">
        <v>36</v>
      </c>
      <c r="D139" s="258"/>
      <c r="E139" s="258"/>
      <c r="F139" s="279" t="s">
        <v>612</v>
      </c>
      <c r="G139" s="258"/>
      <c r="H139" s="258" t="s">
        <v>667</v>
      </c>
      <c r="I139" s="258" t="s">
        <v>646</v>
      </c>
      <c r="J139" s="258"/>
      <c r="K139" s="301"/>
    </row>
    <row r="140" ht="15" customHeight="1">
      <c r="B140" s="299"/>
      <c r="C140" s="258" t="s">
        <v>668</v>
      </c>
      <c r="D140" s="258"/>
      <c r="E140" s="258"/>
      <c r="F140" s="279" t="s">
        <v>612</v>
      </c>
      <c r="G140" s="258"/>
      <c r="H140" s="258" t="s">
        <v>669</v>
      </c>
      <c r="I140" s="258" t="s">
        <v>646</v>
      </c>
      <c r="J140" s="258"/>
      <c r="K140" s="301"/>
    </row>
    <row r="141" ht="15" customHeight="1">
      <c r="B141" s="302"/>
      <c r="C141" s="303"/>
      <c r="D141" s="303"/>
      <c r="E141" s="303"/>
      <c r="F141" s="303"/>
      <c r="G141" s="303"/>
      <c r="H141" s="303"/>
      <c r="I141" s="303"/>
      <c r="J141" s="303"/>
      <c r="K141" s="304"/>
    </row>
    <row r="142" ht="18.75" customHeight="1">
      <c r="B142" s="254"/>
      <c r="C142" s="254"/>
      <c r="D142" s="254"/>
      <c r="E142" s="254"/>
      <c r="F142" s="291"/>
      <c r="G142" s="254"/>
      <c r="H142" s="254"/>
      <c r="I142" s="254"/>
      <c r="J142" s="254"/>
      <c r="K142" s="254"/>
    </row>
    <row r="143" ht="18.75" customHeight="1">
      <c r="B143" s="265"/>
      <c r="C143" s="265"/>
      <c r="D143" s="265"/>
      <c r="E143" s="265"/>
      <c r="F143" s="265"/>
      <c r="G143" s="265"/>
      <c r="H143" s="265"/>
      <c r="I143" s="265"/>
      <c r="J143" s="265"/>
      <c r="K143" s="265"/>
    </row>
    <row r="144" ht="7.5" customHeight="1">
      <c r="B144" s="266"/>
      <c r="C144" s="267"/>
      <c r="D144" s="267"/>
      <c r="E144" s="267"/>
      <c r="F144" s="267"/>
      <c r="G144" s="267"/>
      <c r="H144" s="267"/>
      <c r="I144" s="267"/>
      <c r="J144" s="267"/>
      <c r="K144" s="268"/>
    </row>
    <row r="145" ht="45" customHeight="1">
      <c r="B145" s="269"/>
      <c r="C145" s="270" t="s">
        <v>670</v>
      </c>
      <c r="D145" s="270"/>
      <c r="E145" s="270"/>
      <c r="F145" s="270"/>
      <c r="G145" s="270"/>
      <c r="H145" s="270"/>
      <c r="I145" s="270"/>
      <c r="J145" s="270"/>
      <c r="K145" s="271"/>
    </row>
    <row r="146" ht="17.25" customHeight="1">
      <c r="B146" s="269"/>
      <c r="C146" s="272" t="s">
        <v>606</v>
      </c>
      <c r="D146" s="272"/>
      <c r="E146" s="272"/>
      <c r="F146" s="272" t="s">
        <v>607</v>
      </c>
      <c r="G146" s="273"/>
      <c r="H146" s="272" t="s">
        <v>109</v>
      </c>
      <c r="I146" s="272" t="s">
        <v>55</v>
      </c>
      <c r="J146" s="272" t="s">
        <v>608</v>
      </c>
      <c r="K146" s="271"/>
    </row>
    <row r="147" ht="17.25" customHeight="1">
      <c r="B147" s="269"/>
      <c r="C147" s="274" t="s">
        <v>609</v>
      </c>
      <c r="D147" s="274"/>
      <c r="E147" s="274"/>
      <c r="F147" s="275" t="s">
        <v>610</v>
      </c>
      <c r="G147" s="276"/>
      <c r="H147" s="274"/>
      <c r="I147" s="274"/>
      <c r="J147" s="274" t="s">
        <v>611</v>
      </c>
      <c r="K147" s="271"/>
    </row>
    <row r="148" ht="5.25" customHeight="1">
      <c r="B148" s="280"/>
      <c r="C148" s="277"/>
      <c r="D148" s="277"/>
      <c r="E148" s="277"/>
      <c r="F148" s="277"/>
      <c r="G148" s="278"/>
      <c r="H148" s="277"/>
      <c r="I148" s="277"/>
      <c r="J148" s="277"/>
      <c r="K148" s="301"/>
    </row>
    <row r="149" ht="15" customHeight="1">
      <c r="B149" s="280"/>
      <c r="C149" s="305" t="s">
        <v>615</v>
      </c>
      <c r="D149" s="258"/>
      <c r="E149" s="258"/>
      <c r="F149" s="306" t="s">
        <v>612</v>
      </c>
      <c r="G149" s="258"/>
      <c r="H149" s="305" t="s">
        <v>651</v>
      </c>
      <c r="I149" s="305" t="s">
        <v>614</v>
      </c>
      <c r="J149" s="305">
        <v>120</v>
      </c>
      <c r="K149" s="301"/>
    </row>
    <row r="150" ht="15" customHeight="1">
      <c r="B150" s="280"/>
      <c r="C150" s="305" t="s">
        <v>660</v>
      </c>
      <c r="D150" s="258"/>
      <c r="E150" s="258"/>
      <c r="F150" s="306" t="s">
        <v>612</v>
      </c>
      <c r="G150" s="258"/>
      <c r="H150" s="305" t="s">
        <v>671</v>
      </c>
      <c r="I150" s="305" t="s">
        <v>614</v>
      </c>
      <c r="J150" s="305" t="s">
        <v>662</v>
      </c>
      <c r="K150" s="301"/>
    </row>
    <row r="151" ht="15" customHeight="1">
      <c r="B151" s="280"/>
      <c r="C151" s="305" t="s">
        <v>561</v>
      </c>
      <c r="D151" s="258"/>
      <c r="E151" s="258"/>
      <c r="F151" s="306" t="s">
        <v>612</v>
      </c>
      <c r="G151" s="258"/>
      <c r="H151" s="305" t="s">
        <v>672</v>
      </c>
      <c r="I151" s="305" t="s">
        <v>614</v>
      </c>
      <c r="J151" s="305" t="s">
        <v>662</v>
      </c>
      <c r="K151" s="301"/>
    </row>
    <row r="152" ht="15" customHeight="1">
      <c r="B152" s="280"/>
      <c r="C152" s="305" t="s">
        <v>617</v>
      </c>
      <c r="D152" s="258"/>
      <c r="E152" s="258"/>
      <c r="F152" s="306" t="s">
        <v>618</v>
      </c>
      <c r="G152" s="258"/>
      <c r="H152" s="305" t="s">
        <v>651</v>
      </c>
      <c r="I152" s="305" t="s">
        <v>614</v>
      </c>
      <c r="J152" s="305">
        <v>50</v>
      </c>
      <c r="K152" s="301"/>
    </row>
    <row r="153" ht="15" customHeight="1">
      <c r="B153" s="280"/>
      <c r="C153" s="305" t="s">
        <v>620</v>
      </c>
      <c r="D153" s="258"/>
      <c r="E153" s="258"/>
      <c r="F153" s="306" t="s">
        <v>612</v>
      </c>
      <c r="G153" s="258"/>
      <c r="H153" s="305" t="s">
        <v>651</v>
      </c>
      <c r="I153" s="305" t="s">
        <v>622</v>
      </c>
      <c r="J153" s="305"/>
      <c r="K153" s="301"/>
    </row>
    <row r="154" ht="15" customHeight="1">
      <c r="B154" s="280"/>
      <c r="C154" s="305" t="s">
        <v>631</v>
      </c>
      <c r="D154" s="258"/>
      <c r="E154" s="258"/>
      <c r="F154" s="306" t="s">
        <v>618</v>
      </c>
      <c r="G154" s="258"/>
      <c r="H154" s="305" t="s">
        <v>651</v>
      </c>
      <c r="I154" s="305" t="s">
        <v>614</v>
      </c>
      <c r="J154" s="305">
        <v>50</v>
      </c>
      <c r="K154" s="301"/>
    </row>
    <row r="155" ht="15" customHeight="1">
      <c r="B155" s="280"/>
      <c r="C155" s="305" t="s">
        <v>639</v>
      </c>
      <c r="D155" s="258"/>
      <c r="E155" s="258"/>
      <c r="F155" s="306" t="s">
        <v>618</v>
      </c>
      <c r="G155" s="258"/>
      <c r="H155" s="305" t="s">
        <v>651</v>
      </c>
      <c r="I155" s="305" t="s">
        <v>614</v>
      </c>
      <c r="J155" s="305">
        <v>50</v>
      </c>
      <c r="K155" s="301"/>
    </row>
    <row r="156" ht="15" customHeight="1">
      <c r="B156" s="280"/>
      <c r="C156" s="305" t="s">
        <v>637</v>
      </c>
      <c r="D156" s="258"/>
      <c r="E156" s="258"/>
      <c r="F156" s="306" t="s">
        <v>618</v>
      </c>
      <c r="G156" s="258"/>
      <c r="H156" s="305" t="s">
        <v>651</v>
      </c>
      <c r="I156" s="305" t="s">
        <v>614</v>
      </c>
      <c r="J156" s="305">
        <v>50</v>
      </c>
      <c r="K156" s="301"/>
    </row>
    <row r="157" ht="15" customHeight="1">
      <c r="B157" s="280"/>
      <c r="C157" s="305" t="s">
        <v>90</v>
      </c>
      <c r="D157" s="258"/>
      <c r="E157" s="258"/>
      <c r="F157" s="306" t="s">
        <v>612</v>
      </c>
      <c r="G157" s="258"/>
      <c r="H157" s="305" t="s">
        <v>673</v>
      </c>
      <c r="I157" s="305" t="s">
        <v>614</v>
      </c>
      <c r="J157" s="305" t="s">
        <v>674</v>
      </c>
      <c r="K157" s="301"/>
    </row>
    <row r="158" ht="15" customHeight="1">
      <c r="B158" s="280"/>
      <c r="C158" s="305" t="s">
        <v>675</v>
      </c>
      <c r="D158" s="258"/>
      <c r="E158" s="258"/>
      <c r="F158" s="306" t="s">
        <v>612</v>
      </c>
      <c r="G158" s="258"/>
      <c r="H158" s="305" t="s">
        <v>676</v>
      </c>
      <c r="I158" s="305" t="s">
        <v>646</v>
      </c>
      <c r="J158" s="305"/>
      <c r="K158" s="301"/>
    </row>
    <row r="159" ht="15" customHeight="1">
      <c r="B159" s="307"/>
      <c r="C159" s="289"/>
      <c r="D159" s="289"/>
      <c r="E159" s="289"/>
      <c r="F159" s="289"/>
      <c r="G159" s="289"/>
      <c r="H159" s="289"/>
      <c r="I159" s="289"/>
      <c r="J159" s="289"/>
      <c r="K159" s="308"/>
    </row>
    <row r="160" ht="18.75" customHeight="1">
      <c r="B160" s="254"/>
      <c r="C160" s="258"/>
      <c r="D160" s="258"/>
      <c r="E160" s="258"/>
      <c r="F160" s="279"/>
      <c r="G160" s="258"/>
      <c r="H160" s="258"/>
      <c r="I160" s="258"/>
      <c r="J160" s="258"/>
      <c r="K160" s="254"/>
    </row>
    <row r="161" ht="18.75" customHeight="1">
      <c r="B161" s="265"/>
      <c r="C161" s="265"/>
      <c r="D161" s="265"/>
      <c r="E161" s="265"/>
      <c r="F161" s="265"/>
      <c r="G161" s="265"/>
      <c r="H161" s="265"/>
      <c r="I161" s="265"/>
      <c r="J161" s="265"/>
      <c r="K161" s="265"/>
    </row>
    <row r="162" ht="7.5" customHeight="1">
      <c r="B162" s="244"/>
      <c r="C162" s="245"/>
      <c r="D162" s="245"/>
      <c r="E162" s="245"/>
      <c r="F162" s="245"/>
      <c r="G162" s="245"/>
      <c r="H162" s="245"/>
      <c r="I162" s="245"/>
      <c r="J162" s="245"/>
      <c r="K162" s="246"/>
    </row>
    <row r="163" ht="45" customHeight="1">
      <c r="B163" s="247"/>
      <c r="C163" s="248" t="s">
        <v>677</v>
      </c>
      <c r="D163" s="248"/>
      <c r="E163" s="248"/>
      <c r="F163" s="248"/>
      <c r="G163" s="248"/>
      <c r="H163" s="248"/>
      <c r="I163" s="248"/>
      <c r="J163" s="248"/>
      <c r="K163" s="249"/>
    </row>
    <row r="164" ht="17.25" customHeight="1">
      <c r="B164" s="247"/>
      <c r="C164" s="272" t="s">
        <v>606</v>
      </c>
      <c r="D164" s="272"/>
      <c r="E164" s="272"/>
      <c r="F164" s="272" t="s">
        <v>607</v>
      </c>
      <c r="G164" s="309"/>
      <c r="H164" s="310" t="s">
        <v>109</v>
      </c>
      <c r="I164" s="310" t="s">
        <v>55</v>
      </c>
      <c r="J164" s="272" t="s">
        <v>608</v>
      </c>
      <c r="K164" s="249"/>
    </row>
    <row r="165" ht="17.25" customHeight="1">
      <c r="B165" s="250"/>
      <c r="C165" s="274" t="s">
        <v>609</v>
      </c>
      <c r="D165" s="274"/>
      <c r="E165" s="274"/>
      <c r="F165" s="275" t="s">
        <v>610</v>
      </c>
      <c r="G165" s="311"/>
      <c r="H165" s="312"/>
      <c r="I165" s="312"/>
      <c r="J165" s="274" t="s">
        <v>611</v>
      </c>
      <c r="K165" s="252"/>
    </row>
    <row r="166" ht="5.25" customHeight="1">
      <c r="B166" s="280"/>
      <c r="C166" s="277"/>
      <c r="D166" s="277"/>
      <c r="E166" s="277"/>
      <c r="F166" s="277"/>
      <c r="G166" s="278"/>
      <c r="H166" s="277"/>
      <c r="I166" s="277"/>
      <c r="J166" s="277"/>
      <c r="K166" s="301"/>
    </row>
    <row r="167" ht="15" customHeight="1">
      <c r="B167" s="280"/>
      <c r="C167" s="258" t="s">
        <v>615</v>
      </c>
      <c r="D167" s="258"/>
      <c r="E167" s="258"/>
      <c r="F167" s="279" t="s">
        <v>612</v>
      </c>
      <c r="G167" s="258"/>
      <c r="H167" s="258" t="s">
        <v>651</v>
      </c>
      <c r="I167" s="258" t="s">
        <v>614</v>
      </c>
      <c r="J167" s="258">
        <v>120</v>
      </c>
      <c r="K167" s="301"/>
    </row>
    <row r="168" ht="15" customHeight="1">
      <c r="B168" s="280"/>
      <c r="C168" s="258" t="s">
        <v>660</v>
      </c>
      <c r="D168" s="258"/>
      <c r="E168" s="258"/>
      <c r="F168" s="279" t="s">
        <v>612</v>
      </c>
      <c r="G168" s="258"/>
      <c r="H168" s="258" t="s">
        <v>661</v>
      </c>
      <c r="I168" s="258" t="s">
        <v>614</v>
      </c>
      <c r="J168" s="258" t="s">
        <v>662</v>
      </c>
      <c r="K168" s="301"/>
    </row>
    <row r="169" ht="15" customHeight="1">
      <c r="B169" s="280"/>
      <c r="C169" s="258" t="s">
        <v>561</v>
      </c>
      <c r="D169" s="258"/>
      <c r="E169" s="258"/>
      <c r="F169" s="279" t="s">
        <v>612</v>
      </c>
      <c r="G169" s="258"/>
      <c r="H169" s="258" t="s">
        <v>678</v>
      </c>
      <c r="I169" s="258" t="s">
        <v>614</v>
      </c>
      <c r="J169" s="258" t="s">
        <v>662</v>
      </c>
      <c r="K169" s="301"/>
    </row>
    <row r="170" ht="15" customHeight="1">
      <c r="B170" s="280"/>
      <c r="C170" s="258" t="s">
        <v>617</v>
      </c>
      <c r="D170" s="258"/>
      <c r="E170" s="258"/>
      <c r="F170" s="279" t="s">
        <v>618</v>
      </c>
      <c r="G170" s="258"/>
      <c r="H170" s="258" t="s">
        <v>678</v>
      </c>
      <c r="I170" s="258" t="s">
        <v>614</v>
      </c>
      <c r="J170" s="258">
        <v>50</v>
      </c>
      <c r="K170" s="301"/>
    </row>
    <row r="171" ht="15" customHeight="1">
      <c r="B171" s="280"/>
      <c r="C171" s="258" t="s">
        <v>620</v>
      </c>
      <c r="D171" s="258"/>
      <c r="E171" s="258"/>
      <c r="F171" s="279" t="s">
        <v>612</v>
      </c>
      <c r="G171" s="258"/>
      <c r="H171" s="258" t="s">
        <v>678</v>
      </c>
      <c r="I171" s="258" t="s">
        <v>622</v>
      </c>
      <c r="J171" s="258"/>
      <c r="K171" s="301"/>
    </row>
    <row r="172" ht="15" customHeight="1">
      <c r="B172" s="280"/>
      <c r="C172" s="258" t="s">
        <v>631</v>
      </c>
      <c r="D172" s="258"/>
      <c r="E172" s="258"/>
      <c r="F172" s="279" t="s">
        <v>618</v>
      </c>
      <c r="G172" s="258"/>
      <c r="H172" s="258" t="s">
        <v>678</v>
      </c>
      <c r="I172" s="258" t="s">
        <v>614</v>
      </c>
      <c r="J172" s="258">
        <v>50</v>
      </c>
      <c r="K172" s="301"/>
    </row>
    <row r="173" ht="15" customHeight="1">
      <c r="B173" s="280"/>
      <c r="C173" s="258" t="s">
        <v>639</v>
      </c>
      <c r="D173" s="258"/>
      <c r="E173" s="258"/>
      <c r="F173" s="279" t="s">
        <v>618</v>
      </c>
      <c r="G173" s="258"/>
      <c r="H173" s="258" t="s">
        <v>678</v>
      </c>
      <c r="I173" s="258" t="s">
        <v>614</v>
      </c>
      <c r="J173" s="258">
        <v>50</v>
      </c>
      <c r="K173" s="301"/>
    </row>
    <row r="174" ht="15" customHeight="1">
      <c r="B174" s="280"/>
      <c r="C174" s="258" t="s">
        <v>637</v>
      </c>
      <c r="D174" s="258"/>
      <c r="E174" s="258"/>
      <c r="F174" s="279" t="s">
        <v>618</v>
      </c>
      <c r="G174" s="258"/>
      <c r="H174" s="258" t="s">
        <v>678</v>
      </c>
      <c r="I174" s="258" t="s">
        <v>614</v>
      </c>
      <c r="J174" s="258">
        <v>50</v>
      </c>
      <c r="K174" s="301"/>
    </row>
    <row r="175" ht="15" customHeight="1">
      <c r="B175" s="280"/>
      <c r="C175" s="258" t="s">
        <v>108</v>
      </c>
      <c r="D175" s="258"/>
      <c r="E175" s="258"/>
      <c r="F175" s="279" t="s">
        <v>612</v>
      </c>
      <c r="G175" s="258"/>
      <c r="H175" s="258" t="s">
        <v>679</v>
      </c>
      <c r="I175" s="258" t="s">
        <v>680</v>
      </c>
      <c r="J175" s="258"/>
      <c r="K175" s="301"/>
    </row>
    <row r="176" ht="15" customHeight="1">
      <c r="B176" s="280"/>
      <c r="C176" s="258" t="s">
        <v>55</v>
      </c>
      <c r="D176" s="258"/>
      <c r="E176" s="258"/>
      <c r="F176" s="279" t="s">
        <v>612</v>
      </c>
      <c r="G176" s="258"/>
      <c r="H176" s="258" t="s">
        <v>681</v>
      </c>
      <c r="I176" s="258" t="s">
        <v>682</v>
      </c>
      <c r="J176" s="258">
        <v>1</v>
      </c>
      <c r="K176" s="301"/>
    </row>
    <row r="177" ht="15" customHeight="1">
      <c r="B177" s="280"/>
      <c r="C177" s="258" t="s">
        <v>51</v>
      </c>
      <c r="D177" s="258"/>
      <c r="E177" s="258"/>
      <c r="F177" s="279" t="s">
        <v>612</v>
      </c>
      <c r="G177" s="258"/>
      <c r="H177" s="258" t="s">
        <v>683</v>
      </c>
      <c r="I177" s="258" t="s">
        <v>614</v>
      </c>
      <c r="J177" s="258">
        <v>20</v>
      </c>
      <c r="K177" s="301"/>
    </row>
    <row r="178" ht="15" customHeight="1">
      <c r="B178" s="280"/>
      <c r="C178" s="258" t="s">
        <v>109</v>
      </c>
      <c r="D178" s="258"/>
      <c r="E178" s="258"/>
      <c r="F178" s="279" t="s">
        <v>612</v>
      </c>
      <c r="G178" s="258"/>
      <c r="H178" s="258" t="s">
        <v>684</v>
      </c>
      <c r="I178" s="258" t="s">
        <v>614</v>
      </c>
      <c r="J178" s="258">
        <v>255</v>
      </c>
      <c r="K178" s="301"/>
    </row>
    <row r="179" ht="15" customHeight="1">
      <c r="B179" s="280"/>
      <c r="C179" s="258" t="s">
        <v>110</v>
      </c>
      <c r="D179" s="258"/>
      <c r="E179" s="258"/>
      <c r="F179" s="279" t="s">
        <v>612</v>
      </c>
      <c r="G179" s="258"/>
      <c r="H179" s="258" t="s">
        <v>577</v>
      </c>
      <c r="I179" s="258" t="s">
        <v>614</v>
      </c>
      <c r="J179" s="258">
        <v>10</v>
      </c>
      <c r="K179" s="301"/>
    </row>
    <row r="180" ht="15" customHeight="1">
      <c r="B180" s="280"/>
      <c r="C180" s="258" t="s">
        <v>111</v>
      </c>
      <c r="D180" s="258"/>
      <c r="E180" s="258"/>
      <c r="F180" s="279" t="s">
        <v>612</v>
      </c>
      <c r="G180" s="258"/>
      <c r="H180" s="258" t="s">
        <v>685</v>
      </c>
      <c r="I180" s="258" t="s">
        <v>646</v>
      </c>
      <c r="J180" s="258"/>
      <c r="K180" s="301"/>
    </row>
    <row r="181" ht="15" customHeight="1">
      <c r="B181" s="280"/>
      <c r="C181" s="258" t="s">
        <v>686</v>
      </c>
      <c r="D181" s="258"/>
      <c r="E181" s="258"/>
      <c r="F181" s="279" t="s">
        <v>612</v>
      </c>
      <c r="G181" s="258"/>
      <c r="H181" s="258" t="s">
        <v>687</v>
      </c>
      <c r="I181" s="258" t="s">
        <v>646</v>
      </c>
      <c r="J181" s="258"/>
      <c r="K181" s="301"/>
    </row>
    <row r="182" ht="15" customHeight="1">
      <c r="B182" s="280"/>
      <c r="C182" s="258" t="s">
        <v>675</v>
      </c>
      <c r="D182" s="258"/>
      <c r="E182" s="258"/>
      <c r="F182" s="279" t="s">
        <v>612</v>
      </c>
      <c r="G182" s="258"/>
      <c r="H182" s="258" t="s">
        <v>688</v>
      </c>
      <c r="I182" s="258" t="s">
        <v>646</v>
      </c>
      <c r="J182" s="258"/>
      <c r="K182" s="301"/>
    </row>
    <row r="183" ht="15" customHeight="1">
      <c r="B183" s="280"/>
      <c r="C183" s="258" t="s">
        <v>113</v>
      </c>
      <c r="D183" s="258"/>
      <c r="E183" s="258"/>
      <c r="F183" s="279" t="s">
        <v>618</v>
      </c>
      <c r="G183" s="258"/>
      <c r="H183" s="258" t="s">
        <v>689</v>
      </c>
      <c r="I183" s="258" t="s">
        <v>614</v>
      </c>
      <c r="J183" s="258">
        <v>50</v>
      </c>
      <c r="K183" s="301"/>
    </row>
    <row r="184" ht="15" customHeight="1">
      <c r="B184" s="280"/>
      <c r="C184" s="258" t="s">
        <v>690</v>
      </c>
      <c r="D184" s="258"/>
      <c r="E184" s="258"/>
      <c r="F184" s="279" t="s">
        <v>618</v>
      </c>
      <c r="G184" s="258"/>
      <c r="H184" s="258" t="s">
        <v>691</v>
      </c>
      <c r="I184" s="258" t="s">
        <v>692</v>
      </c>
      <c r="J184" s="258"/>
      <c r="K184" s="301"/>
    </row>
    <row r="185" ht="15" customHeight="1">
      <c r="B185" s="280"/>
      <c r="C185" s="258" t="s">
        <v>693</v>
      </c>
      <c r="D185" s="258"/>
      <c r="E185" s="258"/>
      <c r="F185" s="279" t="s">
        <v>618</v>
      </c>
      <c r="G185" s="258"/>
      <c r="H185" s="258" t="s">
        <v>694</v>
      </c>
      <c r="I185" s="258" t="s">
        <v>692</v>
      </c>
      <c r="J185" s="258"/>
      <c r="K185" s="301"/>
    </row>
    <row r="186" ht="15" customHeight="1">
      <c r="B186" s="280"/>
      <c r="C186" s="258" t="s">
        <v>695</v>
      </c>
      <c r="D186" s="258"/>
      <c r="E186" s="258"/>
      <c r="F186" s="279" t="s">
        <v>618</v>
      </c>
      <c r="G186" s="258"/>
      <c r="H186" s="258" t="s">
        <v>696</v>
      </c>
      <c r="I186" s="258" t="s">
        <v>692</v>
      </c>
      <c r="J186" s="258"/>
      <c r="K186" s="301"/>
    </row>
    <row r="187" ht="15" customHeight="1">
      <c r="B187" s="280"/>
      <c r="C187" s="313" t="s">
        <v>697</v>
      </c>
      <c r="D187" s="258"/>
      <c r="E187" s="258"/>
      <c r="F187" s="279" t="s">
        <v>618</v>
      </c>
      <c r="G187" s="258"/>
      <c r="H187" s="258" t="s">
        <v>698</v>
      </c>
      <c r="I187" s="258" t="s">
        <v>699</v>
      </c>
      <c r="J187" s="314" t="s">
        <v>700</v>
      </c>
      <c r="K187" s="301"/>
    </row>
    <row r="188" ht="15" customHeight="1">
      <c r="B188" s="280"/>
      <c r="C188" s="264" t="s">
        <v>40</v>
      </c>
      <c r="D188" s="258"/>
      <c r="E188" s="258"/>
      <c r="F188" s="279" t="s">
        <v>612</v>
      </c>
      <c r="G188" s="258"/>
      <c r="H188" s="254" t="s">
        <v>701</v>
      </c>
      <c r="I188" s="258" t="s">
        <v>702</v>
      </c>
      <c r="J188" s="258"/>
      <c r="K188" s="301"/>
    </row>
    <row r="189" ht="15" customHeight="1">
      <c r="B189" s="280"/>
      <c r="C189" s="264" t="s">
        <v>703</v>
      </c>
      <c r="D189" s="258"/>
      <c r="E189" s="258"/>
      <c r="F189" s="279" t="s">
        <v>612</v>
      </c>
      <c r="G189" s="258"/>
      <c r="H189" s="258" t="s">
        <v>704</v>
      </c>
      <c r="I189" s="258" t="s">
        <v>646</v>
      </c>
      <c r="J189" s="258"/>
      <c r="K189" s="301"/>
    </row>
    <row r="190" ht="15" customHeight="1">
      <c r="B190" s="280"/>
      <c r="C190" s="264" t="s">
        <v>705</v>
      </c>
      <c r="D190" s="258"/>
      <c r="E190" s="258"/>
      <c r="F190" s="279" t="s">
        <v>612</v>
      </c>
      <c r="G190" s="258"/>
      <c r="H190" s="258" t="s">
        <v>706</v>
      </c>
      <c r="I190" s="258" t="s">
        <v>646</v>
      </c>
      <c r="J190" s="258"/>
      <c r="K190" s="301"/>
    </row>
    <row r="191" ht="15" customHeight="1">
      <c r="B191" s="280"/>
      <c r="C191" s="264" t="s">
        <v>707</v>
      </c>
      <c r="D191" s="258"/>
      <c r="E191" s="258"/>
      <c r="F191" s="279" t="s">
        <v>618</v>
      </c>
      <c r="G191" s="258"/>
      <c r="H191" s="258" t="s">
        <v>708</v>
      </c>
      <c r="I191" s="258" t="s">
        <v>646</v>
      </c>
      <c r="J191" s="258"/>
      <c r="K191" s="301"/>
    </row>
    <row r="192" ht="15" customHeight="1">
      <c r="B192" s="307"/>
      <c r="C192" s="315"/>
      <c r="D192" s="289"/>
      <c r="E192" s="289"/>
      <c r="F192" s="289"/>
      <c r="G192" s="289"/>
      <c r="H192" s="289"/>
      <c r="I192" s="289"/>
      <c r="J192" s="289"/>
      <c r="K192" s="308"/>
    </row>
    <row r="193" ht="18.75" customHeight="1">
      <c r="B193" s="254"/>
      <c r="C193" s="258"/>
      <c r="D193" s="258"/>
      <c r="E193" s="258"/>
      <c r="F193" s="279"/>
      <c r="G193" s="258"/>
      <c r="H193" s="258"/>
      <c r="I193" s="258"/>
      <c r="J193" s="258"/>
      <c r="K193" s="254"/>
    </row>
    <row r="194" ht="18.75" customHeight="1">
      <c r="B194" s="254"/>
      <c r="C194" s="258"/>
      <c r="D194" s="258"/>
      <c r="E194" s="258"/>
      <c r="F194" s="279"/>
      <c r="G194" s="258"/>
      <c r="H194" s="258"/>
      <c r="I194" s="258"/>
      <c r="J194" s="258"/>
      <c r="K194" s="254"/>
    </row>
    <row r="195" ht="18.75" customHeight="1">
      <c r="B195" s="265"/>
      <c r="C195" s="265"/>
      <c r="D195" s="265"/>
      <c r="E195" s="265"/>
      <c r="F195" s="265"/>
      <c r="G195" s="265"/>
      <c r="H195" s="265"/>
      <c r="I195" s="265"/>
      <c r="J195" s="265"/>
      <c r="K195" s="265"/>
    </row>
    <row r="196" ht="13.5">
      <c r="B196" s="244"/>
      <c r="C196" s="245"/>
      <c r="D196" s="245"/>
      <c r="E196" s="245"/>
      <c r="F196" s="245"/>
      <c r="G196" s="245"/>
      <c r="H196" s="245"/>
      <c r="I196" s="245"/>
      <c r="J196" s="245"/>
      <c r="K196" s="246"/>
    </row>
    <row r="197" ht="21">
      <c r="B197" s="247"/>
      <c r="C197" s="248" t="s">
        <v>709</v>
      </c>
      <c r="D197" s="248"/>
      <c r="E197" s="248"/>
      <c r="F197" s="248"/>
      <c r="G197" s="248"/>
      <c r="H197" s="248"/>
      <c r="I197" s="248"/>
      <c r="J197" s="248"/>
      <c r="K197" s="249"/>
    </row>
    <row r="198" ht="25.5" customHeight="1">
      <c r="B198" s="247"/>
      <c r="C198" s="316" t="s">
        <v>710</v>
      </c>
      <c r="D198" s="316"/>
      <c r="E198" s="316"/>
      <c r="F198" s="316" t="s">
        <v>711</v>
      </c>
      <c r="G198" s="317"/>
      <c r="H198" s="316" t="s">
        <v>712</v>
      </c>
      <c r="I198" s="316"/>
      <c r="J198" s="316"/>
      <c r="K198" s="249"/>
    </row>
    <row r="199" ht="5.25" customHeight="1">
      <c r="B199" s="280"/>
      <c r="C199" s="277"/>
      <c r="D199" s="277"/>
      <c r="E199" s="277"/>
      <c r="F199" s="277"/>
      <c r="G199" s="258"/>
      <c r="H199" s="277"/>
      <c r="I199" s="277"/>
      <c r="J199" s="277"/>
      <c r="K199" s="301"/>
    </row>
    <row r="200" ht="15" customHeight="1">
      <c r="B200" s="280"/>
      <c r="C200" s="258" t="s">
        <v>702</v>
      </c>
      <c r="D200" s="258"/>
      <c r="E200" s="258"/>
      <c r="F200" s="279" t="s">
        <v>41</v>
      </c>
      <c r="G200" s="258"/>
      <c r="H200" s="258" t="s">
        <v>713</v>
      </c>
      <c r="I200" s="258"/>
      <c r="J200" s="258"/>
      <c r="K200" s="301"/>
    </row>
    <row r="201" ht="15" customHeight="1">
      <c r="B201" s="280"/>
      <c r="C201" s="286"/>
      <c r="D201" s="258"/>
      <c r="E201" s="258"/>
      <c r="F201" s="279" t="s">
        <v>42</v>
      </c>
      <c r="G201" s="258"/>
      <c r="H201" s="258" t="s">
        <v>714</v>
      </c>
      <c r="I201" s="258"/>
      <c r="J201" s="258"/>
      <c r="K201" s="301"/>
    </row>
    <row r="202" ht="15" customHeight="1">
      <c r="B202" s="280"/>
      <c r="C202" s="286"/>
      <c r="D202" s="258"/>
      <c r="E202" s="258"/>
      <c r="F202" s="279" t="s">
        <v>45</v>
      </c>
      <c r="G202" s="258"/>
      <c r="H202" s="258" t="s">
        <v>715</v>
      </c>
      <c r="I202" s="258"/>
      <c r="J202" s="258"/>
      <c r="K202" s="301"/>
    </row>
    <row r="203" ht="15" customHeight="1">
      <c r="B203" s="280"/>
      <c r="C203" s="258"/>
      <c r="D203" s="258"/>
      <c r="E203" s="258"/>
      <c r="F203" s="279" t="s">
        <v>43</v>
      </c>
      <c r="G203" s="258"/>
      <c r="H203" s="258" t="s">
        <v>716</v>
      </c>
      <c r="I203" s="258"/>
      <c r="J203" s="258"/>
      <c r="K203" s="301"/>
    </row>
    <row r="204" ht="15" customHeight="1">
      <c r="B204" s="280"/>
      <c r="C204" s="258"/>
      <c r="D204" s="258"/>
      <c r="E204" s="258"/>
      <c r="F204" s="279" t="s">
        <v>44</v>
      </c>
      <c r="G204" s="258"/>
      <c r="H204" s="258" t="s">
        <v>717</v>
      </c>
      <c r="I204" s="258"/>
      <c r="J204" s="258"/>
      <c r="K204" s="301"/>
    </row>
    <row r="205" ht="15" customHeight="1">
      <c r="B205" s="280"/>
      <c r="C205" s="258"/>
      <c r="D205" s="258"/>
      <c r="E205" s="258"/>
      <c r="F205" s="279"/>
      <c r="G205" s="258"/>
      <c r="H205" s="258"/>
      <c r="I205" s="258"/>
      <c r="J205" s="258"/>
      <c r="K205" s="301"/>
    </row>
    <row r="206" ht="15" customHeight="1">
      <c r="B206" s="280"/>
      <c r="C206" s="258" t="s">
        <v>658</v>
      </c>
      <c r="D206" s="258"/>
      <c r="E206" s="258"/>
      <c r="F206" s="279" t="s">
        <v>77</v>
      </c>
      <c r="G206" s="258"/>
      <c r="H206" s="258" t="s">
        <v>718</v>
      </c>
      <c r="I206" s="258"/>
      <c r="J206" s="258"/>
      <c r="K206" s="301"/>
    </row>
    <row r="207" ht="15" customHeight="1">
      <c r="B207" s="280"/>
      <c r="C207" s="286"/>
      <c r="D207" s="258"/>
      <c r="E207" s="258"/>
      <c r="F207" s="279" t="s">
        <v>555</v>
      </c>
      <c r="G207" s="258"/>
      <c r="H207" s="258" t="s">
        <v>556</v>
      </c>
      <c r="I207" s="258"/>
      <c r="J207" s="258"/>
      <c r="K207" s="301"/>
    </row>
    <row r="208" ht="15" customHeight="1">
      <c r="B208" s="280"/>
      <c r="C208" s="258"/>
      <c r="D208" s="258"/>
      <c r="E208" s="258"/>
      <c r="F208" s="279" t="s">
        <v>553</v>
      </c>
      <c r="G208" s="258"/>
      <c r="H208" s="258" t="s">
        <v>719</v>
      </c>
      <c r="I208" s="258"/>
      <c r="J208" s="258"/>
      <c r="K208" s="301"/>
    </row>
    <row r="209" ht="15" customHeight="1">
      <c r="B209" s="318"/>
      <c r="C209" s="286"/>
      <c r="D209" s="286"/>
      <c r="E209" s="286"/>
      <c r="F209" s="279" t="s">
        <v>557</v>
      </c>
      <c r="G209" s="264"/>
      <c r="H209" s="305" t="s">
        <v>558</v>
      </c>
      <c r="I209" s="305"/>
      <c r="J209" s="305"/>
      <c r="K209" s="319"/>
    </row>
    <row r="210" ht="15" customHeight="1">
      <c r="B210" s="318"/>
      <c r="C210" s="286"/>
      <c r="D210" s="286"/>
      <c r="E210" s="286"/>
      <c r="F210" s="279" t="s">
        <v>559</v>
      </c>
      <c r="G210" s="264"/>
      <c r="H210" s="305" t="s">
        <v>720</v>
      </c>
      <c r="I210" s="305"/>
      <c r="J210" s="305"/>
      <c r="K210" s="319"/>
    </row>
    <row r="211" ht="15" customHeight="1">
      <c r="B211" s="318"/>
      <c r="C211" s="286"/>
      <c r="D211" s="286"/>
      <c r="E211" s="286"/>
      <c r="F211" s="320"/>
      <c r="G211" s="264"/>
      <c r="H211" s="321"/>
      <c r="I211" s="321"/>
      <c r="J211" s="321"/>
      <c r="K211" s="319"/>
    </row>
    <row r="212" ht="15" customHeight="1">
      <c r="B212" s="318"/>
      <c r="C212" s="258" t="s">
        <v>682</v>
      </c>
      <c r="D212" s="286"/>
      <c r="E212" s="286"/>
      <c r="F212" s="279">
        <v>1</v>
      </c>
      <c r="G212" s="264"/>
      <c r="H212" s="305" t="s">
        <v>721</v>
      </c>
      <c r="I212" s="305"/>
      <c r="J212" s="305"/>
      <c r="K212" s="319"/>
    </row>
    <row r="213" ht="15" customHeight="1">
      <c r="B213" s="318"/>
      <c r="C213" s="286"/>
      <c r="D213" s="286"/>
      <c r="E213" s="286"/>
      <c r="F213" s="279">
        <v>2</v>
      </c>
      <c r="G213" s="264"/>
      <c r="H213" s="305" t="s">
        <v>722</v>
      </c>
      <c r="I213" s="305"/>
      <c r="J213" s="305"/>
      <c r="K213" s="319"/>
    </row>
    <row r="214" ht="15" customHeight="1">
      <c r="B214" s="318"/>
      <c r="C214" s="286"/>
      <c r="D214" s="286"/>
      <c r="E214" s="286"/>
      <c r="F214" s="279">
        <v>3</v>
      </c>
      <c r="G214" s="264"/>
      <c r="H214" s="305" t="s">
        <v>723</v>
      </c>
      <c r="I214" s="305"/>
      <c r="J214" s="305"/>
      <c r="K214" s="319"/>
    </row>
    <row r="215" ht="15" customHeight="1">
      <c r="B215" s="318"/>
      <c r="C215" s="286"/>
      <c r="D215" s="286"/>
      <c r="E215" s="286"/>
      <c r="F215" s="279">
        <v>4</v>
      </c>
      <c r="G215" s="264"/>
      <c r="H215" s="305" t="s">
        <v>724</v>
      </c>
      <c r="I215" s="305"/>
      <c r="J215" s="305"/>
      <c r="K215" s="319"/>
    </row>
    <row r="216" ht="12.75" customHeight="1">
      <c r="B216" s="322"/>
      <c r="C216" s="323"/>
      <c r="D216" s="323"/>
      <c r="E216" s="323"/>
      <c r="F216" s="323"/>
      <c r="G216" s="323"/>
      <c r="H216" s="323"/>
      <c r="I216" s="323"/>
      <c r="J216" s="323"/>
      <c r="K216" s="32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DESKTOP-IK1IEJH\Hartman</dc:creator>
  <cp:lastModifiedBy>DESKTOP-IK1IEJH\Hartman</cp:lastModifiedBy>
  <dcterms:created xsi:type="dcterms:W3CDTF">2018-04-08T18:12:03Z</dcterms:created>
  <dcterms:modified xsi:type="dcterms:W3CDTF">2018-04-08T18:12:05Z</dcterms:modified>
</cp:coreProperties>
</file>