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KE ZPRACOVÁNÍ\2016\210-2016  Školní 280 - Plasy (Gymnázium Plasy (Otis)\09 DPS\02 IMPORT PROFESE\12042017 VV + rozpočet\"/>
    </mc:Choice>
  </mc:AlternateContent>
  <xr:revisionPtr revIDLastSave="0" documentId="13_ncr:1_{BD4856EB-3911-4149-A5C5-4C2631CF5B72}" xr6:coauthVersionLast="32" xr6:coauthVersionMax="32" xr10:uidLastSave="{00000000-0000-0000-0000-000000000000}"/>
  <bookViews>
    <workbookView xWindow="0" yWindow="0" windowWidth="28800" windowHeight="122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80 001 Pol" sheetId="12" r:id="rId4"/>
    <sheet name="280 002 Pol" sheetId="13" r:id="rId5"/>
    <sheet name="280 0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'280 001 Pol'!$1:$7</definedName>
    <definedName name="_xlnm.Print_Titles" localSheetId="4">'280 002 Pol'!$1:$7</definedName>
    <definedName name="_xlnm.Print_Titles" localSheetId="5">'280 003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'280 001 Pol'!$A$1:$W$394</definedName>
    <definedName name="_xlnm.Print_Area" localSheetId="4">'280 002 Pol'!$A$1:$W$32</definedName>
    <definedName name="_xlnm.Print_Area" localSheetId="5">'280 003 Pol'!$A$1:$W$12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H39" i="1" s="1"/>
  <c r="H44" i="1" s="1"/>
  <c r="G11" i="14"/>
  <c r="G8" i="14"/>
  <c r="K8" i="14"/>
  <c r="O8" i="14"/>
  <c r="V8" i="14"/>
  <c r="G9" i="14"/>
  <c r="I9" i="14"/>
  <c r="I8" i="14" s="1"/>
  <c r="K9" i="14"/>
  <c r="M9" i="14"/>
  <c r="M8" i="14" s="1"/>
  <c r="O9" i="14"/>
  <c r="Q9" i="14"/>
  <c r="Q8" i="14" s="1"/>
  <c r="V9" i="14"/>
  <c r="AE11" i="14"/>
  <c r="AF11" i="14"/>
  <c r="G31" i="13"/>
  <c r="G9" i="13"/>
  <c r="I9" i="13"/>
  <c r="I8" i="13" s="1"/>
  <c r="K9" i="13"/>
  <c r="M9" i="13"/>
  <c r="O9" i="13"/>
  <c r="Q9" i="13"/>
  <c r="Q8" i="13" s="1"/>
  <c r="V9" i="13"/>
  <c r="G10" i="13"/>
  <c r="G8" i="13" s="1"/>
  <c r="I10" i="13"/>
  <c r="K10" i="13"/>
  <c r="O10" i="13"/>
  <c r="O8" i="13" s="1"/>
  <c r="Q10" i="13"/>
  <c r="V10" i="13"/>
  <c r="G12" i="13"/>
  <c r="I12" i="13"/>
  <c r="K12" i="13"/>
  <c r="M12" i="13"/>
  <c r="O12" i="13"/>
  <c r="Q12" i="13"/>
  <c r="V12" i="13"/>
  <c r="G16" i="13"/>
  <c r="M16" i="13" s="1"/>
  <c r="I16" i="13"/>
  <c r="K16" i="13"/>
  <c r="K8" i="13" s="1"/>
  <c r="O16" i="13"/>
  <c r="Q16" i="13"/>
  <c r="V16" i="13"/>
  <c r="V8" i="13" s="1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4" i="13"/>
  <c r="M24" i="13" s="1"/>
  <c r="I24" i="13"/>
  <c r="K24" i="13"/>
  <c r="O24" i="13"/>
  <c r="Q24" i="13"/>
  <c r="V24" i="13"/>
  <c r="G26" i="13"/>
  <c r="I26" i="13"/>
  <c r="K26" i="13"/>
  <c r="M26" i="13"/>
  <c r="O26" i="13"/>
  <c r="Q26" i="13"/>
  <c r="V26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AE31" i="13"/>
  <c r="G393" i="12"/>
  <c r="BA350" i="12"/>
  <c r="BA251" i="12"/>
  <c r="BA245" i="12"/>
  <c r="BA236" i="12"/>
  <c r="BA233" i="12"/>
  <c r="BA197" i="12"/>
  <c r="BA192" i="12"/>
  <c r="BA189" i="12"/>
  <c r="BA157" i="12"/>
  <c r="BA142" i="12"/>
  <c r="BA136" i="12"/>
  <c r="BA133" i="12"/>
  <c r="BA124" i="12"/>
  <c r="BA117" i="12"/>
  <c r="BA96" i="12"/>
  <c r="BA93" i="12"/>
  <c r="BA51" i="12"/>
  <c r="BA48" i="12"/>
  <c r="BA37" i="12"/>
  <c r="BA29" i="12"/>
  <c r="BA22" i="12"/>
  <c r="BA20" i="12"/>
  <c r="BA17" i="12"/>
  <c r="G9" i="12"/>
  <c r="I9" i="12"/>
  <c r="I8" i="12" s="1"/>
  <c r="K9" i="12"/>
  <c r="K8" i="12" s="1"/>
  <c r="O9" i="12"/>
  <c r="O8" i="12" s="1"/>
  <c r="Q9" i="12"/>
  <c r="V9" i="12"/>
  <c r="V8" i="12" s="1"/>
  <c r="G10" i="12"/>
  <c r="I10" i="12"/>
  <c r="K10" i="12"/>
  <c r="M10" i="12"/>
  <c r="O10" i="12"/>
  <c r="Q10" i="12"/>
  <c r="V10" i="12"/>
  <c r="G12" i="12"/>
  <c r="I12" i="12"/>
  <c r="K12" i="12"/>
  <c r="M12" i="12"/>
  <c r="O12" i="12"/>
  <c r="Q12" i="12"/>
  <c r="V12" i="12"/>
  <c r="G16" i="12"/>
  <c r="I16" i="12"/>
  <c r="K16" i="12"/>
  <c r="O16" i="12"/>
  <c r="Q16" i="12"/>
  <c r="V16" i="12"/>
  <c r="G19" i="12"/>
  <c r="I19" i="12"/>
  <c r="K19" i="12"/>
  <c r="M19" i="12"/>
  <c r="O19" i="12"/>
  <c r="Q19" i="12"/>
  <c r="V19" i="12"/>
  <c r="G21" i="12"/>
  <c r="M21" i="12" s="1"/>
  <c r="I21" i="12"/>
  <c r="K21" i="12"/>
  <c r="K11" i="12" s="1"/>
  <c r="O21" i="12"/>
  <c r="Q21" i="12"/>
  <c r="V21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V11" i="12" s="1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6" i="12"/>
  <c r="G35" i="12" s="1"/>
  <c r="I36" i="12"/>
  <c r="K36" i="12"/>
  <c r="O36" i="12"/>
  <c r="Q36" i="12"/>
  <c r="V36" i="12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44" i="12"/>
  <c r="I44" i="12"/>
  <c r="I35" i="12" s="1"/>
  <c r="K44" i="12"/>
  <c r="M44" i="12"/>
  <c r="O44" i="12"/>
  <c r="Q44" i="12"/>
  <c r="Q35" i="12" s="1"/>
  <c r="V44" i="12"/>
  <c r="G47" i="12"/>
  <c r="M47" i="12" s="1"/>
  <c r="I47" i="12"/>
  <c r="K47" i="12"/>
  <c r="O47" i="12"/>
  <c r="Q47" i="12"/>
  <c r="V47" i="12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9" i="12"/>
  <c r="I59" i="12"/>
  <c r="K59" i="12"/>
  <c r="M59" i="12"/>
  <c r="O59" i="12"/>
  <c r="Q59" i="12"/>
  <c r="V59" i="12"/>
  <c r="G62" i="12"/>
  <c r="M62" i="12" s="1"/>
  <c r="I62" i="12"/>
  <c r="K62" i="12"/>
  <c r="O62" i="12"/>
  <c r="Q62" i="12"/>
  <c r="V62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5" i="12"/>
  <c r="I75" i="12"/>
  <c r="K75" i="12"/>
  <c r="O75" i="12"/>
  <c r="Q75" i="12"/>
  <c r="V75" i="12"/>
  <c r="G78" i="12"/>
  <c r="I78" i="12"/>
  <c r="K78" i="12"/>
  <c r="M78" i="12"/>
  <c r="O78" i="12"/>
  <c r="Q78" i="12"/>
  <c r="V78" i="12"/>
  <c r="G81" i="12"/>
  <c r="M81" i="12" s="1"/>
  <c r="I81" i="12"/>
  <c r="K81" i="12"/>
  <c r="K70" i="12" s="1"/>
  <c r="O81" i="12"/>
  <c r="Q81" i="12"/>
  <c r="V81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9" i="12"/>
  <c r="I89" i="12"/>
  <c r="K89" i="12"/>
  <c r="M89" i="12"/>
  <c r="O89" i="12"/>
  <c r="Q89" i="12"/>
  <c r="V89" i="12"/>
  <c r="G92" i="12"/>
  <c r="M92" i="12" s="1"/>
  <c r="I92" i="12"/>
  <c r="K92" i="12"/>
  <c r="O92" i="12"/>
  <c r="Q92" i="12"/>
  <c r="V92" i="12"/>
  <c r="V70" i="12" s="1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100" i="12"/>
  <c r="I100" i="12"/>
  <c r="K100" i="12"/>
  <c r="K99" i="12" s="1"/>
  <c r="O100" i="12"/>
  <c r="Q100" i="12"/>
  <c r="V100" i="12"/>
  <c r="V99" i="12" s="1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I104" i="12"/>
  <c r="I99" i="12" s="1"/>
  <c r="K104" i="12"/>
  <c r="M104" i="12"/>
  <c r="O104" i="12"/>
  <c r="Q104" i="12"/>
  <c r="Q99" i="12" s="1"/>
  <c r="V104" i="12"/>
  <c r="G107" i="12"/>
  <c r="I107" i="12"/>
  <c r="I106" i="12" s="1"/>
  <c r="K107" i="12"/>
  <c r="M107" i="12"/>
  <c r="O107" i="12"/>
  <c r="Q107" i="12"/>
  <c r="Q106" i="12" s="1"/>
  <c r="V107" i="12"/>
  <c r="G109" i="12"/>
  <c r="I109" i="12"/>
  <c r="K109" i="12"/>
  <c r="O109" i="12"/>
  <c r="O106" i="12" s="1"/>
  <c r="Q109" i="12"/>
  <c r="V109" i="12"/>
  <c r="G111" i="12"/>
  <c r="I111" i="12"/>
  <c r="K111" i="12"/>
  <c r="M111" i="12"/>
  <c r="O111" i="12"/>
  <c r="Q111" i="12"/>
  <c r="V111" i="12"/>
  <c r="G112" i="12"/>
  <c r="M112" i="12" s="1"/>
  <c r="I112" i="12"/>
  <c r="K112" i="12"/>
  <c r="K106" i="12" s="1"/>
  <c r="O112" i="12"/>
  <c r="Q112" i="12"/>
  <c r="V112" i="12"/>
  <c r="V106" i="12" s="1"/>
  <c r="G116" i="12"/>
  <c r="I116" i="12"/>
  <c r="K116" i="12"/>
  <c r="K115" i="12" s="1"/>
  <c r="O116" i="12"/>
  <c r="O115" i="12" s="1"/>
  <c r="Q116" i="12"/>
  <c r="V116" i="12"/>
  <c r="G119" i="12"/>
  <c r="I119" i="12"/>
  <c r="I115" i="12" s="1"/>
  <c r="K119" i="12"/>
  <c r="M119" i="12"/>
  <c r="O119" i="12"/>
  <c r="Q119" i="12"/>
  <c r="Q115" i="12" s="1"/>
  <c r="V119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31" i="12"/>
  <c r="G132" i="12"/>
  <c r="I132" i="12"/>
  <c r="I131" i="12" s="1"/>
  <c r="K132" i="12"/>
  <c r="M132" i="12"/>
  <c r="O132" i="12"/>
  <c r="Q132" i="12"/>
  <c r="Q131" i="12" s="1"/>
  <c r="V132" i="12"/>
  <c r="G135" i="12"/>
  <c r="M135" i="12" s="1"/>
  <c r="I135" i="12"/>
  <c r="K135" i="12"/>
  <c r="K131" i="12" s="1"/>
  <c r="O135" i="12"/>
  <c r="Q135" i="12"/>
  <c r="V135" i="12"/>
  <c r="G139" i="12"/>
  <c r="I139" i="12"/>
  <c r="K139" i="12"/>
  <c r="M139" i="12"/>
  <c r="O139" i="12"/>
  <c r="Q139" i="12"/>
  <c r="V139" i="12"/>
  <c r="G141" i="12"/>
  <c r="M141" i="12" s="1"/>
  <c r="I141" i="12"/>
  <c r="K141" i="12"/>
  <c r="O141" i="12"/>
  <c r="O131" i="12" s="1"/>
  <c r="Q141" i="12"/>
  <c r="V141" i="12"/>
  <c r="G148" i="12"/>
  <c r="I148" i="12"/>
  <c r="K148" i="12"/>
  <c r="M148" i="12"/>
  <c r="O148" i="12"/>
  <c r="Q148" i="12"/>
  <c r="V148" i="12"/>
  <c r="G151" i="12"/>
  <c r="M151" i="12" s="1"/>
  <c r="I151" i="12"/>
  <c r="K151" i="12"/>
  <c r="O151" i="12"/>
  <c r="Q151" i="12"/>
  <c r="V151" i="12"/>
  <c r="G154" i="12"/>
  <c r="I154" i="12"/>
  <c r="K154" i="12"/>
  <c r="M154" i="12"/>
  <c r="O154" i="12"/>
  <c r="Q154" i="12"/>
  <c r="V154" i="12"/>
  <c r="G156" i="12"/>
  <c r="M156" i="12" s="1"/>
  <c r="I156" i="12"/>
  <c r="K156" i="12"/>
  <c r="O156" i="12"/>
  <c r="Q156" i="12"/>
  <c r="V156" i="12"/>
  <c r="G161" i="12"/>
  <c r="G160" i="12" s="1"/>
  <c r="I161" i="12"/>
  <c r="K161" i="12"/>
  <c r="K160" i="12" s="1"/>
  <c r="O161" i="12"/>
  <c r="Q161" i="12"/>
  <c r="V161" i="12"/>
  <c r="V160" i="12" s="1"/>
  <c r="G164" i="12"/>
  <c r="I164" i="12"/>
  <c r="K164" i="12"/>
  <c r="M164" i="12"/>
  <c r="O164" i="12"/>
  <c r="Q164" i="12"/>
  <c r="V164" i="12"/>
  <c r="G166" i="12"/>
  <c r="M166" i="12" s="1"/>
  <c r="I166" i="12"/>
  <c r="K166" i="12"/>
  <c r="O166" i="12"/>
  <c r="Q166" i="12"/>
  <c r="V166" i="12"/>
  <c r="G168" i="12"/>
  <c r="I168" i="12"/>
  <c r="I160" i="12" s="1"/>
  <c r="K168" i="12"/>
  <c r="M168" i="12"/>
  <c r="O168" i="12"/>
  <c r="Q168" i="12"/>
  <c r="Q160" i="12" s="1"/>
  <c r="V168" i="12"/>
  <c r="G170" i="12"/>
  <c r="I170" i="12"/>
  <c r="K170" i="12"/>
  <c r="M170" i="12"/>
  <c r="O170" i="12"/>
  <c r="Q170" i="12"/>
  <c r="V170" i="12"/>
  <c r="G172" i="12"/>
  <c r="I172" i="12"/>
  <c r="K172" i="12"/>
  <c r="O172" i="12"/>
  <c r="Q172" i="12"/>
  <c r="V172" i="12"/>
  <c r="G175" i="12"/>
  <c r="I175" i="12"/>
  <c r="K175" i="12"/>
  <c r="M175" i="12"/>
  <c r="O175" i="12"/>
  <c r="Q175" i="12"/>
  <c r="V175" i="12"/>
  <c r="G178" i="12"/>
  <c r="M178" i="12" s="1"/>
  <c r="I178" i="12"/>
  <c r="K178" i="12"/>
  <c r="K169" i="12" s="1"/>
  <c r="O178" i="12"/>
  <c r="Q178" i="12"/>
  <c r="V178" i="12"/>
  <c r="G181" i="12"/>
  <c r="I181" i="12"/>
  <c r="K181" i="12"/>
  <c r="M181" i="12"/>
  <c r="O181" i="12"/>
  <c r="Q181" i="12"/>
  <c r="V181" i="12"/>
  <c r="G182" i="12"/>
  <c r="M182" i="12" s="1"/>
  <c r="I182" i="12"/>
  <c r="K182" i="12"/>
  <c r="O182" i="12"/>
  <c r="Q182" i="12"/>
  <c r="V182" i="12"/>
  <c r="G185" i="12"/>
  <c r="I185" i="12"/>
  <c r="K185" i="12"/>
  <c r="M185" i="12"/>
  <c r="O185" i="12"/>
  <c r="Q185" i="12"/>
  <c r="V185" i="12"/>
  <c r="G188" i="12"/>
  <c r="M188" i="12" s="1"/>
  <c r="I188" i="12"/>
  <c r="K188" i="12"/>
  <c r="O188" i="12"/>
  <c r="Q188" i="12"/>
  <c r="V188" i="12"/>
  <c r="V169" i="12" s="1"/>
  <c r="G191" i="12"/>
  <c r="I191" i="12"/>
  <c r="K191" i="12"/>
  <c r="M191" i="12"/>
  <c r="O191" i="12"/>
  <c r="Q191" i="12"/>
  <c r="V191" i="12"/>
  <c r="G194" i="12"/>
  <c r="M194" i="12" s="1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207" i="12"/>
  <c r="I207" i="12"/>
  <c r="K207" i="12"/>
  <c r="M207" i="12"/>
  <c r="O207" i="12"/>
  <c r="Q207" i="12"/>
  <c r="V207" i="12"/>
  <c r="G209" i="12"/>
  <c r="I209" i="12"/>
  <c r="K209" i="12"/>
  <c r="O209" i="12"/>
  <c r="O206" i="12" s="1"/>
  <c r="Q209" i="12"/>
  <c r="V209" i="12"/>
  <c r="G210" i="12"/>
  <c r="I210" i="12"/>
  <c r="K210" i="12"/>
  <c r="M210" i="12"/>
  <c r="O210" i="12"/>
  <c r="Q210" i="12"/>
  <c r="V210" i="12"/>
  <c r="G211" i="12"/>
  <c r="M211" i="12" s="1"/>
  <c r="I211" i="12"/>
  <c r="K211" i="12"/>
  <c r="K206" i="12" s="1"/>
  <c r="O211" i="12"/>
  <c r="Q211" i="12"/>
  <c r="V211" i="12"/>
  <c r="V206" i="12" s="1"/>
  <c r="G213" i="12"/>
  <c r="I213" i="12"/>
  <c r="K213" i="12"/>
  <c r="M213" i="12"/>
  <c r="O213" i="12"/>
  <c r="Q213" i="12"/>
  <c r="V213" i="12"/>
  <c r="G214" i="12"/>
  <c r="M214" i="12" s="1"/>
  <c r="I214" i="12"/>
  <c r="K214" i="12"/>
  <c r="O214" i="12"/>
  <c r="Q214" i="12"/>
  <c r="V214" i="12"/>
  <c r="G216" i="12"/>
  <c r="I216" i="12"/>
  <c r="K216" i="12"/>
  <c r="M216" i="12"/>
  <c r="O216" i="12"/>
  <c r="Q216" i="12"/>
  <c r="V216" i="12"/>
  <c r="G217" i="12"/>
  <c r="M217" i="12" s="1"/>
  <c r="I217" i="12"/>
  <c r="K217" i="12"/>
  <c r="O217" i="12"/>
  <c r="Q217" i="12"/>
  <c r="V217" i="12"/>
  <c r="G219" i="12"/>
  <c r="I219" i="12"/>
  <c r="K219" i="12"/>
  <c r="K218" i="12" s="1"/>
  <c r="O219" i="12"/>
  <c r="O218" i="12" s="1"/>
  <c r="Q219" i="12"/>
  <c r="V219" i="12"/>
  <c r="V218" i="12" s="1"/>
  <c r="G220" i="12"/>
  <c r="I220" i="12"/>
  <c r="I218" i="12" s="1"/>
  <c r="K220" i="12"/>
  <c r="M220" i="12"/>
  <c r="O220" i="12"/>
  <c r="Q220" i="12"/>
  <c r="Q218" i="12" s="1"/>
  <c r="V220" i="12"/>
  <c r="G221" i="12"/>
  <c r="M221" i="12" s="1"/>
  <c r="I221" i="12"/>
  <c r="K221" i="12"/>
  <c r="O221" i="12"/>
  <c r="Q221" i="12"/>
  <c r="V221" i="12"/>
  <c r="G223" i="12"/>
  <c r="I223" i="12"/>
  <c r="K223" i="12"/>
  <c r="O223" i="12"/>
  <c r="Q223" i="12"/>
  <c r="V223" i="12"/>
  <c r="V222" i="12" s="1"/>
  <c r="G226" i="12"/>
  <c r="I226" i="12"/>
  <c r="K226" i="12"/>
  <c r="M226" i="12"/>
  <c r="O226" i="12"/>
  <c r="Q226" i="12"/>
  <c r="V226" i="12"/>
  <c r="G229" i="12"/>
  <c r="M229" i="12" s="1"/>
  <c r="I229" i="12"/>
  <c r="K229" i="12"/>
  <c r="O229" i="12"/>
  <c r="Q229" i="12"/>
  <c r="V229" i="12"/>
  <c r="G232" i="12"/>
  <c r="I232" i="12"/>
  <c r="K232" i="12"/>
  <c r="M232" i="12"/>
  <c r="O232" i="12"/>
  <c r="Q232" i="12"/>
  <c r="V232" i="12"/>
  <c r="G235" i="12"/>
  <c r="M235" i="12" s="1"/>
  <c r="I235" i="12"/>
  <c r="K235" i="12"/>
  <c r="O235" i="12"/>
  <c r="Q235" i="12"/>
  <c r="V235" i="12"/>
  <c r="G238" i="12"/>
  <c r="I238" i="12"/>
  <c r="K238" i="12"/>
  <c r="M238" i="12"/>
  <c r="O238" i="12"/>
  <c r="Q238" i="12"/>
  <c r="V238" i="12"/>
  <c r="G240" i="12"/>
  <c r="M240" i="12" s="1"/>
  <c r="I240" i="12"/>
  <c r="K240" i="12"/>
  <c r="O240" i="12"/>
  <c r="Q240" i="12"/>
  <c r="V240" i="12"/>
  <c r="G241" i="12"/>
  <c r="I241" i="12"/>
  <c r="K241" i="12"/>
  <c r="M241" i="12"/>
  <c r="O241" i="12"/>
  <c r="Q241" i="12"/>
  <c r="V241" i="12"/>
  <c r="G244" i="12"/>
  <c r="M244" i="12" s="1"/>
  <c r="I244" i="12"/>
  <c r="K244" i="12"/>
  <c r="O244" i="12"/>
  <c r="Q244" i="12"/>
  <c r="V244" i="12"/>
  <c r="G250" i="12"/>
  <c r="I250" i="12"/>
  <c r="K250" i="12"/>
  <c r="M250" i="12"/>
  <c r="O250" i="12"/>
  <c r="Q250" i="12"/>
  <c r="V250" i="12"/>
  <c r="G253" i="12"/>
  <c r="M253" i="12" s="1"/>
  <c r="I253" i="12"/>
  <c r="K253" i="12"/>
  <c r="O253" i="12"/>
  <c r="Q253" i="12"/>
  <c r="V253" i="12"/>
  <c r="G255" i="12"/>
  <c r="I255" i="12"/>
  <c r="K255" i="12"/>
  <c r="M255" i="12"/>
  <c r="O255" i="12"/>
  <c r="Q255" i="12"/>
  <c r="V255" i="12"/>
  <c r="G257" i="12"/>
  <c r="M257" i="12" s="1"/>
  <c r="I257" i="12"/>
  <c r="K257" i="12"/>
  <c r="O257" i="12"/>
  <c r="Q257" i="12"/>
  <c r="V257" i="12"/>
  <c r="Q258" i="12"/>
  <c r="G259" i="12"/>
  <c r="I259" i="12"/>
  <c r="K259" i="12"/>
  <c r="O259" i="12"/>
  <c r="O258" i="12" s="1"/>
  <c r="Q259" i="12"/>
  <c r="V259" i="12"/>
  <c r="G261" i="12"/>
  <c r="I261" i="12"/>
  <c r="K261" i="12"/>
  <c r="M261" i="12"/>
  <c r="O261" i="12"/>
  <c r="Q261" i="12"/>
  <c r="V261" i="12"/>
  <c r="G264" i="12"/>
  <c r="M264" i="12" s="1"/>
  <c r="I264" i="12"/>
  <c r="K264" i="12"/>
  <c r="O264" i="12"/>
  <c r="Q264" i="12"/>
  <c r="V264" i="12"/>
  <c r="G266" i="12"/>
  <c r="I266" i="12"/>
  <c r="I258" i="12" s="1"/>
  <c r="K266" i="12"/>
  <c r="M266" i="12"/>
  <c r="O266" i="12"/>
  <c r="Q266" i="12"/>
  <c r="V266" i="12"/>
  <c r="G270" i="12"/>
  <c r="M270" i="12" s="1"/>
  <c r="I270" i="12"/>
  <c r="K270" i="12"/>
  <c r="O270" i="12"/>
  <c r="Q270" i="12"/>
  <c r="V270" i="12"/>
  <c r="G276" i="12"/>
  <c r="I276" i="12"/>
  <c r="K276" i="12"/>
  <c r="M276" i="12"/>
  <c r="O276" i="12"/>
  <c r="Q276" i="12"/>
  <c r="V276" i="12"/>
  <c r="G278" i="12"/>
  <c r="M278" i="12" s="1"/>
  <c r="I278" i="12"/>
  <c r="K278" i="12"/>
  <c r="O278" i="12"/>
  <c r="Q278" i="12"/>
  <c r="V278" i="12"/>
  <c r="G279" i="12"/>
  <c r="I279" i="12"/>
  <c r="K279" i="12"/>
  <c r="M279" i="12"/>
  <c r="O279" i="12"/>
  <c r="Q279" i="12"/>
  <c r="V279" i="12"/>
  <c r="G280" i="12"/>
  <c r="M280" i="12" s="1"/>
  <c r="I280" i="12"/>
  <c r="K280" i="12"/>
  <c r="O280" i="12"/>
  <c r="Q280" i="12"/>
  <c r="V280" i="12"/>
  <c r="I282" i="12"/>
  <c r="Q282" i="12"/>
  <c r="G283" i="12"/>
  <c r="I283" i="12"/>
  <c r="K283" i="12"/>
  <c r="K282" i="12" s="1"/>
  <c r="O283" i="12"/>
  <c r="O282" i="12" s="1"/>
  <c r="Q283" i="12"/>
  <c r="V283" i="12"/>
  <c r="V282" i="12" s="1"/>
  <c r="G286" i="12"/>
  <c r="I286" i="12"/>
  <c r="K286" i="12"/>
  <c r="O286" i="12"/>
  <c r="Q286" i="12"/>
  <c r="V286" i="12"/>
  <c r="G288" i="12"/>
  <c r="I288" i="12"/>
  <c r="K288" i="12"/>
  <c r="M288" i="12"/>
  <c r="O288" i="12"/>
  <c r="Q288" i="12"/>
  <c r="V288" i="12"/>
  <c r="G289" i="12"/>
  <c r="M289" i="12" s="1"/>
  <c r="I289" i="12"/>
  <c r="K289" i="12"/>
  <c r="O289" i="12"/>
  <c r="Q289" i="12"/>
  <c r="V289" i="12"/>
  <c r="G290" i="12"/>
  <c r="I290" i="12"/>
  <c r="K290" i="12"/>
  <c r="M290" i="12"/>
  <c r="O290" i="12"/>
  <c r="Q290" i="12"/>
  <c r="V290" i="12"/>
  <c r="G292" i="12"/>
  <c r="M292" i="12" s="1"/>
  <c r="I292" i="12"/>
  <c r="K292" i="12"/>
  <c r="O292" i="12"/>
  <c r="Q292" i="12"/>
  <c r="V292" i="12"/>
  <c r="G294" i="12"/>
  <c r="I294" i="12"/>
  <c r="K294" i="12"/>
  <c r="M294" i="12"/>
  <c r="O294" i="12"/>
  <c r="Q294" i="12"/>
  <c r="V294" i="12"/>
  <c r="G297" i="12"/>
  <c r="M297" i="12" s="1"/>
  <c r="I297" i="12"/>
  <c r="K297" i="12"/>
  <c r="O297" i="12"/>
  <c r="Q297" i="12"/>
  <c r="V297" i="12"/>
  <c r="G299" i="12"/>
  <c r="I299" i="12"/>
  <c r="I285" i="12" s="1"/>
  <c r="K299" i="12"/>
  <c r="M299" i="12"/>
  <c r="O299" i="12"/>
  <c r="Q299" i="12"/>
  <c r="Q285" i="12" s="1"/>
  <c r="V299" i="12"/>
  <c r="G300" i="12"/>
  <c r="M300" i="12" s="1"/>
  <c r="I300" i="12"/>
  <c r="K300" i="12"/>
  <c r="O300" i="12"/>
  <c r="Q300" i="12"/>
  <c r="V300" i="12"/>
  <c r="G303" i="12"/>
  <c r="I303" i="12"/>
  <c r="K303" i="12"/>
  <c r="O303" i="12"/>
  <c r="O302" i="12" s="1"/>
  <c r="Q303" i="12"/>
  <c r="V303" i="12"/>
  <c r="G305" i="12"/>
  <c r="I305" i="12"/>
  <c r="I302" i="12" s="1"/>
  <c r="K305" i="12"/>
  <c r="M305" i="12"/>
  <c r="O305" i="12"/>
  <c r="Q305" i="12"/>
  <c r="Q302" i="12" s="1"/>
  <c r="V305" i="12"/>
  <c r="G310" i="12"/>
  <c r="M310" i="12" s="1"/>
  <c r="I310" i="12"/>
  <c r="K310" i="12"/>
  <c r="O310" i="12"/>
  <c r="Q310" i="12"/>
  <c r="V310" i="12"/>
  <c r="G312" i="12"/>
  <c r="I312" i="12"/>
  <c r="K312" i="12"/>
  <c r="M312" i="12"/>
  <c r="O312" i="12"/>
  <c r="Q312" i="12"/>
  <c r="V312" i="12"/>
  <c r="G314" i="12"/>
  <c r="K314" i="12"/>
  <c r="O314" i="12"/>
  <c r="V314" i="12"/>
  <c r="G315" i="12"/>
  <c r="I315" i="12"/>
  <c r="I314" i="12" s="1"/>
  <c r="K315" i="12"/>
  <c r="M315" i="12"/>
  <c r="M314" i="12" s="1"/>
  <c r="O315" i="12"/>
  <c r="Q315" i="12"/>
  <c r="Q314" i="12" s="1"/>
  <c r="V315" i="12"/>
  <c r="V316" i="12"/>
  <c r="G317" i="12"/>
  <c r="I317" i="12"/>
  <c r="K317" i="12"/>
  <c r="M317" i="12"/>
  <c r="O317" i="12"/>
  <c r="Q317" i="12"/>
  <c r="V317" i="12"/>
  <c r="G319" i="12"/>
  <c r="I319" i="12"/>
  <c r="K319" i="12"/>
  <c r="O319" i="12"/>
  <c r="Q319" i="12"/>
  <c r="V319" i="12"/>
  <c r="G320" i="12"/>
  <c r="I320" i="12"/>
  <c r="K320" i="12"/>
  <c r="M320" i="12"/>
  <c r="O320" i="12"/>
  <c r="Q320" i="12"/>
  <c r="V320" i="12"/>
  <c r="G321" i="12"/>
  <c r="M321" i="12" s="1"/>
  <c r="I321" i="12"/>
  <c r="K321" i="12"/>
  <c r="K316" i="12" s="1"/>
  <c r="O321" i="12"/>
  <c r="Q321" i="12"/>
  <c r="V321" i="12"/>
  <c r="G322" i="12"/>
  <c r="I322" i="12"/>
  <c r="K322" i="12"/>
  <c r="M322" i="12"/>
  <c r="O322" i="12"/>
  <c r="Q322" i="12"/>
  <c r="V322" i="12"/>
  <c r="G323" i="12"/>
  <c r="M323" i="12" s="1"/>
  <c r="I323" i="12"/>
  <c r="K323" i="12"/>
  <c r="O323" i="12"/>
  <c r="Q323" i="12"/>
  <c r="V323" i="12"/>
  <c r="G325" i="12"/>
  <c r="I325" i="12"/>
  <c r="K325" i="12"/>
  <c r="M325" i="12"/>
  <c r="O325" i="12"/>
  <c r="Q325" i="12"/>
  <c r="V325" i="12"/>
  <c r="G328" i="12"/>
  <c r="I328" i="12"/>
  <c r="K328" i="12"/>
  <c r="M328" i="12"/>
  <c r="O328" i="12"/>
  <c r="Q328" i="12"/>
  <c r="V328" i="12"/>
  <c r="G329" i="12"/>
  <c r="I329" i="12"/>
  <c r="K329" i="12"/>
  <c r="K327" i="12" s="1"/>
  <c r="O329" i="12"/>
  <c r="Q329" i="12"/>
  <c r="V329" i="12"/>
  <c r="V327" i="12" s="1"/>
  <c r="G330" i="12"/>
  <c r="I330" i="12"/>
  <c r="K330" i="12"/>
  <c r="M330" i="12"/>
  <c r="O330" i="12"/>
  <c r="Q330" i="12"/>
  <c r="V330" i="12"/>
  <c r="G331" i="12"/>
  <c r="M331" i="12" s="1"/>
  <c r="I331" i="12"/>
  <c r="K331" i="12"/>
  <c r="O331" i="12"/>
  <c r="Q331" i="12"/>
  <c r="V331" i="12"/>
  <c r="G332" i="12"/>
  <c r="I332" i="12"/>
  <c r="K332" i="12"/>
  <c r="M332" i="12"/>
  <c r="O332" i="12"/>
  <c r="Q332" i="12"/>
  <c r="V332" i="12"/>
  <c r="G335" i="12"/>
  <c r="I335" i="12"/>
  <c r="K335" i="12"/>
  <c r="M335" i="12"/>
  <c r="O335" i="12"/>
  <c r="Q335" i="12"/>
  <c r="V335" i="12"/>
  <c r="G338" i="12"/>
  <c r="M338" i="12" s="1"/>
  <c r="I338" i="12"/>
  <c r="K338" i="12"/>
  <c r="K334" i="12" s="1"/>
  <c r="O338" i="12"/>
  <c r="O334" i="12" s="1"/>
  <c r="Q338" i="12"/>
  <c r="V338" i="12"/>
  <c r="G340" i="12"/>
  <c r="I340" i="12"/>
  <c r="K340" i="12"/>
  <c r="M340" i="12"/>
  <c r="O340" i="12"/>
  <c r="Q340" i="12"/>
  <c r="V340" i="12"/>
  <c r="G342" i="12"/>
  <c r="M342" i="12" s="1"/>
  <c r="I342" i="12"/>
  <c r="K342" i="12"/>
  <c r="O342" i="12"/>
  <c r="Q342" i="12"/>
  <c r="V342" i="12"/>
  <c r="G345" i="12"/>
  <c r="I345" i="12"/>
  <c r="K345" i="12"/>
  <c r="M345" i="12"/>
  <c r="O345" i="12"/>
  <c r="Q345" i="12"/>
  <c r="V345" i="12"/>
  <c r="G346" i="12"/>
  <c r="M346" i="12" s="1"/>
  <c r="I346" i="12"/>
  <c r="K346" i="12"/>
  <c r="O346" i="12"/>
  <c r="Q346" i="12"/>
  <c r="V346" i="12"/>
  <c r="G348" i="12"/>
  <c r="I348" i="12"/>
  <c r="K348" i="12"/>
  <c r="M348" i="12"/>
  <c r="O348" i="12"/>
  <c r="Q348" i="12"/>
  <c r="V348" i="12"/>
  <c r="G349" i="12"/>
  <c r="M349" i="12" s="1"/>
  <c r="I349" i="12"/>
  <c r="K349" i="12"/>
  <c r="O349" i="12"/>
  <c r="Q349" i="12"/>
  <c r="V349" i="12"/>
  <c r="V334" i="12" s="1"/>
  <c r="G352" i="12"/>
  <c r="I352" i="12"/>
  <c r="K352" i="12"/>
  <c r="M352" i="12"/>
  <c r="O352" i="12"/>
  <c r="Q352" i="12"/>
  <c r="V352" i="12"/>
  <c r="G354" i="12"/>
  <c r="M354" i="12" s="1"/>
  <c r="I354" i="12"/>
  <c r="K354" i="12"/>
  <c r="O354" i="12"/>
  <c r="Q354" i="12"/>
  <c r="V354" i="12"/>
  <c r="G356" i="12"/>
  <c r="I356" i="12"/>
  <c r="K356" i="12"/>
  <c r="M356" i="12"/>
  <c r="O356" i="12"/>
  <c r="Q356" i="12"/>
  <c r="V356" i="12"/>
  <c r="G357" i="12"/>
  <c r="M357" i="12" s="1"/>
  <c r="I357" i="12"/>
  <c r="K357" i="12"/>
  <c r="O357" i="12"/>
  <c r="Q357" i="12"/>
  <c r="V357" i="12"/>
  <c r="I359" i="12"/>
  <c r="Q359" i="12"/>
  <c r="G360" i="12"/>
  <c r="I360" i="12"/>
  <c r="K360" i="12"/>
  <c r="K359" i="12" s="1"/>
  <c r="O360" i="12"/>
  <c r="O359" i="12" s="1"/>
  <c r="Q360" i="12"/>
  <c r="V360" i="12"/>
  <c r="V359" i="12" s="1"/>
  <c r="I362" i="12"/>
  <c r="G363" i="12"/>
  <c r="I363" i="12"/>
  <c r="K363" i="12"/>
  <c r="K362" i="12" s="1"/>
  <c r="O363" i="12"/>
  <c r="O362" i="12" s="1"/>
  <c r="Q363" i="12"/>
  <c r="V363" i="12"/>
  <c r="V362" i="12" s="1"/>
  <c r="G366" i="12"/>
  <c r="I366" i="12"/>
  <c r="K366" i="12"/>
  <c r="M366" i="12"/>
  <c r="O366" i="12"/>
  <c r="Q366" i="12"/>
  <c r="Q362" i="12" s="1"/>
  <c r="V366" i="12"/>
  <c r="G369" i="12"/>
  <c r="G370" i="12"/>
  <c r="I370" i="12"/>
  <c r="I369" i="12" s="1"/>
  <c r="K370" i="12"/>
  <c r="M370" i="12"/>
  <c r="O370" i="12"/>
  <c r="Q370" i="12"/>
  <c r="Q369" i="12" s="1"/>
  <c r="V370" i="12"/>
  <c r="G373" i="12"/>
  <c r="M373" i="12" s="1"/>
  <c r="I373" i="12"/>
  <c r="K373" i="12"/>
  <c r="K369" i="12" s="1"/>
  <c r="O373" i="12"/>
  <c r="O369" i="12" s="1"/>
  <c r="Q373" i="12"/>
  <c r="V373" i="12"/>
  <c r="V369" i="12" s="1"/>
  <c r="G374" i="12"/>
  <c r="I374" i="12"/>
  <c r="K374" i="12"/>
  <c r="M374" i="12"/>
  <c r="O374" i="12"/>
  <c r="Q374" i="12"/>
  <c r="V374" i="12"/>
  <c r="G375" i="12"/>
  <c r="Q375" i="12"/>
  <c r="G376" i="12"/>
  <c r="I376" i="12"/>
  <c r="K376" i="12"/>
  <c r="K375" i="12" s="1"/>
  <c r="M376" i="12"/>
  <c r="O376" i="12"/>
  <c r="Q376" i="12"/>
  <c r="V376" i="12"/>
  <c r="V375" i="12" s="1"/>
  <c r="G377" i="12"/>
  <c r="I377" i="12"/>
  <c r="K377" i="12"/>
  <c r="M377" i="12"/>
  <c r="O377" i="12"/>
  <c r="O375" i="12" s="1"/>
  <c r="Q377" i="12"/>
  <c r="V377" i="12"/>
  <c r="G378" i="12"/>
  <c r="M378" i="12" s="1"/>
  <c r="I378" i="12"/>
  <c r="I375" i="12" s="1"/>
  <c r="K378" i="12"/>
  <c r="O378" i="12"/>
  <c r="Q378" i="12"/>
  <c r="V378" i="12"/>
  <c r="G379" i="12"/>
  <c r="M379" i="12" s="1"/>
  <c r="I379" i="12"/>
  <c r="K379" i="12"/>
  <c r="O379" i="12"/>
  <c r="Q379" i="12"/>
  <c r="V379" i="12"/>
  <c r="G381" i="12"/>
  <c r="I381" i="12"/>
  <c r="K381" i="12"/>
  <c r="K380" i="12" s="1"/>
  <c r="M381" i="12"/>
  <c r="M380" i="12" s="1"/>
  <c r="O381" i="12"/>
  <c r="Q381" i="12"/>
  <c r="V381" i="12"/>
  <c r="V380" i="12" s="1"/>
  <c r="G382" i="12"/>
  <c r="I382" i="12"/>
  <c r="K382" i="12"/>
  <c r="M382" i="12"/>
  <c r="O382" i="12"/>
  <c r="Q382" i="12"/>
  <c r="V382" i="12"/>
  <c r="G383" i="12"/>
  <c r="M383" i="12" s="1"/>
  <c r="I383" i="12"/>
  <c r="I380" i="12" s="1"/>
  <c r="K383" i="12"/>
  <c r="O383" i="12"/>
  <c r="Q383" i="12"/>
  <c r="Q380" i="12" s="1"/>
  <c r="V383" i="12"/>
  <c r="G384" i="12"/>
  <c r="I384" i="12"/>
  <c r="K384" i="12"/>
  <c r="M384" i="12"/>
  <c r="O384" i="12"/>
  <c r="Q384" i="12"/>
  <c r="V384" i="12"/>
  <c r="G385" i="12"/>
  <c r="I385" i="12"/>
  <c r="K385" i="12"/>
  <c r="M385" i="12"/>
  <c r="O385" i="12"/>
  <c r="Q385" i="12"/>
  <c r="V385" i="12"/>
  <c r="G386" i="12"/>
  <c r="M386" i="12" s="1"/>
  <c r="I386" i="12"/>
  <c r="K386" i="12"/>
  <c r="O386" i="12"/>
  <c r="Q386" i="12"/>
  <c r="V386" i="12"/>
  <c r="G387" i="12"/>
  <c r="M387" i="12" s="1"/>
  <c r="I387" i="12"/>
  <c r="K387" i="12"/>
  <c r="O387" i="12"/>
  <c r="Q387" i="12"/>
  <c r="V387" i="12"/>
  <c r="G389" i="12"/>
  <c r="I389" i="12"/>
  <c r="K389" i="12"/>
  <c r="K388" i="12" s="1"/>
  <c r="M389" i="12"/>
  <c r="M388" i="12" s="1"/>
  <c r="O389" i="12"/>
  <c r="Q389" i="12"/>
  <c r="V389" i="12"/>
  <c r="V388" i="12" s="1"/>
  <c r="G390" i="12"/>
  <c r="I390" i="12"/>
  <c r="K390" i="12"/>
  <c r="M390" i="12"/>
  <c r="O390" i="12"/>
  <c r="Q390" i="12"/>
  <c r="V390" i="12"/>
  <c r="G391" i="12"/>
  <c r="M391" i="12" s="1"/>
  <c r="I391" i="12"/>
  <c r="I388" i="12" s="1"/>
  <c r="K391" i="12"/>
  <c r="O391" i="12"/>
  <c r="Q391" i="12"/>
  <c r="Q388" i="12" s="1"/>
  <c r="V391" i="12"/>
  <c r="AE393" i="12"/>
  <c r="I20" i="1"/>
  <c r="I19" i="1"/>
  <c r="I18" i="1"/>
  <c r="I17" i="1"/>
  <c r="I16" i="1"/>
  <c r="I80" i="1"/>
  <c r="J79" i="1" s="1"/>
  <c r="F44" i="1"/>
  <c r="G23" i="1" s="1"/>
  <c r="A23" i="1" s="1"/>
  <c r="A24" i="1" s="1"/>
  <c r="G24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J51" i="1" l="1"/>
  <c r="J56" i="1"/>
  <c r="J64" i="1"/>
  <c r="J72" i="1"/>
  <c r="J54" i="1"/>
  <c r="J62" i="1"/>
  <c r="J70" i="1"/>
  <c r="J60" i="1"/>
  <c r="J68" i="1"/>
  <c r="J76" i="1"/>
  <c r="J58" i="1"/>
  <c r="J66" i="1"/>
  <c r="J74" i="1"/>
  <c r="J53" i="1"/>
  <c r="J55" i="1"/>
  <c r="J57" i="1"/>
  <c r="J59" i="1"/>
  <c r="J61" i="1"/>
  <c r="J63" i="1"/>
  <c r="J65" i="1"/>
  <c r="J67" i="1"/>
  <c r="J69" i="1"/>
  <c r="J71" i="1"/>
  <c r="J73" i="1"/>
  <c r="J78" i="1"/>
  <c r="J52" i="1"/>
  <c r="G28" i="1"/>
  <c r="A27" i="1"/>
  <c r="A29" i="1" s="1"/>
  <c r="G29" i="1" s="1"/>
  <c r="G27" i="1" s="1"/>
  <c r="AF31" i="13"/>
  <c r="M10" i="13"/>
  <c r="M8" i="13" s="1"/>
  <c r="K285" i="12"/>
  <c r="M375" i="12"/>
  <c r="G334" i="12"/>
  <c r="Q327" i="12"/>
  <c r="I327" i="12"/>
  <c r="Q316" i="12"/>
  <c r="I316" i="12"/>
  <c r="M303" i="12"/>
  <c r="M302" i="12" s="1"/>
  <c r="G302" i="12"/>
  <c r="O285" i="12"/>
  <c r="G258" i="12"/>
  <c r="K222" i="12"/>
  <c r="G206" i="12"/>
  <c r="M209" i="12"/>
  <c r="M206" i="12"/>
  <c r="Q169" i="12"/>
  <c r="I169" i="12"/>
  <c r="M131" i="12"/>
  <c r="Q70" i="12"/>
  <c r="I70" i="12"/>
  <c r="V35" i="12"/>
  <c r="M334" i="12"/>
  <c r="G11" i="12"/>
  <c r="M16" i="12"/>
  <c r="M11" i="12"/>
  <c r="AF393" i="12"/>
  <c r="M369" i="12"/>
  <c r="M363" i="12"/>
  <c r="M362" i="12" s="1"/>
  <c r="G362" i="12"/>
  <c r="G327" i="12"/>
  <c r="M329" i="12"/>
  <c r="M327" i="12" s="1"/>
  <c r="G316" i="12"/>
  <c r="M319" i="12"/>
  <c r="M316" i="12"/>
  <c r="K302" i="12"/>
  <c r="V285" i="12"/>
  <c r="K258" i="12"/>
  <c r="M223" i="12"/>
  <c r="M222" i="12" s="1"/>
  <c r="G222" i="12"/>
  <c r="M219" i="12"/>
  <c r="M218" i="12" s="1"/>
  <c r="G218" i="12"/>
  <c r="Q206" i="12"/>
  <c r="I206" i="12"/>
  <c r="G169" i="12"/>
  <c r="M172" i="12"/>
  <c r="M169" i="12"/>
  <c r="O160" i="12"/>
  <c r="V115" i="12"/>
  <c r="G99" i="12"/>
  <c r="G70" i="12"/>
  <c r="M75" i="12"/>
  <c r="M70" i="12"/>
  <c r="O35" i="12"/>
  <c r="O11" i="12"/>
  <c r="O388" i="12"/>
  <c r="G388" i="12"/>
  <c r="O380" i="12"/>
  <c r="G380" i="12"/>
  <c r="G359" i="12"/>
  <c r="M360" i="12"/>
  <c r="M359" i="12" s="1"/>
  <c r="Q334" i="12"/>
  <c r="I334" i="12"/>
  <c r="O327" i="12"/>
  <c r="O316" i="12"/>
  <c r="V302" i="12"/>
  <c r="G285" i="12"/>
  <c r="M283" i="12"/>
  <c r="M282" i="12" s="1"/>
  <c r="G282" i="12"/>
  <c r="V258" i="12"/>
  <c r="Q222" i="12"/>
  <c r="I222" i="12"/>
  <c r="O222" i="12"/>
  <c r="O169" i="12"/>
  <c r="V131" i="12"/>
  <c r="M116" i="12"/>
  <c r="M115" i="12" s="1"/>
  <c r="G115" i="12"/>
  <c r="G106" i="12"/>
  <c r="M109" i="12"/>
  <c r="M106" i="12" s="1"/>
  <c r="O99" i="12"/>
  <c r="O70" i="12"/>
  <c r="K35" i="12"/>
  <c r="Q11" i="12"/>
  <c r="I11" i="12"/>
  <c r="Q8" i="12"/>
  <c r="M9" i="12"/>
  <c r="M8" i="12" s="1"/>
  <c r="G8" i="12"/>
  <c r="M286" i="12"/>
  <c r="M285" i="12" s="1"/>
  <c r="M259" i="12"/>
  <c r="M258" i="12" s="1"/>
  <c r="M161" i="12"/>
  <c r="M160" i="12" s="1"/>
  <c r="M100" i="12"/>
  <c r="M99" i="12" s="1"/>
  <c r="M36" i="12"/>
  <c r="M35" i="12" s="1"/>
  <c r="J75" i="1"/>
  <c r="J77" i="1"/>
  <c r="I39" i="1"/>
  <c r="I44" i="1" s="1"/>
  <c r="I21" i="1"/>
  <c r="J28" i="1"/>
  <c r="J26" i="1"/>
  <c r="G38" i="1"/>
  <c r="F38" i="1"/>
  <c r="H32" i="1"/>
  <c r="J23" i="1"/>
  <c r="J24" i="1"/>
  <c r="J25" i="1"/>
  <c r="J27" i="1"/>
  <c r="E24" i="1"/>
  <c r="E26" i="1"/>
  <c r="J80" i="1" l="1"/>
  <c r="J43" i="1"/>
  <c r="J39" i="1"/>
  <c r="J44" i="1" s="1"/>
  <c r="J40" i="1"/>
  <c r="J41" i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F3AE5FF1-0530-4FCC-88A8-8CB2C31FA28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98E7189-EA5A-4F8C-8FD0-BA012AD7B6E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3B0C9FD2-12D6-486B-A614-67D0B26B886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E918453-46C2-49B3-A4FF-8B44401C375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DD586ED6-511B-4CB1-9213-CD598901F59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0CFC563-6864-4B43-8C89-49F8D8586A1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<sst xmlns="http://schemas.openxmlformats.org/spreadsheetml/2006/main" count="1992" uniqueCount="719">
  <si>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</si>
  <si>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</si>
  <si>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</si>
  <si>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</si>
  <si>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</si>
  <si>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</si>
  <si>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</si>
  <si>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</si>
  <si>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</si>
  <si>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</si>
  <si>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</si>
  <si>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</si>
  <si>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</si>
  <si>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</si>
  <si>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</si>
  <si>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</si>
  <si>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</si>
  <si>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</si>
  <si>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</si>
  <si>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</si>
  <si>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</si>
  <si>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</si>
  <si>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</si>
  <si>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</si>
  <si>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</si>
  <si>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</si>
  <si>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</si>
  <si>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</si>
  <si>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</si>
  <si>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</si>
  <si>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</si>
  <si>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</si>
  <si>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</si>
  <si>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</si>
  <si>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</si>
  <si>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</si>
  <si>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</si>
  <si>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</si>
  <si>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</si>
  <si>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</si>
  <si>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</si>
  <si>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</si>
  <si>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</si>
  <si>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</si>
  <si>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Eng17/15</t>
  </si>
  <si>
    <t>Gymnázium a střední odborná škola Plasy - instalace výtahu</t>
  </si>
  <si>
    <t>ENGINEERS CZ s.r.o.</t>
  </si>
  <si>
    <t>Ortenovo náměstí 1488/13</t>
  </si>
  <si>
    <t>Praha-Holešovice</t>
  </si>
  <si>
    <t>17000</t>
  </si>
  <si>
    <t>24127663</t>
  </si>
  <si>
    <t>CZ24127663</t>
  </si>
  <si>
    <t>Stavba</t>
  </si>
  <si>
    <t>280</t>
  </si>
  <si>
    <t>Plasy, ul. Školní 280</t>
  </si>
  <si>
    <t>001</t>
  </si>
  <si>
    <t>Instalace výtahu</t>
  </si>
  <si>
    <t>002</t>
  </si>
  <si>
    <t>Ocelové výtahová šachta včetně opláštění</t>
  </si>
  <si>
    <t>003</t>
  </si>
  <si>
    <t>Dodávka a montáž výtahu</t>
  </si>
  <si>
    <t>Celkem za stavbu</t>
  </si>
  <si>
    <t>CZK</t>
  </si>
  <si>
    <t>Rekapitulace dílů</t>
  </si>
  <si>
    <t>Typ dílu</t>
  </si>
  <si>
    <t>0</t>
  </si>
  <si>
    <t>Přípravné a pomocné práce</t>
  </si>
  <si>
    <t>1</t>
  </si>
  <si>
    <t>Zemní práce</t>
  </si>
  <si>
    <t>2</t>
  </si>
  <si>
    <t>Základy a zvláštní zakládání</t>
  </si>
  <si>
    <t>3</t>
  </si>
  <si>
    <t>Svislé a kompletní konstrukce</t>
  </si>
  <si>
    <t>311</t>
  </si>
  <si>
    <t>Sádrokartony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</si>
  <si>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</si>
  <si>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</si>
  <si>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</si>
  <si>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</si>
  <si>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</si>
  <si>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</si>
  <si>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</si>
  <si>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</si>
  <si>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</si>
  <si>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</si>
  <si>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</si>
  <si>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</si>
  <si>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</si>
  <si>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</si>
  <si>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</si>
  <si>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</si>
  <si>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</si>
  <si>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</si>
  <si>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</si>
  <si>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</si>
  <si>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</si>
  <si>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</si>
  <si>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</si>
  <si>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</si>
  <si>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728</t>
  </si>
  <si>
    <t>Vzduchotechnika</t>
  </si>
  <si>
    <t>764</t>
  </si>
  <si>
    <t>Konstrukce klempířské</t>
  </si>
  <si>
    <t>767</t>
  </si>
  <si>
    <t>Konstrukce zámečnické</t>
  </si>
  <si>
    <t>771</t>
  </si>
  <si>
    <t>Podlahy z dlaždic a obklady</t>
  </si>
  <si>
    <t>773</t>
  </si>
  <si>
    <t>Podlahy teracové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</si>
  <si>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</si>
  <si>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</si>
  <si>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</si>
  <si>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</si>
  <si>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</si>
  <si>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</si>
  <si>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</si>
  <si>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zařízení a vah-výtahy</t>
  </si>
  <si>
    <t>M43</t>
  </si>
  <si>
    <t>Montáže ocelových konstrukcí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</si>
  <si>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</si>
  <si>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</si>
  <si>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</si>
  <si>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</si>
  <si>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</si>
  <si>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</si>
  <si>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</si>
  <si>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</si>
  <si>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</si>
  <si>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</si>
  <si>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</si>
  <si>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</si>
  <si>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</si>
  <si>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</si>
  <si>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</si>
  <si>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</si>
  <si>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</si>
  <si>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</si>
  <si>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</si>
  <si>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</si>
  <si>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</si>
  <si>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</si>
  <si>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</si>
  <si>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</si>
  <si>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</si>
  <si>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</si>
  <si>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</si>
  <si>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</si>
  <si>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</si>
  <si>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</si>
  <si>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</si>
  <si>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</si>
  <si>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382111001MZ</t>
  </si>
  <si>
    <t>Rozměření poloh</t>
  </si>
  <si>
    <t>kpl.</t>
  </si>
  <si>
    <t>Vlastní</t>
  </si>
  <si>
    <t>Indiv</t>
  </si>
  <si>
    <t>POL1_0</t>
  </si>
  <si>
    <t>R01</t>
  </si>
  <si>
    <t>Drobné detaily neobsažené v polož.stavebn.rozpočtu</t>
  </si>
  <si>
    <t>POL1_1</t>
  </si>
  <si>
    <t>139601102R00</t>
  </si>
  <si>
    <t>Ruční výkop jam, rýh a šachet v hornině 3</t>
  </si>
  <si>
    <t>m3</t>
  </si>
  <si>
    <t>800-1</t>
  </si>
  <si>
    <t>RTS 18/ I</t>
  </si>
  <si>
    <t>RTS 17/ I</t>
  </si>
  <si>
    <t>s přehozením na vzdálenost do 5 m nebo s naložením na ruční dopravní prostředek</t>
  </si>
  <si>
    <t>SPI</t>
  </si>
  <si>
    <t>2,5*2,2*2,0</t>
  </si>
  <si>
    <t>VV</t>
  </si>
  <si>
    <t>1,8*2,10*0,1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</si>
  <si>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</si>
  <si>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</si>
  <si>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</si>
  <si>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</si>
  <si>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</si>
  <si>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</si>
  <si>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162701109R00</t>
  </si>
  <si>
    <t>Vodorovné přemístění výkopku příplatek k ceně za každých dalších i započatých 1 000 m přes 10 000 m_x000D_
 z horniny 1 až 4</t>
  </si>
  <si>
    <t>+5km : 5*11,378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</si>
  <si>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</si>
  <si>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</si>
  <si>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</si>
  <si>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167101201R00</t>
  </si>
  <si>
    <t>Nakládání, skládání, překládání neulehlého výkopku nakládání, skládání, překládání neulehléno výkopku nebo zeminy - ručně_x000D_
 z horniny 1 až 4</t>
  </si>
  <si>
    <t>171201201R00</t>
  </si>
  <si>
    <t>Uložení sypaniny na dočasnou skládku tak, že na 1 m2 plochy připadá přes 2 m3 výkopku nebo ornice</t>
  </si>
  <si>
    <t>175101201R00</t>
  </si>
  <si>
    <t>Obsyp objektů bez prohození sypaniny</t>
  </si>
  <si>
    <t>POL1_</t>
  </si>
  <si>
    <t>sypaninou z vhodných hornin tř. 1 - 4 nebo materiálem, uloženým ve vzdálenosti do 30 m od vnějšího kraje objektu, pro jakoukoliv míru zhutnění,</t>
  </si>
  <si>
    <t>prohlubeň-jáma : 2,5*2,2*2,0</t>
  </si>
  <si>
    <t>objem zbudované prohlubně : -2,38*2,09*2,0</t>
  </si>
  <si>
    <t>199000002R00</t>
  </si>
  <si>
    <t>Poplatky za skládku horniny 1- 4</t>
  </si>
  <si>
    <t>58337333R</t>
  </si>
  <si>
    <t>štěrkopísek frakce 0,0 až 32,0 mm; třída A</t>
  </si>
  <si>
    <t>t</t>
  </si>
  <si>
    <t>SPCM</t>
  </si>
  <si>
    <t>POL3_</t>
  </si>
  <si>
    <t>1,0516*1,7*1,01</t>
  </si>
  <si>
    <t>215901101RT5</t>
  </si>
  <si>
    <t>Zhutnění podloží z rostlé horniny 1 až 4 pod násypy z hornin soudržných do 92% PS a nesoudržných  sypkých relativní ulehlosti l(d) do 0,8 vibrační deskou</t>
  </si>
  <si>
    <t>m2</t>
  </si>
  <si>
    <t>z rostlé horniny tř.1 - 4 pod násypy z hornin soudržných do 92% PS a hornin nesoudržných sypkých relativní ulehlosti I(d) do 0,8</t>
  </si>
  <si>
    <t>výtahová šachta-dno : 2,5*2,2</t>
  </si>
  <si>
    <t>zp.plocha před šachtou : 1,8*2,1</t>
  </si>
  <si>
    <t>216904391R00</t>
  </si>
  <si>
    <t>Příplatek za ruční dočištění ocelovými kartáči</t>
  </si>
  <si>
    <t>odhad : 3,0</t>
  </si>
  <si>
    <t>273313621R00</t>
  </si>
  <si>
    <t>Beton základových desek prostý třídy C 20/25</t>
  </si>
  <si>
    <t>801-1</t>
  </si>
  <si>
    <t>podkladní beton : 2,1*2,4*0,1</t>
  </si>
  <si>
    <t>273321321R00</t>
  </si>
  <si>
    <t>Beton základových desek železový třídy C 20/25</t>
  </si>
  <si>
    <t>bez dodávky a uložení výztuže</t>
  </si>
  <si>
    <t>2,38*2,09*0,3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</si>
  <si>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</si>
  <si>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</si>
  <si>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</si>
  <si>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0,3*(2,09+2,38)</t>
  </si>
  <si>
    <t>273351216R00</t>
  </si>
  <si>
    <t>Bednění stěn základových desek odstranění</t>
  </si>
  <si>
    <t>273361821R00</t>
  </si>
  <si>
    <t>Výztuž základových desek z betonářské oceli 10 505(R)</t>
  </si>
  <si>
    <t>rovných nebo s náběhy nebo hřibových nebo upnutých do žeber včetně výztuže těchto žeber,</t>
  </si>
  <si>
    <t xml:space="preserve">R8 - 0,44kg/m : </t>
  </si>
  <si>
    <t>U spony : 0,74*36*0,00044*1,08</t>
  </si>
  <si>
    <t>startéry : 1,2*18*0,00044*1,08</t>
  </si>
  <si>
    <t xml:space="preserve">R12 - 0,98kg/m : </t>
  </si>
  <si>
    <t>obvod  ŽB desky : 2*(2,09+2,38+0,3)*0,00098*1,08</t>
  </si>
  <si>
    <t>273361921RT9</t>
  </si>
  <si>
    <t>Výztuž základových desek ze svařovaných sítí průměr drátu 8 mm, velikost oka 150/150 mm</t>
  </si>
  <si>
    <t>hmotnost 5,36 kg/m2 : (2,09*2,38)*0,00536*2*1,08</t>
  </si>
  <si>
    <t>631319153R00</t>
  </si>
  <si>
    <t>Příplatek za přehlazení povrchu tloušťka mazaniny od 80 mm do 120 mm</t>
  </si>
  <si>
    <t>betonové mazaniny min. B 10 ocelovým hladítkem</t>
  </si>
  <si>
    <t>podkladní beton : 0,504</t>
  </si>
  <si>
    <t>900      RT2</t>
  </si>
  <si>
    <t>HZS, Práce v tarifní třídě 5</t>
  </si>
  <si>
    <t>h</t>
  </si>
  <si>
    <t>nezměřitelné práce a přípomoci : 16,0</t>
  </si>
  <si>
    <t>631319165R30</t>
  </si>
  <si>
    <t>Příplatek za konečnou úpravu mazanin tl. 30 cm</t>
  </si>
  <si>
    <t>ŽB deska : 1,49226</t>
  </si>
  <si>
    <t>631319175R30</t>
  </si>
  <si>
    <t>Příplatek za stržení povrchu mazaniny tl. 30 cm</t>
  </si>
  <si>
    <t>310238211RT1</t>
  </si>
  <si>
    <t>Zazdívka otvorů o ploše přes 0,25 m2 do 1 m2 ve zdivu nadzákladovém cihlami pálenými pro jakoukoliv maltu vápenocementovou</t>
  </si>
  <si>
    <t>801-4</t>
  </si>
  <si>
    <t>včetně pomocného pracovního lešení</t>
  </si>
  <si>
    <t>přeložení VZT : 0,5*0,5*0,3</t>
  </si>
  <si>
    <t>přeložení EL : 1,0*1,0*0,3</t>
  </si>
  <si>
    <t>311112120RT4</t>
  </si>
  <si>
    <t>Stěny z betonových bednicích tvárnic a betonu šířky 200 mm, zálivka betonem C25/30</t>
  </si>
  <si>
    <t>(ztracené bednění) z betonových tvárnic a zálivka betonem,</t>
  </si>
  <si>
    <t>1,5*(1,84+2,38)</t>
  </si>
  <si>
    <t>311361821R00</t>
  </si>
  <si>
    <t>Výztuž nadzákladových zdí z betonářské oceli 10 505(R)</t>
  </si>
  <si>
    <t>R8 - 0,44kg/m : 6*(2,38+2,09)*2*0,00044*1,08</t>
  </si>
  <si>
    <t>R10 - 0,69kg/m : 36*1,8*0,00069*1,08</t>
  </si>
  <si>
    <t>317234410RT2</t>
  </si>
  <si>
    <t>Vyzdívka mezi nosníky cementovou</t>
  </si>
  <si>
    <t>jakýmikoliv cihlami pálenými na jakoukoliv maltu,</t>
  </si>
  <si>
    <t>(1,76*0,6+3*1,76*0,45)*0,06</t>
  </si>
  <si>
    <t>317321611R00</t>
  </si>
  <si>
    <t>Beton překladů železový třídy C 30/37</t>
  </si>
  <si>
    <t>(1,76*0,6+3*1,76*0,45)*0,05</t>
  </si>
  <si>
    <t>317941121RT2</t>
  </si>
  <si>
    <t xml:space="preserve">Osazení ocelových válcovaných nosníků na zdivu profil I, výšky 100 mm </t>
  </si>
  <si>
    <t>profilu I, nebo IE, nebo U, nebo UE, nebo L</t>
  </si>
  <si>
    <t>hmotnost 8,34 kg/m : 4*4*1,76*8,34*0,001</t>
  </si>
  <si>
    <t>346244381RT2</t>
  </si>
  <si>
    <t>Plentování ocelových nosníků jednostranné výšky do 200 mm</t>
  </si>
  <si>
    <t>jakýmikoliv cihlami,</t>
  </si>
  <si>
    <t>4*1,76*2*0,1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</si>
  <si>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</si>
  <si>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</si>
  <si>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</si>
  <si>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4*2,0*1,0</t>
  </si>
  <si>
    <t>349231811RT2</t>
  </si>
  <si>
    <t>Přizdívka ostění s ozubem  přes 80 do 150 mm</t>
  </si>
  <si>
    <t>ve vybouraných otvorech, s vysekáním kapes pro zavázání, z jakýchkoliv cihel, z pomocného pracovního lešení o výšce podlahy do 1900 mm a pro zatížení do 1,5 kPa,</t>
  </si>
  <si>
    <t>POL12_1</t>
  </si>
  <si>
    <t>nezměřitelné práce a přípomoci pro zedn. : 24,0</t>
  </si>
  <si>
    <t>342263990RD1</t>
  </si>
  <si>
    <t>Úpravy, doplňkové práce a příplatky pro sádrokartonové a sádrovláknité příčky příplatek za desku tloušťky 12,5 mm, se zvýšenou pevností, z jedné strany příčky</t>
  </si>
  <si>
    <t>342091082R00</t>
  </si>
  <si>
    <t>Úpravy, doplňkové práce a příplatky pro sádrokartonové a sádrovláknité příčky příplatky za plochy nad 2 do 5 m2</t>
  </si>
  <si>
    <t>342266111RV0</t>
  </si>
  <si>
    <t>Předstěny opláštěné sádrokartonovými deskami obklad stěn sádrokartonem na ocelovou konstrukci z profilů CW 50 tloušťka desky 12, 5 mm, protipožární impregnovaná, bez izolace</t>
  </si>
  <si>
    <t>prohlubeň : 1,25*(2,14+1,84)-2,16*0,5</t>
  </si>
  <si>
    <t>nezměřitelné práce a přípomoci pro SDK : 16,0</t>
  </si>
  <si>
    <t>417321414R00</t>
  </si>
  <si>
    <t>Železobeton ztužujících pásů a věnců třídy C 25/30</t>
  </si>
  <si>
    <t>0,2*(2,38+1,84)*0,2</t>
  </si>
  <si>
    <t>417351115R00</t>
  </si>
  <si>
    <t>Bednění bočnic ztužujících pásů a věnců včetně vzpěr zřízení</t>
  </si>
  <si>
    <t>(2,38+2,09+2,14+1,84)*0,25</t>
  </si>
  <si>
    <t>417351116R00</t>
  </si>
  <si>
    <t>Bednění bočnic ztužujících pásů a věnců včetně vzpěr odstranění</t>
  </si>
  <si>
    <t>417361821R00</t>
  </si>
  <si>
    <t>Výztuž ztužujících pásů a věnců z betonářské oceli 10 505(R)</t>
  </si>
  <si>
    <t>R8 - 0,44kg/m : 0,8*(2,38+2,09)*4*0,00044*1,08</t>
  </si>
  <si>
    <t>R10 - 0,69kg/m : 4*(2,38+2,09)*0,00069*1,08</t>
  </si>
  <si>
    <t>596841111RT3</t>
  </si>
  <si>
    <t>Kladení dlažby z betonových nebo kameninových dlaždic včetně dodávky dlaždic_x000D_
 betonových, rozměru 30/30 mm, tloušťky 55 mm, do lože z cementové malty</t>
  </si>
  <si>
    <t>822-1</t>
  </si>
  <si>
    <t>RTS 17/ II</t>
  </si>
  <si>
    <t>komunikací pro pěší do velikosti dlaždic 0,25 m2 s provedením lože do tl. 30 mm, s vyplněním spár a se smetením přebytečného materiálu na vzdálenost do 3 m</t>
  </si>
  <si>
    <t>0,25*1,2</t>
  </si>
  <si>
    <t>916561111RT7</t>
  </si>
  <si>
    <t>Osazení záhonového obrubníku betonového včetně dodávky obrubníků_x000D_
 1000/50/200 mm, do lože z betonu prostého C 12/15, s boční opěrou z betonu prostého</t>
  </si>
  <si>
    <t>m</t>
  </si>
  <si>
    <t>se zřízením lože z betonu prostého C 12/15 tl. 80-100 mm</t>
  </si>
  <si>
    <t>1,8*2</t>
  </si>
  <si>
    <t>Rpol-01</t>
  </si>
  <si>
    <t>Příplatek za malou plochu, pracnost</t>
  </si>
  <si>
    <t>Kalkul</t>
  </si>
  <si>
    <t>591100020RAA</t>
  </si>
  <si>
    <t>Chodník z dlažby zámkové, podklad štěrkopísek přírodní , tloušťky 60 mm, celkové tloušťky 200 mm</t>
  </si>
  <si>
    <t>AP-HSV</t>
  </si>
  <si>
    <t>POL2_</t>
  </si>
  <si>
    <t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</t>
  </si>
  <si>
    <t>Skladba:</t>
  </si>
  <si>
    <t>podklad ze štěrkopísku                  10 cm</t>
  </si>
  <si>
    <t>lože z kameniva                               5 cm</t>
  </si>
  <si>
    <t>dlažba zámková, betonová              6 cm</t>
  </si>
  <si>
    <t>celkem                                            21 cm</t>
  </si>
  <si>
    <t>1,8*2,0</t>
  </si>
  <si>
    <t>611401311RT2</t>
  </si>
  <si>
    <t>Omítka malých ploch na stropech přes 0,25 do 1 m2, vápennou štukovou omítkou</t>
  </si>
  <si>
    <t>kus</t>
  </si>
  <si>
    <t>jakoukoliv maltou, z pomocného pracovního lešení o výšce podlahy do 1900 mm a pro zatížení do 1,5 kPa,</t>
  </si>
  <si>
    <t>opravy dotčených ploch-podlaží : 4</t>
  </si>
  <si>
    <t>612401391RT2</t>
  </si>
  <si>
    <t>Omítky malých ploch vnitřních stěn přes 0,25 do 1 m2, vápennou štukovou omítkou</t>
  </si>
  <si>
    <t>zapravení přeložky VZT a EL : 1+1</t>
  </si>
  <si>
    <t>612409991RT2</t>
  </si>
  <si>
    <t>Začištění omítek kolem oken, dveří a obkladů apod. s použitím suché maltové směsi</t>
  </si>
  <si>
    <t>4*(2,18+1,26+2,18)*2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</si>
  <si>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</si>
  <si>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</si>
  <si>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</si>
  <si>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 xml:space="preserve">zapravení ostění : </t>
  </si>
  <si>
    <t>1.PP. : (2,18+1,26+2,18)*0,6</t>
  </si>
  <si>
    <t>1.NP. : (2,18+1,26+2,18)*0,45</t>
  </si>
  <si>
    <t>2.NP. : (2,18+1,26+2,18)*0,45</t>
  </si>
  <si>
    <t>3.NP. : (2,18+1,26+2,18)*0,45</t>
  </si>
  <si>
    <t>632477123R00</t>
  </si>
  <si>
    <t>Reprofilace vodorovných betonových povrchů polymercementová malta+penetrace, tloušťky do 10 mm</t>
  </si>
  <si>
    <t>rozmíchání směsi s vodou, nanesení stěrky</t>
  </si>
  <si>
    <t>stěny prohlubně : 1,5*(2,14+1,84)</t>
  </si>
  <si>
    <t>632477126R00</t>
  </si>
  <si>
    <t>Reprofilace vodorovných betonových povrchů polymercementová malta+penetrace, tlouštky do 25 mm</t>
  </si>
  <si>
    <t>stěny stáv.základu : 1,5*(2,14+1,84)</t>
  </si>
  <si>
    <t>nezměřitelné práce a přípomoci : 24,0</t>
  </si>
  <si>
    <t>612100010RAA</t>
  </si>
  <si>
    <t>Hrubá výplň rýh ve stěnách maltou včetně omítky a malby</t>
  </si>
  <si>
    <t>oprava malých ploch vnitřních stěn do 1 m2, pačokování 1 m2 jednonásobné s broušením a přesádrováním, malba klihová dvojnásobná jednobarevná s obroušením v místnostech výšky do 3,8 m.</t>
  </si>
  <si>
    <t>1.PP. : (2,85+1,9+2,85)*0,15</t>
  </si>
  <si>
    <t>3.NP. : (3,65+1,9+3,65)*0,1</t>
  </si>
  <si>
    <t>602019189RT3</t>
  </si>
  <si>
    <t xml:space="preserve">Omítky stěn z hotových směsí vrstva mozaiková, akrylátová,  , tloušťka vrstvy (zrno) 1,8 mm ,  </t>
  </si>
  <si>
    <t>po jednotlivých vrstvách</t>
  </si>
  <si>
    <t>0,25*(2,4+2,1)</t>
  </si>
  <si>
    <t>602019193R00</t>
  </si>
  <si>
    <t>Omítky stěn z hotových směsí podkladní nátěr pod tenkovrstvé omítky</t>
  </si>
  <si>
    <t>602016191R00</t>
  </si>
  <si>
    <t>Omítky stěn z hotových směsí Doplňkové práce pro omítky stěn z hotových směsí_x000D_
 penetrační nátěr stěn akrylátový</t>
  </si>
  <si>
    <t>622481211RU2</t>
  </si>
  <si>
    <t>Vyztužení vnějších omítek stěn sklotextilní síťovinou s dodávkou výztužné sítě a stěrkového tmelu</t>
  </si>
  <si>
    <t>622300172RT2</t>
  </si>
  <si>
    <t>Těsnicí prvky exteriér, montáž včetně dodávky, pro spáru šířky 7-12 mm</t>
  </si>
  <si>
    <t>4*1,26</t>
  </si>
  <si>
    <t>631311121R00</t>
  </si>
  <si>
    <t>Doplnění mazanin betonem prostým o ploše jednotlivě do 1 m2 tloušťky do 80 mm</t>
  </si>
  <si>
    <t>prostým betonem (s dodáním hmot) bez potěru,</t>
  </si>
  <si>
    <t>rampa : 1,675*0,8*0,5/2</t>
  </si>
  <si>
    <t>631312141R00</t>
  </si>
  <si>
    <t>Doplnění mazanin betonem prostým rýh v dosavadních mazaninách</t>
  </si>
  <si>
    <t>(0,6*1,26+3*0,45*1,26)*0,1</t>
  </si>
  <si>
    <t>631319181R00</t>
  </si>
  <si>
    <t xml:space="preserve">Příplatek za sklon tloušťka mazaniny do 80 mm </t>
  </si>
  <si>
    <t>přes 15° do 35° od vodorovné roviny</t>
  </si>
  <si>
    <t>Položka pořadí 59 : 0,33500</t>
  </si>
  <si>
    <t>631416211R00</t>
  </si>
  <si>
    <t>Mazanina betonová ze suché směsi tloušťky přes 50 do 80 mm pevnost v tlaku 25 MPa</t>
  </si>
  <si>
    <t>632413150RT6</t>
  </si>
  <si>
    <t>Potěr ze suchých směsí cementový rychletuhnoucí, tloušťky 50 mm, ruční zpracování</t>
  </si>
  <si>
    <t>s rozprostřením a uhlazením</t>
  </si>
  <si>
    <t>0,6*1,26+3*0,45*1,26</t>
  </si>
  <si>
    <t>632451441R00</t>
  </si>
  <si>
    <t>Doplnění cementového potěru o ploše jednotlivě do 1 m2, tloušťky přes 30 do 40 mm</t>
  </si>
  <si>
    <t>na mazaninách a betonových podkladech hlazeného dřevěným nebo ocelovým hladítkem (s dodáním hmot),</t>
  </si>
  <si>
    <t>632451021R00</t>
  </si>
  <si>
    <t>Vyrovnávací potěr z cementové malty v pásu o průměrné (střední) tloušťce od 10 do 20 mm</t>
  </si>
  <si>
    <t>na zdivu jako podklad např. pod izolaci, na parapetech z prefabrikovaných dílců, pod oplechování apod., vodorovný nebo ve spádu do 15°, hlazený dřevěným hladítkem,</t>
  </si>
  <si>
    <t>1.vrstva ZB : 0,2*(2,38+2,09)</t>
  </si>
  <si>
    <t>632451024R00</t>
  </si>
  <si>
    <t>Vyrovnávací potěr z cementové malty v pásu o průměrné (střední) tloušťce od 40 do 50 mm</t>
  </si>
  <si>
    <t>parapet prohlubně : 0,2*(2,38+1,84)</t>
  </si>
  <si>
    <t>6301000199RAM</t>
  </si>
  <si>
    <t>Snížení stávající podlahy z betonu o 5 cm, zřízení nové nájezdové rampy s protikluzným povrchem</t>
  </si>
  <si>
    <t>Odstranění betonové mazaniny tloušťky 150 mm, výkop zeminy hloubky 550 mm, svislé přemístění do výše jednoho podlaží, zřízení nové podlahy ve skladbě:</t>
  </si>
  <si>
    <t>POP</t>
  </si>
  <si>
    <t>- mazanina z betonu C 8/10                                     100 mm</t>
  </si>
  <si>
    <t>- penetrační nátěr jednonásobný</t>
  </si>
  <si>
    <t>- Bitagit natavený</t>
  </si>
  <si>
    <t>- polystyren volně položený                                        80 mm</t>
  </si>
  <si>
    <t xml:space="preserve">  a přehlazením ocelovým hladítkem                            80 mm</t>
  </si>
  <si>
    <t>Položka neobsahuje poplatek za skládku pro vybouranou suť.</t>
  </si>
  <si>
    <t>1,675*0,8</t>
  </si>
  <si>
    <t>941941041R00</t>
  </si>
  <si>
    <t>Montáž lešení lehkého pracovního řadového s podlahami šířky od 1,00 do 1,20 m, výšky do 10 m</t>
  </si>
  <si>
    <t>800-3</t>
  </si>
  <si>
    <t>13,0*(5,0+5,0)</t>
  </si>
  <si>
    <t>941941291R00</t>
  </si>
  <si>
    <t>Montáž lešení lehkého pracovního řadového s podlahami příplatek za každý další i započatý měsíc použití lešení_x000D_
 šířky od 1,00 do 1,20 m a výšky do 10 m</t>
  </si>
  <si>
    <t>941944841R00</t>
  </si>
  <si>
    <t>Demontáž lešení lehkého řadového bez podlah šířky přes 1 do 1,2 m, výšky do 10 m</t>
  </si>
  <si>
    <t>941955001R00</t>
  </si>
  <si>
    <t>Lešení lehké pracovní pomocné pomocné, o výšce lešeňové podlahy do 1,2 m</t>
  </si>
  <si>
    <t>3 podlaží : 4*10,0</t>
  </si>
  <si>
    <t>949311112U00</t>
  </si>
  <si>
    <t>Mtž leš trub šachta do 6m2 v 20m</t>
  </si>
  <si>
    <t>949311211U00</t>
  </si>
  <si>
    <t>Přípl ZKD den leš k 94931-1111/2/3</t>
  </si>
  <si>
    <t>15*15</t>
  </si>
  <si>
    <t>949311812U00</t>
  </si>
  <si>
    <t>Dmtž leš trub šachta do 6m2 v 20m</t>
  </si>
  <si>
    <t>94R</t>
  </si>
  <si>
    <t>Lešení - doprava, nájem, manipilace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</si>
  <si>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</si>
  <si>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</si>
  <si>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953981203R00</t>
  </si>
  <si>
    <t>Chemické kotvy do betonu, do cihelného zdiva do betonu, hloubky 110 mm, M 12, malta pro chemick kotvy dvousložková do plných materiálů</t>
  </si>
  <si>
    <t>Prav.M</t>
  </si>
  <si>
    <t>POL10_8</t>
  </si>
  <si>
    <t>130901103R00</t>
  </si>
  <si>
    <t>Bourání konstrukcí v hloubených vykopávkách ze zdiva cihelného nebo smíšeného, na maltu cementovou, pneumatickým kladivem</t>
  </si>
  <si>
    <t>s přemístěním suti na hromady na vzdálenost do 20 m nebo s uložením na dopravní prostředek,</t>
  </si>
  <si>
    <t>izolační přizdívka-odhad : 2,5*0,1</t>
  </si>
  <si>
    <t>130901121R00</t>
  </si>
  <si>
    <t>Bourání konstrukcí v hloubených vykopávkách z betonu, prostého, pneumatickým kladivem</t>
  </si>
  <si>
    <t>odhad : 2,0*0,15</t>
  </si>
  <si>
    <t>919735122R00</t>
  </si>
  <si>
    <t>Řezání stávajících krytů nebo podkladů betonových, hloubky přes 50 do 100 mm</t>
  </si>
  <si>
    <t>včetně spotřeby vody</t>
  </si>
  <si>
    <t>0,67+2,04+,67+1,13+2,32</t>
  </si>
  <si>
    <t>962031132R00</t>
  </si>
  <si>
    <t xml:space="preserve">Bourání příček z cihel a tvárnic z jakýchkoliv cihel pálených, plných nebo dutých, na jakoukoliv maltu vápenou nebo vápenocementovou, tloušťky do 100 mm </t>
  </si>
  <si>
    <t>801-3</t>
  </si>
  <si>
    <t>nebo vybourání otvorů průřezové plochy přes 4 m2 v příčkách, včetně pomocného lešení o výšce podlahy do 1900 mm a pro zatížení do 1,5 kPa  (150 kg/m2),</t>
  </si>
  <si>
    <t>3.NP. : 1,9*3,65-2,0*1,0</t>
  </si>
  <si>
    <t>962031133R00</t>
  </si>
  <si>
    <t xml:space="preserve">Bourání příček z cihel a tvárnic z jakýchkoliv cihel pálených, plných nebo dutých, na jakoukoliv maltu vápenou nebo vápenocementovou, tloušťky do 150 mm </t>
  </si>
  <si>
    <t>1.PP. : 2,85*1,7-2,0*1,0</t>
  </si>
  <si>
    <t>965042241RT2</t>
  </si>
  <si>
    <t>Bourání podkladů pod dlažby nebo litých celistvých dlažeb a mazanin  betonových nebo z litého asfaltu, tloušťky přes 100 mm, plochy přes 4 m2</t>
  </si>
  <si>
    <t>4,3*2,2*0,15</t>
  </si>
  <si>
    <t>966031313R00</t>
  </si>
  <si>
    <t>Vybourání částí říms z cihel vyložených do 25 cm tloušťky do 300 mm</t>
  </si>
  <si>
    <t>967023692R00</t>
  </si>
  <si>
    <t>Přisekání kamenných nebo jiných tvrdých ploch plochy do 2 m2</t>
  </si>
  <si>
    <t>s tvrdým povrchem pro nové povrchové úpravy,</t>
  </si>
  <si>
    <t>sokl : 0,6*2,5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</si>
  <si>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</si>
  <si>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</si>
  <si>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</si>
  <si>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1.PP. : 2*2,85*0,15+2*2,18*0,6</t>
  </si>
  <si>
    <t>1.NP. : 2*3,75*0,1+2*2,18*0,45</t>
  </si>
  <si>
    <t>2.NP. : 2*3,75*0,1+2*2,18*0,45</t>
  </si>
  <si>
    <t>3.NP. : 2*3,65*0,1+2*2,18*0,45</t>
  </si>
  <si>
    <t>967031741R00</t>
  </si>
  <si>
    <t>Přisekání plošné zdiva cihelného na maltu cementovou, tloušťky do 50 mm</t>
  </si>
  <si>
    <t>z jakýchkoliv cihel pálených, včetně pomocného lešení o výšce podlahy do 1900 mm a pro zatížení do 1,5 kPa  (150 kg/m2),</t>
  </si>
  <si>
    <t>římsa : 0,25*2,2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</si>
  <si>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</si>
  <si>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</si>
  <si>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</si>
  <si>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</si>
  <si>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</si>
  <si>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2*2,0*1,0</t>
  </si>
  <si>
    <t>900      RT1</t>
  </si>
  <si>
    <t>HZS, Práce v tarifní třídě 4</t>
  </si>
  <si>
    <t>970231100R00</t>
  </si>
  <si>
    <t>Řezání cihelného zdiva hloubka řezu 100 mm</t>
  </si>
  <si>
    <t>3.NP. : 2*3,65</t>
  </si>
  <si>
    <t>970231150R00</t>
  </si>
  <si>
    <t>Řezání cihelného zdiva hloubka řezu 150 mm</t>
  </si>
  <si>
    <t>1.PP. : 2*2,85</t>
  </si>
  <si>
    <t>římsa : 2,2</t>
  </si>
  <si>
    <t>970231300R00</t>
  </si>
  <si>
    <t>Řezání cihelného zdiva hloubka řezu 300 mm</t>
  </si>
  <si>
    <t>1.PP. : (2,18+1,26+2,18)*2</t>
  </si>
  <si>
    <t>970231400R00</t>
  </si>
  <si>
    <t>Řezání cihelného zdiva hloubka řezu 400 mm</t>
  </si>
  <si>
    <t>1.NP. : (2,18+1,26+2,18)</t>
  </si>
  <si>
    <t>2.NP. : (2,18+1,26+2,18)</t>
  </si>
  <si>
    <t>3.NP. : (2,18+1,26+2,18)</t>
  </si>
  <si>
    <t>971033651R00</t>
  </si>
  <si>
    <t>Vybourání otvorů ve zdivu cihelném z jakýchkoliv cihel pálených_x000D_
 na jakoukoliv maltu vápenou nebo vápenocementovou, plochy do 4 m2, tloušťky do 600 mm</t>
  </si>
  <si>
    <t>základovém nebo nadzákladovém,</t>
  </si>
  <si>
    <t>1.PP. : 1,26*2,18*0,6</t>
  </si>
  <si>
    <t>1.NP. : 1,26*2,18*0,45</t>
  </si>
  <si>
    <t>2.NP. : 1,26*2,18*0,45</t>
  </si>
  <si>
    <t>3.NP. : 1,26*2,18*0,45</t>
  </si>
  <si>
    <t>974031666R00</t>
  </si>
  <si>
    <t>Vysekání rýh v jakémkoliv zdivu cihelném pro vtahování nosníků do zdí, před vybouráním otvorů_x000D_
 do hloubky 150 mm, při výšce nosníku do 250 mm</t>
  </si>
  <si>
    <t>4*2*2,0</t>
  </si>
  <si>
    <t>975022241R00</t>
  </si>
  <si>
    <t>Podchycení nadzákladového zdiva dřevěnou výztuhou do výšky 3 m_x000D_
 při tloušťce zdiva do 450 mm, při délce podchycení do 3 m</t>
  </si>
  <si>
    <t>975022341R00</t>
  </si>
  <si>
    <t>Podchycení nadzákladového zdiva dřevěnou výztuhou do výšky 3 m_x000D_
 při tloušťce zdiva přes 450 do 600 mm, při délce podchycení do 3 m</t>
  </si>
  <si>
    <t>POL10_</t>
  </si>
  <si>
    <t>nezměřitelné práce a přípomoci při bourání : 8,0</t>
  </si>
  <si>
    <t>999281108R00</t>
  </si>
  <si>
    <t xml:space="preserve">Přesun hmot pro opravy a údržbu objektů pro opravy a údržbu dosavadních objektů včetně vnějších plášťů_x000D_
 výšky do 12 m,  </t>
  </si>
  <si>
    <t>POL7_</t>
  </si>
  <si>
    <t>oborů 801, 803, 811 a 812</t>
  </si>
  <si>
    <t>711745567R00</t>
  </si>
  <si>
    <t>Provedení detailů pásy přitavením spojů obrácených nebo zpětných se zesílením r.š. 500_x000D_
 NAIP (natavitelný asfaltový izolační pás)</t>
  </si>
  <si>
    <t>800-711</t>
  </si>
  <si>
    <t>prohlubeň : 2,09+2,38+1,26</t>
  </si>
  <si>
    <t>711748088R00</t>
  </si>
  <si>
    <t>Provedení detailů pásy přitavením opracování ostatní kotevních prostupů</t>
  </si>
  <si>
    <t>712841559KPL</t>
  </si>
  <si>
    <t>Samostatné vytažení izolace, pásy přitavením (napojení na stávající izolaci), 1 vrstva - včetně dodávky</t>
  </si>
  <si>
    <t>POL1_7</t>
  </si>
  <si>
    <t>711140014RAB</t>
  </si>
  <si>
    <t>Izolace proti vodě asfalt. pásy přitavením vodorovná 1 x penetrace izolačním asfaltovým lakem, 1 x pás izolační z oxidovaného asfaltu natavitelný s minerálním posypem tl. 4 mm vložka skelná rohož, 1 x asfalt oxidovaný stavebně izolační</t>
  </si>
  <si>
    <t>AP-PSV</t>
  </si>
  <si>
    <t>1.PP. : 1,0</t>
  </si>
  <si>
    <t>711140022RAA</t>
  </si>
  <si>
    <t>Izolace proti vodě asfalt. pásy přitavením vodorovná 2 x penetrace izolačním asfaltovým lakem, 2 x pás izolační z oxidovaného asfaltu natavitelný s minerálním posypem tl. 4 mm vložka skelná rohož, 1 x...</t>
  </si>
  <si>
    <t>2,09*2,38</t>
  </si>
  <si>
    <t>711150022RAA</t>
  </si>
  <si>
    <t>Izolace proti vodě asfalt. pásy přitavením svislá 2 x penetrace izolačním asfaltovým lakem, 2 x pás izolační z oxidovaného asfaltu natavitelný s minerálním posypem tl. 4 mm vložka skelná rohož, 1 x...</t>
  </si>
  <si>
    <t>2,0*(2,38+2,09)*2</t>
  </si>
  <si>
    <t>-1,26*0,5</t>
  </si>
  <si>
    <t>900      RT4</t>
  </si>
  <si>
    <t>HZS, Práce v tarifní třídě 7</t>
  </si>
  <si>
    <t>nezměřitelné práce a přípomoci : 8,0</t>
  </si>
  <si>
    <t>11163372.R</t>
  </si>
  <si>
    <t>suspenze asfaltová izolační; zpracování za studena; bod tuhnutí 0 °C; skupenství při 20°C suspenze; hustota při 15°C 1 000 kg/m3; neomezeně mísitelná; nehořlavá; hnědočerná až černá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</si>
  <si>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</si>
  <si>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</si>
  <si>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</si>
  <si>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713131131RT2</t>
  </si>
  <si>
    <t>Montáž tepelné izolace stěn lepením</t>
  </si>
  <si>
    <t>800-713</t>
  </si>
  <si>
    <t>1,8*(2,38+2,1)</t>
  </si>
  <si>
    <t>713191221R00</t>
  </si>
  <si>
    <t>Izolace tepelné běžných konstrukcí - doplňky obložení stěn pásky 100 mm, včetně dodávky materiálu</t>
  </si>
  <si>
    <t>1.PP. : 0,6+1,26+0,6</t>
  </si>
  <si>
    <t>1.NP. : 0,45+1,26+0,45</t>
  </si>
  <si>
    <t>2.NP. : 0,45+1,26+0,45</t>
  </si>
  <si>
    <t>3.NP. : 0,45+1,26+0,45</t>
  </si>
  <si>
    <t>283754900R</t>
  </si>
  <si>
    <t>deska izolační tepelně izol.; extrudovaný polystyren; povrch hladký; polodrážka; tl. 30,0 mm; součinitel tepelné vodivosti 0,035 W/mK; R = 0,857 m2K/W; obj. hmotnost 30,00 kg/m3</t>
  </si>
  <si>
    <t>+2% : 8,064*1,02</t>
  </si>
  <si>
    <t>998713101R00</t>
  </si>
  <si>
    <t>Přesun hmot pro izolace tepelné v objektech výšky do 6 m</t>
  </si>
  <si>
    <t>50 m vodorovně</t>
  </si>
  <si>
    <t>72801R</t>
  </si>
  <si>
    <t>Přeložení stáv. vyústění VZT, vč.stavebních přípomocí</t>
  </si>
  <si>
    <t>764396230R00</t>
  </si>
  <si>
    <t>Ostatní střešní prvky z pozinkovaného plechu výroba a montáž _x000D_
 připojovací lišty dilatační, rš 120 mm</t>
  </si>
  <si>
    <t>800-764</t>
  </si>
  <si>
    <t>4*1,26*2</t>
  </si>
  <si>
    <t>764351820R00</t>
  </si>
  <si>
    <t>Demontáž žlabů podokapních čtyřhranných rovných, rš 400 mm, sklonu do 30°</t>
  </si>
  <si>
    <t>764251727R00</t>
  </si>
  <si>
    <t xml:space="preserve">Oprava žlabů a příslušenství z titanzinkového plechu žlabů a příslušenství_x000D_
 čel čtyřhranných, rš 400 mm,  </t>
  </si>
  <si>
    <t>Rpol-02</t>
  </si>
  <si>
    <t>Dopojení svodu ve spodní části, úprava</t>
  </si>
  <si>
    <t>764411310RAC</t>
  </si>
  <si>
    <t>Oplechování parapetů z lakovaného plechu RŠ 330 mm</t>
  </si>
  <si>
    <t>nezměřitelné práce při napojení na stáv.kce : 8,0</t>
  </si>
  <si>
    <t>998764102R00</t>
  </si>
  <si>
    <t>Přesun hmot pro konstrukce klempířské v objektech výšky do 12 m</t>
  </si>
  <si>
    <t>767863121R00</t>
  </si>
  <si>
    <t>Montáž izolátorů a tlumičů doplňků rámů , sada úhelníků , 2 x L 63x63x5 mm</t>
  </si>
  <si>
    <t>soubor</t>
  </si>
  <si>
    <t>800-767</t>
  </si>
  <si>
    <t>767995101R00</t>
  </si>
  <si>
    <t>Výroba a montáž atypických kovovových doplňků staveb hmotnosti do 5 kg</t>
  </si>
  <si>
    <t>kg</t>
  </si>
  <si>
    <t>54916812.AR</t>
  </si>
  <si>
    <t>lišta rohová; materiál Al; l = 155 mm</t>
  </si>
  <si>
    <t>55399994R</t>
  </si>
  <si>
    <t>výrobek kovový</t>
  </si>
  <si>
    <t>POL3_1</t>
  </si>
  <si>
    <t>998767101R00</t>
  </si>
  <si>
    <t>Přesun hmot pro kovové stavební doplňk. konstrukce v objektech výšky do 6 m</t>
  </si>
  <si>
    <t>771101210R00</t>
  </si>
  <si>
    <t>Příprava podkladu pod dlažby penetrace podkladu pod dlažby</t>
  </si>
  <si>
    <t>800-771</t>
  </si>
  <si>
    <t>1,26*0,6+3*1,26*0,45</t>
  </si>
  <si>
    <t>0,15*(0,6*2+3*0,45*2)</t>
  </si>
  <si>
    <t>771111121R00</t>
  </si>
  <si>
    <t>Doplňkové práce při kladení dlažeb montáž podlahových lišt dilatačních</t>
  </si>
  <si>
    <t>771475014R00</t>
  </si>
  <si>
    <t>Montáž soklíků z dlaždic keramických výšky 100 mm, soklíků vodorovných, kladených do flexibilního tmele</t>
  </si>
  <si>
    <t>0,6*2+3*0,45*2</t>
  </si>
  <si>
    <t>771578012R00</t>
  </si>
  <si>
    <t>Montáž podlah vnitřních z dlaždic keramických Zvláštní úpravy spár spára rohová, spojovací, dilatační - silikonem</t>
  </si>
  <si>
    <t>vč. dodávky silikonového tmele.</t>
  </si>
  <si>
    <t>4*1,26+3*0,45*2+0,6*2</t>
  </si>
  <si>
    <t>771579791R00</t>
  </si>
  <si>
    <t>Montáž podlah vnitřních z dlaždic keramických Příplatky k položkám montáže podlah keramických příplatek za plochu podlah keramických do 5 m2 jednotlivě</t>
  </si>
  <si>
    <t>777551482R00</t>
  </si>
  <si>
    <t>Podlahy ze stěrky silikátové s disperzí tloušťky 5 mm, samonivelační vyrovnávka pod keramiku, kámen, PVC, podklad - bez rozlišení</t>
  </si>
  <si>
    <t>800-773</t>
  </si>
  <si>
    <t>Rpol-03</t>
  </si>
  <si>
    <t>771950010RA0</t>
  </si>
  <si>
    <t>Výměna dlažby s dodávkou dlaždic</t>
  </si>
  <si>
    <t>POL2_7</t>
  </si>
  <si>
    <t>Vybourání dlažeb bez podkladního lože, s jakoukoliv výplní spár z dlaždic kameninových, cementových, teracových, čedičových nebo keramických tloušťky do 10 mm.</t>
  </si>
  <si>
    <t>34572190R</t>
  </si>
  <si>
    <t>lišta elektroinstalační podlahová; mat. PVC samozhášivé; bílá; stupeň hořlavosti A-C3; teplot.rozsah -5 až 60 °C</t>
  </si>
  <si>
    <t>+15% : 5,04*1,15</t>
  </si>
  <si>
    <t>59764241R</t>
  </si>
  <si>
    <t>dlažba keramická sokl; š = 80 mm; l = 300 mm; h = 9,0 mm; povrch matný; pro interiér i exteriér</t>
  </si>
  <si>
    <t>998771102R00</t>
  </si>
  <si>
    <t>Přesun hmot pro podlahy z dlaždic v objektech výšky do 12 m</t>
  </si>
  <si>
    <t>773541360R00</t>
  </si>
  <si>
    <t>Podlahy z teraca z barevné drtě tl. 20 mm prosté tloušťky 30 mm</t>
  </si>
  <si>
    <t>1,3*0,45*3+1,3*0,6</t>
  </si>
  <si>
    <t>783125130R00</t>
  </si>
  <si>
    <t>Nátěry ocelových konstrukcí syntetické C+CC ocelové konstrukce lehké + velmi lehké, dvojnásobné</t>
  </si>
  <si>
    <t>800-783</t>
  </si>
  <si>
    <t>na vzduchu schnoucí</t>
  </si>
  <si>
    <t>I100 - 0,37 m2/m : 4*4*1,76*0,37</t>
  </si>
  <si>
    <t>777615217U00</t>
  </si>
  <si>
    <t>Podlaha beton nátěr 2xSikafloor 261, nátěr dojezdu výtahu odolný proti ropným produktům</t>
  </si>
  <si>
    <t>podlaha prohlubně : 2,14*1,84</t>
  </si>
  <si>
    <t>stěny prohlubně : 0,15*(2,14+1,84)*2</t>
  </si>
  <si>
    <t>784191101R00</t>
  </si>
  <si>
    <t>Příprava povrchu Penetrace (napouštění) podkladu disperzní, jednonásobná</t>
  </si>
  <si>
    <t>800-784</t>
  </si>
  <si>
    <t>dotčené prostory-odhad : 50,0</t>
  </si>
  <si>
    <t>SDK : 3,895</t>
  </si>
  <si>
    <t>784195112R00</t>
  </si>
  <si>
    <t>Malby z malířských směsí hlinkových,  , bělost 77 %, dvojnásobné</t>
  </si>
  <si>
    <t>784442021RT1</t>
  </si>
  <si>
    <t>Malby z malířských směsí disperzních, v místnostech do 3,8 m, jednobarevné, dvojnásobné</t>
  </si>
  <si>
    <t>M21-01</t>
  </si>
  <si>
    <t>Přeložení venkovních kabelů el.vedení</t>
  </si>
  <si>
    <t>kpl</t>
  </si>
  <si>
    <t>M21-02</t>
  </si>
  <si>
    <t>Přeložení pojistkové skříně a tříf.zásuvky</t>
  </si>
  <si>
    <t>M21-03</t>
  </si>
  <si>
    <t>Ellektroinstalace - osvětlení nástupišť</t>
  </si>
  <si>
    <t>M21-04</t>
  </si>
  <si>
    <t>El.přípojka k výtahu- napojení na stáv.vedení, rozvod v lištách, nový jistič, vč.revize</t>
  </si>
  <si>
    <t>979011311R00</t>
  </si>
  <si>
    <t>Svislá doprava suti a vybouraných hmot shozem manipulace se sutí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</si>
  <si>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</si>
  <si>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</si>
  <si>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</si>
  <si>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</si>
  <si>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</si>
  <si>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</si>
  <si>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</si>
  <si>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</si>
  <si>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</si>
  <si>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</si>
  <si>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</si>
  <si>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979093111R00</t>
  </si>
  <si>
    <t>Uložení suti na skládku bez zhutnění</t>
  </si>
  <si>
    <t>005121 R</t>
  </si>
  <si>
    <t>Zařízení staveniště</t>
  </si>
  <si>
    <t>Soubor</t>
  </si>
  <si>
    <t>POL99_8</t>
  </si>
  <si>
    <t>005124010R</t>
  </si>
  <si>
    <t>Koordinační činnost</t>
  </si>
  <si>
    <t>005211080R</t>
  </si>
  <si>
    <t xml:space="preserve">Bezpečnostní a hygienická opatření na staveništi </t>
  </si>
  <si>
    <t>SUM</t>
  </si>
  <si>
    <t>- mazanina z betonu C 12/15 s poprášením cementem</t>
  </si>
  <si>
    <t>END</t>
  </si>
  <si>
    <t>M43000CELKEM</t>
  </si>
  <si>
    <t>CENA CELKEM</t>
  </si>
  <si>
    <t>R1</t>
  </si>
  <si>
    <t>Sloupky ocelové konstrukce Ja 80/80/4</t>
  </si>
  <si>
    <t>4*16,56</t>
  </si>
  <si>
    <t>R2</t>
  </si>
  <si>
    <t>Příčníky ocelové konstrukce Ja 80/80/3</t>
  </si>
  <si>
    <t>34*1,93</t>
  </si>
  <si>
    <t>16*1,65</t>
  </si>
  <si>
    <t>5*2,18</t>
  </si>
  <si>
    <t>R3</t>
  </si>
  <si>
    <t>Příčníky ocelové konstrukce Ja 40/80/3</t>
  </si>
  <si>
    <t>5*1,65</t>
  </si>
  <si>
    <t>R4</t>
  </si>
  <si>
    <t>Ocelová větrací mřížka s protidešťovými žaluziemi</t>
  </si>
  <si>
    <t>sbr</t>
  </si>
  <si>
    <t>R5</t>
  </si>
  <si>
    <t>Pomocný montážní materiál - kotvy, spojky....</t>
  </si>
  <si>
    <t>783121   OA0</t>
  </si>
  <si>
    <t>PROTIKOROZ OCHR OK NÁTĚREM VÍCEVRST SE ZÁKL S VYS OBSAHEM Zn</t>
  </si>
  <si>
    <t>Ja 80/80 : (66,24+102,92)*0,32</t>
  </si>
  <si>
    <t>Ja 40/80 : 19,15*0,24</t>
  </si>
  <si>
    <t>767110110RA0</t>
  </si>
  <si>
    <t>Stěny zasklené protipožární ocelové, protipožární sklo s drátěnou vložkou, PO 30 min</t>
  </si>
  <si>
    <t>zastřešení vstupu : 1,81*0,85</t>
  </si>
  <si>
    <t>787790010RAD</t>
  </si>
  <si>
    <t>Zasklívání výkladců dvojsklem sklo bezpečnostní tloušťky 6 mm, + sklo plavené tloušťky 6 mm</t>
  </si>
  <si>
    <t>izolačním  s podtmelením na lišty, s oboustranným uzavřením drážky trvale pružným tmelem.</t>
  </si>
  <si>
    <t>767390010KPL</t>
  </si>
  <si>
    <t>Střecha výtahové šachty, včetně opláštění, D+M skladba dle PD</t>
  </si>
  <si>
    <t>POL2_9</t>
  </si>
  <si>
    <t>78799R</t>
  </si>
  <si>
    <t>Příplatek za provedení skla v protisuneční úpravě</t>
  </si>
  <si>
    <t>330030110RAX</t>
  </si>
  <si>
    <t>Výtah osobní lanový 630/0,63, 4 stanice, 4 nástupiště (včetně lešení pro montáž technoilogie)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</si>
</sst>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3"/>
  <sheetViews>
    <sheetView showGridLines="0" tabSelected="1" topLeftCell="B11" zoomScaleNormal="100" zoomScaleSheetLayoutView="75" workbookViewId="0">
      <selection activeCell="T18" sqref="T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36</v>
      </c>
      <c r="B1" s="202" t="s">
        <v>41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75" t="s">
        <v>22</v>
      </c>
      <c r="C2" s="76"/>
      <c r="D2" s="77" t="s">
        <v>44</v>
      </c>
      <c r="E2" s="211" t="s">
        <v>45</v>
      </c>
      <c r="F2" s="212"/>
      <c r="G2" s="212"/>
      <c r="H2" s="212"/>
      <c r="I2" s="212"/>
      <c r="J2" s="213"/>
      <c r="O2" s="2"/>
    </row>
    <row r="3" spans="1:15" ht="27" hidden="1" customHeight="1" x14ac:dyDescent="0.2">
      <c r="A3" s="3"/>
      <c r="B3" s="78"/>
      <c r="C3" s="76"/>
      <c r="D3" s="79"/>
      <c r="E3" s="214"/>
      <c r="F3" s="215"/>
      <c r="G3" s="215"/>
      <c r="H3" s="215"/>
      <c r="I3" s="215"/>
      <c r="J3" s="216"/>
    </row>
    <row r="4" spans="1:15" ht="23.25" customHeight="1" x14ac:dyDescent="0.2">
      <c r="A4" s="3"/>
      <c r="B4" s="80"/>
      <c r="C4" s="81"/>
      <c r="D4" s="82"/>
      <c r="E4" s="224"/>
      <c r="F4" s="224"/>
      <c r="G4" s="224"/>
      <c r="H4" s="224"/>
      <c r="I4" s="224"/>
      <c r="J4" s="225"/>
    </row>
    <row r="5" spans="1:15" ht="24" customHeight="1" x14ac:dyDescent="0.2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 x14ac:dyDescent="0.2">
      <c r="A8" s="3"/>
      <c r="B8" s="43" t="s">
        <v>20</v>
      </c>
      <c r="C8" s="4"/>
      <c r="D8" s="83" t="s">
        <v>46</v>
      </c>
      <c r="E8" s="4"/>
      <c r="F8" s="4"/>
      <c r="G8" s="42"/>
      <c r="H8" s="26" t="s">
        <v>40</v>
      </c>
      <c r="I8" s="86" t="s">
        <v>50</v>
      </c>
      <c r="J8" s="10"/>
    </row>
    <row r="9" spans="1:15" ht="15.75" hidden="1" customHeight="1" x14ac:dyDescent="0.2">
      <c r="A9" s="3"/>
      <c r="B9" s="3"/>
      <c r="C9" s="4"/>
      <c r="D9" s="83" t="s">
        <v>47</v>
      </c>
      <c r="E9" s="4"/>
      <c r="F9" s="4"/>
      <c r="G9" s="42"/>
      <c r="H9" s="26" t="s">
        <v>34</v>
      </c>
      <c r="I9" s="86" t="s">
        <v>51</v>
      </c>
      <c r="J9" s="10"/>
    </row>
    <row r="10" spans="1:15" ht="15.75" hidden="1" customHeight="1" x14ac:dyDescent="0.2">
      <c r="A10" s="3"/>
      <c r="B10" s="48"/>
      <c r="C10" s="25"/>
      <c r="D10" s="85" t="s">
        <v>49</v>
      </c>
      <c r="E10" s="84" t="s">
        <v>48</v>
      </c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19</v>
      </c>
      <c r="C11" s="4"/>
      <c r="D11" s="218"/>
      <c r="E11" s="218"/>
      <c r="F11" s="218"/>
      <c r="G11" s="218"/>
      <c r="H11" s="26" t="s">
        <v>40</v>
      </c>
      <c r="I11" s="88"/>
      <c r="J11" s="10"/>
    </row>
    <row r="12" spans="1:15" ht="15.75" customHeight="1" x14ac:dyDescent="0.2">
      <c r="A12" s="3"/>
      <c r="B12" s="38"/>
      <c r="C12" s="24"/>
      <c r="D12" s="223"/>
      <c r="E12" s="223"/>
      <c r="F12" s="223"/>
      <c r="G12" s="223"/>
      <c r="H12" s="26" t="s">
        <v>34</v>
      </c>
      <c r="I12" s="88"/>
      <c r="J12" s="10"/>
    </row>
    <row r="13" spans="1:15" ht="15.75" customHeight="1" x14ac:dyDescent="0.2">
      <c r="A13" s="3"/>
      <c r="B13" s="39"/>
      <c r="C13" s="25"/>
      <c r="D13" s="87"/>
      <c r="E13" s="226"/>
      <c r="F13" s="227"/>
      <c r="G13" s="227"/>
      <c r="H13" s="27"/>
      <c r="I13" s="32"/>
      <c r="J13" s="47"/>
    </row>
    <row r="14" spans="1:15" ht="24" hidden="1" customHeight="1" x14ac:dyDescent="0.2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32</v>
      </c>
      <c r="C15" s="68"/>
      <c r="D15" s="49"/>
      <c r="E15" s="217"/>
      <c r="F15" s="217"/>
      <c r="G15" s="219"/>
      <c r="H15" s="219"/>
      <c r="I15" s="219" t="s">
        <v>29</v>
      </c>
      <c r="J15" s="220"/>
    </row>
    <row r="16" spans="1:15" ht="23.25" customHeight="1" x14ac:dyDescent="0.2">
      <c r="A16" s="140" t="s">
        <v>24</v>
      </c>
      <c r="B16" s="53" t="s">
        <v>24</v>
      </c>
      <c r="C16" s="54"/>
      <c r="D16" s="55"/>
      <c r="E16" s="208"/>
      <c r="F16" s="209"/>
      <c r="G16" s="208"/>
      <c r="H16" s="209"/>
      <c r="I16" s="208">
        <f>SUMIF(F51:F79,A16,I51:I79)+SUMIF(F51:F79,"PSU",I51:I79)</f>
        <v>0</v>
      </c>
      <c r="J16" s="210"/>
    </row>
    <row r="17" spans="1:10" ht="23.25" customHeight="1" x14ac:dyDescent="0.2">
      <c r="A17" s="140" t="s">
        <v>25</v>
      </c>
      <c r="B17" s="53" t="s">
        <v>25</v>
      </c>
      <c r="C17" s="54"/>
      <c r="D17" s="55"/>
      <c r="E17" s="208"/>
      <c r="F17" s="209"/>
      <c r="G17" s="208"/>
      <c r="H17" s="209"/>
      <c r="I17" s="208">
        <f>SUMIF(F51:F79,A17,I51:I79)</f>
        <v>0</v>
      </c>
      <c r="J17" s="210"/>
    </row>
    <row r="18" spans="1:10" ht="23.25" customHeight="1" x14ac:dyDescent="0.2">
      <c r="A18" s="140" t="s">
        <v>26</v>
      </c>
      <c r="B18" s="53" t="s">
        <v>26</v>
      </c>
      <c r="C18" s="54"/>
      <c r="D18" s="55"/>
      <c r="E18" s="208"/>
      <c r="F18" s="209"/>
      <c r="G18" s="208"/>
      <c r="H18" s="209"/>
      <c r="I18" s="208">
        <f>SUMIF(F51:F79,A18,I51:I79)</f>
        <v>0</v>
      </c>
      <c r="J18" s="210"/>
    </row>
    <row r="19" spans="1:10" ht="23.25" customHeight="1" x14ac:dyDescent="0.2">
      <c r="A19" s="140" t="s">
        <v>122</v>
      </c>
      <c r="B19" s="53" t="s">
        <v>27</v>
      </c>
      <c r="C19" s="54"/>
      <c r="D19" s="55"/>
      <c r="E19" s="208"/>
      <c r="F19" s="209"/>
      <c r="G19" s="208"/>
      <c r="H19" s="209"/>
      <c r="I19" s="208">
        <f>SUMIF(F51:F79,A19,I51:I79)</f>
        <v>0</v>
      </c>
      <c r="J19" s="210"/>
    </row>
    <row r="20" spans="1:10" ht="23.25" customHeight="1" x14ac:dyDescent="0.2">
      <c r="A20" s="140" t="s">
        <v>123</v>
      </c>
      <c r="B20" s="53" t="s">
        <v>28</v>
      </c>
      <c r="C20" s="54"/>
      <c r="D20" s="55"/>
      <c r="E20" s="208"/>
      <c r="F20" s="209"/>
      <c r="G20" s="208"/>
      <c r="H20" s="209"/>
      <c r="I20" s="208">
        <f>SUMIF(F51:F79,A20,I51:I79)</f>
        <v>0</v>
      </c>
      <c r="J20" s="210"/>
    </row>
    <row r="21" spans="1:10" ht="23.25" customHeight="1" x14ac:dyDescent="0.2">
      <c r="A21" s="3"/>
      <c r="B21" s="70" t="s">
        <v>29</v>
      </c>
      <c r="C21" s="71"/>
      <c r="D21" s="72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>
        <f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231">
        <f>ZakladDPHSniVypocet</f>
        <v>0</v>
      </c>
      <c r="H23" s="232"/>
      <c r="I23" s="232"/>
      <c r="J23" s="58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3" t="s">
        <v>13</v>
      </c>
      <c r="C24" s="54"/>
      <c r="D24" s="55"/>
      <c r="E24" s="56">
        <f>SazbaDPH1</f>
        <v>15</v>
      </c>
      <c r="F24" s="57" t="s">
        <v>0</v>
      </c>
      <c r="G24" s="229">
        <f>IF(A24&gt;50, ROUNDUP(A23, 0), ROUNDDOWN(A23, 0))</f>
        <v>0</v>
      </c>
      <c r="H24" s="230"/>
      <c r="I24" s="230"/>
      <c r="J24" s="58" t="str">
        <f t="shared" si="0"/>
        <v>CZK</v>
      </c>
    </row>
    <row r="25" spans="1:10" ht="23.25" customHeight="1" x14ac:dyDescent="0.2">
      <c r="A25" s="3">
        <f>ZakladDPHZakl*SazbaDPH2/100</f>
        <v>0</v>
      </c>
      <c r="B25" s="53" t="s">
        <v>14</v>
      </c>
      <c r="C25" s="54"/>
      <c r="D25" s="55"/>
      <c r="E25" s="56">
        <v>21</v>
      </c>
      <c r="F25" s="57" t="s">
        <v>0</v>
      </c>
      <c r="G25" s="231">
        <f>ZakladDPHZaklVypocet</f>
        <v>0</v>
      </c>
      <c r="H25" s="232"/>
      <c r="I25" s="232"/>
      <c r="J25" s="58" t="str">
        <f t="shared" si="0"/>
        <v>CZK</v>
      </c>
    </row>
    <row r="26" spans="1:10" ht="23.25" customHeight="1" x14ac:dyDescent="0.2">
      <c r="A26" s="3">
        <f>(A25-INT(A25))*100</f>
        <v>0</v>
      </c>
      <c r="B26" s="45" t="s">
        <v>15</v>
      </c>
      <c r="C26" s="21"/>
      <c r="D26" s="17"/>
      <c r="E26" s="40">
        <f>SazbaDPH2</f>
        <v>21</v>
      </c>
      <c r="F26" s="41" t="s">
        <v>0</v>
      </c>
      <c r="G26" s="205">
        <f>IF(A26&gt;50, ROUNDUP(A25, 0), ROUNDDOWN(A25, 0))</f>
        <v>0</v>
      </c>
      <c r="H26" s="206"/>
      <c r="I26" s="206"/>
      <c r="J26" s="52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4" t="s">
        <v>4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59" t="str">
        <f t="shared" si="0"/>
        <v>CZK</v>
      </c>
    </row>
    <row r="28" spans="1:10" ht="27.75" hidden="1" customHeight="1" thickBot="1" x14ac:dyDescent="0.25">
      <c r="A28" s="3"/>
      <c r="B28" s="117" t="s">
        <v>23</v>
      </c>
      <c r="C28" s="118"/>
      <c r="D28" s="118"/>
      <c r="E28" s="119"/>
      <c r="F28" s="120"/>
      <c r="G28" s="235">
        <f>ZakladDPHSniVypocet+ZakladDPHZaklVypocet</f>
        <v>0</v>
      </c>
      <c r="H28" s="235"/>
      <c r="I28" s="235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35</v>
      </c>
      <c r="C29" s="122"/>
      <c r="D29" s="122"/>
      <c r="E29" s="122"/>
      <c r="F29" s="122"/>
      <c r="G29" s="234">
        <f>IF(A29&gt;50, ROUNDUP(A27, 0), ROUNDDOWN(A27, 0))</f>
        <v>0</v>
      </c>
      <c r="H29" s="234"/>
      <c r="I29" s="234"/>
      <c r="J29" s="123" t="s">
        <v>62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43229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36" t="s">
        <v>43</v>
      </c>
      <c r="E34" s="237"/>
      <c r="F34" s="29"/>
      <c r="G34" s="236"/>
      <c r="H34" s="237"/>
      <c r="I34" s="237"/>
      <c r="J34" s="35"/>
    </row>
    <row r="35" spans="1:10" ht="12.75" customHeight="1" x14ac:dyDescent="0.2">
      <c r="A35" s="3"/>
      <c r="B35" s="3"/>
      <c r="C35" s="4"/>
      <c r="D35" s="228" t="s">
        <v>2</v>
      </c>
      <c r="E35" s="228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52</v>
      </c>
      <c r="C39" s="198"/>
      <c r="D39" s="199"/>
      <c r="E39" s="199"/>
      <c r="F39" s="104">
        <f>'280 001 Pol'!AE393+'280 002 Pol'!AE31+'280 003 Pol'!AE11</f>
        <v>0</v>
      </c>
      <c r="G39" s="105">
        <f>'280 001 Pol'!AF393+'280 002 Pol'!AF31+'280 003 Pol'!AF11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">
      <c r="A40" s="93">
        <v>2</v>
      </c>
      <c r="B40" s="108" t="s">
        <v>53</v>
      </c>
      <c r="C40" s="200" t="s">
        <v>54</v>
      </c>
      <c r="D40" s="201"/>
      <c r="E40" s="201"/>
      <c r="F40" s="109">
        <f>'280 001 Pol'!AE393+'280 002 Pol'!AE31+'280 003 Pol'!AE11</f>
        <v>0</v>
      </c>
      <c r="G40" s="110">
        <f>'280 001 Pol'!AF393+'280 002 Pol'!AF31+'280 003 Pol'!AF11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">
      <c r="A41" s="93">
        <v>3</v>
      </c>
      <c r="B41" s="112" t="s">
        <v>55</v>
      </c>
      <c r="C41" s="198" t="s">
        <v>56</v>
      </c>
      <c r="D41" s="199"/>
      <c r="E41" s="199"/>
      <c r="F41" s="113">
        <f>'280 001 Pol'!AE393</f>
        <v>0</v>
      </c>
      <c r="G41" s="106">
        <f>'280 001 Pol'!AF393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3">
        <v>3</v>
      </c>
      <c r="B42" s="112" t="s">
        <v>57</v>
      </c>
      <c r="C42" s="198" t="s">
        <v>58</v>
      </c>
      <c r="D42" s="199"/>
      <c r="E42" s="199"/>
      <c r="F42" s="113">
        <f>'280 002 Pol'!AE31</f>
        <v>0</v>
      </c>
      <c r="G42" s="106">
        <f>'280 002 Pol'!AF31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">
      <c r="A43" s="93">
        <v>3</v>
      </c>
      <c r="B43" s="112" t="s">
        <v>59</v>
      </c>
      <c r="C43" s="198" t="s">
        <v>60</v>
      </c>
      <c r="D43" s="199"/>
      <c r="E43" s="199"/>
      <c r="F43" s="113">
        <f>'280 003 Pol'!AE11</f>
        <v>0</v>
      </c>
      <c r="G43" s="106">
        <f>'280 003 Pol'!AF11</f>
        <v>0</v>
      </c>
      <c r="H43" s="106">
        <f>(F43*SazbaDPH1/100)+(G43*SazbaDPH2/100)</f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">
      <c r="A44" s="93"/>
      <c r="B44" s="195" t="s">
        <v>61</v>
      </c>
      <c r="C44" s="196"/>
      <c r="D44" s="196"/>
      <c r="E44" s="197"/>
      <c r="F44" s="114">
        <f>SUMIF(A39:A43,"=1",F39:F43)</f>
        <v>0</v>
      </c>
      <c r="G44" s="115">
        <f>SUMIF(A39:A43,"=1",G39:G43)</f>
        <v>0</v>
      </c>
      <c r="H44" s="115">
        <f>SUMIF(A39:A43,"=1",H39:H43)</f>
        <v>0</v>
      </c>
      <c r="I44" s="115">
        <f>SUMIF(A39:A43,"=1",I39:I43)</f>
        <v>0</v>
      </c>
      <c r="J44" s="116">
        <f>SUMIF(A39:A43,"=1",J39:J43)</f>
        <v>0</v>
      </c>
    </row>
    <row r="48" spans="1:10" ht="15.75" x14ac:dyDescent="0.25">
      <c r="B48" s="124" t="s">
        <v>63</v>
      </c>
    </row>
    <row r="50" spans="1:10" ht="25.5" customHeight="1" x14ac:dyDescent="0.2">
      <c r="A50" s="125"/>
      <c r="B50" s="128" t="s">
        <v>17</v>
      </c>
      <c r="C50" s="128" t="s">
        <v>5</v>
      </c>
      <c r="D50" s="129"/>
      <c r="E50" s="129"/>
      <c r="F50" s="130" t="s">
        <v>64</v>
      </c>
      <c r="G50" s="130"/>
      <c r="H50" s="130"/>
      <c r="I50" s="130" t="s">
        <v>29</v>
      </c>
      <c r="J50" s="130" t="s">
        <v>0</v>
      </c>
    </row>
    <row r="51" spans="1:10" ht="25.5" customHeight="1" x14ac:dyDescent="0.2">
      <c r="A51" s="126"/>
      <c r="B51" s="131" t="s">
        <v>65</v>
      </c>
      <c r="C51" s="193" t="s">
        <v>66</v>
      </c>
      <c r="D51" s="194"/>
      <c r="E51" s="194"/>
      <c r="F51" s="136" t="s">
        <v>24</v>
      </c>
      <c r="G51" s="137"/>
      <c r="H51" s="137"/>
      <c r="I51" s="137">
        <f>'280 001 Pol'!G8</f>
        <v>0</v>
      </c>
      <c r="J51" s="134" t="str">
        <f>IF(I80=0,"",I51/I80*100)</f>
        <v/>
      </c>
    </row>
    <row r="52" spans="1:10" ht="25.5" customHeight="1" x14ac:dyDescent="0.2">
      <c r="A52" s="126"/>
      <c r="B52" s="131" t="s">
        <v>67</v>
      </c>
      <c r="C52" s="193" t="s">
        <v>68</v>
      </c>
      <c r="D52" s="194"/>
      <c r="E52" s="194"/>
      <c r="F52" s="136" t="s">
        <v>24</v>
      </c>
      <c r="G52" s="137"/>
      <c r="H52" s="137"/>
      <c r="I52" s="137">
        <f>'280 001 Pol'!G11</f>
        <v>0</v>
      </c>
      <c r="J52" s="134" t="str">
        <f>IF(I80=0,"",I52/I80*100)</f>
        <v/>
      </c>
    </row>
    <row r="53" spans="1:10" ht="25.5" customHeight="1" x14ac:dyDescent="0.2">
      <c r="A53" s="126"/>
      <c r="B53" s="131" t="s">
        <v>69</v>
      </c>
      <c r="C53" s="193" t="s">
        <v>70</v>
      </c>
      <c r="D53" s="194"/>
      <c r="E53" s="194"/>
      <c r="F53" s="136" t="s">
        <v>24</v>
      </c>
      <c r="G53" s="137"/>
      <c r="H53" s="137"/>
      <c r="I53" s="137">
        <f>'280 001 Pol'!G35</f>
        <v>0</v>
      </c>
      <c r="J53" s="134" t="str">
        <f>IF(I80=0,"",I53/I80*100)</f>
        <v/>
      </c>
    </row>
    <row r="54" spans="1:10" ht="25.5" customHeight="1" x14ac:dyDescent="0.2">
      <c r="A54" s="126"/>
      <c r="B54" s="131" t="s">
        <v>71</v>
      </c>
      <c r="C54" s="193" t="s">
        <v>72</v>
      </c>
      <c r="D54" s="194"/>
      <c r="E54" s="194"/>
      <c r="F54" s="136" t="s">
        <v>24</v>
      </c>
      <c r="G54" s="137"/>
      <c r="H54" s="137"/>
      <c r="I54" s="137">
        <f>'280 001 Pol'!G70</f>
        <v>0</v>
      </c>
      <c r="J54" s="134" t="str">
        <f>IF(I80=0,"",I54/I80*100)</f>
        <v/>
      </c>
    </row>
    <row r="55" spans="1:10" ht="25.5" customHeight="1" x14ac:dyDescent="0.2">
      <c r="A55" s="126"/>
      <c r="B55" s="131" t="s">
        <v>73</v>
      </c>
      <c r="C55" s="193" t="s">
        <v>74</v>
      </c>
      <c r="D55" s="194"/>
      <c r="E55" s="194"/>
      <c r="F55" s="136" t="s">
        <v>24</v>
      </c>
      <c r="G55" s="137"/>
      <c r="H55" s="137"/>
      <c r="I55" s="137">
        <f>'280 001 Pol'!G99</f>
        <v>0</v>
      </c>
      <c r="J55" s="134" t="str">
        <f>IF(I80=0,"",I55/I80*100)</f>
        <v/>
      </c>
    </row>
    <row r="56" spans="1:10" ht="25.5" customHeight="1" x14ac:dyDescent="0.2">
      <c r="A56" s="126"/>
      <c r="B56" s="131" t="s">
        <v>75</v>
      </c>
      <c r="C56" s="193" t="s">
        <v>76</v>
      </c>
      <c r="D56" s="194"/>
      <c r="E56" s="194"/>
      <c r="F56" s="136" t="s">
        <v>24</v>
      </c>
      <c r="G56" s="137"/>
      <c r="H56" s="137"/>
      <c r="I56" s="137">
        <f>'280 001 Pol'!G106</f>
        <v>0</v>
      </c>
      <c r="J56" s="134" t="str">
        <f>IF(I80=0,"",I56/I80*100)</f>
        <v/>
      </c>
    </row>
    <row r="57" spans="1:10" ht="25.5" customHeight="1" x14ac:dyDescent="0.2">
      <c r="A57" s="126"/>
      <c r="B57" s="131" t="s">
        <v>77</v>
      </c>
      <c r="C57" s="193" t="s">
        <v>78</v>
      </c>
      <c r="D57" s="194"/>
      <c r="E57" s="194"/>
      <c r="F57" s="136" t="s">
        <v>24</v>
      </c>
      <c r="G57" s="137"/>
      <c r="H57" s="137"/>
      <c r="I57" s="137">
        <f>'280 001 Pol'!G115</f>
        <v>0</v>
      </c>
      <c r="J57" s="134" t="str">
        <f>IF(I80=0,"",I57/I80*100)</f>
        <v/>
      </c>
    </row>
    <row r="58" spans="1:10" ht="25.5" customHeight="1" x14ac:dyDescent="0.2">
      <c r="A58" s="126"/>
      <c r="B58" s="131" t="s">
        <v>79</v>
      </c>
      <c r="C58" s="193" t="s">
        <v>80</v>
      </c>
      <c r="D58" s="194"/>
      <c r="E58" s="194"/>
      <c r="F58" s="136" t="s">
        <v>24</v>
      </c>
      <c r="G58" s="137"/>
      <c r="H58" s="137"/>
      <c r="I58" s="137">
        <f>'280 001 Pol'!G131</f>
        <v>0</v>
      </c>
      <c r="J58" s="134" t="str">
        <f>IF(I80=0,"",I58/I80*100)</f>
        <v/>
      </c>
    </row>
    <row r="59" spans="1:10" ht="25.5" customHeight="1" x14ac:dyDescent="0.2">
      <c r="A59" s="126"/>
      <c r="B59" s="131" t="s">
        <v>81</v>
      </c>
      <c r="C59" s="193" t="s">
        <v>82</v>
      </c>
      <c r="D59" s="194"/>
      <c r="E59" s="194"/>
      <c r="F59" s="136" t="s">
        <v>24</v>
      </c>
      <c r="G59" s="137"/>
      <c r="H59" s="137"/>
      <c r="I59" s="137">
        <f>'280 001 Pol'!G160</f>
        <v>0</v>
      </c>
      <c r="J59" s="134" t="str">
        <f>IF(I80=0,"",I59/I80*100)</f>
        <v/>
      </c>
    </row>
    <row r="60" spans="1:10" ht="25.5" customHeight="1" x14ac:dyDescent="0.2">
      <c r="A60" s="126"/>
      <c r="B60" s="131" t="s">
        <v>83</v>
      </c>
      <c r="C60" s="193" t="s">
        <v>84</v>
      </c>
      <c r="D60" s="194"/>
      <c r="E60" s="194"/>
      <c r="F60" s="136" t="s">
        <v>24</v>
      </c>
      <c r="G60" s="137"/>
      <c r="H60" s="137"/>
      <c r="I60" s="137">
        <f>'280 001 Pol'!G169</f>
        <v>0</v>
      </c>
      <c r="J60" s="134" t="str">
        <f>IF(I80=0,"",I60/I80*100)</f>
        <v/>
      </c>
    </row>
    <row r="61" spans="1:10" ht="25.5" customHeight="1" x14ac:dyDescent="0.2">
      <c r="A61" s="126"/>
      <c r="B61" s="131" t="s">
        <v>85</v>
      </c>
      <c r="C61" s="193" t="s">
        <v>86</v>
      </c>
      <c r="D61" s="194"/>
      <c r="E61" s="194"/>
      <c r="F61" s="136" t="s">
        <v>24</v>
      </c>
      <c r="G61" s="137"/>
      <c r="H61" s="137"/>
      <c r="I61" s="137">
        <f>'280 001 Pol'!G206</f>
        <v>0</v>
      </c>
      <c r="J61" s="134" t="str">
        <f>IF(I80=0,"",I61/I80*100)</f>
        <v/>
      </c>
    </row>
    <row r="62" spans="1:10" ht="25.5" customHeight="1" x14ac:dyDescent="0.2">
      <c r="A62" s="126"/>
      <c r="B62" s="131" t="s">
        <v>87</v>
      </c>
      <c r="C62" s="193" t="s">
        <v>88</v>
      </c>
      <c r="D62" s="194"/>
      <c r="E62" s="194"/>
      <c r="F62" s="136" t="s">
        <v>24</v>
      </c>
      <c r="G62" s="137"/>
      <c r="H62" s="137"/>
      <c r="I62" s="137">
        <f>'280 001 Pol'!G218</f>
        <v>0</v>
      </c>
      <c r="J62" s="134" t="str">
        <f>IF(I80=0,"",I62/I80*100)</f>
        <v/>
      </c>
    </row>
    <row r="63" spans="1:10" ht="25.5" customHeight="1" x14ac:dyDescent="0.2">
      <c r="A63" s="126"/>
      <c r="B63" s="131" t="s">
        <v>89</v>
      </c>
      <c r="C63" s="193" t="s">
        <v>90</v>
      </c>
      <c r="D63" s="194"/>
      <c r="E63" s="194"/>
      <c r="F63" s="136" t="s">
        <v>24</v>
      </c>
      <c r="G63" s="137"/>
      <c r="H63" s="137"/>
      <c r="I63" s="137">
        <f>'280 001 Pol'!G222</f>
        <v>0</v>
      </c>
      <c r="J63" s="134" t="str">
        <f>IF(I80=0,"",I63/I80*100)</f>
        <v/>
      </c>
    </row>
    <row r="64" spans="1:10" ht="25.5" customHeight="1" x14ac:dyDescent="0.2">
      <c r="A64" s="126"/>
      <c r="B64" s="131" t="s">
        <v>91</v>
      </c>
      <c r="C64" s="193" t="s">
        <v>92</v>
      </c>
      <c r="D64" s="194"/>
      <c r="E64" s="194"/>
      <c r="F64" s="136" t="s">
        <v>24</v>
      </c>
      <c r="G64" s="137"/>
      <c r="H64" s="137"/>
      <c r="I64" s="137">
        <f>'280 001 Pol'!G258</f>
        <v>0</v>
      </c>
      <c r="J64" s="134" t="str">
        <f>IF(I80=0,"",I64/I80*100)</f>
        <v/>
      </c>
    </row>
    <row r="65" spans="1:10" ht="25.5" customHeight="1" x14ac:dyDescent="0.2">
      <c r="A65" s="126"/>
      <c r="B65" s="131" t="s">
        <v>93</v>
      </c>
      <c r="C65" s="193" t="s">
        <v>94</v>
      </c>
      <c r="D65" s="194"/>
      <c r="E65" s="194"/>
      <c r="F65" s="136" t="s">
        <v>24</v>
      </c>
      <c r="G65" s="137"/>
      <c r="H65" s="137"/>
      <c r="I65" s="137">
        <f>'280 001 Pol'!G282</f>
        <v>0</v>
      </c>
      <c r="J65" s="134" t="str">
        <f>IF(I80=0,"",I65/I80*100)</f>
        <v/>
      </c>
    </row>
    <row r="66" spans="1:10" ht="25.5" customHeight="1" x14ac:dyDescent="0.2">
      <c r="A66" s="126"/>
      <c r="B66" s="131" t="s">
        <v>95</v>
      </c>
      <c r="C66" s="193" t="s">
        <v>96</v>
      </c>
      <c r="D66" s="194"/>
      <c r="E66" s="194"/>
      <c r="F66" s="136" t="s">
        <v>25</v>
      </c>
      <c r="G66" s="137"/>
      <c r="H66" s="137"/>
      <c r="I66" s="137">
        <f>'280 001 Pol'!G285</f>
        <v>0</v>
      </c>
      <c r="J66" s="134" t="str">
        <f>IF(I80=0,"",I66/I80*100)</f>
        <v/>
      </c>
    </row>
    <row r="67" spans="1:10" ht="25.5" customHeight="1" x14ac:dyDescent="0.2">
      <c r="A67" s="126"/>
      <c r="B67" s="131" t="s">
        <v>97</v>
      </c>
      <c r="C67" s="193" t="s">
        <v>98</v>
      </c>
      <c r="D67" s="194"/>
      <c r="E67" s="194"/>
      <c r="F67" s="136" t="s">
        <v>25</v>
      </c>
      <c r="G67" s="137"/>
      <c r="H67" s="137"/>
      <c r="I67" s="137">
        <f>'280 001 Pol'!G302</f>
        <v>0</v>
      </c>
      <c r="J67" s="134" t="str">
        <f>IF(I80=0,"",I67/I80*100)</f>
        <v/>
      </c>
    </row>
    <row r="68" spans="1:10" ht="25.5" customHeight="1" x14ac:dyDescent="0.2">
      <c r="A68" s="126"/>
      <c r="B68" s="131" t="s">
        <v>99</v>
      </c>
      <c r="C68" s="193" t="s">
        <v>100</v>
      </c>
      <c r="D68" s="194"/>
      <c r="E68" s="194"/>
      <c r="F68" s="136" t="s">
        <v>25</v>
      </c>
      <c r="G68" s="137"/>
      <c r="H68" s="137"/>
      <c r="I68" s="137">
        <f>'280 001 Pol'!G314</f>
        <v>0</v>
      </c>
      <c r="J68" s="134" t="str">
        <f>IF(I80=0,"",I68/I80*100)</f>
        <v/>
      </c>
    </row>
    <row r="69" spans="1:10" ht="25.5" customHeight="1" x14ac:dyDescent="0.2">
      <c r="A69" s="126"/>
      <c r="B69" s="131" t="s">
        <v>101</v>
      </c>
      <c r="C69" s="193" t="s">
        <v>102</v>
      </c>
      <c r="D69" s="194"/>
      <c r="E69" s="194"/>
      <c r="F69" s="136" t="s">
        <v>25</v>
      </c>
      <c r="G69" s="137"/>
      <c r="H69" s="137"/>
      <c r="I69" s="137">
        <f>'280 001 Pol'!G316</f>
        <v>0</v>
      </c>
      <c r="J69" s="134" t="str">
        <f>IF(I80=0,"",I69/I80*100)</f>
        <v/>
      </c>
    </row>
    <row r="70" spans="1:10" ht="25.5" customHeight="1" x14ac:dyDescent="0.2">
      <c r="A70" s="126"/>
      <c r="B70" s="131" t="s">
        <v>103</v>
      </c>
      <c r="C70" s="193" t="s">
        <v>104</v>
      </c>
      <c r="D70" s="194"/>
      <c r="E70" s="194"/>
      <c r="F70" s="136" t="s">
        <v>25</v>
      </c>
      <c r="G70" s="137"/>
      <c r="H70" s="137"/>
      <c r="I70" s="137">
        <f>'280 001 Pol'!G327</f>
        <v>0</v>
      </c>
      <c r="J70" s="134" t="str">
        <f>IF(I80=0,"",I70/I80*100)</f>
        <v/>
      </c>
    </row>
    <row r="71" spans="1:10" ht="25.5" customHeight="1" x14ac:dyDescent="0.2">
      <c r="A71" s="126"/>
      <c r="B71" s="131" t="s">
        <v>105</v>
      </c>
      <c r="C71" s="193" t="s">
        <v>106</v>
      </c>
      <c r="D71" s="194"/>
      <c r="E71" s="194"/>
      <c r="F71" s="136" t="s">
        <v>25</v>
      </c>
      <c r="G71" s="137"/>
      <c r="H71" s="137"/>
      <c r="I71" s="137">
        <f>'280 001 Pol'!G334</f>
        <v>0</v>
      </c>
      <c r="J71" s="134" t="str">
        <f>IF(I80=0,"",I71/I80*100)</f>
        <v/>
      </c>
    </row>
    <row r="72" spans="1:10" ht="25.5" customHeight="1" x14ac:dyDescent="0.2">
      <c r="A72" s="126"/>
      <c r="B72" s="131" t="s">
        <v>107</v>
      </c>
      <c r="C72" s="193" t="s">
        <v>108</v>
      </c>
      <c r="D72" s="194"/>
      <c r="E72" s="194"/>
      <c r="F72" s="136" t="s">
        <v>25</v>
      </c>
      <c r="G72" s="137"/>
      <c r="H72" s="137"/>
      <c r="I72" s="137">
        <f>'280 001 Pol'!G359</f>
        <v>0</v>
      </c>
      <c r="J72" s="134" t="str">
        <f>IF(I80=0,"",I72/I80*100)</f>
        <v/>
      </c>
    </row>
    <row r="73" spans="1:10" ht="25.5" customHeight="1" x14ac:dyDescent="0.2">
      <c r="A73" s="126"/>
      <c r="B73" s="131" t="s">
        <v>109</v>
      </c>
      <c r="C73" s="193" t="s">
        <v>110</v>
      </c>
      <c r="D73" s="194"/>
      <c r="E73" s="194"/>
      <c r="F73" s="136" t="s">
        <v>25</v>
      </c>
      <c r="G73" s="137"/>
      <c r="H73" s="137"/>
      <c r="I73" s="137">
        <f>'280 001 Pol'!G362</f>
        <v>0</v>
      </c>
      <c r="J73" s="134" t="str">
        <f>IF(I80=0,"",I73/I80*100)</f>
        <v/>
      </c>
    </row>
    <row r="74" spans="1:10" ht="25.5" customHeight="1" x14ac:dyDescent="0.2">
      <c r="A74" s="126"/>
      <c r="B74" s="131" t="s">
        <v>111</v>
      </c>
      <c r="C74" s="193" t="s">
        <v>112</v>
      </c>
      <c r="D74" s="194"/>
      <c r="E74" s="194"/>
      <c r="F74" s="136" t="s">
        <v>25</v>
      </c>
      <c r="G74" s="137"/>
      <c r="H74" s="137"/>
      <c r="I74" s="137">
        <f>'280 001 Pol'!G369</f>
        <v>0</v>
      </c>
      <c r="J74" s="134" t="str">
        <f>IF(I80=0,"",I74/I80*100)</f>
        <v/>
      </c>
    </row>
    <row r="75" spans="1:10" ht="25.5" customHeight="1" x14ac:dyDescent="0.2">
      <c r="A75" s="126"/>
      <c r="B75" s="131" t="s">
        <v>113</v>
      </c>
      <c r="C75" s="193" t="s">
        <v>114</v>
      </c>
      <c r="D75" s="194"/>
      <c r="E75" s="194"/>
      <c r="F75" s="136" t="s">
        <v>26</v>
      </c>
      <c r="G75" s="137"/>
      <c r="H75" s="137"/>
      <c r="I75" s="137">
        <f>'280 001 Pol'!G375</f>
        <v>0</v>
      </c>
      <c r="J75" s="134" t="str">
        <f>IF(I80=0,"",I75/I80*100)</f>
        <v/>
      </c>
    </row>
    <row r="76" spans="1:10" ht="25.5" customHeight="1" x14ac:dyDescent="0.2">
      <c r="A76" s="126"/>
      <c r="B76" s="131" t="s">
        <v>115</v>
      </c>
      <c r="C76" s="193" t="s">
        <v>116</v>
      </c>
      <c r="D76" s="194"/>
      <c r="E76" s="194"/>
      <c r="F76" s="136" t="s">
        <v>26</v>
      </c>
      <c r="G76" s="137"/>
      <c r="H76" s="137"/>
      <c r="I76" s="137">
        <f>'280 003 Pol'!G8</f>
        <v>0</v>
      </c>
      <c r="J76" s="134" t="str">
        <f>IF(I80=0,"",I76/I80*100)</f>
        <v/>
      </c>
    </row>
    <row r="77" spans="1:10" ht="25.5" customHeight="1" x14ac:dyDescent="0.2">
      <c r="A77" s="126"/>
      <c r="B77" s="131" t="s">
        <v>117</v>
      </c>
      <c r="C77" s="193" t="s">
        <v>118</v>
      </c>
      <c r="D77" s="194"/>
      <c r="E77" s="194"/>
      <c r="F77" s="136" t="s">
        <v>26</v>
      </c>
      <c r="G77" s="137"/>
      <c r="H77" s="137"/>
      <c r="I77" s="137">
        <f>'280 002 Pol'!G8</f>
        <v>0</v>
      </c>
      <c r="J77" s="134" t="str">
        <f>IF(I80=0,"",I77/I80*100)</f>
        <v/>
      </c>
    </row>
    <row r="78" spans="1:10" ht="25.5" customHeight="1" x14ac:dyDescent="0.2">
      <c r="A78" s="126"/>
      <c r="B78" s="131" t="s">
        <v>119</v>
      </c>
      <c r="C78" s="193" t="s">
        <v>120</v>
      </c>
      <c r="D78" s="194"/>
      <c r="E78" s="194"/>
      <c r="F78" s="136" t="s">
        <v>121</v>
      </c>
      <c r="G78" s="137"/>
      <c r="H78" s="137"/>
      <c r="I78" s="137">
        <f>'280 001 Pol'!G380</f>
        <v>0</v>
      </c>
      <c r="J78" s="134" t="str">
        <f>IF(I80=0,"",I78/I80*100)</f>
        <v/>
      </c>
    </row>
    <row r="79" spans="1:10" ht="25.5" customHeight="1" x14ac:dyDescent="0.2">
      <c r="A79" s="126"/>
      <c r="B79" s="131" t="s">
        <v>122</v>
      </c>
      <c r="C79" s="193" t="s">
        <v>27</v>
      </c>
      <c r="D79" s="194"/>
      <c r="E79" s="194"/>
      <c r="F79" s="136" t="s">
        <v>122</v>
      </c>
      <c r="G79" s="137"/>
      <c r="H79" s="137"/>
      <c r="I79" s="137">
        <f>'280 001 Pol'!G388</f>
        <v>0</v>
      </c>
      <c r="J79" s="134" t="str">
        <f>IF(I80=0,"",I79/I80*100)</f>
        <v/>
      </c>
    </row>
    <row r="80" spans="1:10" ht="25.5" customHeight="1" x14ac:dyDescent="0.2">
      <c r="A80" s="127"/>
      <c r="B80" s="132" t="s">
        <v>1</v>
      </c>
      <c r="C80" s="132"/>
      <c r="D80" s="133"/>
      <c r="E80" s="133"/>
      <c r="F80" s="138"/>
      <c r="G80" s="139"/>
      <c r="H80" s="139"/>
      <c r="I80" s="139">
        <f>SUM(I51:I79)</f>
        <v>0</v>
      </c>
      <c r="J80" s="135">
        <f>SUM(J51:J79)</f>
        <v>0</v>
      </c>
    </row>
    <row r="81" spans="6:10" x14ac:dyDescent="0.2">
      <c r="F81" s="91"/>
      <c r="G81" s="90"/>
      <c r="H81" s="91"/>
      <c r="I81" s="90"/>
      <c r="J81" s="92"/>
    </row>
    <row r="82" spans="6:10" x14ac:dyDescent="0.2">
      <c r="F82" s="91"/>
      <c r="G82" s="90"/>
      <c r="H82" s="91"/>
      <c r="I82" s="90"/>
      <c r="J82" s="92"/>
    </row>
    <row r="83" spans="6:10" x14ac:dyDescent="0.2">
      <c r="F83" s="91"/>
      <c r="G83" s="90"/>
      <c r="H83" s="91"/>
      <c r="I83" s="90"/>
      <c r="J83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4" t="s">
        <v>7</v>
      </c>
      <c r="B2" s="73"/>
      <c r="C2" s="240"/>
      <c r="D2" s="240"/>
      <c r="E2" s="240"/>
      <c r="F2" s="240"/>
      <c r="G2" s="241"/>
    </row>
    <row r="3" spans="1:7" ht="24.95" customHeight="1" x14ac:dyDescent="0.2">
      <c r="A3" s="74" t="s">
        <v>8</v>
      </c>
      <c r="B3" s="73"/>
      <c r="C3" s="240"/>
      <c r="D3" s="240"/>
      <c r="E3" s="240"/>
      <c r="F3" s="240"/>
      <c r="G3" s="241"/>
    </row>
    <row r="4" spans="1:7" ht="24.95" customHeight="1" x14ac:dyDescent="0.2">
      <c r="A4" s="74" t="s">
        <v>9</v>
      </c>
      <c r="B4" s="73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20D57-9A8A-4AF8-A95C-62A6AABB6813}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124</v>
      </c>
      <c r="B1" s="250"/>
      <c r="C1" s="250"/>
      <c r="D1" s="250"/>
      <c r="E1" s="250"/>
      <c r="F1" s="250"/>
      <c r="G1" s="250"/>
      <c r="AG1" t="s">
        <v>125</v>
      </c>
    </row>
    <row r="2" spans="1:60" ht="24.95" customHeight="1" x14ac:dyDescent="0.2">
      <c r="A2" s="142" t="s">
        <v>7</v>
      </c>
      <c r="B2" s="73" t="s">
        <v>44</v>
      </c>
      <c r="C2" s="251" t="s">
        <v>45</v>
      </c>
      <c r="D2" s="252"/>
      <c r="E2" s="252"/>
      <c r="F2" s="252"/>
      <c r="G2" s="253"/>
      <c r="AG2" t="s">
        <v>126</v>
      </c>
    </row>
    <row r="3" spans="1:60" ht="24.95" customHeight="1" x14ac:dyDescent="0.2">
      <c r="A3" s="142" t="s">
        <v>8</v>
      </c>
      <c r="B3" s="73" t="s">
        <v>53</v>
      </c>
      <c r="C3" s="251" t="s">
        <v>54</v>
      </c>
      <c r="D3" s="252"/>
      <c r="E3" s="252"/>
      <c r="F3" s="252"/>
      <c r="G3" s="253"/>
      <c r="AC3" s="89" t="s">
        <v>126</v>
      </c>
      <c r="AG3" t="s">
        <v>127</v>
      </c>
    </row>
    <row r="4" spans="1:60" ht="24.95" customHeight="1" x14ac:dyDescent="0.2">
      <c r="A4" s="143" t="s">
        <v>9</v>
      </c>
      <c r="B4" s="144" t="s">
        <v>55</v>
      </c>
      <c r="C4" s="254" t="s">
        <v>56</v>
      </c>
      <c r="D4" s="255"/>
      <c r="E4" s="255"/>
      <c r="F4" s="255"/>
      <c r="G4" s="256"/>
      <c r="AG4" t="s">
        <v>128</v>
      </c>
    </row>
    <row r="5" spans="1:60" x14ac:dyDescent="0.2">
      <c r="D5" s="141"/>
    </row>
    <row r="6" spans="1:60" ht="38.25" x14ac:dyDescent="0.2">
      <c r="A6" s="146" t="s">
        <v>129</v>
      </c>
      <c r="B6" s="148" t="s">
        <v>130</v>
      </c>
      <c r="C6" s="148" t="s">
        <v>131</v>
      </c>
      <c r="D6" s="147" t="s">
        <v>132</v>
      </c>
      <c r="E6" s="146" t="s">
        <v>133</v>
      </c>
      <c r="F6" s="145" t="s">
        <v>134</v>
      </c>
      <c r="G6" s="146" t="s">
        <v>29</v>
      </c>
      <c r="H6" s="149" t="s">
        <v>30</v>
      </c>
      <c r="I6" s="149" t="s">
        <v>135</v>
      </c>
      <c r="J6" s="149" t="s">
        <v>31</v>
      </c>
      <c r="K6" s="149" t="s">
        <v>136</v>
      </c>
      <c r="L6" s="149" t="s">
        <v>137</v>
      </c>
      <c r="M6" s="149" t="s">
        <v>138</v>
      </c>
      <c r="N6" s="149" t="s">
        <v>139</v>
      </c>
      <c r="O6" s="149" t="s">
        <v>140</v>
      </c>
      <c r="P6" s="149" t="s">
        <v>141</v>
      </c>
      <c r="Q6" s="149" t="s">
        <v>142</v>
      </c>
      <c r="R6" s="149" t="s">
        <v>143</v>
      </c>
      <c r="S6" s="149" t="s">
        <v>144</v>
      </c>
      <c r="T6" s="149" t="s">
        <v>145</v>
      </c>
      <c r="U6" s="149" t="s">
        <v>146</v>
      </c>
      <c r="V6" s="149" t="s">
        <v>147</v>
      </c>
      <c r="W6" s="149" t="s">
        <v>148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149</v>
      </c>
      <c r="B8" s="164" t="s">
        <v>65</v>
      </c>
      <c r="C8" s="185" t="s">
        <v>66</v>
      </c>
      <c r="D8" s="165"/>
      <c r="E8" s="166"/>
      <c r="F8" s="167"/>
      <c r="G8" s="167">
        <f>SUMIF(AG9:AG10,"&lt;&gt;NOR",G9:G10)</f>
        <v>0</v>
      </c>
      <c r="H8" s="167"/>
      <c r="I8" s="167">
        <f>SUM(I9:I10)</f>
        <v>0</v>
      </c>
      <c r="J8" s="167"/>
      <c r="K8" s="167">
        <f>SUM(K9:K10)</f>
        <v>0</v>
      </c>
      <c r="L8" s="167"/>
      <c r="M8" s="167">
        <f>SUM(M9:M10)</f>
        <v>0</v>
      </c>
      <c r="N8" s="167"/>
      <c r="O8" s="167">
        <f>SUM(O9:O10)</f>
        <v>0</v>
      </c>
      <c r="P8" s="167"/>
      <c r="Q8" s="167">
        <f>SUM(Q9:Q10)</f>
        <v>0</v>
      </c>
      <c r="R8" s="167"/>
      <c r="S8" s="167"/>
      <c r="T8" s="168"/>
      <c r="U8" s="162"/>
      <c r="V8" s="162">
        <f>SUM(V9:V10)</f>
        <v>8</v>
      </c>
      <c r="W8" s="162"/>
      <c r="AG8" t="s">
        <v>150</v>
      </c>
    </row>
    <row r="9" spans="1:60" outlineLevel="1" x14ac:dyDescent="0.2">
      <c r="A9" s="176">
        <v>1</v>
      </c>
      <c r="B9" s="177" t="s">
        <v>151</v>
      </c>
      <c r="C9" s="186" t="s">
        <v>152</v>
      </c>
      <c r="D9" s="178" t="s">
        <v>153</v>
      </c>
      <c r="E9" s="179">
        <v>1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 t="s">
        <v>154</v>
      </c>
      <c r="T9" s="182" t="s">
        <v>155</v>
      </c>
      <c r="U9" s="159">
        <v>8</v>
      </c>
      <c r="V9" s="159">
        <f>ROUND(E9*U9,2)</f>
        <v>8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156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6">
        <v>2</v>
      </c>
      <c r="B10" s="177" t="s">
        <v>157</v>
      </c>
      <c r="C10" s="186" t="s">
        <v>158</v>
      </c>
      <c r="D10" s="178" t="s">
        <v>153</v>
      </c>
      <c r="E10" s="179">
        <v>1</v>
      </c>
      <c r="F10" s="180"/>
      <c r="G10" s="181">
        <f>ROUND(E10*F10,2)</f>
        <v>0</v>
      </c>
      <c r="H10" s="180"/>
      <c r="I10" s="181">
        <f>ROUND(E10*H10,2)</f>
        <v>0</v>
      </c>
      <c r="J10" s="180"/>
      <c r="K10" s="181">
        <f>ROUND(E10*J10,2)</f>
        <v>0</v>
      </c>
      <c r="L10" s="181">
        <v>21</v>
      </c>
      <c r="M10" s="181">
        <f>G10*(1+L10/100)</f>
        <v>0</v>
      </c>
      <c r="N10" s="181">
        <v>0</v>
      </c>
      <c r="O10" s="181">
        <f>ROUND(E10*N10,2)</f>
        <v>0</v>
      </c>
      <c r="P10" s="181">
        <v>0</v>
      </c>
      <c r="Q10" s="181">
        <f>ROUND(E10*P10,2)</f>
        <v>0</v>
      </c>
      <c r="R10" s="181"/>
      <c r="S10" s="181" t="s">
        <v>154</v>
      </c>
      <c r="T10" s="182" t="s">
        <v>155</v>
      </c>
      <c r="U10" s="159">
        <v>0</v>
      </c>
      <c r="V10" s="159">
        <f>ROUND(E10*U10,2)</f>
        <v>0</v>
      </c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159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x14ac:dyDescent="0.2">
      <c r="A11" s="163" t="s">
        <v>149</v>
      </c>
      <c r="B11" s="164" t="s">
        <v>67</v>
      </c>
      <c r="C11" s="185" t="s">
        <v>68</v>
      </c>
      <c r="D11" s="165"/>
      <c r="E11" s="166"/>
      <c r="F11" s="167"/>
      <c r="G11" s="167">
        <f>SUMIF(AG12:AG34,"&lt;&gt;NOR",G12:G34)</f>
        <v>0</v>
      </c>
      <c r="H11" s="167"/>
      <c r="I11" s="167">
        <f>SUM(I12:I34)</f>
        <v>0</v>
      </c>
      <c r="J11" s="167"/>
      <c r="K11" s="167">
        <f>SUM(K12:K34)</f>
        <v>0</v>
      </c>
      <c r="L11" s="167"/>
      <c r="M11" s="167">
        <f>SUM(M12:M34)</f>
        <v>0</v>
      </c>
      <c r="N11" s="167"/>
      <c r="O11" s="167">
        <f>SUM(O12:O34)</f>
        <v>1.81</v>
      </c>
      <c r="P11" s="167"/>
      <c r="Q11" s="167">
        <f>SUM(Q12:Q34)</f>
        <v>0</v>
      </c>
      <c r="R11" s="167"/>
      <c r="S11" s="167"/>
      <c r="T11" s="168"/>
      <c r="U11" s="162"/>
      <c r="V11" s="162">
        <f>SUM(V12:V34)</f>
        <v>114.29999999999998</v>
      </c>
      <c r="W11" s="162"/>
      <c r="AG11" t="s">
        <v>150</v>
      </c>
    </row>
    <row r="12" spans="1:60" outlineLevel="1" x14ac:dyDescent="0.2">
      <c r="A12" s="169">
        <v>3</v>
      </c>
      <c r="B12" s="170" t="s">
        <v>160</v>
      </c>
      <c r="C12" s="187" t="s">
        <v>161</v>
      </c>
      <c r="D12" s="171" t="s">
        <v>162</v>
      </c>
      <c r="E12" s="172">
        <v>11.378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</v>
      </c>
      <c r="Q12" s="174">
        <f>ROUND(E12*P12,2)</f>
        <v>0</v>
      </c>
      <c r="R12" s="174" t="s">
        <v>163</v>
      </c>
      <c r="S12" s="174" t="s">
        <v>164</v>
      </c>
      <c r="T12" s="175" t="s">
        <v>165</v>
      </c>
      <c r="U12" s="159">
        <v>3.5330000000000004</v>
      </c>
      <c r="V12" s="159">
        <f>ROUND(E12*U12,2)</f>
        <v>40.200000000000003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159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242" t="s">
        <v>166</v>
      </c>
      <c r="D13" s="243"/>
      <c r="E13" s="243"/>
      <c r="F13" s="243"/>
      <c r="G13" s="243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167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88" t="s">
        <v>168</v>
      </c>
      <c r="D14" s="160"/>
      <c r="E14" s="161">
        <v>11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169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88" t="s">
        <v>170</v>
      </c>
      <c r="D15" s="160"/>
      <c r="E15" s="161">
        <v>0.378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169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69">
        <v>4</v>
      </c>
      <c r="B16" s="170" t="s">
        <v>171</v>
      </c>
      <c r="C16" s="187" t="s">
        <v>172</v>
      </c>
      <c r="D16" s="171" t="s">
        <v>162</v>
      </c>
      <c r="E16" s="172">
        <v>11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4">
        <v>0</v>
      </c>
      <c r="O16" s="174">
        <f>ROUND(E16*N16,2)</f>
        <v>0</v>
      </c>
      <c r="P16" s="174">
        <v>0</v>
      </c>
      <c r="Q16" s="174">
        <f>ROUND(E16*P16,2)</f>
        <v>0</v>
      </c>
      <c r="R16" s="174" t="s">
        <v>163</v>
      </c>
      <c r="S16" s="174" t="s">
        <v>164</v>
      </c>
      <c r="T16" s="175" t="s">
        <v>165</v>
      </c>
      <c r="U16" s="159">
        <v>3.81</v>
      </c>
      <c r="V16" s="159">
        <f>ROUND(E16*U16,2)</f>
        <v>41.91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159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242" t="s">
        <v>173</v>
      </c>
      <c r="D17" s="243"/>
      <c r="E17" s="243"/>
      <c r="F17" s="243"/>
      <c r="G17" s="243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167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83" t="str">
        <f>C17</f>
        <v xml:space="preserve"> bez naložení, avšak s vyprázdněním nádoby na hromady nebo do dopravního prostředku, na každých třeba i započatých 3 m výšky,</v>
      </c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188" t="s">
        <v>168</v>
      </c>
      <c r="D18" s="160"/>
      <c r="E18" s="161">
        <v>11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169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 x14ac:dyDescent="0.2">
      <c r="A19" s="169">
        <v>5</v>
      </c>
      <c r="B19" s="170" t="s">
        <v>174</v>
      </c>
      <c r="C19" s="187" t="s">
        <v>175</v>
      </c>
      <c r="D19" s="171" t="s">
        <v>162</v>
      </c>
      <c r="E19" s="172">
        <v>11.378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0</v>
      </c>
      <c r="O19" s="174">
        <f>ROUND(E19*N19,2)</f>
        <v>0</v>
      </c>
      <c r="P19" s="174">
        <v>0</v>
      </c>
      <c r="Q19" s="174">
        <f>ROUND(E19*P19,2)</f>
        <v>0</v>
      </c>
      <c r="R19" s="174" t="s">
        <v>163</v>
      </c>
      <c r="S19" s="174" t="s">
        <v>164</v>
      </c>
      <c r="T19" s="175" t="s">
        <v>165</v>
      </c>
      <c r="U19" s="159">
        <v>1.1000000000000001E-2</v>
      </c>
      <c r="V19" s="159">
        <f>ROUND(E19*U19,2)</f>
        <v>0.13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159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242" t="s">
        <v>176</v>
      </c>
      <c r="D20" s="243"/>
      <c r="E20" s="243"/>
      <c r="F20" s="243"/>
      <c r="G20" s="243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167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83" t="str">
        <f>C20</f>
        <v>po suchu, bez ohledu na druh dopravního prostředku, bez naložení výkopku, avšak se složením bez rozhrnutí,</v>
      </c>
      <c r="BB20" s="150"/>
      <c r="BC20" s="150"/>
      <c r="BD20" s="150"/>
      <c r="BE20" s="150"/>
      <c r="BF20" s="150"/>
      <c r="BG20" s="150"/>
      <c r="BH20" s="150"/>
    </row>
    <row r="21" spans="1:60" ht="33.75" outlineLevel="1" x14ac:dyDescent="0.2">
      <c r="A21" s="169">
        <v>6</v>
      </c>
      <c r="B21" s="170" t="s">
        <v>177</v>
      </c>
      <c r="C21" s="187" t="s">
        <v>178</v>
      </c>
      <c r="D21" s="171" t="s">
        <v>162</v>
      </c>
      <c r="E21" s="172">
        <v>56.89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4">
        <v>0</v>
      </c>
      <c r="O21" s="174">
        <f>ROUND(E21*N21,2)</f>
        <v>0</v>
      </c>
      <c r="P21" s="174">
        <v>0</v>
      </c>
      <c r="Q21" s="174">
        <f>ROUND(E21*P21,2)</f>
        <v>0</v>
      </c>
      <c r="R21" s="174" t="s">
        <v>163</v>
      </c>
      <c r="S21" s="174" t="s">
        <v>164</v>
      </c>
      <c r="T21" s="175" t="s">
        <v>165</v>
      </c>
      <c r="U21" s="159">
        <v>0</v>
      </c>
      <c r="V21" s="159">
        <f>ROUND(E21*U21,2)</f>
        <v>0</v>
      </c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159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242" t="s">
        <v>176</v>
      </c>
      <c r="D22" s="243"/>
      <c r="E22" s="243"/>
      <c r="F22" s="243"/>
      <c r="G22" s="243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167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83" t="str">
        <f>C22</f>
        <v>po suchu, bez ohledu na druh dopravního prostředku, bez naložení výkopku, avšak se složením bez rozhrnutí,</v>
      </c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88" t="s">
        <v>179</v>
      </c>
      <c r="D23" s="160"/>
      <c r="E23" s="161">
        <v>56.89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169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 x14ac:dyDescent="0.2">
      <c r="A24" s="169">
        <v>7</v>
      </c>
      <c r="B24" s="170" t="s">
        <v>180</v>
      </c>
      <c r="C24" s="187" t="s">
        <v>181</v>
      </c>
      <c r="D24" s="171" t="s">
        <v>162</v>
      </c>
      <c r="E24" s="172">
        <v>11.378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0</v>
      </c>
      <c r="O24" s="174">
        <f>ROUND(E24*N24,2)</f>
        <v>0</v>
      </c>
      <c r="P24" s="174">
        <v>0</v>
      </c>
      <c r="Q24" s="174">
        <f>ROUND(E24*P24,2)</f>
        <v>0</v>
      </c>
      <c r="R24" s="174" t="s">
        <v>163</v>
      </c>
      <c r="S24" s="174" t="s">
        <v>164</v>
      </c>
      <c r="T24" s="175" t="s">
        <v>165</v>
      </c>
      <c r="U24" s="159">
        <v>0.66800000000000004</v>
      </c>
      <c r="V24" s="159">
        <f>ROUND(E24*U24,2)</f>
        <v>7.6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159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242" t="s">
        <v>182</v>
      </c>
      <c r="D25" s="243"/>
      <c r="E25" s="243"/>
      <c r="F25" s="243"/>
      <c r="G25" s="243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167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33.75" outlineLevel="1" x14ac:dyDescent="0.2">
      <c r="A26" s="176">
        <v>8</v>
      </c>
      <c r="B26" s="177" t="s">
        <v>183</v>
      </c>
      <c r="C26" s="186" t="s">
        <v>184</v>
      </c>
      <c r="D26" s="178" t="s">
        <v>162</v>
      </c>
      <c r="E26" s="179">
        <v>11.378</v>
      </c>
      <c r="F26" s="180"/>
      <c r="G26" s="181">
        <f>ROUND(E26*F26,2)</f>
        <v>0</v>
      </c>
      <c r="H26" s="180"/>
      <c r="I26" s="181">
        <f>ROUND(E26*H26,2)</f>
        <v>0</v>
      </c>
      <c r="J26" s="180"/>
      <c r="K26" s="181">
        <f>ROUND(E26*J26,2)</f>
        <v>0</v>
      </c>
      <c r="L26" s="181">
        <v>21</v>
      </c>
      <c r="M26" s="181">
        <f>G26*(1+L26/100)</f>
        <v>0</v>
      </c>
      <c r="N26" s="181">
        <v>0</v>
      </c>
      <c r="O26" s="181">
        <f>ROUND(E26*N26,2)</f>
        <v>0</v>
      </c>
      <c r="P26" s="181">
        <v>0</v>
      </c>
      <c r="Q26" s="181">
        <f>ROUND(E26*P26,2)</f>
        <v>0</v>
      </c>
      <c r="R26" s="181" t="s">
        <v>163</v>
      </c>
      <c r="S26" s="181" t="s">
        <v>164</v>
      </c>
      <c r="T26" s="182" t="s">
        <v>165</v>
      </c>
      <c r="U26" s="159">
        <v>1.9380000000000002</v>
      </c>
      <c r="V26" s="159">
        <f>ROUND(E26*U26,2)</f>
        <v>22.05</v>
      </c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159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 x14ac:dyDescent="0.2">
      <c r="A27" s="176">
        <v>9</v>
      </c>
      <c r="B27" s="177" t="s">
        <v>185</v>
      </c>
      <c r="C27" s="186" t="s">
        <v>186</v>
      </c>
      <c r="D27" s="178" t="s">
        <v>162</v>
      </c>
      <c r="E27" s="179">
        <v>11.378</v>
      </c>
      <c r="F27" s="180"/>
      <c r="G27" s="181">
        <f>ROUND(E27*F27,2)</f>
        <v>0</v>
      </c>
      <c r="H27" s="180"/>
      <c r="I27" s="181">
        <f>ROUND(E27*H27,2)</f>
        <v>0</v>
      </c>
      <c r="J27" s="180"/>
      <c r="K27" s="181">
        <f>ROUND(E27*J27,2)</f>
        <v>0</v>
      </c>
      <c r="L27" s="181">
        <v>21</v>
      </c>
      <c r="M27" s="181">
        <f>G27*(1+L27/100)</f>
        <v>0</v>
      </c>
      <c r="N27" s="181">
        <v>0</v>
      </c>
      <c r="O27" s="181">
        <f>ROUND(E27*N27,2)</f>
        <v>0</v>
      </c>
      <c r="P27" s="181">
        <v>0</v>
      </c>
      <c r="Q27" s="181">
        <f>ROUND(E27*P27,2)</f>
        <v>0</v>
      </c>
      <c r="R27" s="181" t="s">
        <v>163</v>
      </c>
      <c r="S27" s="181" t="s">
        <v>164</v>
      </c>
      <c r="T27" s="182" t="s">
        <v>165</v>
      </c>
      <c r="U27" s="159">
        <v>9.0000000000000011E-3</v>
      </c>
      <c r="V27" s="159">
        <f>ROUND(E27*U27,2)</f>
        <v>0.1</v>
      </c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159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69">
        <v>10</v>
      </c>
      <c r="B28" s="170" t="s">
        <v>187</v>
      </c>
      <c r="C28" s="187" t="s">
        <v>188</v>
      </c>
      <c r="D28" s="171" t="s">
        <v>162</v>
      </c>
      <c r="E28" s="172">
        <v>1.0516000000000001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74">
        <v>0</v>
      </c>
      <c r="O28" s="174">
        <f>ROUND(E28*N28,2)</f>
        <v>0</v>
      </c>
      <c r="P28" s="174">
        <v>0</v>
      </c>
      <c r="Q28" s="174">
        <f>ROUND(E28*P28,2)</f>
        <v>0</v>
      </c>
      <c r="R28" s="174" t="s">
        <v>163</v>
      </c>
      <c r="S28" s="174" t="s">
        <v>164</v>
      </c>
      <c r="T28" s="175" t="s">
        <v>165</v>
      </c>
      <c r="U28" s="159">
        <v>2.1950000000000003</v>
      </c>
      <c r="V28" s="159">
        <f>ROUND(E28*U28,2)</f>
        <v>2.31</v>
      </c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189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57"/>
      <c r="B29" s="158"/>
      <c r="C29" s="242" t="s">
        <v>190</v>
      </c>
      <c r="D29" s="243"/>
      <c r="E29" s="243"/>
      <c r="F29" s="243"/>
      <c r="G29" s="243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167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83" t="str">
        <f>C29</f>
        <v>sypaninou z vhodných hornin tř. 1 - 4 nebo materiálem, uloženým ve vzdálenosti do 30 m od vnějšího kraje objektu, pro jakoukoliv míru zhutnění,</v>
      </c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88" t="s">
        <v>191</v>
      </c>
      <c r="D30" s="160"/>
      <c r="E30" s="161">
        <v>11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169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88" t="s">
        <v>192</v>
      </c>
      <c r="D31" s="160"/>
      <c r="E31" s="161">
        <v>-9.9483999999999995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169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6">
        <v>11</v>
      </c>
      <c r="B32" s="177" t="s">
        <v>193</v>
      </c>
      <c r="C32" s="186" t="s">
        <v>194</v>
      </c>
      <c r="D32" s="178" t="s">
        <v>162</v>
      </c>
      <c r="E32" s="179">
        <v>11.378</v>
      </c>
      <c r="F32" s="180"/>
      <c r="G32" s="181">
        <f>ROUND(E32*F32,2)</f>
        <v>0</v>
      </c>
      <c r="H32" s="180"/>
      <c r="I32" s="181">
        <f>ROUND(E32*H32,2)</f>
        <v>0</v>
      </c>
      <c r="J32" s="180"/>
      <c r="K32" s="181">
        <f>ROUND(E32*J32,2)</f>
        <v>0</v>
      </c>
      <c r="L32" s="181">
        <v>21</v>
      </c>
      <c r="M32" s="181">
        <f>G32*(1+L32/100)</f>
        <v>0</v>
      </c>
      <c r="N32" s="181">
        <v>0</v>
      </c>
      <c r="O32" s="181">
        <f>ROUND(E32*N32,2)</f>
        <v>0</v>
      </c>
      <c r="P32" s="181">
        <v>0</v>
      </c>
      <c r="Q32" s="181">
        <f>ROUND(E32*P32,2)</f>
        <v>0</v>
      </c>
      <c r="R32" s="181" t="s">
        <v>163</v>
      </c>
      <c r="S32" s="181" t="s">
        <v>164</v>
      </c>
      <c r="T32" s="182" t="s">
        <v>165</v>
      </c>
      <c r="U32" s="159">
        <v>0</v>
      </c>
      <c r="V32" s="159">
        <f>ROUND(E32*U32,2)</f>
        <v>0</v>
      </c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159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69">
        <v>12</v>
      </c>
      <c r="B33" s="170" t="s">
        <v>195</v>
      </c>
      <c r="C33" s="187" t="s">
        <v>196</v>
      </c>
      <c r="D33" s="171" t="s">
        <v>197</v>
      </c>
      <c r="E33" s="172">
        <v>1.8056000000000001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1</v>
      </c>
      <c r="O33" s="174">
        <f>ROUND(E33*N33,2)</f>
        <v>1.81</v>
      </c>
      <c r="P33" s="174">
        <v>0</v>
      </c>
      <c r="Q33" s="174">
        <f>ROUND(E33*P33,2)</f>
        <v>0</v>
      </c>
      <c r="R33" s="174" t="s">
        <v>198</v>
      </c>
      <c r="S33" s="174" t="s">
        <v>164</v>
      </c>
      <c r="T33" s="175" t="s">
        <v>165</v>
      </c>
      <c r="U33" s="159">
        <v>0</v>
      </c>
      <c r="V33" s="159">
        <f>ROUND(E33*U33,2)</f>
        <v>0</v>
      </c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199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188" t="s">
        <v>200</v>
      </c>
      <c r="D34" s="160"/>
      <c r="E34" s="161">
        <v>1.8056000000000001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169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163" t="s">
        <v>149</v>
      </c>
      <c r="B35" s="164" t="s">
        <v>69</v>
      </c>
      <c r="C35" s="185" t="s">
        <v>70</v>
      </c>
      <c r="D35" s="165"/>
      <c r="E35" s="166"/>
      <c r="F35" s="167"/>
      <c r="G35" s="167">
        <f>SUMIF(AG36:AG69,"&lt;&gt;NOR",G36:G69)</f>
        <v>0</v>
      </c>
      <c r="H35" s="167"/>
      <c r="I35" s="167">
        <f>SUM(I36:I69)</f>
        <v>0</v>
      </c>
      <c r="J35" s="167"/>
      <c r="K35" s="167">
        <f>SUM(K36:K69)</f>
        <v>0</v>
      </c>
      <c r="L35" s="167"/>
      <c r="M35" s="167">
        <f>SUM(M36:M69)</f>
        <v>0</v>
      </c>
      <c r="N35" s="167"/>
      <c r="O35" s="167">
        <f>SUM(O36:O69)</f>
        <v>5.1899999999999995</v>
      </c>
      <c r="P35" s="167"/>
      <c r="Q35" s="167">
        <f>SUM(Q36:Q69)</f>
        <v>0</v>
      </c>
      <c r="R35" s="167"/>
      <c r="S35" s="167"/>
      <c r="T35" s="168"/>
      <c r="U35" s="162"/>
      <c r="V35" s="162">
        <f>SUM(V36:V69)</f>
        <v>26.17</v>
      </c>
      <c r="W35" s="162"/>
      <c r="AG35" t="s">
        <v>150</v>
      </c>
    </row>
    <row r="36" spans="1:60" ht="22.5" outlineLevel="1" x14ac:dyDescent="0.2">
      <c r="A36" s="169">
        <v>13</v>
      </c>
      <c r="B36" s="170" t="s">
        <v>201</v>
      </c>
      <c r="C36" s="187" t="s">
        <v>202</v>
      </c>
      <c r="D36" s="171" t="s">
        <v>203</v>
      </c>
      <c r="E36" s="172">
        <v>9.2800000000000011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0</v>
      </c>
      <c r="O36" s="174">
        <f>ROUND(E36*N36,2)</f>
        <v>0</v>
      </c>
      <c r="P36" s="174">
        <v>0</v>
      </c>
      <c r="Q36" s="174">
        <f>ROUND(E36*P36,2)</f>
        <v>0</v>
      </c>
      <c r="R36" s="174" t="s">
        <v>163</v>
      </c>
      <c r="S36" s="174" t="s">
        <v>164</v>
      </c>
      <c r="T36" s="175" t="s">
        <v>165</v>
      </c>
      <c r="U36" s="159">
        <v>0.15000000000000002</v>
      </c>
      <c r="V36" s="159">
        <f>ROUND(E36*U36,2)</f>
        <v>1.39</v>
      </c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159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242" t="s">
        <v>204</v>
      </c>
      <c r="D37" s="243"/>
      <c r="E37" s="243"/>
      <c r="F37" s="243"/>
      <c r="G37" s="243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167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83" t="str">
        <f>C37</f>
        <v>z rostlé horniny tř.1 - 4 pod násypy z hornin soudržných do 92% PS a hornin nesoudržných sypkých relativní ulehlosti I(d) do 0,8</v>
      </c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88" t="s">
        <v>205</v>
      </c>
      <c r="D38" s="160"/>
      <c r="E38" s="161">
        <v>5.5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169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88" t="s">
        <v>206</v>
      </c>
      <c r="D39" s="160"/>
      <c r="E39" s="161">
        <v>3.7800000000000002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169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69">
        <v>14</v>
      </c>
      <c r="B40" s="170" t="s">
        <v>207</v>
      </c>
      <c r="C40" s="187" t="s">
        <v>208</v>
      </c>
      <c r="D40" s="171" t="s">
        <v>203</v>
      </c>
      <c r="E40" s="172">
        <v>3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4">
        <v>0</v>
      </c>
      <c r="O40" s="174">
        <f>ROUND(E40*N40,2)</f>
        <v>0</v>
      </c>
      <c r="P40" s="174">
        <v>0</v>
      </c>
      <c r="Q40" s="174">
        <f>ROUND(E40*P40,2)</f>
        <v>0</v>
      </c>
      <c r="R40" s="174"/>
      <c r="S40" s="174" t="s">
        <v>164</v>
      </c>
      <c r="T40" s="175" t="s">
        <v>165</v>
      </c>
      <c r="U40" s="159">
        <v>0.52600000000000002</v>
      </c>
      <c r="V40" s="159">
        <f>ROUND(E40*U40,2)</f>
        <v>1.58</v>
      </c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156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88" t="s">
        <v>209</v>
      </c>
      <c r="D41" s="160"/>
      <c r="E41" s="161">
        <v>3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169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69">
        <v>15</v>
      </c>
      <c r="B42" s="170" t="s">
        <v>210</v>
      </c>
      <c r="C42" s="187" t="s">
        <v>211</v>
      </c>
      <c r="D42" s="171" t="s">
        <v>162</v>
      </c>
      <c r="E42" s="172">
        <v>0.504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4">
        <v>2.5250000000000004</v>
      </c>
      <c r="O42" s="174">
        <f>ROUND(E42*N42,2)</f>
        <v>1.27</v>
      </c>
      <c r="P42" s="174">
        <v>0</v>
      </c>
      <c r="Q42" s="174">
        <f>ROUND(E42*P42,2)</f>
        <v>0</v>
      </c>
      <c r="R42" s="174" t="s">
        <v>212</v>
      </c>
      <c r="S42" s="174" t="s">
        <v>164</v>
      </c>
      <c r="T42" s="175" t="s">
        <v>165</v>
      </c>
      <c r="U42" s="159">
        <v>0.47700000000000004</v>
      </c>
      <c r="V42" s="159">
        <f>ROUND(E42*U42,2)</f>
        <v>0.24</v>
      </c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159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88" t="s">
        <v>213</v>
      </c>
      <c r="D43" s="160"/>
      <c r="E43" s="161">
        <v>0.504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169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69">
        <v>16</v>
      </c>
      <c r="B44" s="170" t="s">
        <v>214</v>
      </c>
      <c r="C44" s="187" t="s">
        <v>215</v>
      </c>
      <c r="D44" s="171" t="s">
        <v>162</v>
      </c>
      <c r="E44" s="172">
        <v>1.4922600000000001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4">
        <v>2.5250000000000004</v>
      </c>
      <c r="O44" s="174">
        <f>ROUND(E44*N44,2)</f>
        <v>3.77</v>
      </c>
      <c r="P44" s="174">
        <v>0</v>
      </c>
      <c r="Q44" s="174">
        <f>ROUND(E44*P44,2)</f>
        <v>0</v>
      </c>
      <c r="R44" s="174" t="s">
        <v>212</v>
      </c>
      <c r="S44" s="174" t="s">
        <v>164</v>
      </c>
      <c r="T44" s="175" t="s">
        <v>165</v>
      </c>
      <c r="U44" s="159">
        <v>0.48000000000000004</v>
      </c>
      <c r="V44" s="159">
        <f>ROUND(E44*U44,2)</f>
        <v>0.72</v>
      </c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159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242" t="s">
        <v>216</v>
      </c>
      <c r="D45" s="243"/>
      <c r="E45" s="243"/>
      <c r="F45" s="243"/>
      <c r="G45" s="243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167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88" t="s">
        <v>217</v>
      </c>
      <c r="D46" s="160"/>
      <c r="E46" s="161">
        <v>1.4922600000000001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169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69">
        <v>17</v>
      </c>
      <c r="B47" s="170" t="s">
        <v>218</v>
      </c>
      <c r="C47" s="187" t="s">
        <v>219</v>
      </c>
      <c r="D47" s="171" t="s">
        <v>203</v>
      </c>
      <c r="E47" s="172">
        <v>1.3410000000000002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4">
        <v>3.9200000000000006E-2</v>
      </c>
      <c r="O47" s="174">
        <f>ROUND(E47*N47,2)</f>
        <v>0.05</v>
      </c>
      <c r="P47" s="174">
        <v>0</v>
      </c>
      <c r="Q47" s="174">
        <f>ROUND(E47*P47,2)</f>
        <v>0</v>
      </c>
      <c r="R47" s="174" t="s">
        <v>212</v>
      </c>
      <c r="S47" s="174" t="s">
        <v>164</v>
      </c>
      <c r="T47" s="175" t="s">
        <v>165</v>
      </c>
      <c r="U47" s="159">
        <v>1.6</v>
      </c>
      <c r="V47" s="159">
        <f>ROUND(E47*U47,2)</f>
        <v>2.15</v>
      </c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189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ht="22.5" outlineLevel="1" x14ac:dyDescent="0.2">
      <c r="A48" s="157"/>
      <c r="B48" s="158"/>
      <c r="C48" s="242" t="s">
        <v>220</v>
      </c>
      <c r="D48" s="243"/>
      <c r="E48" s="243"/>
      <c r="F48" s="243"/>
      <c r="G48" s="243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167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83" t="str">
        <f>C48</f>
        <v>svislé nebo šikmé (odkloněné) , půdorysně přímé nebo zalomené, stěn základových desek ve volných nebo zapažených jámách, rýhách, šachtách, včetně případných vzpěr,</v>
      </c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88" t="s">
        <v>221</v>
      </c>
      <c r="D49" s="160"/>
      <c r="E49" s="161">
        <v>1.3410000000000002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169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69">
        <v>18</v>
      </c>
      <c r="B50" s="170" t="s">
        <v>222</v>
      </c>
      <c r="C50" s="187" t="s">
        <v>223</v>
      </c>
      <c r="D50" s="171" t="s">
        <v>203</v>
      </c>
      <c r="E50" s="172">
        <v>1.3410000000000002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74">
        <v>0</v>
      </c>
      <c r="O50" s="174">
        <f>ROUND(E50*N50,2)</f>
        <v>0</v>
      </c>
      <c r="P50" s="174">
        <v>0</v>
      </c>
      <c r="Q50" s="174">
        <f>ROUND(E50*P50,2)</f>
        <v>0</v>
      </c>
      <c r="R50" s="174" t="s">
        <v>212</v>
      </c>
      <c r="S50" s="174" t="s">
        <v>164</v>
      </c>
      <c r="T50" s="175" t="s">
        <v>165</v>
      </c>
      <c r="U50" s="159">
        <v>0.32</v>
      </c>
      <c r="V50" s="159">
        <f>ROUND(E50*U50,2)</f>
        <v>0.43</v>
      </c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189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57"/>
      <c r="B51" s="158"/>
      <c r="C51" s="242" t="s">
        <v>220</v>
      </c>
      <c r="D51" s="243"/>
      <c r="E51" s="243"/>
      <c r="F51" s="243"/>
      <c r="G51" s="243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167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83" t="str">
        <f>C51</f>
        <v>svislé nebo šikmé (odkloněné) , půdorysně přímé nebo zalomené, stěn základových desek ve volných nebo zapažených jámách, rýhách, šachtách, včetně případných vzpěr,</v>
      </c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69">
        <v>19</v>
      </c>
      <c r="B52" s="170" t="s">
        <v>224</v>
      </c>
      <c r="C52" s="187" t="s">
        <v>225</v>
      </c>
      <c r="D52" s="171" t="s">
        <v>197</v>
      </c>
      <c r="E52" s="172">
        <v>3.3020000000000001E-2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1.0217400000000001</v>
      </c>
      <c r="O52" s="174">
        <f>ROUND(E52*N52,2)</f>
        <v>0.03</v>
      </c>
      <c r="P52" s="174">
        <v>0</v>
      </c>
      <c r="Q52" s="174">
        <f>ROUND(E52*P52,2)</f>
        <v>0</v>
      </c>
      <c r="R52" s="174" t="s">
        <v>212</v>
      </c>
      <c r="S52" s="174" t="s">
        <v>164</v>
      </c>
      <c r="T52" s="175" t="s">
        <v>165</v>
      </c>
      <c r="U52" s="159">
        <v>23.531000000000002</v>
      </c>
      <c r="V52" s="159">
        <f>ROUND(E52*U52,2)</f>
        <v>0.78</v>
      </c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159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242" t="s">
        <v>226</v>
      </c>
      <c r="D53" s="243"/>
      <c r="E53" s="243"/>
      <c r="F53" s="243"/>
      <c r="G53" s="243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167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/>
      <c r="B54" s="158"/>
      <c r="C54" s="188" t="s">
        <v>227</v>
      </c>
      <c r="D54" s="160"/>
      <c r="E54" s="161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169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88" t="s">
        <v>228</v>
      </c>
      <c r="D55" s="160"/>
      <c r="E55" s="161">
        <v>1.2660000000000001E-2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169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188" t="s">
        <v>229</v>
      </c>
      <c r="D56" s="160"/>
      <c r="E56" s="161">
        <v>1.026E-2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169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88" t="s">
        <v>230</v>
      </c>
      <c r="D57" s="160"/>
      <c r="E57" s="161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169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88" t="s">
        <v>231</v>
      </c>
      <c r="D58" s="160"/>
      <c r="E58" s="161">
        <v>1.0100000000000001E-2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169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69">
        <v>20</v>
      </c>
      <c r="B59" s="170" t="s">
        <v>232</v>
      </c>
      <c r="C59" s="187" t="s">
        <v>233</v>
      </c>
      <c r="D59" s="171" t="s">
        <v>197</v>
      </c>
      <c r="E59" s="172">
        <v>5.7590000000000002E-2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74">
        <v>1.05474</v>
      </c>
      <c r="O59" s="174">
        <f>ROUND(E59*N59,2)</f>
        <v>0.06</v>
      </c>
      <c r="P59" s="174">
        <v>0</v>
      </c>
      <c r="Q59" s="174">
        <f>ROUND(E59*P59,2)</f>
        <v>0</v>
      </c>
      <c r="R59" s="174" t="s">
        <v>212</v>
      </c>
      <c r="S59" s="174" t="s">
        <v>164</v>
      </c>
      <c r="T59" s="175" t="s">
        <v>165</v>
      </c>
      <c r="U59" s="159">
        <v>15.231000000000002</v>
      </c>
      <c r="V59" s="159">
        <f>ROUND(E59*U59,2)</f>
        <v>0.88</v>
      </c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159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242" t="s">
        <v>226</v>
      </c>
      <c r="D60" s="243"/>
      <c r="E60" s="243"/>
      <c r="F60" s="243"/>
      <c r="G60" s="243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167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88" t="s">
        <v>234</v>
      </c>
      <c r="D61" s="160"/>
      <c r="E61" s="161">
        <v>5.7590000000000002E-2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169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69">
        <v>21</v>
      </c>
      <c r="B62" s="170" t="s">
        <v>235</v>
      </c>
      <c r="C62" s="187" t="s">
        <v>236</v>
      </c>
      <c r="D62" s="171" t="s">
        <v>162</v>
      </c>
      <c r="E62" s="172">
        <v>0.504</v>
      </c>
      <c r="F62" s="173"/>
      <c r="G62" s="174">
        <f>ROUND(E62*F62,2)</f>
        <v>0</v>
      </c>
      <c r="H62" s="173"/>
      <c r="I62" s="174">
        <f>ROUND(E62*H62,2)</f>
        <v>0</v>
      </c>
      <c r="J62" s="173"/>
      <c r="K62" s="174">
        <f>ROUND(E62*J62,2)</f>
        <v>0</v>
      </c>
      <c r="L62" s="174">
        <v>21</v>
      </c>
      <c r="M62" s="174">
        <f>G62*(1+L62/100)</f>
        <v>0</v>
      </c>
      <c r="N62" s="174">
        <v>0</v>
      </c>
      <c r="O62" s="174">
        <f>ROUND(E62*N62,2)</f>
        <v>0</v>
      </c>
      <c r="P62" s="174">
        <v>0</v>
      </c>
      <c r="Q62" s="174">
        <f>ROUND(E62*P62,2)</f>
        <v>0</v>
      </c>
      <c r="R62" s="174" t="s">
        <v>212</v>
      </c>
      <c r="S62" s="174" t="s">
        <v>164</v>
      </c>
      <c r="T62" s="175" t="s">
        <v>165</v>
      </c>
      <c r="U62" s="159">
        <v>1.35</v>
      </c>
      <c r="V62" s="159">
        <f>ROUND(E62*U62,2)</f>
        <v>0.68</v>
      </c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189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242" t="s">
        <v>237</v>
      </c>
      <c r="D63" s="243"/>
      <c r="E63" s="243"/>
      <c r="F63" s="243"/>
      <c r="G63" s="243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167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88" t="s">
        <v>238</v>
      </c>
      <c r="D64" s="160"/>
      <c r="E64" s="161">
        <v>0.504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169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69">
        <v>22</v>
      </c>
      <c r="B65" s="170" t="s">
        <v>239</v>
      </c>
      <c r="C65" s="187" t="s">
        <v>240</v>
      </c>
      <c r="D65" s="171" t="s">
        <v>241</v>
      </c>
      <c r="E65" s="172">
        <v>16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74">
        <v>0</v>
      </c>
      <c r="O65" s="174">
        <f>ROUND(E65*N65,2)</f>
        <v>0</v>
      </c>
      <c r="P65" s="174">
        <v>0</v>
      </c>
      <c r="Q65" s="174">
        <f>ROUND(E65*P65,2)</f>
        <v>0</v>
      </c>
      <c r="R65" s="174"/>
      <c r="S65" s="174" t="s">
        <v>164</v>
      </c>
      <c r="T65" s="175" t="s">
        <v>164</v>
      </c>
      <c r="U65" s="159">
        <v>1</v>
      </c>
      <c r="V65" s="159">
        <f>ROUND(E65*U65,2)</f>
        <v>16</v>
      </c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189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188" t="s">
        <v>242</v>
      </c>
      <c r="D66" s="160"/>
      <c r="E66" s="161">
        <v>16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169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69">
        <v>23</v>
      </c>
      <c r="B67" s="170" t="s">
        <v>243</v>
      </c>
      <c r="C67" s="187" t="s">
        <v>244</v>
      </c>
      <c r="D67" s="171" t="s">
        <v>162</v>
      </c>
      <c r="E67" s="172">
        <v>1.4922600000000001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4">
        <v>0.01</v>
      </c>
      <c r="O67" s="174">
        <f>ROUND(E67*N67,2)</f>
        <v>0.01</v>
      </c>
      <c r="P67" s="174">
        <v>0</v>
      </c>
      <c r="Q67" s="174">
        <f>ROUND(E67*P67,2)</f>
        <v>0</v>
      </c>
      <c r="R67" s="174"/>
      <c r="S67" s="174" t="s">
        <v>154</v>
      </c>
      <c r="T67" s="175" t="s">
        <v>155</v>
      </c>
      <c r="U67" s="159">
        <v>0.67500000000000004</v>
      </c>
      <c r="V67" s="159">
        <f>ROUND(E67*U67,2)</f>
        <v>1.01</v>
      </c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156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88" t="s">
        <v>245</v>
      </c>
      <c r="D68" s="160"/>
      <c r="E68" s="161">
        <v>1.4922600000000001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169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6">
        <v>24</v>
      </c>
      <c r="B69" s="177" t="s">
        <v>246</v>
      </c>
      <c r="C69" s="186" t="s">
        <v>247</v>
      </c>
      <c r="D69" s="178" t="s">
        <v>162</v>
      </c>
      <c r="E69" s="179">
        <v>1.4922600000000001</v>
      </c>
      <c r="F69" s="180"/>
      <c r="G69" s="181">
        <f>ROUND(E69*F69,2)</f>
        <v>0</v>
      </c>
      <c r="H69" s="180"/>
      <c r="I69" s="181">
        <f>ROUND(E69*H69,2)</f>
        <v>0</v>
      </c>
      <c r="J69" s="180"/>
      <c r="K69" s="181">
        <f>ROUND(E69*J69,2)</f>
        <v>0</v>
      </c>
      <c r="L69" s="181">
        <v>21</v>
      </c>
      <c r="M69" s="181">
        <f>G69*(1+L69/100)</f>
        <v>0</v>
      </c>
      <c r="N69" s="181">
        <v>0</v>
      </c>
      <c r="O69" s="181">
        <f>ROUND(E69*N69,2)</f>
        <v>0</v>
      </c>
      <c r="P69" s="181">
        <v>0</v>
      </c>
      <c r="Q69" s="181">
        <f>ROUND(E69*P69,2)</f>
        <v>0</v>
      </c>
      <c r="R69" s="181"/>
      <c r="S69" s="181" t="s">
        <v>154</v>
      </c>
      <c r="T69" s="182" t="s">
        <v>155</v>
      </c>
      <c r="U69" s="159">
        <v>0.20500000000000002</v>
      </c>
      <c r="V69" s="159">
        <f>ROUND(E69*U69,2)</f>
        <v>0.31</v>
      </c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156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x14ac:dyDescent="0.2">
      <c r="A70" s="163" t="s">
        <v>149</v>
      </c>
      <c r="B70" s="164" t="s">
        <v>71</v>
      </c>
      <c r="C70" s="185" t="s">
        <v>72</v>
      </c>
      <c r="D70" s="165"/>
      <c r="E70" s="166"/>
      <c r="F70" s="167"/>
      <c r="G70" s="167">
        <f>SUMIF(AG71:AG98,"&lt;&gt;NOR",G71:G98)</f>
        <v>0</v>
      </c>
      <c r="H70" s="167"/>
      <c r="I70" s="167">
        <f>SUM(I71:I98)</f>
        <v>0</v>
      </c>
      <c r="J70" s="167"/>
      <c r="K70" s="167">
        <f>SUM(K71:K98)</f>
        <v>0</v>
      </c>
      <c r="L70" s="167"/>
      <c r="M70" s="167">
        <f>SUM(M71:M98)</f>
        <v>0</v>
      </c>
      <c r="N70" s="167"/>
      <c r="O70" s="167">
        <f>SUM(O71:O98)</f>
        <v>5.5</v>
      </c>
      <c r="P70" s="167"/>
      <c r="Q70" s="167">
        <f>SUM(Q71:Q98)</f>
        <v>0</v>
      </c>
      <c r="R70" s="167"/>
      <c r="S70" s="167"/>
      <c r="T70" s="168"/>
      <c r="U70" s="162"/>
      <c r="V70" s="162">
        <f>SUM(V71:V98)</f>
        <v>24.51</v>
      </c>
      <c r="W70" s="162"/>
      <c r="AG70" t="s">
        <v>150</v>
      </c>
    </row>
    <row r="71" spans="1:60" ht="22.5" outlineLevel="1" x14ac:dyDescent="0.2">
      <c r="A71" s="169">
        <v>25</v>
      </c>
      <c r="B71" s="170" t="s">
        <v>248</v>
      </c>
      <c r="C71" s="187" t="s">
        <v>249</v>
      </c>
      <c r="D71" s="171" t="s">
        <v>162</v>
      </c>
      <c r="E71" s="172">
        <v>0.375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74">
        <v>1.73916</v>
      </c>
      <c r="O71" s="174">
        <f>ROUND(E71*N71,2)</f>
        <v>0.65</v>
      </c>
      <c r="P71" s="174">
        <v>0</v>
      </c>
      <c r="Q71" s="174">
        <f>ROUND(E71*P71,2)</f>
        <v>0</v>
      </c>
      <c r="R71" s="174" t="s">
        <v>250</v>
      </c>
      <c r="S71" s="174" t="s">
        <v>164</v>
      </c>
      <c r="T71" s="175" t="s">
        <v>165</v>
      </c>
      <c r="U71" s="159">
        <v>4.8900000000000006</v>
      </c>
      <c r="V71" s="159">
        <f>ROUND(E71*U71,2)</f>
        <v>1.83</v>
      </c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189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242" t="s">
        <v>251</v>
      </c>
      <c r="D72" s="243"/>
      <c r="E72" s="243"/>
      <c r="F72" s="243"/>
      <c r="G72" s="243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167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188" t="s">
        <v>252</v>
      </c>
      <c r="D73" s="160"/>
      <c r="E73" s="161">
        <v>7.5000000000000011E-2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169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188" t="s">
        <v>253</v>
      </c>
      <c r="D74" s="160"/>
      <c r="E74" s="161">
        <v>0.30000000000000004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169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69">
        <v>26</v>
      </c>
      <c r="B75" s="170" t="s">
        <v>254</v>
      </c>
      <c r="C75" s="187" t="s">
        <v>255</v>
      </c>
      <c r="D75" s="171" t="s">
        <v>203</v>
      </c>
      <c r="E75" s="172">
        <v>6.33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4">
        <v>0.50065000000000004</v>
      </c>
      <c r="O75" s="174">
        <f>ROUND(E75*N75,2)</f>
        <v>3.17</v>
      </c>
      <c r="P75" s="174">
        <v>0</v>
      </c>
      <c r="Q75" s="174">
        <f>ROUND(E75*P75,2)</f>
        <v>0</v>
      </c>
      <c r="R75" s="174" t="s">
        <v>212</v>
      </c>
      <c r="S75" s="174" t="s">
        <v>164</v>
      </c>
      <c r="T75" s="175" t="s">
        <v>165</v>
      </c>
      <c r="U75" s="159">
        <v>0.69800000000000006</v>
      </c>
      <c r="V75" s="159">
        <f>ROUND(E75*U75,2)</f>
        <v>4.42</v>
      </c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159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242" t="s">
        <v>256</v>
      </c>
      <c r="D76" s="243"/>
      <c r="E76" s="243"/>
      <c r="F76" s="243"/>
      <c r="G76" s="243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167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188" t="s">
        <v>257</v>
      </c>
      <c r="D77" s="160"/>
      <c r="E77" s="161">
        <v>6.33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169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69">
        <v>27</v>
      </c>
      <c r="B78" s="170" t="s">
        <v>258</v>
      </c>
      <c r="C78" s="187" t="s">
        <v>259</v>
      </c>
      <c r="D78" s="171" t="s">
        <v>197</v>
      </c>
      <c r="E78" s="172">
        <v>7.3780000000000012E-2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21</v>
      </c>
      <c r="M78" s="174">
        <f>G78*(1+L78/100)</f>
        <v>0</v>
      </c>
      <c r="N78" s="174">
        <v>1.0202900000000001</v>
      </c>
      <c r="O78" s="174">
        <f>ROUND(E78*N78,2)</f>
        <v>0.08</v>
      </c>
      <c r="P78" s="174">
        <v>0</v>
      </c>
      <c r="Q78" s="174">
        <f>ROUND(E78*P78,2)</f>
        <v>0</v>
      </c>
      <c r="R78" s="174" t="s">
        <v>212</v>
      </c>
      <c r="S78" s="174" t="s">
        <v>164</v>
      </c>
      <c r="T78" s="175" t="s">
        <v>165</v>
      </c>
      <c r="U78" s="159">
        <v>25.271000000000001</v>
      </c>
      <c r="V78" s="159">
        <f>ROUND(E78*U78,2)</f>
        <v>1.86</v>
      </c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159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188" t="s">
        <v>260</v>
      </c>
      <c r="D79" s="160"/>
      <c r="E79" s="161">
        <v>2.5490000000000002E-2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169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188" t="s">
        <v>261</v>
      </c>
      <c r="D80" s="160"/>
      <c r="E80" s="161">
        <v>4.8290000000000007E-2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169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69">
        <v>28</v>
      </c>
      <c r="B81" s="170" t="s">
        <v>262</v>
      </c>
      <c r="C81" s="187" t="s">
        <v>263</v>
      </c>
      <c r="D81" s="171" t="s">
        <v>162</v>
      </c>
      <c r="E81" s="172">
        <v>0.20592000000000002</v>
      </c>
      <c r="F81" s="173"/>
      <c r="G81" s="174">
        <f>ROUND(E81*F81,2)</f>
        <v>0</v>
      </c>
      <c r="H81" s="173"/>
      <c r="I81" s="174">
        <f>ROUND(E81*H81,2)</f>
        <v>0</v>
      </c>
      <c r="J81" s="173"/>
      <c r="K81" s="174">
        <f>ROUND(E81*J81,2)</f>
        <v>0</v>
      </c>
      <c r="L81" s="174">
        <v>21</v>
      </c>
      <c r="M81" s="174">
        <f>G81*(1+L81/100)</f>
        <v>0</v>
      </c>
      <c r="N81" s="174">
        <v>1.796</v>
      </c>
      <c r="O81" s="174">
        <f>ROUND(E81*N81,2)</f>
        <v>0.37</v>
      </c>
      <c r="P81" s="174">
        <v>0</v>
      </c>
      <c r="Q81" s="174">
        <f>ROUND(E81*P81,2)</f>
        <v>0</v>
      </c>
      <c r="R81" s="174" t="s">
        <v>250</v>
      </c>
      <c r="S81" s="174" t="s">
        <v>164</v>
      </c>
      <c r="T81" s="175" t="s">
        <v>165</v>
      </c>
      <c r="U81" s="159">
        <v>6.8680000000000003</v>
      </c>
      <c r="V81" s="159">
        <f>ROUND(E81*U81,2)</f>
        <v>1.41</v>
      </c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189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242" t="s">
        <v>264</v>
      </c>
      <c r="D82" s="243"/>
      <c r="E82" s="243"/>
      <c r="F82" s="243"/>
      <c r="G82" s="243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167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7"/>
      <c r="B83" s="158"/>
      <c r="C83" s="188" t="s">
        <v>265</v>
      </c>
      <c r="D83" s="160"/>
      <c r="E83" s="161">
        <v>0.20592000000000002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169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69">
        <v>29</v>
      </c>
      <c r="B84" s="170" t="s">
        <v>266</v>
      </c>
      <c r="C84" s="187" t="s">
        <v>267</v>
      </c>
      <c r="D84" s="171" t="s">
        <v>162</v>
      </c>
      <c r="E84" s="172">
        <v>0.1716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21</v>
      </c>
      <c r="M84" s="174">
        <f>G84*(1+L84/100)</f>
        <v>0</v>
      </c>
      <c r="N84" s="174">
        <v>2.5250100000000004</v>
      </c>
      <c r="O84" s="174">
        <f>ROUND(E84*N84,2)</f>
        <v>0.43</v>
      </c>
      <c r="P84" s="174">
        <v>0</v>
      </c>
      <c r="Q84" s="174">
        <f>ROUND(E84*P84,2)</f>
        <v>0</v>
      </c>
      <c r="R84" s="174" t="s">
        <v>212</v>
      </c>
      <c r="S84" s="174" t="s">
        <v>164</v>
      </c>
      <c r="T84" s="175" t="s">
        <v>165</v>
      </c>
      <c r="U84" s="159">
        <v>1.421</v>
      </c>
      <c r="V84" s="159">
        <f>ROUND(E84*U84,2)</f>
        <v>0.24</v>
      </c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189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88" t="s">
        <v>268</v>
      </c>
      <c r="D85" s="160"/>
      <c r="E85" s="161">
        <v>0.1716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169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69">
        <v>30</v>
      </c>
      <c r="B86" s="170" t="s">
        <v>269</v>
      </c>
      <c r="C86" s="187" t="s">
        <v>270</v>
      </c>
      <c r="D86" s="171" t="s">
        <v>197</v>
      </c>
      <c r="E86" s="172">
        <v>0.23485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74">
        <v>1.0995400000000002</v>
      </c>
      <c r="O86" s="174">
        <f>ROUND(E86*N86,2)</f>
        <v>0.26</v>
      </c>
      <c r="P86" s="174">
        <v>0</v>
      </c>
      <c r="Q86" s="174">
        <f>ROUND(E86*P86,2)</f>
        <v>0</v>
      </c>
      <c r="R86" s="174" t="s">
        <v>212</v>
      </c>
      <c r="S86" s="174" t="s">
        <v>164</v>
      </c>
      <c r="T86" s="175" t="s">
        <v>165</v>
      </c>
      <c r="U86" s="159">
        <v>18.175000000000001</v>
      </c>
      <c r="V86" s="159">
        <f>ROUND(E86*U86,2)</f>
        <v>4.2699999999999996</v>
      </c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189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242" t="s">
        <v>271</v>
      </c>
      <c r="D87" s="243"/>
      <c r="E87" s="243"/>
      <c r="F87" s="243"/>
      <c r="G87" s="243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167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88" t="s">
        <v>272</v>
      </c>
      <c r="D88" s="160"/>
      <c r="E88" s="161">
        <v>0.23485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169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69">
        <v>31</v>
      </c>
      <c r="B89" s="170" t="s">
        <v>273</v>
      </c>
      <c r="C89" s="187" t="s">
        <v>274</v>
      </c>
      <c r="D89" s="171" t="s">
        <v>203</v>
      </c>
      <c r="E89" s="172">
        <v>1.4080000000000001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74">
        <v>0.16560000000000002</v>
      </c>
      <c r="O89" s="174">
        <f>ROUND(E89*N89,2)</f>
        <v>0.23</v>
      </c>
      <c r="P89" s="174">
        <v>0</v>
      </c>
      <c r="Q89" s="174">
        <f>ROUND(E89*P89,2)</f>
        <v>0</v>
      </c>
      <c r="R89" s="174" t="s">
        <v>212</v>
      </c>
      <c r="S89" s="174" t="s">
        <v>164</v>
      </c>
      <c r="T89" s="175" t="s">
        <v>165</v>
      </c>
      <c r="U89" s="159">
        <v>1.2226000000000001</v>
      </c>
      <c r="V89" s="159">
        <f>ROUND(E89*U89,2)</f>
        <v>1.72</v>
      </c>
      <c r="W89" s="159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189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57"/>
      <c r="B90" s="158"/>
      <c r="C90" s="242" t="s">
        <v>275</v>
      </c>
      <c r="D90" s="243"/>
      <c r="E90" s="243"/>
      <c r="F90" s="243"/>
      <c r="G90" s="243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167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188" t="s">
        <v>276</v>
      </c>
      <c r="D91" s="160"/>
      <c r="E91" s="161">
        <v>1.4080000000000001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169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outlineLevel="1" x14ac:dyDescent="0.2">
      <c r="A92" s="169">
        <v>32</v>
      </c>
      <c r="B92" s="170" t="s">
        <v>277</v>
      </c>
      <c r="C92" s="187" t="s">
        <v>278</v>
      </c>
      <c r="D92" s="171" t="s">
        <v>203</v>
      </c>
      <c r="E92" s="172">
        <v>8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74">
        <v>5.4200000000000003E-3</v>
      </c>
      <c r="O92" s="174">
        <f>ROUND(E92*N92,2)</f>
        <v>0.04</v>
      </c>
      <c r="P92" s="174">
        <v>0</v>
      </c>
      <c r="Q92" s="174">
        <f>ROUND(E92*P92,2)</f>
        <v>0</v>
      </c>
      <c r="R92" s="174" t="s">
        <v>212</v>
      </c>
      <c r="S92" s="174" t="s">
        <v>164</v>
      </c>
      <c r="T92" s="175" t="s">
        <v>165</v>
      </c>
      <c r="U92" s="159">
        <v>0.89205000000000001</v>
      </c>
      <c r="V92" s="159">
        <f>ROUND(E92*U92,2)</f>
        <v>7.14</v>
      </c>
      <c r="W92" s="159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189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ht="22.5" outlineLevel="1" x14ac:dyDescent="0.2">
      <c r="A93" s="157"/>
      <c r="B93" s="158"/>
      <c r="C93" s="242" t="s">
        <v>279</v>
      </c>
      <c r="D93" s="243"/>
      <c r="E93" s="243"/>
      <c r="F93" s="243"/>
      <c r="G93" s="243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167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83" t="str">
        <f>C93</f>
        <v>plentování potrubí, válcovaných nosníků, výklenků nebo nik, jakéhokoliv tvaru, na jakoukoliv maltu, s potřebným vypnutím pletiva, přetažením a zakotvením drátů a provedení postřiku maltou,</v>
      </c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188" t="s">
        <v>280</v>
      </c>
      <c r="D94" s="160"/>
      <c r="E94" s="161">
        <v>8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169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69">
        <v>33</v>
      </c>
      <c r="B95" s="170" t="s">
        <v>281</v>
      </c>
      <c r="C95" s="187" t="s">
        <v>282</v>
      </c>
      <c r="D95" s="171" t="s">
        <v>203</v>
      </c>
      <c r="E95" s="172">
        <v>1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21</v>
      </c>
      <c r="M95" s="174">
        <f>G95*(1+L95/100)</f>
        <v>0</v>
      </c>
      <c r="N95" s="174">
        <v>0.26564000000000004</v>
      </c>
      <c r="O95" s="174">
        <f>ROUND(E95*N95,2)</f>
        <v>0.27</v>
      </c>
      <c r="P95" s="174">
        <v>0</v>
      </c>
      <c r="Q95" s="174">
        <f>ROUND(E95*P95,2)</f>
        <v>0</v>
      </c>
      <c r="R95" s="174" t="s">
        <v>250</v>
      </c>
      <c r="S95" s="174" t="s">
        <v>164</v>
      </c>
      <c r="T95" s="175" t="s">
        <v>165</v>
      </c>
      <c r="U95" s="159">
        <v>1.6210000000000002</v>
      </c>
      <c r="V95" s="159">
        <f>ROUND(E95*U95,2)</f>
        <v>1.62</v>
      </c>
      <c r="W95" s="159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189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2.5" outlineLevel="1" x14ac:dyDescent="0.2">
      <c r="A96" s="157"/>
      <c r="B96" s="158"/>
      <c r="C96" s="242" t="s">
        <v>283</v>
      </c>
      <c r="D96" s="243"/>
      <c r="E96" s="243"/>
      <c r="F96" s="243"/>
      <c r="G96" s="243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167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83" t="str">
        <f>C96</f>
        <v>ve vybouraných otvorech, s vysekáním kapes pro zavázání, z jakýchkoliv cihel, z pomocného pracovního lešení o výšce podlahy do 1900 mm a pro zatížení do 1,5 kPa,</v>
      </c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69">
        <v>34</v>
      </c>
      <c r="B97" s="170" t="s">
        <v>239</v>
      </c>
      <c r="C97" s="187" t="s">
        <v>240</v>
      </c>
      <c r="D97" s="171" t="s">
        <v>241</v>
      </c>
      <c r="E97" s="172">
        <v>24</v>
      </c>
      <c r="F97" s="173"/>
      <c r="G97" s="174">
        <f>ROUND(E97*F97,2)</f>
        <v>0</v>
      </c>
      <c r="H97" s="173"/>
      <c r="I97" s="174">
        <f>ROUND(E97*H97,2)</f>
        <v>0</v>
      </c>
      <c r="J97" s="173"/>
      <c r="K97" s="174">
        <f>ROUND(E97*J97,2)</f>
        <v>0</v>
      </c>
      <c r="L97" s="174">
        <v>21</v>
      </c>
      <c r="M97" s="174">
        <f>G97*(1+L97/100)</f>
        <v>0</v>
      </c>
      <c r="N97" s="174">
        <v>0</v>
      </c>
      <c r="O97" s="174">
        <f>ROUND(E97*N97,2)</f>
        <v>0</v>
      </c>
      <c r="P97" s="174">
        <v>0</v>
      </c>
      <c r="Q97" s="174">
        <f>ROUND(E97*P97,2)</f>
        <v>0</v>
      </c>
      <c r="R97" s="174"/>
      <c r="S97" s="174" t="s">
        <v>164</v>
      </c>
      <c r="T97" s="175" t="s">
        <v>164</v>
      </c>
      <c r="U97" s="159">
        <v>0</v>
      </c>
      <c r="V97" s="159">
        <f>ROUND(E97*U97,2)</f>
        <v>0</v>
      </c>
      <c r="W97" s="159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284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188" t="s">
        <v>285</v>
      </c>
      <c r="D98" s="160"/>
      <c r="E98" s="161">
        <v>24</v>
      </c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169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x14ac:dyDescent="0.2">
      <c r="A99" s="163" t="s">
        <v>149</v>
      </c>
      <c r="B99" s="164" t="s">
        <v>73</v>
      </c>
      <c r="C99" s="185" t="s">
        <v>74</v>
      </c>
      <c r="D99" s="165"/>
      <c r="E99" s="166"/>
      <c r="F99" s="167"/>
      <c r="G99" s="167">
        <f>SUMIF(AG100:AG105,"&lt;&gt;NOR",G100:G105)</f>
        <v>0</v>
      </c>
      <c r="H99" s="167"/>
      <c r="I99" s="167">
        <f>SUM(I100:I105)</f>
        <v>0</v>
      </c>
      <c r="J99" s="167"/>
      <c r="K99" s="167">
        <f>SUM(K100:K105)</f>
        <v>0</v>
      </c>
      <c r="L99" s="167"/>
      <c r="M99" s="167">
        <f>SUM(M100:M105)</f>
        <v>0</v>
      </c>
      <c r="N99" s="167"/>
      <c r="O99" s="167">
        <f>SUM(O100:O105)</f>
        <v>9.0000000000000011E-2</v>
      </c>
      <c r="P99" s="167"/>
      <c r="Q99" s="167">
        <f>SUM(Q100:Q105)</f>
        <v>0</v>
      </c>
      <c r="R99" s="167"/>
      <c r="S99" s="167"/>
      <c r="T99" s="168"/>
      <c r="U99" s="162"/>
      <c r="V99" s="162">
        <f>SUM(V100:V105)</f>
        <v>19.84</v>
      </c>
      <c r="W99" s="162"/>
      <c r="AG99" t="s">
        <v>150</v>
      </c>
    </row>
    <row r="100" spans="1:60" ht="22.5" outlineLevel="1" x14ac:dyDescent="0.2">
      <c r="A100" s="176">
        <v>35</v>
      </c>
      <c r="B100" s="177" t="s">
        <v>286</v>
      </c>
      <c r="C100" s="186" t="s">
        <v>287</v>
      </c>
      <c r="D100" s="178" t="s">
        <v>203</v>
      </c>
      <c r="E100" s="179">
        <v>3.895</v>
      </c>
      <c r="F100" s="180"/>
      <c r="G100" s="181">
        <f>ROUND(E100*F100,2)</f>
        <v>0</v>
      </c>
      <c r="H100" s="180"/>
      <c r="I100" s="181">
        <f>ROUND(E100*H100,2)</f>
        <v>0</v>
      </c>
      <c r="J100" s="180"/>
      <c r="K100" s="181">
        <f>ROUND(E100*J100,2)</f>
        <v>0</v>
      </c>
      <c r="L100" s="181">
        <v>21</v>
      </c>
      <c r="M100" s="181">
        <f>G100*(1+L100/100)</f>
        <v>0</v>
      </c>
      <c r="N100" s="181">
        <v>3.9000000000000003E-3</v>
      </c>
      <c r="O100" s="181">
        <f>ROUND(E100*N100,2)</f>
        <v>0.02</v>
      </c>
      <c r="P100" s="181">
        <v>0</v>
      </c>
      <c r="Q100" s="181">
        <f>ROUND(E100*P100,2)</f>
        <v>0</v>
      </c>
      <c r="R100" s="181" t="s">
        <v>212</v>
      </c>
      <c r="S100" s="181" t="s">
        <v>164</v>
      </c>
      <c r="T100" s="182" t="s">
        <v>165</v>
      </c>
      <c r="U100" s="159">
        <v>0</v>
      </c>
      <c r="V100" s="159">
        <f>ROUND(E100*U100,2)</f>
        <v>0</v>
      </c>
      <c r="W100" s="159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189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 x14ac:dyDescent="0.2">
      <c r="A101" s="176">
        <v>36</v>
      </c>
      <c r="B101" s="177" t="s">
        <v>288</v>
      </c>
      <c r="C101" s="186" t="s">
        <v>289</v>
      </c>
      <c r="D101" s="178" t="s">
        <v>203</v>
      </c>
      <c r="E101" s="179">
        <v>3.895</v>
      </c>
      <c r="F101" s="180"/>
      <c r="G101" s="181">
        <f>ROUND(E101*F101,2)</f>
        <v>0</v>
      </c>
      <c r="H101" s="180"/>
      <c r="I101" s="181">
        <f>ROUND(E101*H101,2)</f>
        <v>0</v>
      </c>
      <c r="J101" s="180"/>
      <c r="K101" s="181">
        <f>ROUND(E101*J101,2)</f>
        <v>0</v>
      </c>
      <c r="L101" s="181">
        <v>21</v>
      </c>
      <c r="M101" s="181">
        <f>G101*(1+L101/100)</f>
        <v>0</v>
      </c>
      <c r="N101" s="181">
        <v>0</v>
      </c>
      <c r="O101" s="181">
        <f>ROUND(E101*N101,2)</f>
        <v>0</v>
      </c>
      <c r="P101" s="181">
        <v>0</v>
      </c>
      <c r="Q101" s="181">
        <f>ROUND(E101*P101,2)</f>
        <v>0</v>
      </c>
      <c r="R101" s="181" t="s">
        <v>212</v>
      </c>
      <c r="S101" s="181" t="s">
        <v>164</v>
      </c>
      <c r="T101" s="182" t="s">
        <v>165</v>
      </c>
      <c r="U101" s="159">
        <v>0.21500000000000002</v>
      </c>
      <c r="V101" s="159">
        <f>ROUND(E101*U101,2)</f>
        <v>0.84</v>
      </c>
      <c r="W101" s="159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189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33.75" outlineLevel="1" x14ac:dyDescent="0.2">
      <c r="A102" s="169">
        <v>37</v>
      </c>
      <c r="B102" s="170" t="s">
        <v>290</v>
      </c>
      <c r="C102" s="187" t="s">
        <v>291</v>
      </c>
      <c r="D102" s="171" t="s">
        <v>203</v>
      </c>
      <c r="E102" s="172">
        <v>3.895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21</v>
      </c>
      <c r="M102" s="174">
        <f>G102*(1+L102/100)</f>
        <v>0</v>
      </c>
      <c r="N102" s="174">
        <v>1.7300000000000003E-2</v>
      </c>
      <c r="O102" s="174">
        <f>ROUND(E102*N102,2)</f>
        <v>7.0000000000000007E-2</v>
      </c>
      <c r="P102" s="174">
        <v>0</v>
      </c>
      <c r="Q102" s="174">
        <f>ROUND(E102*P102,2)</f>
        <v>0</v>
      </c>
      <c r="R102" s="174" t="s">
        <v>212</v>
      </c>
      <c r="S102" s="174" t="s">
        <v>164</v>
      </c>
      <c r="T102" s="175" t="s">
        <v>165</v>
      </c>
      <c r="U102" s="159">
        <v>0.76900000000000002</v>
      </c>
      <c r="V102" s="159">
        <f>ROUND(E102*U102,2)</f>
        <v>3</v>
      </c>
      <c r="W102" s="159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189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7"/>
      <c r="B103" s="158"/>
      <c r="C103" s="188" t="s">
        <v>292</v>
      </c>
      <c r="D103" s="160"/>
      <c r="E103" s="161">
        <v>3.895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169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69">
        <v>38</v>
      </c>
      <c r="B104" s="170" t="s">
        <v>239</v>
      </c>
      <c r="C104" s="187" t="s">
        <v>240</v>
      </c>
      <c r="D104" s="171" t="s">
        <v>241</v>
      </c>
      <c r="E104" s="172">
        <v>16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4">
        <v>0</v>
      </c>
      <c r="O104" s="174">
        <f>ROUND(E104*N104,2)</f>
        <v>0</v>
      </c>
      <c r="P104" s="174">
        <v>0</v>
      </c>
      <c r="Q104" s="174">
        <f>ROUND(E104*P104,2)</f>
        <v>0</v>
      </c>
      <c r="R104" s="174"/>
      <c r="S104" s="174" t="s">
        <v>164</v>
      </c>
      <c r="T104" s="175" t="s">
        <v>164</v>
      </c>
      <c r="U104" s="159">
        <v>1</v>
      </c>
      <c r="V104" s="159">
        <f>ROUND(E104*U104,2)</f>
        <v>16</v>
      </c>
      <c r="W104" s="159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284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7"/>
      <c r="B105" s="158"/>
      <c r="C105" s="188" t="s">
        <v>293</v>
      </c>
      <c r="D105" s="160"/>
      <c r="E105" s="161">
        <v>16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169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x14ac:dyDescent="0.2">
      <c r="A106" s="163" t="s">
        <v>149</v>
      </c>
      <c r="B106" s="164" t="s">
        <v>75</v>
      </c>
      <c r="C106" s="185" t="s">
        <v>76</v>
      </c>
      <c r="D106" s="165"/>
      <c r="E106" s="166"/>
      <c r="F106" s="167"/>
      <c r="G106" s="167">
        <f>SUMIF(AG107:AG114,"&lt;&gt;NOR",G107:G114)</f>
        <v>0</v>
      </c>
      <c r="H106" s="167"/>
      <c r="I106" s="167">
        <f>SUM(I107:I114)</f>
        <v>0</v>
      </c>
      <c r="J106" s="167"/>
      <c r="K106" s="167">
        <f>SUM(K107:K114)</f>
        <v>0</v>
      </c>
      <c r="L106" s="167"/>
      <c r="M106" s="167">
        <f>SUM(M107:M114)</f>
        <v>0</v>
      </c>
      <c r="N106" s="167"/>
      <c r="O106" s="167">
        <f>SUM(O107:O114)</f>
        <v>0.47000000000000003</v>
      </c>
      <c r="P106" s="167"/>
      <c r="Q106" s="167">
        <f>SUM(Q107:Q114)</f>
        <v>0</v>
      </c>
      <c r="R106" s="167"/>
      <c r="S106" s="167"/>
      <c r="T106" s="168"/>
      <c r="U106" s="162"/>
      <c r="V106" s="162">
        <f>SUM(V107:V114)</f>
        <v>2.98</v>
      </c>
      <c r="W106" s="162"/>
      <c r="AG106" t="s">
        <v>150</v>
      </c>
    </row>
    <row r="107" spans="1:60" outlineLevel="1" x14ac:dyDescent="0.2">
      <c r="A107" s="169">
        <v>39</v>
      </c>
      <c r="B107" s="170" t="s">
        <v>294</v>
      </c>
      <c r="C107" s="187" t="s">
        <v>295</v>
      </c>
      <c r="D107" s="171" t="s">
        <v>162</v>
      </c>
      <c r="E107" s="172">
        <v>0.16880000000000001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4">
        <v>2.5251100000000002</v>
      </c>
      <c r="O107" s="174">
        <f>ROUND(E107*N107,2)</f>
        <v>0.43</v>
      </c>
      <c r="P107" s="174">
        <v>0</v>
      </c>
      <c r="Q107" s="174">
        <f>ROUND(E107*P107,2)</f>
        <v>0</v>
      </c>
      <c r="R107" s="174" t="s">
        <v>212</v>
      </c>
      <c r="S107" s="174" t="s">
        <v>164</v>
      </c>
      <c r="T107" s="175" t="s">
        <v>165</v>
      </c>
      <c r="U107" s="159">
        <v>1.4480000000000002</v>
      </c>
      <c r="V107" s="159">
        <f>ROUND(E107*U107,2)</f>
        <v>0.24</v>
      </c>
      <c r="W107" s="159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159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7"/>
      <c r="B108" s="158"/>
      <c r="C108" s="188" t="s">
        <v>296</v>
      </c>
      <c r="D108" s="160"/>
      <c r="E108" s="161">
        <v>0.16880000000000001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169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69">
        <v>40</v>
      </c>
      <c r="B109" s="170" t="s">
        <v>297</v>
      </c>
      <c r="C109" s="187" t="s">
        <v>298</v>
      </c>
      <c r="D109" s="171" t="s">
        <v>203</v>
      </c>
      <c r="E109" s="172">
        <v>2.1125000000000003</v>
      </c>
      <c r="F109" s="173"/>
      <c r="G109" s="174">
        <f>ROUND(E109*F109,2)</f>
        <v>0</v>
      </c>
      <c r="H109" s="173"/>
      <c r="I109" s="174">
        <f>ROUND(E109*H109,2)</f>
        <v>0</v>
      </c>
      <c r="J109" s="173"/>
      <c r="K109" s="174">
        <f>ROUND(E109*J109,2)</f>
        <v>0</v>
      </c>
      <c r="L109" s="174">
        <v>21</v>
      </c>
      <c r="M109" s="174">
        <f>G109*(1+L109/100)</f>
        <v>0</v>
      </c>
      <c r="N109" s="174">
        <v>7.8200000000000006E-3</v>
      </c>
      <c r="O109" s="174">
        <f>ROUND(E109*N109,2)</f>
        <v>0.02</v>
      </c>
      <c r="P109" s="174">
        <v>0</v>
      </c>
      <c r="Q109" s="174">
        <f>ROUND(E109*P109,2)</f>
        <v>0</v>
      </c>
      <c r="R109" s="174" t="s">
        <v>212</v>
      </c>
      <c r="S109" s="174" t="s">
        <v>164</v>
      </c>
      <c r="T109" s="175" t="s">
        <v>165</v>
      </c>
      <c r="U109" s="159">
        <v>0.79</v>
      </c>
      <c r="V109" s="159">
        <f>ROUND(E109*U109,2)</f>
        <v>1.67</v>
      </c>
      <c r="W109" s="159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159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57"/>
      <c r="B110" s="158"/>
      <c r="C110" s="188" t="s">
        <v>299</v>
      </c>
      <c r="D110" s="160"/>
      <c r="E110" s="161">
        <v>2.1125000000000003</v>
      </c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169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76">
        <v>41</v>
      </c>
      <c r="B111" s="177" t="s">
        <v>300</v>
      </c>
      <c r="C111" s="186" t="s">
        <v>301</v>
      </c>
      <c r="D111" s="178" t="s">
        <v>203</v>
      </c>
      <c r="E111" s="179">
        <v>2.1125000000000003</v>
      </c>
      <c r="F111" s="180"/>
      <c r="G111" s="181">
        <f>ROUND(E111*F111,2)</f>
        <v>0</v>
      </c>
      <c r="H111" s="180"/>
      <c r="I111" s="181">
        <f>ROUND(E111*H111,2)</f>
        <v>0</v>
      </c>
      <c r="J111" s="180"/>
      <c r="K111" s="181">
        <f>ROUND(E111*J111,2)</f>
        <v>0</v>
      </c>
      <c r="L111" s="181">
        <v>21</v>
      </c>
      <c r="M111" s="181">
        <f>G111*(1+L111/100)</f>
        <v>0</v>
      </c>
      <c r="N111" s="181">
        <v>0</v>
      </c>
      <c r="O111" s="181">
        <f>ROUND(E111*N111,2)</f>
        <v>0</v>
      </c>
      <c r="P111" s="181">
        <v>0</v>
      </c>
      <c r="Q111" s="181">
        <f>ROUND(E111*P111,2)</f>
        <v>0</v>
      </c>
      <c r="R111" s="181" t="s">
        <v>212</v>
      </c>
      <c r="S111" s="181" t="s">
        <v>164</v>
      </c>
      <c r="T111" s="182" t="s">
        <v>165</v>
      </c>
      <c r="U111" s="159">
        <v>0.24000000000000002</v>
      </c>
      <c r="V111" s="159">
        <f>ROUND(E111*U111,2)</f>
        <v>0.51</v>
      </c>
      <c r="W111" s="159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159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69">
        <v>42</v>
      </c>
      <c r="B112" s="170" t="s">
        <v>302</v>
      </c>
      <c r="C112" s="187" t="s">
        <v>303</v>
      </c>
      <c r="D112" s="171" t="s">
        <v>197</v>
      </c>
      <c r="E112" s="172">
        <v>2.0120000000000002E-2</v>
      </c>
      <c r="F112" s="173"/>
      <c r="G112" s="174">
        <f>ROUND(E112*F112,2)</f>
        <v>0</v>
      </c>
      <c r="H112" s="173"/>
      <c r="I112" s="174">
        <f>ROUND(E112*H112,2)</f>
        <v>0</v>
      </c>
      <c r="J112" s="173"/>
      <c r="K112" s="174">
        <f>ROUND(E112*J112,2)</f>
        <v>0</v>
      </c>
      <c r="L112" s="174">
        <v>21</v>
      </c>
      <c r="M112" s="174">
        <f>G112*(1+L112/100)</f>
        <v>0</v>
      </c>
      <c r="N112" s="174">
        <v>1.0166500000000001</v>
      </c>
      <c r="O112" s="174">
        <f>ROUND(E112*N112,2)</f>
        <v>0.02</v>
      </c>
      <c r="P112" s="174">
        <v>0</v>
      </c>
      <c r="Q112" s="174">
        <f>ROUND(E112*P112,2)</f>
        <v>0</v>
      </c>
      <c r="R112" s="174" t="s">
        <v>212</v>
      </c>
      <c r="S112" s="174" t="s">
        <v>164</v>
      </c>
      <c r="T112" s="175" t="s">
        <v>165</v>
      </c>
      <c r="U112" s="159">
        <v>27.673000000000002</v>
      </c>
      <c r="V112" s="159">
        <f>ROUND(E112*U112,2)</f>
        <v>0.56000000000000005</v>
      </c>
      <c r="W112" s="159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159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7"/>
      <c r="B113" s="158"/>
      <c r="C113" s="188" t="s">
        <v>304</v>
      </c>
      <c r="D113" s="160"/>
      <c r="E113" s="161">
        <v>6.8000000000000005E-3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169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7"/>
      <c r="B114" s="158"/>
      <c r="C114" s="188" t="s">
        <v>305</v>
      </c>
      <c r="D114" s="160"/>
      <c r="E114" s="161">
        <v>1.332E-2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169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x14ac:dyDescent="0.2">
      <c r="A115" s="163" t="s">
        <v>149</v>
      </c>
      <c r="B115" s="164" t="s">
        <v>77</v>
      </c>
      <c r="C115" s="185" t="s">
        <v>78</v>
      </c>
      <c r="D115" s="165"/>
      <c r="E115" s="166"/>
      <c r="F115" s="167"/>
      <c r="G115" s="167">
        <f>SUMIF(AG116:AG130,"&lt;&gt;NOR",G116:G130)</f>
        <v>0</v>
      </c>
      <c r="H115" s="167"/>
      <c r="I115" s="167">
        <f>SUM(I116:I130)</f>
        <v>0</v>
      </c>
      <c r="J115" s="167"/>
      <c r="K115" s="167">
        <f>SUM(K116:K130)</f>
        <v>0</v>
      </c>
      <c r="L115" s="167"/>
      <c r="M115" s="167">
        <f>SUM(M116:M130)</f>
        <v>0</v>
      </c>
      <c r="N115" s="167"/>
      <c r="O115" s="167">
        <f>SUM(O116:O130)</f>
        <v>2.7700000000000005</v>
      </c>
      <c r="P115" s="167"/>
      <c r="Q115" s="167">
        <f>SUM(Q116:Q130)</f>
        <v>0</v>
      </c>
      <c r="R115" s="167"/>
      <c r="S115" s="167"/>
      <c r="T115" s="168"/>
      <c r="U115" s="162"/>
      <c r="V115" s="162">
        <f>SUM(V116:V130)</f>
        <v>3.83</v>
      </c>
      <c r="W115" s="162"/>
      <c r="AG115" t="s">
        <v>150</v>
      </c>
    </row>
    <row r="116" spans="1:60" ht="22.5" outlineLevel="1" x14ac:dyDescent="0.2">
      <c r="A116" s="169">
        <v>43</v>
      </c>
      <c r="B116" s="170" t="s">
        <v>306</v>
      </c>
      <c r="C116" s="187" t="s">
        <v>307</v>
      </c>
      <c r="D116" s="171" t="s">
        <v>203</v>
      </c>
      <c r="E116" s="172">
        <v>0.30000000000000004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21</v>
      </c>
      <c r="M116" s="174">
        <f>G116*(1+L116/100)</f>
        <v>0</v>
      </c>
      <c r="N116" s="174">
        <v>0.26605000000000001</v>
      </c>
      <c r="O116" s="174">
        <f>ROUND(E116*N116,2)</f>
        <v>0.08</v>
      </c>
      <c r="P116" s="174">
        <v>0</v>
      </c>
      <c r="Q116" s="174">
        <f>ROUND(E116*P116,2)</f>
        <v>0</v>
      </c>
      <c r="R116" s="174" t="s">
        <v>308</v>
      </c>
      <c r="S116" s="174" t="s">
        <v>309</v>
      </c>
      <c r="T116" s="175" t="s">
        <v>165</v>
      </c>
      <c r="U116" s="159">
        <v>0.38800000000000001</v>
      </c>
      <c r="V116" s="159">
        <f>ROUND(E116*U116,2)</f>
        <v>0.12</v>
      </c>
      <c r="W116" s="159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189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ht="22.5" outlineLevel="1" x14ac:dyDescent="0.2">
      <c r="A117" s="157"/>
      <c r="B117" s="158"/>
      <c r="C117" s="242" t="s">
        <v>310</v>
      </c>
      <c r="D117" s="243"/>
      <c r="E117" s="243"/>
      <c r="F117" s="243"/>
      <c r="G117" s="243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167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83" t="str">
        <f>C117</f>
        <v>komunikací pro pěší do velikosti dlaždic 0,25 m2 s provedením lože do tl. 30 mm, s vyplněním spár a se smetením přebytečného materiálu na vzdálenost do 3 m</v>
      </c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188" t="s">
        <v>311</v>
      </c>
      <c r="D118" s="160"/>
      <c r="E118" s="161">
        <v>0.30000000000000004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169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ht="22.5" outlineLevel="1" x14ac:dyDescent="0.2">
      <c r="A119" s="169">
        <v>44</v>
      </c>
      <c r="B119" s="170" t="s">
        <v>312</v>
      </c>
      <c r="C119" s="187" t="s">
        <v>313</v>
      </c>
      <c r="D119" s="171" t="s">
        <v>314</v>
      </c>
      <c r="E119" s="172">
        <v>3.6</v>
      </c>
      <c r="F119" s="173"/>
      <c r="G119" s="174">
        <f>ROUND(E119*F119,2)</f>
        <v>0</v>
      </c>
      <c r="H119" s="173"/>
      <c r="I119" s="174">
        <f>ROUND(E119*H119,2)</f>
        <v>0</v>
      </c>
      <c r="J119" s="173"/>
      <c r="K119" s="174">
        <f>ROUND(E119*J119,2)</f>
        <v>0</v>
      </c>
      <c r="L119" s="174">
        <v>21</v>
      </c>
      <c r="M119" s="174">
        <f>G119*(1+L119/100)</f>
        <v>0</v>
      </c>
      <c r="N119" s="174">
        <v>0.12472000000000001</v>
      </c>
      <c r="O119" s="174">
        <f>ROUND(E119*N119,2)</f>
        <v>0.45</v>
      </c>
      <c r="P119" s="174">
        <v>0</v>
      </c>
      <c r="Q119" s="174">
        <f>ROUND(E119*P119,2)</f>
        <v>0</v>
      </c>
      <c r="R119" s="174" t="s">
        <v>308</v>
      </c>
      <c r="S119" s="174" t="s">
        <v>164</v>
      </c>
      <c r="T119" s="175" t="s">
        <v>165</v>
      </c>
      <c r="U119" s="159">
        <v>0.14000000000000001</v>
      </c>
      <c r="V119" s="159">
        <f>ROUND(E119*U119,2)</f>
        <v>0.5</v>
      </c>
      <c r="W119" s="159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189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7"/>
      <c r="B120" s="158"/>
      <c r="C120" s="242" t="s">
        <v>315</v>
      </c>
      <c r="D120" s="243"/>
      <c r="E120" s="243"/>
      <c r="F120" s="243"/>
      <c r="G120" s="243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167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188" t="s">
        <v>316</v>
      </c>
      <c r="D121" s="160"/>
      <c r="E121" s="161">
        <v>3.6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169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76">
        <v>45</v>
      </c>
      <c r="B122" s="177" t="s">
        <v>317</v>
      </c>
      <c r="C122" s="186" t="s">
        <v>318</v>
      </c>
      <c r="D122" s="178" t="s">
        <v>153</v>
      </c>
      <c r="E122" s="179">
        <v>1</v>
      </c>
      <c r="F122" s="180"/>
      <c r="G122" s="181">
        <f>ROUND(E122*F122,2)</f>
        <v>0</v>
      </c>
      <c r="H122" s="180"/>
      <c r="I122" s="181">
        <f>ROUND(E122*H122,2)</f>
        <v>0</v>
      </c>
      <c r="J122" s="180"/>
      <c r="K122" s="181">
        <f>ROUND(E122*J122,2)</f>
        <v>0</v>
      </c>
      <c r="L122" s="181">
        <v>21</v>
      </c>
      <c r="M122" s="181">
        <f>G122*(1+L122/100)</f>
        <v>0</v>
      </c>
      <c r="N122" s="181">
        <v>0</v>
      </c>
      <c r="O122" s="181">
        <f>ROUND(E122*N122,2)</f>
        <v>0</v>
      </c>
      <c r="P122" s="181">
        <v>0</v>
      </c>
      <c r="Q122" s="181">
        <f>ROUND(E122*P122,2)</f>
        <v>0</v>
      </c>
      <c r="R122" s="181"/>
      <c r="S122" s="181" t="s">
        <v>154</v>
      </c>
      <c r="T122" s="182" t="s">
        <v>319</v>
      </c>
      <c r="U122" s="159">
        <v>0</v>
      </c>
      <c r="V122" s="159">
        <f>ROUND(E122*U122,2)</f>
        <v>0</v>
      </c>
      <c r="W122" s="159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189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ht="22.5" outlineLevel="1" x14ac:dyDescent="0.2">
      <c r="A123" s="169">
        <v>46</v>
      </c>
      <c r="B123" s="170" t="s">
        <v>320</v>
      </c>
      <c r="C123" s="187" t="s">
        <v>321</v>
      </c>
      <c r="D123" s="171" t="s">
        <v>203</v>
      </c>
      <c r="E123" s="172">
        <v>3.6</v>
      </c>
      <c r="F123" s="173"/>
      <c r="G123" s="174">
        <f>ROUND(E123*F123,2)</f>
        <v>0</v>
      </c>
      <c r="H123" s="173"/>
      <c r="I123" s="174">
        <f>ROUND(E123*H123,2)</f>
        <v>0</v>
      </c>
      <c r="J123" s="173"/>
      <c r="K123" s="174">
        <f>ROUND(E123*J123,2)</f>
        <v>0</v>
      </c>
      <c r="L123" s="174">
        <v>21</v>
      </c>
      <c r="M123" s="174">
        <f>G123*(1+L123/100)</f>
        <v>0</v>
      </c>
      <c r="N123" s="174">
        <v>0.62208000000000008</v>
      </c>
      <c r="O123" s="174">
        <f>ROUND(E123*N123,2)</f>
        <v>2.2400000000000002</v>
      </c>
      <c r="P123" s="174">
        <v>0</v>
      </c>
      <c r="Q123" s="174">
        <f>ROUND(E123*P123,2)</f>
        <v>0</v>
      </c>
      <c r="R123" s="174" t="s">
        <v>322</v>
      </c>
      <c r="S123" s="174" t="s">
        <v>164</v>
      </c>
      <c r="T123" s="175" t="s">
        <v>165</v>
      </c>
      <c r="U123" s="159">
        <v>0.89301000000000008</v>
      </c>
      <c r="V123" s="159">
        <f>ROUND(E123*U123,2)</f>
        <v>3.21</v>
      </c>
      <c r="W123" s="159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323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ht="45" outlineLevel="1" x14ac:dyDescent="0.2">
      <c r="A124" s="157"/>
      <c r="B124" s="158"/>
      <c r="C124" s="242" t="s">
        <v>324</v>
      </c>
      <c r="D124" s="243"/>
      <c r="E124" s="243"/>
      <c r="F124" s="243"/>
      <c r="G124" s="243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167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83" t="str">
        <f>C124</f>
        <v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</v>
      </c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7"/>
      <c r="B125" s="158"/>
      <c r="C125" s="248" t="s">
        <v>325</v>
      </c>
      <c r="D125" s="249"/>
      <c r="E125" s="249"/>
      <c r="F125" s="249"/>
      <c r="G125" s="24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167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7"/>
      <c r="B126" s="158"/>
      <c r="C126" s="248" t="s">
        <v>326</v>
      </c>
      <c r="D126" s="249"/>
      <c r="E126" s="249"/>
      <c r="F126" s="249"/>
      <c r="G126" s="24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167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57"/>
      <c r="B127" s="158"/>
      <c r="C127" s="248" t="s">
        <v>327</v>
      </c>
      <c r="D127" s="249"/>
      <c r="E127" s="249"/>
      <c r="F127" s="249"/>
      <c r="G127" s="24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167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7"/>
      <c r="B128" s="158"/>
      <c r="C128" s="248" t="s">
        <v>328</v>
      </c>
      <c r="D128" s="249"/>
      <c r="E128" s="249"/>
      <c r="F128" s="249"/>
      <c r="G128" s="24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167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57"/>
      <c r="B129" s="158"/>
      <c r="C129" s="248" t="s">
        <v>329</v>
      </c>
      <c r="D129" s="249"/>
      <c r="E129" s="249"/>
      <c r="F129" s="249"/>
      <c r="G129" s="24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167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7"/>
      <c r="B130" s="158"/>
      <c r="C130" s="188" t="s">
        <v>330</v>
      </c>
      <c r="D130" s="160"/>
      <c r="E130" s="161">
        <v>3.6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169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x14ac:dyDescent="0.2">
      <c r="A131" s="163" t="s">
        <v>149</v>
      </c>
      <c r="B131" s="164" t="s">
        <v>79</v>
      </c>
      <c r="C131" s="185" t="s">
        <v>80</v>
      </c>
      <c r="D131" s="165"/>
      <c r="E131" s="166"/>
      <c r="F131" s="167"/>
      <c r="G131" s="167">
        <f>SUMIF(AG132:AG159,"&lt;&gt;NOR",G132:G159)</f>
        <v>0</v>
      </c>
      <c r="H131" s="167"/>
      <c r="I131" s="167">
        <f>SUM(I132:I159)</f>
        <v>0</v>
      </c>
      <c r="J131" s="167"/>
      <c r="K131" s="167">
        <f>SUM(K132:K159)</f>
        <v>0</v>
      </c>
      <c r="L131" s="167"/>
      <c r="M131" s="167">
        <f>SUM(M132:M159)</f>
        <v>0</v>
      </c>
      <c r="N131" s="167"/>
      <c r="O131" s="167">
        <f>SUM(O132:O159)</f>
        <v>1.6</v>
      </c>
      <c r="P131" s="167"/>
      <c r="Q131" s="167">
        <f>SUM(Q132:Q159)</f>
        <v>0</v>
      </c>
      <c r="R131" s="167"/>
      <c r="S131" s="167"/>
      <c r="T131" s="168"/>
      <c r="U131" s="162"/>
      <c r="V131" s="162">
        <f>SUM(V132:V159)</f>
        <v>65.27000000000001</v>
      </c>
      <c r="W131" s="162"/>
      <c r="AG131" t="s">
        <v>150</v>
      </c>
    </row>
    <row r="132" spans="1:60" outlineLevel="1" x14ac:dyDescent="0.2">
      <c r="A132" s="169">
        <v>47</v>
      </c>
      <c r="B132" s="170" t="s">
        <v>331</v>
      </c>
      <c r="C132" s="187" t="s">
        <v>332</v>
      </c>
      <c r="D132" s="171" t="s">
        <v>333</v>
      </c>
      <c r="E132" s="172">
        <v>4</v>
      </c>
      <c r="F132" s="173"/>
      <c r="G132" s="174">
        <f>ROUND(E132*F132,2)</f>
        <v>0</v>
      </c>
      <c r="H132" s="173"/>
      <c r="I132" s="174">
        <f>ROUND(E132*H132,2)</f>
        <v>0</v>
      </c>
      <c r="J132" s="173"/>
      <c r="K132" s="174">
        <f>ROUND(E132*J132,2)</f>
        <v>0</v>
      </c>
      <c r="L132" s="174">
        <v>21</v>
      </c>
      <c r="M132" s="174">
        <f>G132*(1+L132/100)</f>
        <v>0</v>
      </c>
      <c r="N132" s="174">
        <v>3.6460000000000006E-2</v>
      </c>
      <c r="O132" s="174">
        <f>ROUND(E132*N132,2)</f>
        <v>0.15</v>
      </c>
      <c r="P132" s="174">
        <v>0</v>
      </c>
      <c r="Q132" s="174">
        <f>ROUND(E132*P132,2)</f>
        <v>0</v>
      </c>
      <c r="R132" s="174" t="s">
        <v>250</v>
      </c>
      <c r="S132" s="174" t="s">
        <v>164</v>
      </c>
      <c r="T132" s="175" t="s">
        <v>165</v>
      </c>
      <c r="U132" s="159">
        <v>1.0941000000000001</v>
      </c>
      <c r="V132" s="159">
        <f>ROUND(E132*U132,2)</f>
        <v>4.38</v>
      </c>
      <c r="W132" s="159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159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57"/>
      <c r="B133" s="158"/>
      <c r="C133" s="242" t="s">
        <v>334</v>
      </c>
      <c r="D133" s="243"/>
      <c r="E133" s="243"/>
      <c r="F133" s="243"/>
      <c r="G133" s="243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167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83" t="str">
        <f>C133</f>
        <v>jakoukoliv maltou, z pomocného pracovního lešení o výšce podlahy do 1900 mm a pro zatížení do 1,5 kPa,</v>
      </c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7"/>
      <c r="B134" s="158"/>
      <c r="C134" s="188" t="s">
        <v>335</v>
      </c>
      <c r="D134" s="160"/>
      <c r="E134" s="161">
        <v>4</v>
      </c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169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69">
        <v>48</v>
      </c>
      <c r="B135" s="170" t="s">
        <v>336</v>
      </c>
      <c r="C135" s="187" t="s">
        <v>337</v>
      </c>
      <c r="D135" s="171" t="s">
        <v>333</v>
      </c>
      <c r="E135" s="172">
        <v>6</v>
      </c>
      <c r="F135" s="173"/>
      <c r="G135" s="174">
        <f>ROUND(E135*F135,2)</f>
        <v>0</v>
      </c>
      <c r="H135" s="173"/>
      <c r="I135" s="174">
        <f>ROUND(E135*H135,2)</f>
        <v>0</v>
      </c>
      <c r="J135" s="173"/>
      <c r="K135" s="174">
        <f>ROUND(E135*J135,2)</f>
        <v>0</v>
      </c>
      <c r="L135" s="174">
        <v>21</v>
      </c>
      <c r="M135" s="174">
        <f>G135*(1+L135/100)</f>
        <v>0</v>
      </c>
      <c r="N135" s="174">
        <v>3.5620000000000006E-2</v>
      </c>
      <c r="O135" s="174">
        <f>ROUND(E135*N135,2)</f>
        <v>0.21</v>
      </c>
      <c r="P135" s="174">
        <v>0</v>
      </c>
      <c r="Q135" s="174">
        <f>ROUND(E135*P135,2)</f>
        <v>0</v>
      </c>
      <c r="R135" s="174" t="s">
        <v>250</v>
      </c>
      <c r="S135" s="174" t="s">
        <v>164</v>
      </c>
      <c r="T135" s="175" t="s">
        <v>165</v>
      </c>
      <c r="U135" s="159">
        <v>0.8829300000000001</v>
      </c>
      <c r="V135" s="159">
        <f>ROUND(E135*U135,2)</f>
        <v>5.3</v>
      </c>
      <c r="W135" s="159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159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57"/>
      <c r="B136" s="158"/>
      <c r="C136" s="242" t="s">
        <v>334</v>
      </c>
      <c r="D136" s="243"/>
      <c r="E136" s="243"/>
      <c r="F136" s="243"/>
      <c r="G136" s="243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167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83" t="str">
        <f>C136</f>
        <v>jakoukoliv maltou, z pomocného pracovního lešení o výšce podlahy do 1900 mm a pro zatížení do 1,5 kPa,</v>
      </c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57"/>
      <c r="B137" s="158"/>
      <c r="C137" s="188" t="s">
        <v>335</v>
      </c>
      <c r="D137" s="160"/>
      <c r="E137" s="161">
        <v>4</v>
      </c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169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57"/>
      <c r="B138" s="158"/>
      <c r="C138" s="188" t="s">
        <v>338</v>
      </c>
      <c r="D138" s="160"/>
      <c r="E138" s="161">
        <v>2</v>
      </c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169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69">
        <v>49</v>
      </c>
      <c r="B139" s="170" t="s">
        <v>339</v>
      </c>
      <c r="C139" s="187" t="s">
        <v>340</v>
      </c>
      <c r="D139" s="171" t="s">
        <v>314</v>
      </c>
      <c r="E139" s="172">
        <v>44.96</v>
      </c>
      <c r="F139" s="173"/>
      <c r="G139" s="174">
        <f>ROUND(E139*F139,2)</f>
        <v>0</v>
      </c>
      <c r="H139" s="173"/>
      <c r="I139" s="174">
        <f>ROUND(E139*H139,2)</f>
        <v>0</v>
      </c>
      <c r="J139" s="173"/>
      <c r="K139" s="174">
        <f>ROUND(E139*J139,2)</f>
        <v>0</v>
      </c>
      <c r="L139" s="174">
        <v>21</v>
      </c>
      <c r="M139" s="174">
        <f>G139*(1+L139/100)</f>
        <v>0</v>
      </c>
      <c r="N139" s="174">
        <v>2.3800000000000002E-3</v>
      </c>
      <c r="O139" s="174">
        <f>ROUND(E139*N139,2)</f>
        <v>0.11</v>
      </c>
      <c r="P139" s="174">
        <v>0</v>
      </c>
      <c r="Q139" s="174">
        <f>ROUND(E139*P139,2)</f>
        <v>0</v>
      </c>
      <c r="R139" s="174" t="s">
        <v>250</v>
      </c>
      <c r="S139" s="174" t="s">
        <v>164</v>
      </c>
      <c r="T139" s="175" t="s">
        <v>165</v>
      </c>
      <c r="U139" s="159">
        <v>0.18233000000000002</v>
      </c>
      <c r="V139" s="159">
        <f>ROUND(E139*U139,2)</f>
        <v>8.1999999999999993</v>
      </c>
      <c r="W139" s="159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189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7"/>
      <c r="B140" s="158"/>
      <c r="C140" s="188" t="s">
        <v>341</v>
      </c>
      <c r="D140" s="160"/>
      <c r="E140" s="161">
        <v>44.96</v>
      </c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169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69">
        <v>50</v>
      </c>
      <c r="B141" s="170" t="s">
        <v>342</v>
      </c>
      <c r="C141" s="187" t="s">
        <v>343</v>
      </c>
      <c r="D141" s="171" t="s">
        <v>203</v>
      </c>
      <c r="E141" s="172">
        <v>10.959000000000001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21</v>
      </c>
      <c r="M141" s="174">
        <f>G141*(1+L141/100)</f>
        <v>0</v>
      </c>
      <c r="N141" s="174">
        <v>3.4910000000000004E-2</v>
      </c>
      <c r="O141" s="174">
        <f>ROUND(E141*N141,2)</f>
        <v>0.38</v>
      </c>
      <c r="P141" s="174">
        <v>0</v>
      </c>
      <c r="Q141" s="174">
        <f>ROUND(E141*P141,2)</f>
        <v>0</v>
      </c>
      <c r="R141" s="174" t="s">
        <v>250</v>
      </c>
      <c r="S141" s="174" t="s">
        <v>164</v>
      </c>
      <c r="T141" s="175" t="s">
        <v>165</v>
      </c>
      <c r="U141" s="159">
        <v>1.1841700000000002</v>
      </c>
      <c r="V141" s="159">
        <f>ROUND(E141*U141,2)</f>
        <v>12.98</v>
      </c>
      <c r="W141" s="159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189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57"/>
      <c r="B142" s="158"/>
      <c r="C142" s="242" t="s">
        <v>344</v>
      </c>
      <c r="D142" s="243"/>
      <c r="E142" s="243"/>
      <c r="F142" s="243"/>
      <c r="G142" s="243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167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83" t="str">
        <f>C142</f>
        <v>okenního nebo dveřního, z pomocného pracovního lešení o výšce podlahy do 1900 mm a pro zatížení do 1,5 kPa,</v>
      </c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7"/>
      <c r="B143" s="158"/>
      <c r="C143" s="188" t="s">
        <v>345</v>
      </c>
      <c r="D143" s="160"/>
      <c r="E143" s="161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169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57"/>
      <c r="B144" s="158"/>
      <c r="C144" s="188" t="s">
        <v>346</v>
      </c>
      <c r="D144" s="160"/>
      <c r="E144" s="161">
        <v>3.3720000000000003</v>
      </c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9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169</v>
      </c>
      <c r="AH144" s="150">
        <v>0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57"/>
      <c r="B145" s="158"/>
      <c r="C145" s="188" t="s">
        <v>347</v>
      </c>
      <c r="D145" s="160"/>
      <c r="E145" s="161">
        <v>2.5290000000000004</v>
      </c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169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57"/>
      <c r="B146" s="158"/>
      <c r="C146" s="188" t="s">
        <v>348</v>
      </c>
      <c r="D146" s="160"/>
      <c r="E146" s="161">
        <v>2.5290000000000004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169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57"/>
      <c r="B147" s="158"/>
      <c r="C147" s="188" t="s">
        <v>349</v>
      </c>
      <c r="D147" s="160"/>
      <c r="E147" s="161">
        <v>2.5290000000000004</v>
      </c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169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ht="22.5" outlineLevel="1" x14ac:dyDescent="0.2">
      <c r="A148" s="169">
        <v>51</v>
      </c>
      <c r="B148" s="170" t="s">
        <v>350</v>
      </c>
      <c r="C148" s="187" t="s">
        <v>351</v>
      </c>
      <c r="D148" s="171" t="s">
        <v>203</v>
      </c>
      <c r="E148" s="172">
        <v>5.9700000000000006</v>
      </c>
      <c r="F148" s="173"/>
      <c r="G148" s="174">
        <f>ROUND(E148*F148,2)</f>
        <v>0</v>
      </c>
      <c r="H148" s="173"/>
      <c r="I148" s="174">
        <f>ROUND(E148*H148,2)</f>
        <v>0</v>
      </c>
      <c r="J148" s="173"/>
      <c r="K148" s="174">
        <f>ROUND(E148*J148,2)</f>
        <v>0</v>
      </c>
      <c r="L148" s="174">
        <v>21</v>
      </c>
      <c r="M148" s="174">
        <f>G148*(1+L148/100)</f>
        <v>0</v>
      </c>
      <c r="N148" s="174">
        <v>2.1180000000000001E-2</v>
      </c>
      <c r="O148" s="174">
        <f>ROUND(E148*N148,2)</f>
        <v>0.13</v>
      </c>
      <c r="P148" s="174">
        <v>0</v>
      </c>
      <c r="Q148" s="174">
        <f>ROUND(E148*P148,2)</f>
        <v>0</v>
      </c>
      <c r="R148" s="174" t="s">
        <v>250</v>
      </c>
      <c r="S148" s="174" t="s">
        <v>164</v>
      </c>
      <c r="T148" s="175" t="s">
        <v>165</v>
      </c>
      <c r="U148" s="159">
        <v>0.47000000000000003</v>
      </c>
      <c r="V148" s="159">
        <f>ROUND(E148*U148,2)</f>
        <v>2.81</v>
      </c>
      <c r="W148" s="159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189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57"/>
      <c r="B149" s="158"/>
      <c r="C149" s="242" t="s">
        <v>352</v>
      </c>
      <c r="D149" s="243"/>
      <c r="E149" s="243"/>
      <c r="F149" s="243"/>
      <c r="G149" s="243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167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57"/>
      <c r="B150" s="158"/>
      <c r="C150" s="188" t="s">
        <v>353</v>
      </c>
      <c r="D150" s="160"/>
      <c r="E150" s="161">
        <v>5.9700000000000006</v>
      </c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169</v>
      </c>
      <c r="AH150" s="150">
        <v>0</v>
      </c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ht="22.5" outlineLevel="1" x14ac:dyDescent="0.2">
      <c r="A151" s="169">
        <v>52</v>
      </c>
      <c r="B151" s="170" t="s">
        <v>354</v>
      </c>
      <c r="C151" s="187" t="s">
        <v>355</v>
      </c>
      <c r="D151" s="171" t="s">
        <v>203</v>
      </c>
      <c r="E151" s="172">
        <v>5.9700000000000006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21</v>
      </c>
      <c r="M151" s="174">
        <f>G151*(1+L151/100)</f>
        <v>0</v>
      </c>
      <c r="N151" s="174">
        <v>5.1890000000000006E-2</v>
      </c>
      <c r="O151" s="174">
        <f>ROUND(E151*N151,2)</f>
        <v>0.31</v>
      </c>
      <c r="P151" s="174">
        <v>0</v>
      </c>
      <c r="Q151" s="174">
        <f>ROUND(E151*P151,2)</f>
        <v>0</v>
      </c>
      <c r="R151" s="174" t="s">
        <v>250</v>
      </c>
      <c r="S151" s="174" t="s">
        <v>164</v>
      </c>
      <c r="T151" s="175" t="s">
        <v>165</v>
      </c>
      <c r="U151" s="159">
        <v>0.56000000000000005</v>
      </c>
      <c r="V151" s="159">
        <f>ROUND(E151*U151,2)</f>
        <v>3.34</v>
      </c>
      <c r="W151" s="159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189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57"/>
      <c r="B152" s="158"/>
      <c r="C152" s="242" t="s">
        <v>352</v>
      </c>
      <c r="D152" s="243"/>
      <c r="E152" s="243"/>
      <c r="F152" s="243"/>
      <c r="G152" s="243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167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57"/>
      <c r="B153" s="158"/>
      <c r="C153" s="188" t="s">
        <v>356</v>
      </c>
      <c r="D153" s="160"/>
      <c r="E153" s="161">
        <v>5.9700000000000006</v>
      </c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169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69">
        <v>53</v>
      </c>
      <c r="B154" s="170" t="s">
        <v>239</v>
      </c>
      <c r="C154" s="187" t="s">
        <v>240</v>
      </c>
      <c r="D154" s="171" t="s">
        <v>241</v>
      </c>
      <c r="E154" s="172">
        <v>24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74">
        <v>0</v>
      </c>
      <c r="O154" s="174">
        <f>ROUND(E154*N154,2)</f>
        <v>0</v>
      </c>
      <c r="P154" s="174">
        <v>0</v>
      </c>
      <c r="Q154" s="174">
        <f>ROUND(E154*P154,2)</f>
        <v>0</v>
      </c>
      <c r="R154" s="174"/>
      <c r="S154" s="174" t="s">
        <v>164</v>
      </c>
      <c r="T154" s="175" t="s">
        <v>164</v>
      </c>
      <c r="U154" s="159">
        <v>1</v>
      </c>
      <c r="V154" s="159">
        <f>ROUND(E154*U154,2)</f>
        <v>24</v>
      </c>
      <c r="W154" s="159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189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7"/>
      <c r="B155" s="158"/>
      <c r="C155" s="188" t="s">
        <v>357</v>
      </c>
      <c r="D155" s="160"/>
      <c r="E155" s="161">
        <v>24</v>
      </c>
      <c r="F155" s="159"/>
      <c r="G155" s="159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169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69">
        <v>54</v>
      </c>
      <c r="B156" s="170" t="s">
        <v>358</v>
      </c>
      <c r="C156" s="187" t="s">
        <v>359</v>
      </c>
      <c r="D156" s="171" t="s">
        <v>203</v>
      </c>
      <c r="E156" s="172">
        <v>2.06</v>
      </c>
      <c r="F156" s="173"/>
      <c r="G156" s="174">
        <f>ROUND(E156*F156,2)</f>
        <v>0</v>
      </c>
      <c r="H156" s="173"/>
      <c r="I156" s="174">
        <f>ROUND(E156*H156,2)</f>
        <v>0</v>
      </c>
      <c r="J156" s="173"/>
      <c r="K156" s="174">
        <f>ROUND(E156*J156,2)</f>
        <v>0</v>
      </c>
      <c r="L156" s="174">
        <v>21</v>
      </c>
      <c r="M156" s="174">
        <f>G156*(1+L156/100)</f>
        <v>0</v>
      </c>
      <c r="N156" s="174">
        <v>0.15056000000000003</v>
      </c>
      <c r="O156" s="174">
        <f>ROUND(E156*N156,2)</f>
        <v>0.31</v>
      </c>
      <c r="P156" s="174">
        <v>0</v>
      </c>
      <c r="Q156" s="174">
        <f>ROUND(E156*P156,2)</f>
        <v>0</v>
      </c>
      <c r="R156" s="174" t="s">
        <v>322</v>
      </c>
      <c r="S156" s="174" t="s">
        <v>164</v>
      </c>
      <c r="T156" s="175" t="s">
        <v>165</v>
      </c>
      <c r="U156" s="159">
        <v>2.0667900000000001</v>
      </c>
      <c r="V156" s="159">
        <f>ROUND(E156*U156,2)</f>
        <v>4.26</v>
      </c>
      <c r="W156" s="159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323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ht="22.5" outlineLevel="1" x14ac:dyDescent="0.2">
      <c r="A157" s="157"/>
      <c r="B157" s="158"/>
      <c r="C157" s="242" t="s">
        <v>360</v>
      </c>
      <c r="D157" s="243"/>
      <c r="E157" s="243"/>
      <c r="F157" s="243"/>
      <c r="G157" s="243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167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83" t="str">
        <f>C157</f>
        <v>oprava malých ploch vnitřních stěn do 1 m2, pačokování 1 m2 jednonásobné s broušením a přesádrováním, malba klihová dvojnásobná jednobarevná s obroušením v místnostech výšky do 3,8 m.</v>
      </c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7"/>
      <c r="B158" s="158"/>
      <c r="C158" s="188" t="s">
        <v>361</v>
      </c>
      <c r="D158" s="160"/>
      <c r="E158" s="161">
        <v>1.1400000000000001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169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57"/>
      <c r="B159" s="158"/>
      <c r="C159" s="188" t="s">
        <v>362</v>
      </c>
      <c r="D159" s="160"/>
      <c r="E159" s="161">
        <v>0.92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169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x14ac:dyDescent="0.2">
      <c r="A160" s="163" t="s">
        <v>149</v>
      </c>
      <c r="B160" s="164" t="s">
        <v>81</v>
      </c>
      <c r="C160" s="185" t="s">
        <v>82</v>
      </c>
      <c r="D160" s="165"/>
      <c r="E160" s="166"/>
      <c r="F160" s="167"/>
      <c r="G160" s="167">
        <f>SUMIF(AG161:AG168,"&lt;&gt;NOR",G161:G168)</f>
        <v>0</v>
      </c>
      <c r="H160" s="167"/>
      <c r="I160" s="167">
        <f>SUM(I161:I168)</f>
        <v>0</v>
      </c>
      <c r="J160" s="167"/>
      <c r="K160" s="167">
        <f>SUM(K161:K168)</f>
        <v>0</v>
      </c>
      <c r="L160" s="167"/>
      <c r="M160" s="167">
        <f>SUM(M161:M168)</f>
        <v>0</v>
      </c>
      <c r="N160" s="167"/>
      <c r="O160" s="167">
        <f>SUM(O161:O168)</f>
        <v>0.02</v>
      </c>
      <c r="P160" s="167"/>
      <c r="Q160" s="167">
        <f>SUM(Q161:Q168)</f>
        <v>0</v>
      </c>
      <c r="R160" s="167"/>
      <c r="S160" s="167"/>
      <c r="T160" s="168"/>
      <c r="U160" s="162"/>
      <c r="V160" s="162">
        <f>SUM(V161:V168)</f>
        <v>0.89</v>
      </c>
      <c r="W160" s="162"/>
      <c r="AG160" t="s">
        <v>150</v>
      </c>
    </row>
    <row r="161" spans="1:60" ht="22.5" outlineLevel="1" x14ac:dyDescent="0.2">
      <c r="A161" s="169">
        <v>55</v>
      </c>
      <c r="B161" s="170" t="s">
        <v>363</v>
      </c>
      <c r="C161" s="187" t="s">
        <v>364</v>
      </c>
      <c r="D161" s="171" t="s">
        <v>203</v>
      </c>
      <c r="E161" s="172">
        <v>1.125</v>
      </c>
      <c r="F161" s="173"/>
      <c r="G161" s="174">
        <f>ROUND(E161*F161,2)</f>
        <v>0</v>
      </c>
      <c r="H161" s="173"/>
      <c r="I161" s="174">
        <f>ROUND(E161*H161,2)</f>
        <v>0</v>
      </c>
      <c r="J161" s="173"/>
      <c r="K161" s="174">
        <f>ROUND(E161*J161,2)</f>
        <v>0</v>
      </c>
      <c r="L161" s="174">
        <v>21</v>
      </c>
      <c r="M161" s="174">
        <f>G161*(1+L161/100)</f>
        <v>0</v>
      </c>
      <c r="N161" s="174">
        <v>6.0400000000000002E-3</v>
      </c>
      <c r="O161" s="174">
        <f>ROUND(E161*N161,2)</f>
        <v>0.01</v>
      </c>
      <c r="P161" s="174">
        <v>0</v>
      </c>
      <c r="Q161" s="174">
        <f>ROUND(E161*P161,2)</f>
        <v>0</v>
      </c>
      <c r="R161" s="174" t="s">
        <v>212</v>
      </c>
      <c r="S161" s="174" t="s">
        <v>164</v>
      </c>
      <c r="T161" s="175" t="s">
        <v>165</v>
      </c>
      <c r="U161" s="159">
        <v>0.30134000000000005</v>
      </c>
      <c r="V161" s="159">
        <f>ROUND(E161*U161,2)</f>
        <v>0.34</v>
      </c>
      <c r="W161" s="159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189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7"/>
      <c r="B162" s="158"/>
      <c r="C162" s="242" t="s">
        <v>365</v>
      </c>
      <c r="D162" s="243"/>
      <c r="E162" s="243"/>
      <c r="F162" s="243"/>
      <c r="G162" s="243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167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57"/>
      <c r="B163" s="158"/>
      <c r="C163" s="188" t="s">
        <v>366</v>
      </c>
      <c r="D163" s="160"/>
      <c r="E163" s="161">
        <v>1.125</v>
      </c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169</v>
      </c>
      <c r="AH163" s="150">
        <v>0</v>
      </c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69">
        <v>56</v>
      </c>
      <c r="B164" s="170" t="s">
        <v>367</v>
      </c>
      <c r="C164" s="187" t="s">
        <v>368</v>
      </c>
      <c r="D164" s="171" t="s">
        <v>203</v>
      </c>
      <c r="E164" s="172">
        <v>1.125</v>
      </c>
      <c r="F164" s="173"/>
      <c r="G164" s="174">
        <f>ROUND(E164*F164,2)</f>
        <v>0</v>
      </c>
      <c r="H164" s="173"/>
      <c r="I164" s="174">
        <f>ROUND(E164*H164,2)</f>
        <v>0</v>
      </c>
      <c r="J164" s="173"/>
      <c r="K164" s="174">
        <f>ROUND(E164*J164,2)</f>
        <v>0</v>
      </c>
      <c r="L164" s="174">
        <v>21</v>
      </c>
      <c r="M164" s="174">
        <f>G164*(1+L164/100)</f>
        <v>0</v>
      </c>
      <c r="N164" s="174">
        <v>2.5000000000000001E-4</v>
      </c>
      <c r="O164" s="174">
        <f>ROUND(E164*N164,2)</f>
        <v>0</v>
      </c>
      <c r="P164" s="174">
        <v>0</v>
      </c>
      <c r="Q164" s="174">
        <f>ROUND(E164*P164,2)</f>
        <v>0</v>
      </c>
      <c r="R164" s="174" t="s">
        <v>212</v>
      </c>
      <c r="S164" s="174" t="s">
        <v>164</v>
      </c>
      <c r="T164" s="175" t="s">
        <v>165</v>
      </c>
      <c r="U164" s="159">
        <v>5.2000000000000005E-2</v>
      </c>
      <c r="V164" s="159">
        <f>ROUND(E164*U164,2)</f>
        <v>0.06</v>
      </c>
      <c r="W164" s="159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189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57"/>
      <c r="B165" s="158"/>
      <c r="C165" s="242" t="s">
        <v>365</v>
      </c>
      <c r="D165" s="243"/>
      <c r="E165" s="243"/>
      <c r="F165" s="243"/>
      <c r="G165" s="243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9"/>
      <c r="W165" s="159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167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ht="22.5" outlineLevel="1" x14ac:dyDescent="0.2">
      <c r="A166" s="169">
        <v>57</v>
      </c>
      <c r="B166" s="170" t="s">
        <v>369</v>
      </c>
      <c r="C166" s="187" t="s">
        <v>370</v>
      </c>
      <c r="D166" s="171" t="s">
        <v>203</v>
      </c>
      <c r="E166" s="172">
        <v>1.125</v>
      </c>
      <c r="F166" s="173"/>
      <c r="G166" s="174">
        <f>ROUND(E166*F166,2)</f>
        <v>0</v>
      </c>
      <c r="H166" s="173"/>
      <c r="I166" s="174">
        <f>ROUND(E166*H166,2)</f>
        <v>0</v>
      </c>
      <c r="J166" s="173"/>
      <c r="K166" s="174">
        <f>ROUND(E166*J166,2)</f>
        <v>0</v>
      </c>
      <c r="L166" s="174">
        <v>21</v>
      </c>
      <c r="M166" s="174">
        <f>G166*(1+L166/100)</f>
        <v>0</v>
      </c>
      <c r="N166" s="174">
        <v>3.0000000000000003E-4</v>
      </c>
      <c r="O166" s="174">
        <f>ROUND(E166*N166,2)</f>
        <v>0</v>
      </c>
      <c r="P166" s="174">
        <v>0</v>
      </c>
      <c r="Q166" s="174">
        <f>ROUND(E166*P166,2)</f>
        <v>0</v>
      </c>
      <c r="R166" s="174" t="s">
        <v>212</v>
      </c>
      <c r="S166" s="174" t="s">
        <v>164</v>
      </c>
      <c r="T166" s="175" t="s">
        <v>165</v>
      </c>
      <c r="U166" s="159">
        <v>7.0000000000000007E-2</v>
      </c>
      <c r="V166" s="159">
        <f>ROUND(E166*U166,2)</f>
        <v>0.08</v>
      </c>
      <c r="W166" s="159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159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57"/>
      <c r="B167" s="158"/>
      <c r="C167" s="242" t="s">
        <v>365</v>
      </c>
      <c r="D167" s="243"/>
      <c r="E167" s="243"/>
      <c r="F167" s="243"/>
      <c r="G167" s="243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167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ht="22.5" outlineLevel="1" x14ac:dyDescent="0.2">
      <c r="A168" s="176">
        <v>58</v>
      </c>
      <c r="B168" s="177" t="s">
        <v>371</v>
      </c>
      <c r="C168" s="186" t="s">
        <v>372</v>
      </c>
      <c r="D168" s="178" t="s">
        <v>203</v>
      </c>
      <c r="E168" s="179">
        <v>1.125</v>
      </c>
      <c r="F168" s="180"/>
      <c r="G168" s="181">
        <f>ROUND(E168*F168,2)</f>
        <v>0</v>
      </c>
      <c r="H168" s="180"/>
      <c r="I168" s="181">
        <f>ROUND(E168*H168,2)</f>
        <v>0</v>
      </c>
      <c r="J168" s="180"/>
      <c r="K168" s="181">
        <f>ROUND(E168*J168,2)</f>
        <v>0</v>
      </c>
      <c r="L168" s="181">
        <v>21</v>
      </c>
      <c r="M168" s="181">
        <f>G168*(1+L168/100)</f>
        <v>0</v>
      </c>
      <c r="N168" s="181">
        <v>4.9100000000000003E-3</v>
      </c>
      <c r="O168" s="181">
        <f>ROUND(E168*N168,2)</f>
        <v>0.01</v>
      </c>
      <c r="P168" s="181">
        <v>0</v>
      </c>
      <c r="Q168" s="181">
        <f>ROUND(E168*P168,2)</f>
        <v>0</v>
      </c>
      <c r="R168" s="181" t="s">
        <v>212</v>
      </c>
      <c r="S168" s="181" t="s">
        <v>164</v>
      </c>
      <c r="T168" s="182" t="s">
        <v>165</v>
      </c>
      <c r="U168" s="159">
        <v>0.36200000000000004</v>
      </c>
      <c r="V168" s="159">
        <f>ROUND(E168*U168,2)</f>
        <v>0.41</v>
      </c>
      <c r="W168" s="159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159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x14ac:dyDescent="0.2">
      <c r="A169" s="163" t="s">
        <v>149</v>
      </c>
      <c r="B169" s="164" t="s">
        <v>83</v>
      </c>
      <c r="C169" s="185" t="s">
        <v>84</v>
      </c>
      <c r="D169" s="165"/>
      <c r="E169" s="166"/>
      <c r="F169" s="167"/>
      <c r="G169" s="167">
        <f>SUMIF(AG170:AG205,"&lt;&gt;NOR",G170:G205)</f>
        <v>0</v>
      </c>
      <c r="H169" s="167"/>
      <c r="I169" s="167">
        <f>SUM(I170:I205)</f>
        <v>0</v>
      </c>
      <c r="J169" s="167"/>
      <c r="K169" s="167">
        <f>SUM(K170:K205)</f>
        <v>0</v>
      </c>
      <c r="L169" s="167"/>
      <c r="M169" s="167">
        <f>SUM(M170:M205)</f>
        <v>0</v>
      </c>
      <c r="N169" s="167"/>
      <c r="O169" s="167">
        <f>SUM(O170:O205)</f>
        <v>3.3000000000000003</v>
      </c>
      <c r="P169" s="167"/>
      <c r="Q169" s="167">
        <f>SUM(Q170:Q205)</f>
        <v>0.44</v>
      </c>
      <c r="R169" s="167"/>
      <c r="S169" s="167"/>
      <c r="T169" s="168"/>
      <c r="U169" s="162"/>
      <c r="V169" s="162">
        <f>SUM(V170:V205)</f>
        <v>36.700000000000003</v>
      </c>
      <c r="W169" s="162"/>
      <c r="AG169" t="s">
        <v>150</v>
      </c>
    </row>
    <row r="170" spans="1:60" outlineLevel="1" x14ac:dyDescent="0.2">
      <c r="A170" s="169">
        <v>59</v>
      </c>
      <c r="B170" s="170" t="s">
        <v>373</v>
      </c>
      <c r="C170" s="187" t="s">
        <v>374</v>
      </c>
      <c r="D170" s="171" t="s">
        <v>314</v>
      </c>
      <c r="E170" s="172">
        <v>5.04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74">
        <v>1.1E-4</v>
      </c>
      <c r="O170" s="174">
        <f>ROUND(E170*N170,2)</f>
        <v>0</v>
      </c>
      <c r="P170" s="174">
        <v>0</v>
      </c>
      <c r="Q170" s="174">
        <f>ROUND(E170*P170,2)</f>
        <v>0</v>
      </c>
      <c r="R170" s="174" t="s">
        <v>212</v>
      </c>
      <c r="S170" s="174" t="s">
        <v>164</v>
      </c>
      <c r="T170" s="175" t="s">
        <v>165</v>
      </c>
      <c r="U170" s="159">
        <v>5.5E-2</v>
      </c>
      <c r="V170" s="159">
        <f>ROUND(E170*U170,2)</f>
        <v>0.28000000000000003</v>
      </c>
      <c r="W170" s="159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189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57"/>
      <c r="B171" s="158"/>
      <c r="C171" s="188" t="s">
        <v>375</v>
      </c>
      <c r="D171" s="160"/>
      <c r="E171" s="161">
        <v>5.04</v>
      </c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169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69">
        <v>60</v>
      </c>
      <c r="B172" s="170" t="s">
        <v>376</v>
      </c>
      <c r="C172" s="187" t="s">
        <v>377</v>
      </c>
      <c r="D172" s="171" t="s">
        <v>162</v>
      </c>
      <c r="E172" s="172">
        <v>0.33500000000000002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4">
        <v>2.5</v>
      </c>
      <c r="O172" s="174">
        <f>ROUND(E172*N172,2)</f>
        <v>0.84</v>
      </c>
      <c r="P172" s="174">
        <v>0</v>
      </c>
      <c r="Q172" s="174">
        <f>ROUND(E172*P172,2)</f>
        <v>0</v>
      </c>
      <c r="R172" s="174" t="s">
        <v>250</v>
      </c>
      <c r="S172" s="174" t="s">
        <v>164</v>
      </c>
      <c r="T172" s="175" t="s">
        <v>164</v>
      </c>
      <c r="U172" s="159">
        <v>4.66</v>
      </c>
      <c r="V172" s="159">
        <f>ROUND(E172*U172,2)</f>
        <v>1.56</v>
      </c>
      <c r="W172" s="159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189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57"/>
      <c r="B173" s="158"/>
      <c r="C173" s="242" t="s">
        <v>378</v>
      </c>
      <c r="D173" s="243"/>
      <c r="E173" s="243"/>
      <c r="F173" s="243"/>
      <c r="G173" s="243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167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57"/>
      <c r="B174" s="158"/>
      <c r="C174" s="188" t="s">
        <v>379</v>
      </c>
      <c r="D174" s="160"/>
      <c r="E174" s="161">
        <v>0.33500000000000002</v>
      </c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169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69">
        <v>61</v>
      </c>
      <c r="B175" s="170" t="s">
        <v>380</v>
      </c>
      <c r="C175" s="187" t="s">
        <v>381</v>
      </c>
      <c r="D175" s="171" t="s">
        <v>162</v>
      </c>
      <c r="E175" s="172">
        <v>0.2457</v>
      </c>
      <c r="F175" s="173"/>
      <c r="G175" s="174">
        <f>ROUND(E175*F175,2)</f>
        <v>0</v>
      </c>
      <c r="H175" s="173"/>
      <c r="I175" s="174">
        <f>ROUND(E175*H175,2)</f>
        <v>0</v>
      </c>
      <c r="J175" s="173"/>
      <c r="K175" s="174">
        <f>ROUND(E175*J175,2)</f>
        <v>0</v>
      </c>
      <c r="L175" s="174">
        <v>21</v>
      </c>
      <c r="M175" s="174">
        <f>G175*(1+L175/100)</f>
        <v>0</v>
      </c>
      <c r="N175" s="174">
        <v>2.5</v>
      </c>
      <c r="O175" s="174">
        <f>ROUND(E175*N175,2)</f>
        <v>0.61</v>
      </c>
      <c r="P175" s="174">
        <v>0</v>
      </c>
      <c r="Q175" s="174">
        <f>ROUND(E175*P175,2)</f>
        <v>0</v>
      </c>
      <c r="R175" s="174" t="s">
        <v>250</v>
      </c>
      <c r="S175" s="174" t="s">
        <v>164</v>
      </c>
      <c r="T175" s="175" t="s">
        <v>165</v>
      </c>
      <c r="U175" s="159">
        <v>5.33</v>
      </c>
      <c r="V175" s="159">
        <f>ROUND(E175*U175,2)</f>
        <v>1.31</v>
      </c>
      <c r="W175" s="159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159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">
      <c r="A176" s="157"/>
      <c r="B176" s="158"/>
      <c r="C176" s="242" t="s">
        <v>378</v>
      </c>
      <c r="D176" s="243"/>
      <c r="E176" s="243"/>
      <c r="F176" s="243"/>
      <c r="G176" s="243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167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57"/>
      <c r="B177" s="158"/>
      <c r="C177" s="188" t="s">
        <v>382</v>
      </c>
      <c r="D177" s="160"/>
      <c r="E177" s="161">
        <v>0.2457</v>
      </c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59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169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69">
        <v>62</v>
      </c>
      <c r="B178" s="170" t="s">
        <v>383</v>
      </c>
      <c r="C178" s="187" t="s">
        <v>384</v>
      </c>
      <c r="D178" s="171" t="s">
        <v>162</v>
      </c>
      <c r="E178" s="172">
        <v>0.33500000000000002</v>
      </c>
      <c r="F178" s="173"/>
      <c r="G178" s="174">
        <f>ROUND(E178*F178,2)</f>
        <v>0</v>
      </c>
      <c r="H178" s="173"/>
      <c r="I178" s="174">
        <f>ROUND(E178*H178,2)</f>
        <v>0</v>
      </c>
      <c r="J178" s="173"/>
      <c r="K178" s="174">
        <f>ROUND(E178*J178,2)</f>
        <v>0</v>
      </c>
      <c r="L178" s="174">
        <v>21</v>
      </c>
      <c r="M178" s="174">
        <f>G178*(1+L178/100)</f>
        <v>0</v>
      </c>
      <c r="N178" s="174">
        <v>0</v>
      </c>
      <c r="O178" s="174">
        <f>ROUND(E178*N178,2)</f>
        <v>0</v>
      </c>
      <c r="P178" s="174">
        <v>0</v>
      </c>
      <c r="Q178" s="174">
        <f>ROUND(E178*P178,2)</f>
        <v>0</v>
      </c>
      <c r="R178" s="174" t="s">
        <v>212</v>
      </c>
      <c r="S178" s="174" t="s">
        <v>164</v>
      </c>
      <c r="T178" s="175" t="s">
        <v>165</v>
      </c>
      <c r="U178" s="159">
        <v>0.33800000000000002</v>
      </c>
      <c r="V178" s="159">
        <f>ROUND(E178*U178,2)</f>
        <v>0.11</v>
      </c>
      <c r="W178" s="159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189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57"/>
      <c r="B179" s="158"/>
      <c r="C179" s="242" t="s">
        <v>385</v>
      </c>
      <c r="D179" s="243"/>
      <c r="E179" s="243"/>
      <c r="F179" s="243"/>
      <c r="G179" s="243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167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7"/>
      <c r="B180" s="158"/>
      <c r="C180" s="188" t="s">
        <v>386</v>
      </c>
      <c r="D180" s="160"/>
      <c r="E180" s="161">
        <v>0.33500000000000002</v>
      </c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169</v>
      </c>
      <c r="AH180" s="150">
        <v>5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76">
        <v>63</v>
      </c>
      <c r="B181" s="177" t="s">
        <v>387</v>
      </c>
      <c r="C181" s="186" t="s">
        <v>388</v>
      </c>
      <c r="D181" s="178" t="s">
        <v>162</v>
      </c>
      <c r="E181" s="179">
        <v>0.33500000000000002</v>
      </c>
      <c r="F181" s="180"/>
      <c r="G181" s="181">
        <f>ROUND(E181*F181,2)</f>
        <v>0</v>
      </c>
      <c r="H181" s="180"/>
      <c r="I181" s="181">
        <f>ROUND(E181*H181,2)</f>
        <v>0</v>
      </c>
      <c r="J181" s="180"/>
      <c r="K181" s="181">
        <f>ROUND(E181*J181,2)</f>
        <v>0</v>
      </c>
      <c r="L181" s="181">
        <v>21</v>
      </c>
      <c r="M181" s="181">
        <f>G181*(1+L181/100)</f>
        <v>0</v>
      </c>
      <c r="N181" s="181">
        <v>1.919</v>
      </c>
      <c r="O181" s="181">
        <f>ROUND(E181*N181,2)</f>
        <v>0.64</v>
      </c>
      <c r="P181" s="181">
        <v>0</v>
      </c>
      <c r="Q181" s="181">
        <f>ROUND(E181*P181,2)</f>
        <v>0</v>
      </c>
      <c r="R181" s="181" t="s">
        <v>212</v>
      </c>
      <c r="S181" s="181" t="s">
        <v>164</v>
      </c>
      <c r="T181" s="182" t="s">
        <v>165</v>
      </c>
      <c r="U181" s="159">
        <v>3.2130000000000001</v>
      </c>
      <c r="V181" s="159">
        <f>ROUND(E181*U181,2)</f>
        <v>1.08</v>
      </c>
      <c r="W181" s="159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189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69">
        <v>64</v>
      </c>
      <c r="B182" s="170" t="s">
        <v>389</v>
      </c>
      <c r="C182" s="187" t="s">
        <v>390</v>
      </c>
      <c r="D182" s="171" t="s">
        <v>203</v>
      </c>
      <c r="E182" s="172">
        <v>2.4570000000000003</v>
      </c>
      <c r="F182" s="173"/>
      <c r="G182" s="174">
        <f>ROUND(E182*F182,2)</f>
        <v>0</v>
      </c>
      <c r="H182" s="173"/>
      <c r="I182" s="174">
        <f>ROUND(E182*H182,2)</f>
        <v>0</v>
      </c>
      <c r="J182" s="173"/>
      <c r="K182" s="174">
        <f>ROUND(E182*J182,2)</f>
        <v>0</v>
      </c>
      <c r="L182" s="174">
        <v>21</v>
      </c>
      <c r="M182" s="174">
        <f>G182*(1+L182/100)</f>
        <v>0</v>
      </c>
      <c r="N182" s="174">
        <v>0.1008</v>
      </c>
      <c r="O182" s="174">
        <f>ROUND(E182*N182,2)</f>
        <v>0.25</v>
      </c>
      <c r="P182" s="174">
        <v>0</v>
      </c>
      <c r="Q182" s="174">
        <f>ROUND(E182*P182,2)</f>
        <v>0</v>
      </c>
      <c r="R182" s="174" t="s">
        <v>212</v>
      </c>
      <c r="S182" s="174" t="s">
        <v>164</v>
      </c>
      <c r="T182" s="175" t="s">
        <v>165</v>
      </c>
      <c r="U182" s="159">
        <v>0.47000000000000003</v>
      </c>
      <c r="V182" s="159">
        <f>ROUND(E182*U182,2)</f>
        <v>1.1499999999999999</v>
      </c>
      <c r="W182" s="159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189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57"/>
      <c r="B183" s="158"/>
      <c r="C183" s="242" t="s">
        <v>391</v>
      </c>
      <c r="D183" s="243"/>
      <c r="E183" s="243"/>
      <c r="F183" s="243"/>
      <c r="G183" s="243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0"/>
      <c r="Y183" s="150"/>
      <c r="Z183" s="150"/>
      <c r="AA183" s="150"/>
      <c r="AB183" s="150"/>
      <c r="AC183" s="150"/>
      <c r="AD183" s="150"/>
      <c r="AE183" s="150"/>
      <c r="AF183" s="150"/>
      <c r="AG183" s="150" t="s">
        <v>167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">
      <c r="A184" s="157"/>
      <c r="B184" s="158"/>
      <c r="C184" s="188" t="s">
        <v>392</v>
      </c>
      <c r="D184" s="160"/>
      <c r="E184" s="161">
        <v>2.4570000000000003</v>
      </c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169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69">
        <v>65</v>
      </c>
      <c r="B185" s="170" t="s">
        <v>393</v>
      </c>
      <c r="C185" s="187" t="s">
        <v>394</v>
      </c>
      <c r="D185" s="171" t="s">
        <v>203</v>
      </c>
      <c r="E185" s="172">
        <v>2.4570000000000003</v>
      </c>
      <c r="F185" s="173"/>
      <c r="G185" s="174">
        <f>ROUND(E185*F185,2)</f>
        <v>0</v>
      </c>
      <c r="H185" s="173"/>
      <c r="I185" s="174">
        <f>ROUND(E185*H185,2)</f>
        <v>0</v>
      </c>
      <c r="J185" s="173"/>
      <c r="K185" s="174">
        <f>ROUND(E185*J185,2)</f>
        <v>0</v>
      </c>
      <c r="L185" s="174">
        <v>21</v>
      </c>
      <c r="M185" s="174">
        <f>G185*(1+L185/100)</f>
        <v>0</v>
      </c>
      <c r="N185" s="174">
        <v>7.980000000000001E-2</v>
      </c>
      <c r="O185" s="174">
        <f>ROUND(E185*N185,2)</f>
        <v>0.2</v>
      </c>
      <c r="P185" s="174">
        <v>0</v>
      </c>
      <c r="Q185" s="174">
        <f>ROUND(E185*P185,2)</f>
        <v>0</v>
      </c>
      <c r="R185" s="174" t="s">
        <v>250</v>
      </c>
      <c r="S185" s="174" t="s">
        <v>164</v>
      </c>
      <c r="T185" s="175" t="s">
        <v>165</v>
      </c>
      <c r="U185" s="159">
        <v>0.62000000000000011</v>
      </c>
      <c r="V185" s="159">
        <f>ROUND(E185*U185,2)</f>
        <v>1.52</v>
      </c>
      <c r="W185" s="159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159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57"/>
      <c r="B186" s="158"/>
      <c r="C186" s="242" t="s">
        <v>395</v>
      </c>
      <c r="D186" s="243"/>
      <c r="E186" s="243"/>
      <c r="F186" s="243"/>
      <c r="G186" s="243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167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57"/>
      <c r="B187" s="158"/>
      <c r="C187" s="188" t="s">
        <v>392</v>
      </c>
      <c r="D187" s="160"/>
      <c r="E187" s="161">
        <v>2.4570000000000003</v>
      </c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169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ht="22.5" outlineLevel="1" x14ac:dyDescent="0.2">
      <c r="A188" s="169">
        <v>66</v>
      </c>
      <c r="B188" s="170" t="s">
        <v>396</v>
      </c>
      <c r="C188" s="187" t="s">
        <v>397</v>
      </c>
      <c r="D188" s="171" t="s">
        <v>203</v>
      </c>
      <c r="E188" s="172">
        <v>0.89400000000000002</v>
      </c>
      <c r="F188" s="173"/>
      <c r="G188" s="174">
        <f>ROUND(E188*F188,2)</f>
        <v>0</v>
      </c>
      <c r="H188" s="173"/>
      <c r="I188" s="174">
        <f>ROUND(E188*H188,2)</f>
        <v>0</v>
      </c>
      <c r="J188" s="173"/>
      <c r="K188" s="174">
        <f>ROUND(E188*J188,2)</f>
        <v>0</v>
      </c>
      <c r="L188" s="174">
        <v>21</v>
      </c>
      <c r="M188" s="174">
        <f>G188*(1+L188/100)</f>
        <v>0</v>
      </c>
      <c r="N188" s="174">
        <v>4.9840000000000002E-2</v>
      </c>
      <c r="O188" s="174">
        <f>ROUND(E188*N188,2)</f>
        <v>0.04</v>
      </c>
      <c r="P188" s="174">
        <v>0</v>
      </c>
      <c r="Q188" s="174">
        <f>ROUND(E188*P188,2)</f>
        <v>0</v>
      </c>
      <c r="R188" s="174" t="s">
        <v>212</v>
      </c>
      <c r="S188" s="174" t="s">
        <v>164</v>
      </c>
      <c r="T188" s="175" t="s">
        <v>165</v>
      </c>
      <c r="U188" s="159">
        <v>0.34800000000000003</v>
      </c>
      <c r="V188" s="159">
        <f>ROUND(E188*U188,2)</f>
        <v>0.31</v>
      </c>
      <c r="W188" s="159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159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ht="22.5" outlineLevel="1" x14ac:dyDescent="0.2">
      <c r="A189" s="157"/>
      <c r="B189" s="158"/>
      <c r="C189" s="242" t="s">
        <v>398</v>
      </c>
      <c r="D189" s="243"/>
      <c r="E189" s="243"/>
      <c r="F189" s="243"/>
      <c r="G189" s="243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T189" s="159"/>
      <c r="U189" s="159"/>
      <c r="V189" s="159"/>
      <c r="W189" s="159"/>
      <c r="X189" s="15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167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83" t="str">
        <f>C189</f>
        <v>na zdivu jako podklad např. pod izolaci, na parapetech z prefabrikovaných dílců, pod oplechování apod., vodorovný nebo ve spádu do 15°, hlazený dřevěným hladítkem,</v>
      </c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57"/>
      <c r="B190" s="158"/>
      <c r="C190" s="188" t="s">
        <v>399</v>
      </c>
      <c r="D190" s="160"/>
      <c r="E190" s="161">
        <v>0.89400000000000002</v>
      </c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169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ht="22.5" outlineLevel="1" x14ac:dyDescent="0.2">
      <c r="A191" s="169">
        <v>67</v>
      </c>
      <c r="B191" s="170" t="s">
        <v>400</v>
      </c>
      <c r="C191" s="187" t="s">
        <v>401</v>
      </c>
      <c r="D191" s="171" t="s">
        <v>203</v>
      </c>
      <c r="E191" s="172">
        <v>0.84400000000000008</v>
      </c>
      <c r="F191" s="173"/>
      <c r="G191" s="174">
        <f>ROUND(E191*F191,2)</f>
        <v>0</v>
      </c>
      <c r="H191" s="173"/>
      <c r="I191" s="174">
        <f>ROUND(E191*H191,2)</f>
        <v>0</v>
      </c>
      <c r="J191" s="173"/>
      <c r="K191" s="174">
        <f>ROUND(E191*J191,2)</f>
        <v>0</v>
      </c>
      <c r="L191" s="174">
        <v>21</v>
      </c>
      <c r="M191" s="174">
        <f>G191*(1+L191/100)</f>
        <v>0</v>
      </c>
      <c r="N191" s="174">
        <v>0.1231</v>
      </c>
      <c r="O191" s="174">
        <f>ROUND(E191*N191,2)</f>
        <v>0.1</v>
      </c>
      <c r="P191" s="174">
        <v>0</v>
      </c>
      <c r="Q191" s="174">
        <f>ROUND(E191*P191,2)</f>
        <v>0</v>
      </c>
      <c r="R191" s="174" t="s">
        <v>212</v>
      </c>
      <c r="S191" s="174" t="s">
        <v>164</v>
      </c>
      <c r="T191" s="175" t="s">
        <v>165</v>
      </c>
      <c r="U191" s="159">
        <v>0.45</v>
      </c>
      <c r="V191" s="159">
        <f>ROUND(E191*U191,2)</f>
        <v>0.38</v>
      </c>
      <c r="W191" s="159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159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ht="22.5" outlineLevel="1" x14ac:dyDescent="0.2">
      <c r="A192" s="157"/>
      <c r="B192" s="158"/>
      <c r="C192" s="242" t="s">
        <v>398</v>
      </c>
      <c r="D192" s="243"/>
      <c r="E192" s="243"/>
      <c r="F192" s="243"/>
      <c r="G192" s="243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167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83" t="str">
        <f>C192</f>
        <v>na zdivu jako podklad např. pod izolaci, na parapetech z prefabrikovaných dílců, pod oplechování apod., vodorovný nebo ve spádu do 15°, hlazený dřevěným hladítkem,</v>
      </c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57"/>
      <c r="B193" s="158"/>
      <c r="C193" s="188" t="s">
        <v>402</v>
      </c>
      <c r="D193" s="160"/>
      <c r="E193" s="161">
        <v>0.84400000000000008</v>
      </c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169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69">
        <v>68</v>
      </c>
      <c r="B194" s="170" t="s">
        <v>239</v>
      </c>
      <c r="C194" s="187" t="s">
        <v>240</v>
      </c>
      <c r="D194" s="171" t="s">
        <v>241</v>
      </c>
      <c r="E194" s="172">
        <v>16</v>
      </c>
      <c r="F194" s="173"/>
      <c r="G194" s="174">
        <f>ROUND(E194*F194,2)</f>
        <v>0</v>
      </c>
      <c r="H194" s="173"/>
      <c r="I194" s="174">
        <f>ROUND(E194*H194,2)</f>
        <v>0</v>
      </c>
      <c r="J194" s="173"/>
      <c r="K194" s="174">
        <f>ROUND(E194*J194,2)</f>
        <v>0</v>
      </c>
      <c r="L194" s="174">
        <v>21</v>
      </c>
      <c r="M194" s="174">
        <f>G194*(1+L194/100)</f>
        <v>0</v>
      </c>
      <c r="N194" s="174">
        <v>0</v>
      </c>
      <c r="O194" s="174">
        <f>ROUND(E194*N194,2)</f>
        <v>0</v>
      </c>
      <c r="P194" s="174">
        <v>0</v>
      </c>
      <c r="Q194" s="174">
        <f>ROUND(E194*P194,2)</f>
        <v>0</v>
      </c>
      <c r="R194" s="174"/>
      <c r="S194" s="174" t="s">
        <v>164</v>
      </c>
      <c r="T194" s="175" t="s">
        <v>164</v>
      </c>
      <c r="U194" s="159">
        <v>1</v>
      </c>
      <c r="V194" s="159">
        <f>ROUND(E194*U194,2)</f>
        <v>16</v>
      </c>
      <c r="W194" s="159"/>
      <c r="X194" s="150"/>
      <c r="Y194" s="150"/>
      <c r="Z194" s="150"/>
      <c r="AA194" s="150"/>
      <c r="AB194" s="150"/>
      <c r="AC194" s="150"/>
      <c r="AD194" s="150"/>
      <c r="AE194" s="150"/>
      <c r="AF194" s="150"/>
      <c r="AG194" s="150" t="s">
        <v>189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57"/>
      <c r="B195" s="158"/>
      <c r="C195" s="188" t="s">
        <v>242</v>
      </c>
      <c r="D195" s="160"/>
      <c r="E195" s="161">
        <v>16</v>
      </c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59"/>
      <c r="T195" s="159"/>
      <c r="U195" s="159"/>
      <c r="V195" s="159"/>
      <c r="W195" s="159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169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ht="22.5" outlineLevel="1" x14ac:dyDescent="0.2">
      <c r="A196" s="169">
        <v>69</v>
      </c>
      <c r="B196" s="170" t="s">
        <v>403</v>
      </c>
      <c r="C196" s="187" t="s">
        <v>404</v>
      </c>
      <c r="D196" s="171" t="s">
        <v>203</v>
      </c>
      <c r="E196" s="172">
        <v>1.34</v>
      </c>
      <c r="F196" s="173"/>
      <c r="G196" s="174">
        <f>ROUND(E196*F196,2)</f>
        <v>0</v>
      </c>
      <c r="H196" s="173"/>
      <c r="I196" s="174">
        <f>ROUND(E196*H196,2)</f>
        <v>0</v>
      </c>
      <c r="J196" s="173"/>
      <c r="K196" s="174">
        <f>ROUND(E196*J196,2)</f>
        <v>0</v>
      </c>
      <c r="L196" s="174">
        <v>21</v>
      </c>
      <c r="M196" s="174">
        <f>G196*(1+L196/100)</f>
        <v>0</v>
      </c>
      <c r="N196" s="174">
        <v>0.46547000000000005</v>
      </c>
      <c r="O196" s="174">
        <f>ROUND(E196*N196,2)</f>
        <v>0.62</v>
      </c>
      <c r="P196" s="174">
        <v>0.33</v>
      </c>
      <c r="Q196" s="174">
        <f>ROUND(E196*P196,2)</f>
        <v>0.44</v>
      </c>
      <c r="R196" s="174"/>
      <c r="S196" s="174" t="s">
        <v>154</v>
      </c>
      <c r="T196" s="175" t="s">
        <v>155</v>
      </c>
      <c r="U196" s="159">
        <v>9.6981200000000012</v>
      </c>
      <c r="V196" s="159">
        <f>ROUND(E196*U196,2)</f>
        <v>13</v>
      </c>
      <c r="W196" s="159"/>
      <c r="X196" s="150"/>
      <c r="Y196" s="150"/>
      <c r="Z196" s="150"/>
      <c r="AA196" s="150"/>
      <c r="AB196" s="150"/>
      <c r="AC196" s="150"/>
      <c r="AD196" s="150"/>
      <c r="AE196" s="150"/>
      <c r="AF196" s="150"/>
      <c r="AG196" s="150" t="s">
        <v>323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ht="22.5" outlineLevel="1" x14ac:dyDescent="0.2">
      <c r="A197" s="157"/>
      <c r="B197" s="158"/>
      <c r="C197" s="244" t="s">
        <v>405</v>
      </c>
      <c r="D197" s="245"/>
      <c r="E197" s="245"/>
      <c r="F197" s="245"/>
      <c r="G197" s="245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406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83" t="str">
        <f>C197</f>
        <v>Odstranění betonové mazaniny tloušťky 150 mm, výkop zeminy hloubky 550 mm, svislé přemístění do výše jednoho podlaží, zřízení nové podlahy ve skladbě:</v>
      </c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57"/>
      <c r="B198" s="158"/>
      <c r="C198" s="246" t="s">
        <v>407</v>
      </c>
      <c r="D198" s="247"/>
      <c r="E198" s="247"/>
      <c r="F198" s="247"/>
      <c r="G198" s="247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9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406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57"/>
      <c r="B199" s="158"/>
      <c r="C199" s="246" t="s">
        <v>408</v>
      </c>
      <c r="D199" s="247"/>
      <c r="E199" s="247"/>
      <c r="F199" s="247"/>
      <c r="G199" s="247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9"/>
      <c r="X199" s="150"/>
      <c r="Y199" s="150"/>
      <c r="Z199" s="150"/>
      <c r="AA199" s="150"/>
      <c r="AB199" s="150"/>
      <c r="AC199" s="150"/>
      <c r="AD199" s="150"/>
      <c r="AE199" s="150"/>
      <c r="AF199" s="150"/>
      <c r="AG199" s="150" t="s">
        <v>406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57"/>
      <c r="B200" s="158"/>
      <c r="C200" s="246" t="s">
        <v>409</v>
      </c>
      <c r="D200" s="247"/>
      <c r="E200" s="247"/>
      <c r="F200" s="247"/>
      <c r="G200" s="247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  <c r="R200" s="159"/>
      <c r="S200" s="159"/>
      <c r="T200" s="159"/>
      <c r="U200" s="159"/>
      <c r="V200" s="159"/>
      <c r="W200" s="159"/>
      <c r="X200" s="150"/>
      <c r="Y200" s="150"/>
      <c r="Z200" s="150"/>
      <c r="AA200" s="150"/>
      <c r="AB200" s="150"/>
      <c r="AC200" s="150"/>
      <c r="AD200" s="150"/>
      <c r="AE200" s="150"/>
      <c r="AF200" s="150"/>
      <c r="AG200" s="150" t="s">
        <v>406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57"/>
      <c r="B201" s="158"/>
      <c r="C201" s="246" t="s">
        <v>410</v>
      </c>
      <c r="D201" s="247"/>
      <c r="E201" s="247"/>
      <c r="F201" s="247"/>
      <c r="G201" s="247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9"/>
      <c r="X201" s="15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406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57"/>
      <c r="B202" s="158"/>
      <c r="C202" s="246" t="s">
        <v>682</v>
      </c>
      <c r="D202" s="247"/>
      <c r="E202" s="247"/>
      <c r="F202" s="247"/>
      <c r="G202" s="247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406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57"/>
      <c r="B203" s="158"/>
      <c r="C203" s="246" t="s">
        <v>411</v>
      </c>
      <c r="D203" s="247"/>
      <c r="E203" s="247"/>
      <c r="F203" s="247"/>
      <c r="G203" s="247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9"/>
      <c r="X203" s="150"/>
      <c r="Y203" s="150"/>
      <c r="Z203" s="150"/>
      <c r="AA203" s="150"/>
      <c r="AB203" s="150"/>
      <c r="AC203" s="150"/>
      <c r="AD203" s="150"/>
      <c r="AE203" s="150"/>
      <c r="AF203" s="150"/>
      <c r="AG203" s="150" t="s">
        <v>406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57"/>
      <c r="B204" s="158"/>
      <c r="C204" s="246" t="s">
        <v>412</v>
      </c>
      <c r="D204" s="247"/>
      <c r="E204" s="247"/>
      <c r="F204" s="247"/>
      <c r="G204" s="247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50"/>
      <c r="Y204" s="150"/>
      <c r="Z204" s="150"/>
      <c r="AA204" s="150"/>
      <c r="AB204" s="150"/>
      <c r="AC204" s="150"/>
      <c r="AD204" s="150"/>
      <c r="AE204" s="150"/>
      <c r="AF204" s="150"/>
      <c r="AG204" s="150" t="s">
        <v>406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57"/>
      <c r="B205" s="158"/>
      <c r="C205" s="188" t="s">
        <v>413</v>
      </c>
      <c r="D205" s="160"/>
      <c r="E205" s="161">
        <v>1.34</v>
      </c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9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169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x14ac:dyDescent="0.2">
      <c r="A206" s="163" t="s">
        <v>149</v>
      </c>
      <c r="B206" s="164" t="s">
        <v>85</v>
      </c>
      <c r="C206" s="185" t="s">
        <v>86</v>
      </c>
      <c r="D206" s="165"/>
      <c r="E206" s="166"/>
      <c r="F206" s="167"/>
      <c r="G206" s="167">
        <f>SUMIF(AG207:AG217,"&lt;&gt;NOR",G207:G217)</f>
        <v>0</v>
      </c>
      <c r="H206" s="167"/>
      <c r="I206" s="167">
        <f>SUM(I207:I217)</f>
        <v>0</v>
      </c>
      <c r="J206" s="167"/>
      <c r="K206" s="167">
        <f>SUM(K207:K217)</f>
        <v>0</v>
      </c>
      <c r="L206" s="167"/>
      <c r="M206" s="167">
        <f>SUM(M207:M217)</f>
        <v>0</v>
      </c>
      <c r="N206" s="167"/>
      <c r="O206" s="167">
        <f>SUM(O207:O217)</f>
        <v>2.57</v>
      </c>
      <c r="P206" s="167"/>
      <c r="Q206" s="167">
        <f>SUM(Q207:Q217)</f>
        <v>0</v>
      </c>
      <c r="R206" s="167"/>
      <c r="S206" s="167"/>
      <c r="T206" s="168"/>
      <c r="U206" s="162"/>
      <c r="V206" s="162">
        <f>SUM(V207:V217)</f>
        <v>41.4</v>
      </c>
      <c r="W206" s="162"/>
      <c r="AG206" t="s">
        <v>150</v>
      </c>
    </row>
    <row r="207" spans="1:60" ht="22.5" outlineLevel="1" x14ac:dyDescent="0.2">
      <c r="A207" s="169">
        <v>70</v>
      </c>
      <c r="B207" s="170" t="s">
        <v>414</v>
      </c>
      <c r="C207" s="187" t="s">
        <v>415</v>
      </c>
      <c r="D207" s="171" t="s">
        <v>203</v>
      </c>
      <c r="E207" s="172">
        <v>130</v>
      </c>
      <c r="F207" s="173"/>
      <c r="G207" s="174">
        <f>ROUND(E207*F207,2)</f>
        <v>0</v>
      </c>
      <c r="H207" s="173"/>
      <c r="I207" s="174">
        <f>ROUND(E207*H207,2)</f>
        <v>0</v>
      </c>
      <c r="J207" s="173"/>
      <c r="K207" s="174">
        <f>ROUND(E207*J207,2)</f>
        <v>0</v>
      </c>
      <c r="L207" s="174">
        <v>21</v>
      </c>
      <c r="M207" s="174">
        <f>G207*(1+L207/100)</f>
        <v>0</v>
      </c>
      <c r="N207" s="174">
        <v>1.8380000000000001E-2</v>
      </c>
      <c r="O207" s="174">
        <f>ROUND(E207*N207,2)</f>
        <v>2.39</v>
      </c>
      <c r="P207" s="174">
        <v>0</v>
      </c>
      <c r="Q207" s="174">
        <f>ROUND(E207*P207,2)</f>
        <v>0</v>
      </c>
      <c r="R207" s="174" t="s">
        <v>416</v>
      </c>
      <c r="S207" s="174" t="s">
        <v>164</v>
      </c>
      <c r="T207" s="175" t="s">
        <v>165</v>
      </c>
      <c r="U207" s="159">
        <v>0.14400000000000002</v>
      </c>
      <c r="V207" s="159">
        <f>ROUND(E207*U207,2)</f>
        <v>18.72</v>
      </c>
      <c r="W207" s="159"/>
      <c r="X207" s="150"/>
      <c r="Y207" s="150"/>
      <c r="Z207" s="150"/>
      <c r="AA207" s="150"/>
      <c r="AB207" s="150"/>
      <c r="AC207" s="150"/>
      <c r="AD207" s="150"/>
      <c r="AE207" s="150"/>
      <c r="AF207" s="150"/>
      <c r="AG207" s="150" t="s">
        <v>189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">
      <c r="A208" s="157"/>
      <c r="B208" s="158"/>
      <c r="C208" s="188" t="s">
        <v>417</v>
      </c>
      <c r="D208" s="160"/>
      <c r="E208" s="161">
        <v>130</v>
      </c>
      <c r="F208" s="159"/>
      <c r="G208" s="159"/>
      <c r="H208" s="159"/>
      <c r="I208" s="159"/>
      <c r="J208" s="159"/>
      <c r="K208" s="159"/>
      <c r="L208" s="159"/>
      <c r="M208" s="159"/>
      <c r="N208" s="159"/>
      <c r="O208" s="159"/>
      <c r="P208" s="159"/>
      <c r="Q208" s="159"/>
      <c r="R208" s="159"/>
      <c r="S208" s="159"/>
      <c r="T208" s="159"/>
      <c r="U208" s="159"/>
      <c r="V208" s="159"/>
      <c r="W208" s="159"/>
      <c r="X208" s="150"/>
      <c r="Y208" s="150"/>
      <c r="Z208" s="150"/>
      <c r="AA208" s="150"/>
      <c r="AB208" s="150"/>
      <c r="AC208" s="150"/>
      <c r="AD208" s="150"/>
      <c r="AE208" s="150"/>
      <c r="AF208" s="150"/>
      <c r="AG208" s="150" t="s">
        <v>169</v>
      </c>
      <c r="AH208" s="150">
        <v>0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ht="33.75" outlineLevel="1" x14ac:dyDescent="0.2">
      <c r="A209" s="176">
        <v>71</v>
      </c>
      <c r="B209" s="177" t="s">
        <v>418</v>
      </c>
      <c r="C209" s="186" t="s">
        <v>419</v>
      </c>
      <c r="D209" s="178" t="s">
        <v>203</v>
      </c>
      <c r="E209" s="179">
        <v>130</v>
      </c>
      <c r="F209" s="180"/>
      <c r="G209" s="181">
        <f>ROUND(E209*F209,2)</f>
        <v>0</v>
      </c>
      <c r="H209" s="180"/>
      <c r="I209" s="181">
        <f>ROUND(E209*H209,2)</f>
        <v>0</v>
      </c>
      <c r="J209" s="180"/>
      <c r="K209" s="181">
        <f>ROUND(E209*J209,2)</f>
        <v>0</v>
      </c>
      <c r="L209" s="181">
        <v>21</v>
      </c>
      <c r="M209" s="181">
        <f>G209*(1+L209/100)</f>
        <v>0</v>
      </c>
      <c r="N209" s="181">
        <v>9.7000000000000005E-4</v>
      </c>
      <c r="O209" s="181">
        <f>ROUND(E209*N209,2)</f>
        <v>0.13</v>
      </c>
      <c r="P209" s="181">
        <v>0</v>
      </c>
      <c r="Q209" s="181">
        <f>ROUND(E209*P209,2)</f>
        <v>0</v>
      </c>
      <c r="R209" s="181" t="s">
        <v>416</v>
      </c>
      <c r="S209" s="181" t="s">
        <v>164</v>
      </c>
      <c r="T209" s="182" t="s">
        <v>165</v>
      </c>
      <c r="U209" s="159">
        <v>6.0000000000000001E-3</v>
      </c>
      <c r="V209" s="159">
        <f>ROUND(E209*U209,2)</f>
        <v>0.78</v>
      </c>
      <c r="W209" s="159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 t="s">
        <v>189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76">
        <v>72</v>
      </c>
      <c r="B210" s="177" t="s">
        <v>420</v>
      </c>
      <c r="C210" s="186" t="s">
        <v>421</v>
      </c>
      <c r="D210" s="178" t="s">
        <v>203</v>
      </c>
      <c r="E210" s="179">
        <v>130</v>
      </c>
      <c r="F210" s="180"/>
      <c r="G210" s="181">
        <f>ROUND(E210*F210,2)</f>
        <v>0</v>
      </c>
      <c r="H210" s="180"/>
      <c r="I210" s="181">
        <f>ROUND(E210*H210,2)</f>
        <v>0</v>
      </c>
      <c r="J210" s="180"/>
      <c r="K210" s="181">
        <f>ROUND(E210*J210,2)</f>
        <v>0</v>
      </c>
      <c r="L210" s="181">
        <v>21</v>
      </c>
      <c r="M210" s="181">
        <f>G210*(1+L210/100)</f>
        <v>0</v>
      </c>
      <c r="N210" s="181">
        <v>0</v>
      </c>
      <c r="O210" s="181">
        <f>ROUND(E210*N210,2)</f>
        <v>0</v>
      </c>
      <c r="P210" s="181">
        <v>0</v>
      </c>
      <c r="Q210" s="181">
        <f>ROUND(E210*P210,2)</f>
        <v>0</v>
      </c>
      <c r="R210" s="181" t="s">
        <v>416</v>
      </c>
      <c r="S210" s="181" t="s">
        <v>164</v>
      </c>
      <c r="T210" s="182" t="s">
        <v>165</v>
      </c>
      <c r="U210" s="159">
        <v>0.114</v>
      </c>
      <c r="V210" s="159">
        <f>ROUND(E210*U210,2)</f>
        <v>14.82</v>
      </c>
      <c r="W210" s="159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 t="s">
        <v>189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">
      <c r="A211" s="169">
        <v>73</v>
      </c>
      <c r="B211" s="170" t="s">
        <v>422</v>
      </c>
      <c r="C211" s="187" t="s">
        <v>423</v>
      </c>
      <c r="D211" s="171" t="s">
        <v>203</v>
      </c>
      <c r="E211" s="172">
        <v>40</v>
      </c>
      <c r="F211" s="173"/>
      <c r="G211" s="174">
        <f>ROUND(E211*F211,2)</f>
        <v>0</v>
      </c>
      <c r="H211" s="173"/>
      <c r="I211" s="174">
        <f>ROUND(E211*H211,2)</f>
        <v>0</v>
      </c>
      <c r="J211" s="173"/>
      <c r="K211" s="174">
        <f>ROUND(E211*J211,2)</f>
        <v>0</v>
      </c>
      <c r="L211" s="174">
        <v>21</v>
      </c>
      <c r="M211" s="174">
        <f>G211*(1+L211/100)</f>
        <v>0</v>
      </c>
      <c r="N211" s="174">
        <v>1.2100000000000001E-3</v>
      </c>
      <c r="O211" s="174">
        <f>ROUND(E211*N211,2)</f>
        <v>0.05</v>
      </c>
      <c r="P211" s="174">
        <v>0</v>
      </c>
      <c r="Q211" s="174">
        <f>ROUND(E211*P211,2)</f>
        <v>0</v>
      </c>
      <c r="R211" s="174" t="s">
        <v>416</v>
      </c>
      <c r="S211" s="174" t="s">
        <v>164</v>
      </c>
      <c r="T211" s="175" t="s">
        <v>165</v>
      </c>
      <c r="U211" s="159">
        <v>0.17700000000000002</v>
      </c>
      <c r="V211" s="159">
        <f>ROUND(E211*U211,2)</f>
        <v>7.08</v>
      </c>
      <c r="W211" s="159"/>
      <c r="X211" s="15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159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57"/>
      <c r="B212" s="158"/>
      <c r="C212" s="188" t="s">
        <v>424</v>
      </c>
      <c r="D212" s="160"/>
      <c r="E212" s="161">
        <v>40</v>
      </c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  <c r="R212" s="159"/>
      <c r="S212" s="159"/>
      <c r="T212" s="159"/>
      <c r="U212" s="159"/>
      <c r="V212" s="159"/>
      <c r="W212" s="159"/>
      <c r="X212" s="150"/>
      <c r="Y212" s="150"/>
      <c r="Z212" s="150"/>
      <c r="AA212" s="150"/>
      <c r="AB212" s="150"/>
      <c r="AC212" s="150"/>
      <c r="AD212" s="150"/>
      <c r="AE212" s="150"/>
      <c r="AF212" s="150"/>
      <c r="AG212" s="150" t="s">
        <v>169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">
      <c r="A213" s="176">
        <v>74</v>
      </c>
      <c r="B213" s="177" t="s">
        <v>425</v>
      </c>
      <c r="C213" s="186" t="s">
        <v>426</v>
      </c>
      <c r="D213" s="178" t="s">
        <v>314</v>
      </c>
      <c r="E213" s="179">
        <v>15</v>
      </c>
      <c r="F213" s="180"/>
      <c r="G213" s="181">
        <f>ROUND(E213*F213,2)</f>
        <v>0</v>
      </c>
      <c r="H213" s="180"/>
      <c r="I213" s="181">
        <f>ROUND(E213*H213,2)</f>
        <v>0</v>
      </c>
      <c r="J213" s="180"/>
      <c r="K213" s="181">
        <f>ROUND(E213*J213,2)</f>
        <v>0</v>
      </c>
      <c r="L213" s="181">
        <v>21</v>
      </c>
      <c r="M213" s="181">
        <f>G213*(1+L213/100)</f>
        <v>0</v>
      </c>
      <c r="N213" s="181">
        <v>0</v>
      </c>
      <c r="O213" s="181">
        <f>ROUND(E213*N213,2)</f>
        <v>0</v>
      </c>
      <c r="P213" s="181">
        <v>0</v>
      </c>
      <c r="Q213" s="181">
        <f>ROUND(E213*P213,2)</f>
        <v>0</v>
      </c>
      <c r="R213" s="181"/>
      <c r="S213" s="181" t="s">
        <v>154</v>
      </c>
      <c r="T213" s="182" t="s">
        <v>155</v>
      </c>
      <c r="U213" s="159">
        <v>0</v>
      </c>
      <c r="V213" s="159">
        <f>ROUND(E213*U213,2)</f>
        <v>0</v>
      </c>
      <c r="W213" s="159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 t="s">
        <v>159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">
      <c r="A214" s="169">
        <v>75</v>
      </c>
      <c r="B214" s="170" t="s">
        <v>427</v>
      </c>
      <c r="C214" s="187" t="s">
        <v>428</v>
      </c>
      <c r="D214" s="171" t="s">
        <v>314</v>
      </c>
      <c r="E214" s="172">
        <v>225</v>
      </c>
      <c r="F214" s="173"/>
      <c r="G214" s="174">
        <f>ROUND(E214*F214,2)</f>
        <v>0</v>
      </c>
      <c r="H214" s="173"/>
      <c r="I214" s="174">
        <f>ROUND(E214*H214,2)</f>
        <v>0</v>
      </c>
      <c r="J214" s="173"/>
      <c r="K214" s="174">
        <f>ROUND(E214*J214,2)</f>
        <v>0</v>
      </c>
      <c r="L214" s="174">
        <v>21</v>
      </c>
      <c r="M214" s="174">
        <f>G214*(1+L214/100)</f>
        <v>0</v>
      </c>
      <c r="N214" s="174">
        <v>0</v>
      </c>
      <c r="O214" s="174">
        <f>ROUND(E214*N214,2)</f>
        <v>0</v>
      </c>
      <c r="P214" s="174">
        <v>0</v>
      </c>
      <c r="Q214" s="174">
        <f>ROUND(E214*P214,2)</f>
        <v>0</v>
      </c>
      <c r="R214" s="174"/>
      <c r="S214" s="174" t="s">
        <v>154</v>
      </c>
      <c r="T214" s="175" t="s">
        <v>155</v>
      </c>
      <c r="U214" s="159">
        <v>0</v>
      </c>
      <c r="V214" s="159">
        <f>ROUND(E214*U214,2)</f>
        <v>0</v>
      </c>
      <c r="W214" s="159"/>
      <c r="X214" s="150"/>
      <c r="Y214" s="150"/>
      <c r="Z214" s="150"/>
      <c r="AA214" s="150"/>
      <c r="AB214" s="150"/>
      <c r="AC214" s="150"/>
      <c r="AD214" s="150"/>
      <c r="AE214" s="150"/>
      <c r="AF214" s="150"/>
      <c r="AG214" s="150" t="s">
        <v>159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">
      <c r="A215" s="157"/>
      <c r="B215" s="158"/>
      <c r="C215" s="188" t="s">
        <v>429</v>
      </c>
      <c r="D215" s="160"/>
      <c r="E215" s="161">
        <v>225</v>
      </c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  <c r="R215" s="159"/>
      <c r="S215" s="159"/>
      <c r="T215" s="159"/>
      <c r="U215" s="159"/>
      <c r="V215" s="159"/>
      <c r="W215" s="159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 t="s">
        <v>169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">
      <c r="A216" s="176">
        <v>76</v>
      </c>
      <c r="B216" s="177" t="s">
        <v>430</v>
      </c>
      <c r="C216" s="186" t="s">
        <v>431</v>
      </c>
      <c r="D216" s="178" t="s">
        <v>314</v>
      </c>
      <c r="E216" s="179">
        <v>15</v>
      </c>
      <c r="F216" s="180"/>
      <c r="G216" s="181">
        <f>ROUND(E216*F216,2)</f>
        <v>0</v>
      </c>
      <c r="H216" s="180"/>
      <c r="I216" s="181">
        <f>ROUND(E216*H216,2)</f>
        <v>0</v>
      </c>
      <c r="J216" s="180"/>
      <c r="K216" s="181">
        <f>ROUND(E216*J216,2)</f>
        <v>0</v>
      </c>
      <c r="L216" s="181">
        <v>21</v>
      </c>
      <c r="M216" s="181">
        <f>G216*(1+L216/100)</f>
        <v>0</v>
      </c>
      <c r="N216" s="181">
        <v>0</v>
      </c>
      <c r="O216" s="181">
        <f>ROUND(E216*N216,2)</f>
        <v>0</v>
      </c>
      <c r="P216" s="181">
        <v>0</v>
      </c>
      <c r="Q216" s="181">
        <f>ROUND(E216*P216,2)</f>
        <v>0</v>
      </c>
      <c r="R216" s="181"/>
      <c r="S216" s="181" t="s">
        <v>154</v>
      </c>
      <c r="T216" s="182" t="s">
        <v>155</v>
      </c>
      <c r="U216" s="159">
        <v>0</v>
      </c>
      <c r="V216" s="159">
        <f>ROUND(E216*U216,2)</f>
        <v>0</v>
      </c>
      <c r="W216" s="159"/>
      <c r="X216" s="150"/>
      <c r="Y216" s="150"/>
      <c r="Z216" s="150"/>
      <c r="AA216" s="150"/>
      <c r="AB216" s="150"/>
      <c r="AC216" s="150"/>
      <c r="AD216" s="150"/>
      <c r="AE216" s="150"/>
      <c r="AF216" s="150"/>
      <c r="AG216" s="150" t="s">
        <v>159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 x14ac:dyDescent="0.2">
      <c r="A217" s="176">
        <v>77</v>
      </c>
      <c r="B217" s="177" t="s">
        <v>432</v>
      </c>
      <c r="C217" s="186" t="s">
        <v>433</v>
      </c>
      <c r="D217" s="178" t="s">
        <v>153</v>
      </c>
      <c r="E217" s="179">
        <v>1</v>
      </c>
      <c r="F217" s="180"/>
      <c r="G217" s="181">
        <f>ROUND(E217*F217,2)</f>
        <v>0</v>
      </c>
      <c r="H217" s="180"/>
      <c r="I217" s="181">
        <f>ROUND(E217*H217,2)</f>
        <v>0</v>
      </c>
      <c r="J217" s="180"/>
      <c r="K217" s="181">
        <f>ROUND(E217*J217,2)</f>
        <v>0</v>
      </c>
      <c r="L217" s="181">
        <v>21</v>
      </c>
      <c r="M217" s="181">
        <f>G217*(1+L217/100)</f>
        <v>0</v>
      </c>
      <c r="N217" s="181">
        <v>0</v>
      </c>
      <c r="O217" s="181">
        <f>ROUND(E217*N217,2)</f>
        <v>0</v>
      </c>
      <c r="P217" s="181">
        <v>0</v>
      </c>
      <c r="Q217" s="181">
        <f>ROUND(E217*P217,2)</f>
        <v>0</v>
      </c>
      <c r="R217" s="181"/>
      <c r="S217" s="181" t="s">
        <v>154</v>
      </c>
      <c r="T217" s="182" t="s">
        <v>155</v>
      </c>
      <c r="U217" s="159">
        <v>0</v>
      </c>
      <c r="V217" s="159">
        <f>ROUND(E217*U217,2)</f>
        <v>0</v>
      </c>
      <c r="W217" s="159"/>
      <c r="X217" s="150"/>
      <c r="Y217" s="150"/>
      <c r="Z217" s="150"/>
      <c r="AA217" s="150"/>
      <c r="AB217" s="150"/>
      <c r="AC217" s="150"/>
      <c r="AD217" s="150"/>
      <c r="AE217" s="150"/>
      <c r="AF217" s="150"/>
      <c r="AG217" s="150" t="s">
        <v>189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x14ac:dyDescent="0.2">
      <c r="A218" s="163" t="s">
        <v>149</v>
      </c>
      <c r="B218" s="164" t="s">
        <v>87</v>
      </c>
      <c r="C218" s="185" t="s">
        <v>88</v>
      </c>
      <c r="D218" s="165"/>
      <c r="E218" s="166"/>
      <c r="F218" s="167"/>
      <c r="G218" s="167">
        <f>SUMIF(AG219:AG221,"&lt;&gt;NOR",G219:G221)</f>
        <v>0</v>
      </c>
      <c r="H218" s="167"/>
      <c r="I218" s="167">
        <f>SUM(I219:I221)</f>
        <v>0</v>
      </c>
      <c r="J218" s="167"/>
      <c r="K218" s="167">
        <f>SUM(K219:K221)</f>
        <v>0</v>
      </c>
      <c r="L218" s="167"/>
      <c r="M218" s="167">
        <f>SUM(M219:M221)</f>
        <v>0</v>
      </c>
      <c r="N218" s="167"/>
      <c r="O218" s="167">
        <f>SUM(O219:O221)</f>
        <v>0</v>
      </c>
      <c r="P218" s="167"/>
      <c r="Q218" s="167">
        <f>SUM(Q219:Q221)</f>
        <v>0</v>
      </c>
      <c r="R218" s="167"/>
      <c r="S218" s="167"/>
      <c r="T218" s="168"/>
      <c r="U218" s="162"/>
      <c r="V218" s="162">
        <f>SUM(V219:V221)</f>
        <v>57.3</v>
      </c>
      <c r="W218" s="162"/>
      <c r="AG218" t="s">
        <v>150</v>
      </c>
    </row>
    <row r="219" spans="1:60" ht="56.25" outlineLevel="1" x14ac:dyDescent="0.2">
      <c r="A219" s="176">
        <v>78</v>
      </c>
      <c r="B219" s="177" t="s">
        <v>434</v>
      </c>
      <c r="C219" s="186" t="s">
        <v>435</v>
      </c>
      <c r="D219" s="178" t="s">
        <v>203</v>
      </c>
      <c r="E219" s="179">
        <v>100</v>
      </c>
      <c r="F219" s="180"/>
      <c r="G219" s="181">
        <f>ROUND(E219*F219,2)</f>
        <v>0</v>
      </c>
      <c r="H219" s="180"/>
      <c r="I219" s="181">
        <f>ROUND(E219*H219,2)</f>
        <v>0</v>
      </c>
      <c r="J219" s="180"/>
      <c r="K219" s="181">
        <f>ROUND(E219*J219,2)</f>
        <v>0</v>
      </c>
      <c r="L219" s="181">
        <v>21</v>
      </c>
      <c r="M219" s="181">
        <f>G219*(1+L219/100)</f>
        <v>0</v>
      </c>
      <c r="N219" s="181">
        <v>4.0000000000000003E-5</v>
      </c>
      <c r="O219" s="181">
        <f>ROUND(E219*N219,2)</f>
        <v>0</v>
      </c>
      <c r="P219" s="181">
        <v>0</v>
      </c>
      <c r="Q219" s="181">
        <f>ROUND(E219*P219,2)</f>
        <v>0</v>
      </c>
      <c r="R219" s="181" t="s">
        <v>212</v>
      </c>
      <c r="S219" s="181" t="s">
        <v>164</v>
      </c>
      <c r="T219" s="182" t="s">
        <v>165</v>
      </c>
      <c r="U219" s="159">
        <v>0.30800000000000005</v>
      </c>
      <c r="V219" s="159">
        <f>ROUND(E219*U219,2)</f>
        <v>30.8</v>
      </c>
      <c r="W219" s="159"/>
      <c r="X219" s="15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159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ht="22.5" outlineLevel="1" x14ac:dyDescent="0.2">
      <c r="A220" s="176">
        <v>79</v>
      </c>
      <c r="B220" s="177" t="s">
        <v>436</v>
      </c>
      <c r="C220" s="186" t="s">
        <v>437</v>
      </c>
      <c r="D220" s="178" t="s">
        <v>333</v>
      </c>
      <c r="E220" s="179">
        <v>20</v>
      </c>
      <c r="F220" s="180"/>
      <c r="G220" s="181">
        <f>ROUND(E220*F220,2)</f>
        <v>0</v>
      </c>
      <c r="H220" s="180"/>
      <c r="I220" s="181">
        <f>ROUND(E220*H220,2)</f>
        <v>0</v>
      </c>
      <c r="J220" s="180"/>
      <c r="K220" s="181">
        <f>ROUND(E220*J220,2)</f>
        <v>0</v>
      </c>
      <c r="L220" s="181">
        <v>21</v>
      </c>
      <c r="M220" s="181">
        <f>G220*(1+L220/100)</f>
        <v>0</v>
      </c>
      <c r="N220" s="181">
        <v>0</v>
      </c>
      <c r="O220" s="181">
        <f>ROUND(E220*N220,2)</f>
        <v>0</v>
      </c>
      <c r="P220" s="181">
        <v>0</v>
      </c>
      <c r="Q220" s="181">
        <f>ROUND(E220*P220,2)</f>
        <v>0</v>
      </c>
      <c r="R220" s="181" t="s">
        <v>250</v>
      </c>
      <c r="S220" s="181" t="s">
        <v>164</v>
      </c>
      <c r="T220" s="182" t="s">
        <v>165</v>
      </c>
      <c r="U220" s="159">
        <v>0.125</v>
      </c>
      <c r="V220" s="159">
        <f>ROUND(E220*U220,2)</f>
        <v>2.5</v>
      </c>
      <c r="W220" s="159"/>
      <c r="X220" s="150"/>
      <c r="Y220" s="150"/>
      <c r="Z220" s="150"/>
      <c r="AA220" s="150"/>
      <c r="AB220" s="150"/>
      <c r="AC220" s="150"/>
      <c r="AD220" s="150"/>
      <c r="AE220" s="150"/>
      <c r="AF220" s="150"/>
      <c r="AG220" s="150" t="s">
        <v>189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">
      <c r="A221" s="176">
        <v>80</v>
      </c>
      <c r="B221" s="177" t="s">
        <v>239</v>
      </c>
      <c r="C221" s="186" t="s">
        <v>240</v>
      </c>
      <c r="D221" s="178" t="s">
        <v>241</v>
      </c>
      <c r="E221" s="179">
        <v>24</v>
      </c>
      <c r="F221" s="180"/>
      <c r="G221" s="181">
        <f>ROUND(E221*F221,2)</f>
        <v>0</v>
      </c>
      <c r="H221" s="180"/>
      <c r="I221" s="181">
        <f>ROUND(E221*H221,2)</f>
        <v>0</v>
      </c>
      <c r="J221" s="180"/>
      <c r="K221" s="181">
        <f>ROUND(E221*J221,2)</f>
        <v>0</v>
      </c>
      <c r="L221" s="181">
        <v>21</v>
      </c>
      <c r="M221" s="181">
        <f>G221*(1+L221/100)</f>
        <v>0</v>
      </c>
      <c r="N221" s="181">
        <v>0</v>
      </c>
      <c r="O221" s="181">
        <f>ROUND(E221*N221,2)</f>
        <v>0</v>
      </c>
      <c r="P221" s="181">
        <v>0</v>
      </c>
      <c r="Q221" s="181">
        <f>ROUND(E221*P221,2)</f>
        <v>0</v>
      </c>
      <c r="R221" s="181" t="s">
        <v>438</v>
      </c>
      <c r="S221" s="181" t="s">
        <v>164</v>
      </c>
      <c r="T221" s="182" t="s">
        <v>165</v>
      </c>
      <c r="U221" s="159">
        <v>1</v>
      </c>
      <c r="V221" s="159">
        <f>ROUND(E221*U221,2)</f>
        <v>24</v>
      </c>
      <c r="W221" s="159"/>
      <c r="X221" s="150"/>
      <c r="Y221" s="150"/>
      <c r="Z221" s="150"/>
      <c r="AA221" s="150"/>
      <c r="AB221" s="150"/>
      <c r="AC221" s="150"/>
      <c r="AD221" s="150"/>
      <c r="AE221" s="150"/>
      <c r="AF221" s="150"/>
      <c r="AG221" s="150" t="s">
        <v>439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x14ac:dyDescent="0.2">
      <c r="A222" s="163" t="s">
        <v>149</v>
      </c>
      <c r="B222" s="164" t="s">
        <v>89</v>
      </c>
      <c r="C222" s="185" t="s">
        <v>90</v>
      </c>
      <c r="D222" s="165"/>
      <c r="E222" s="166"/>
      <c r="F222" s="167"/>
      <c r="G222" s="167">
        <f>SUMIF(AG223:AG257,"&lt;&gt;NOR",G223:G257)</f>
        <v>0</v>
      </c>
      <c r="H222" s="167"/>
      <c r="I222" s="167">
        <f>SUM(I223:I257)</f>
        <v>0</v>
      </c>
      <c r="J222" s="167"/>
      <c r="K222" s="167">
        <f>SUM(K223:K257)</f>
        <v>0</v>
      </c>
      <c r="L222" s="167"/>
      <c r="M222" s="167">
        <f>SUM(M223:M257)</f>
        <v>0</v>
      </c>
      <c r="N222" s="167"/>
      <c r="O222" s="167">
        <f>SUM(O223:O257)</f>
        <v>0</v>
      </c>
      <c r="P222" s="167"/>
      <c r="Q222" s="167">
        <f>SUM(Q223:Q257)</f>
        <v>5.7399999999999984</v>
      </c>
      <c r="R222" s="167"/>
      <c r="S222" s="167"/>
      <c r="T222" s="168"/>
      <c r="U222" s="162"/>
      <c r="V222" s="162">
        <f>SUM(V223:V257)</f>
        <v>49.61</v>
      </c>
      <c r="W222" s="162"/>
      <c r="AG222" t="s">
        <v>150</v>
      </c>
    </row>
    <row r="223" spans="1:60" ht="22.5" outlineLevel="1" x14ac:dyDescent="0.2">
      <c r="A223" s="169">
        <v>81</v>
      </c>
      <c r="B223" s="170" t="s">
        <v>440</v>
      </c>
      <c r="C223" s="187" t="s">
        <v>441</v>
      </c>
      <c r="D223" s="171" t="s">
        <v>162</v>
      </c>
      <c r="E223" s="172">
        <v>0.25</v>
      </c>
      <c r="F223" s="173"/>
      <c r="G223" s="174">
        <f>ROUND(E223*F223,2)</f>
        <v>0</v>
      </c>
      <c r="H223" s="173"/>
      <c r="I223" s="174">
        <f>ROUND(E223*H223,2)</f>
        <v>0</v>
      </c>
      <c r="J223" s="173"/>
      <c r="K223" s="174">
        <f>ROUND(E223*J223,2)</f>
        <v>0</v>
      </c>
      <c r="L223" s="174">
        <v>21</v>
      </c>
      <c r="M223" s="174">
        <f>G223*(1+L223/100)</f>
        <v>0</v>
      </c>
      <c r="N223" s="174">
        <v>0</v>
      </c>
      <c r="O223" s="174">
        <f>ROUND(E223*N223,2)</f>
        <v>0</v>
      </c>
      <c r="P223" s="174">
        <v>0</v>
      </c>
      <c r="Q223" s="174">
        <f>ROUND(E223*P223,2)</f>
        <v>0</v>
      </c>
      <c r="R223" s="174" t="s">
        <v>163</v>
      </c>
      <c r="S223" s="174" t="s">
        <v>164</v>
      </c>
      <c r="T223" s="175" t="s">
        <v>165</v>
      </c>
      <c r="U223" s="159">
        <v>4.4450000000000003</v>
      </c>
      <c r="V223" s="159">
        <f>ROUND(E223*U223,2)</f>
        <v>1.1100000000000001</v>
      </c>
      <c r="W223" s="159"/>
      <c r="X223" s="150"/>
      <c r="Y223" s="150"/>
      <c r="Z223" s="150"/>
      <c r="AA223" s="150"/>
      <c r="AB223" s="150"/>
      <c r="AC223" s="150"/>
      <c r="AD223" s="150"/>
      <c r="AE223" s="150"/>
      <c r="AF223" s="150"/>
      <c r="AG223" s="150" t="s">
        <v>159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">
      <c r="A224" s="157"/>
      <c r="B224" s="158"/>
      <c r="C224" s="242" t="s">
        <v>442</v>
      </c>
      <c r="D224" s="243"/>
      <c r="E224" s="243"/>
      <c r="F224" s="243"/>
      <c r="G224" s="243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  <c r="R224" s="159"/>
      <c r="S224" s="159"/>
      <c r="T224" s="159"/>
      <c r="U224" s="159"/>
      <c r="V224" s="159"/>
      <c r="W224" s="159"/>
      <c r="X224" s="150"/>
      <c r="Y224" s="150"/>
      <c r="Z224" s="150"/>
      <c r="AA224" s="150"/>
      <c r="AB224" s="150"/>
      <c r="AC224" s="150"/>
      <c r="AD224" s="150"/>
      <c r="AE224" s="150"/>
      <c r="AF224" s="150"/>
      <c r="AG224" s="150" t="s">
        <v>167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">
      <c r="A225" s="157"/>
      <c r="B225" s="158"/>
      <c r="C225" s="188" t="s">
        <v>443</v>
      </c>
      <c r="D225" s="160"/>
      <c r="E225" s="161">
        <v>0.25</v>
      </c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59"/>
      <c r="R225" s="159"/>
      <c r="S225" s="159"/>
      <c r="T225" s="159"/>
      <c r="U225" s="159"/>
      <c r="V225" s="159"/>
      <c r="W225" s="159"/>
      <c r="X225" s="150"/>
      <c r="Y225" s="150"/>
      <c r="Z225" s="150"/>
      <c r="AA225" s="150"/>
      <c r="AB225" s="150"/>
      <c r="AC225" s="150"/>
      <c r="AD225" s="150"/>
      <c r="AE225" s="150"/>
      <c r="AF225" s="150"/>
      <c r="AG225" s="150" t="s">
        <v>169</v>
      </c>
      <c r="AH225" s="150">
        <v>0</v>
      </c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ht="22.5" outlineLevel="1" x14ac:dyDescent="0.2">
      <c r="A226" s="169">
        <v>82</v>
      </c>
      <c r="B226" s="170" t="s">
        <v>444</v>
      </c>
      <c r="C226" s="187" t="s">
        <v>445</v>
      </c>
      <c r="D226" s="171" t="s">
        <v>162</v>
      </c>
      <c r="E226" s="172">
        <v>0.30000000000000004</v>
      </c>
      <c r="F226" s="173"/>
      <c r="G226" s="174">
        <f>ROUND(E226*F226,2)</f>
        <v>0</v>
      </c>
      <c r="H226" s="173"/>
      <c r="I226" s="174">
        <f>ROUND(E226*H226,2)</f>
        <v>0</v>
      </c>
      <c r="J226" s="173"/>
      <c r="K226" s="174">
        <f>ROUND(E226*J226,2)</f>
        <v>0</v>
      </c>
      <c r="L226" s="174">
        <v>21</v>
      </c>
      <c r="M226" s="174">
        <f>G226*(1+L226/100)</f>
        <v>0</v>
      </c>
      <c r="N226" s="174">
        <v>0</v>
      </c>
      <c r="O226" s="174">
        <f>ROUND(E226*N226,2)</f>
        <v>0</v>
      </c>
      <c r="P226" s="174">
        <v>0</v>
      </c>
      <c r="Q226" s="174">
        <f>ROUND(E226*P226,2)</f>
        <v>0</v>
      </c>
      <c r="R226" s="174" t="s">
        <v>163</v>
      </c>
      <c r="S226" s="174" t="s">
        <v>164</v>
      </c>
      <c r="T226" s="175" t="s">
        <v>165</v>
      </c>
      <c r="U226" s="159">
        <v>18.216000000000001</v>
      </c>
      <c r="V226" s="159">
        <f>ROUND(E226*U226,2)</f>
        <v>5.46</v>
      </c>
      <c r="W226" s="159"/>
      <c r="X226" s="150"/>
      <c r="Y226" s="150"/>
      <c r="Z226" s="150"/>
      <c r="AA226" s="150"/>
      <c r="AB226" s="150"/>
      <c r="AC226" s="150"/>
      <c r="AD226" s="150"/>
      <c r="AE226" s="150"/>
      <c r="AF226" s="150"/>
      <c r="AG226" s="150" t="s">
        <v>159</v>
      </c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">
      <c r="A227" s="157"/>
      <c r="B227" s="158"/>
      <c r="C227" s="242" t="s">
        <v>442</v>
      </c>
      <c r="D227" s="243"/>
      <c r="E227" s="243"/>
      <c r="F227" s="243"/>
      <c r="G227" s="243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9"/>
      <c r="X227" s="150"/>
      <c r="Y227" s="150"/>
      <c r="Z227" s="150"/>
      <c r="AA227" s="150"/>
      <c r="AB227" s="150"/>
      <c r="AC227" s="150"/>
      <c r="AD227" s="150"/>
      <c r="AE227" s="150"/>
      <c r="AF227" s="150"/>
      <c r="AG227" s="150" t="s">
        <v>167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">
      <c r="A228" s="157"/>
      <c r="B228" s="158"/>
      <c r="C228" s="188" t="s">
        <v>446</v>
      </c>
      <c r="D228" s="160"/>
      <c r="E228" s="161">
        <v>0.30000000000000004</v>
      </c>
      <c r="F228" s="159"/>
      <c r="G228" s="159"/>
      <c r="H228" s="159"/>
      <c r="I228" s="159"/>
      <c r="J228" s="159"/>
      <c r="K228" s="159"/>
      <c r="L228" s="159"/>
      <c r="M228" s="159"/>
      <c r="N228" s="159"/>
      <c r="O228" s="159"/>
      <c r="P228" s="159"/>
      <c r="Q228" s="159"/>
      <c r="R228" s="159"/>
      <c r="S228" s="159"/>
      <c r="T228" s="159"/>
      <c r="U228" s="159"/>
      <c r="V228" s="159"/>
      <c r="W228" s="159"/>
      <c r="X228" s="150"/>
      <c r="Y228" s="150"/>
      <c r="Z228" s="150"/>
      <c r="AA228" s="150"/>
      <c r="AB228" s="150"/>
      <c r="AC228" s="150"/>
      <c r="AD228" s="150"/>
      <c r="AE228" s="150"/>
      <c r="AF228" s="150"/>
      <c r="AG228" s="150" t="s">
        <v>169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69">
        <v>83</v>
      </c>
      <c r="B229" s="170" t="s">
        <v>447</v>
      </c>
      <c r="C229" s="187" t="s">
        <v>448</v>
      </c>
      <c r="D229" s="171" t="s">
        <v>314</v>
      </c>
      <c r="E229" s="172">
        <v>6.83</v>
      </c>
      <c r="F229" s="173"/>
      <c r="G229" s="174">
        <f>ROUND(E229*F229,2)</f>
        <v>0</v>
      </c>
      <c r="H229" s="173"/>
      <c r="I229" s="174">
        <f>ROUND(E229*H229,2)</f>
        <v>0</v>
      </c>
      <c r="J229" s="173"/>
      <c r="K229" s="174">
        <f>ROUND(E229*J229,2)</f>
        <v>0</v>
      </c>
      <c r="L229" s="174">
        <v>21</v>
      </c>
      <c r="M229" s="174">
        <f>G229*(1+L229/100)</f>
        <v>0</v>
      </c>
      <c r="N229" s="174">
        <v>0</v>
      </c>
      <c r="O229" s="174">
        <f>ROUND(E229*N229,2)</f>
        <v>0</v>
      </c>
      <c r="P229" s="174">
        <v>0</v>
      </c>
      <c r="Q229" s="174">
        <f>ROUND(E229*P229,2)</f>
        <v>0</v>
      </c>
      <c r="R229" s="174" t="s">
        <v>308</v>
      </c>
      <c r="S229" s="174" t="s">
        <v>164</v>
      </c>
      <c r="T229" s="175" t="s">
        <v>165</v>
      </c>
      <c r="U229" s="159">
        <v>7.400000000000001E-2</v>
      </c>
      <c r="V229" s="159">
        <f>ROUND(E229*U229,2)</f>
        <v>0.51</v>
      </c>
      <c r="W229" s="159"/>
      <c r="X229" s="150"/>
      <c r="Y229" s="150"/>
      <c r="Z229" s="150"/>
      <c r="AA229" s="150"/>
      <c r="AB229" s="150"/>
      <c r="AC229" s="150"/>
      <c r="AD229" s="150"/>
      <c r="AE229" s="150"/>
      <c r="AF229" s="150"/>
      <c r="AG229" s="150" t="s">
        <v>189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">
      <c r="A230" s="157"/>
      <c r="B230" s="158"/>
      <c r="C230" s="242" t="s">
        <v>449</v>
      </c>
      <c r="D230" s="243"/>
      <c r="E230" s="243"/>
      <c r="F230" s="243"/>
      <c r="G230" s="243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  <c r="R230" s="159"/>
      <c r="S230" s="159"/>
      <c r="T230" s="159"/>
      <c r="U230" s="159"/>
      <c r="V230" s="159"/>
      <c r="W230" s="159"/>
      <c r="X230" s="15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167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">
      <c r="A231" s="157"/>
      <c r="B231" s="158"/>
      <c r="C231" s="188" t="s">
        <v>450</v>
      </c>
      <c r="D231" s="160"/>
      <c r="E231" s="161">
        <v>6.83</v>
      </c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  <c r="R231" s="159"/>
      <c r="S231" s="159"/>
      <c r="T231" s="159"/>
      <c r="U231" s="159"/>
      <c r="V231" s="159"/>
      <c r="W231" s="159"/>
      <c r="X231" s="150"/>
      <c r="Y231" s="150"/>
      <c r="Z231" s="150"/>
      <c r="AA231" s="150"/>
      <c r="AB231" s="150"/>
      <c r="AC231" s="150"/>
      <c r="AD231" s="150"/>
      <c r="AE231" s="150"/>
      <c r="AF231" s="150"/>
      <c r="AG231" s="150" t="s">
        <v>169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ht="22.5" outlineLevel="1" x14ac:dyDescent="0.2">
      <c r="A232" s="169">
        <v>84</v>
      </c>
      <c r="B232" s="170" t="s">
        <v>451</v>
      </c>
      <c r="C232" s="187" t="s">
        <v>452</v>
      </c>
      <c r="D232" s="171" t="s">
        <v>203</v>
      </c>
      <c r="E232" s="172">
        <v>4.9350000000000005</v>
      </c>
      <c r="F232" s="173"/>
      <c r="G232" s="174">
        <f>ROUND(E232*F232,2)</f>
        <v>0</v>
      </c>
      <c r="H232" s="173"/>
      <c r="I232" s="174">
        <f>ROUND(E232*H232,2)</f>
        <v>0</v>
      </c>
      <c r="J232" s="173"/>
      <c r="K232" s="174">
        <f>ROUND(E232*J232,2)</f>
        <v>0</v>
      </c>
      <c r="L232" s="174">
        <v>21</v>
      </c>
      <c r="M232" s="174">
        <f>G232*(1+L232/100)</f>
        <v>0</v>
      </c>
      <c r="N232" s="174">
        <v>6.7000000000000002E-4</v>
      </c>
      <c r="O232" s="174">
        <f>ROUND(E232*N232,2)</f>
        <v>0</v>
      </c>
      <c r="P232" s="174">
        <v>0.13100000000000001</v>
      </c>
      <c r="Q232" s="174">
        <f>ROUND(E232*P232,2)</f>
        <v>0.65</v>
      </c>
      <c r="R232" s="174" t="s">
        <v>453</v>
      </c>
      <c r="S232" s="174" t="s">
        <v>165</v>
      </c>
      <c r="T232" s="175" t="s">
        <v>165</v>
      </c>
      <c r="U232" s="159">
        <v>0.20700000000000002</v>
      </c>
      <c r="V232" s="159">
        <f>ROUND(E232*U232,2)</f>
        <v>1.02</v>
      </c>
      <c r="W232" s="159"/>
      <c r="X232" s="150"/>
      <c r="Y232" s="150"/>
      <c r="Z232" s="150"/>
      <c r="AA232" s="150"/>
      <c r="AB232" s="150"/>
      <c r="AC232" s="150"/>
      <c r="AD232" s="150"/>
      <c r="AE232" s="150"/>
      <c r="AF232" s="150"/>
      <c r="AG232" s="150" t="s">
        <v>189</v>
      </c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ht="22.5" outlineLevel="1" x14ac:dyDescent="0.2">
      <c r="A233" s="157"/>
      <c r="B233" s="158"/>
      <c r="C233" s="242" t="s">
        <v>454</v>
      </c>
      <c r="D233" s="243"/>
      <c r="E233" s="243"/>
      <c r="F233" s="243"/>
      <c r="G233" s="243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  <c r="V233" s="159"/>
      <c r="W233" s="159"/>
      <c r="X233" s="150"/>
      <c r="Y233" s="150"/>
      <c r="Z233" s="150"/>
      <c r="AA233" s="150"/>
      <c r="AB233" s="150"/>
      <c r="AC233" s="150"/>
      <c r="AD233" s="150"/>
      <c r="AE233" s="150"/>
      <c r="AF233" s="150"/>
      <c r="AG233" s="150" t="s">
        <v>167</v>
      </c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83" t="str">
        <f>C233</f>
        <v>nebo vybourání otvorů průřezové plochy přes 4 m2 v příčkách, včetně pomocného lešení o výšce podlahy do 1900 mm a pro zatížení do 1,5 kPa  (150 kg/m2),</v>
      </c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">
      <c r="A234" s="157"/>
      <c r="B234" s="158"/>
      <c r="C234" s="188" t="s">
        <v>455</v>
      </c>
      <c r="D234" s="160"/>
      <c r="E234" s="161">
        <v>4.9350000000000005</v>
      </c>
      <c r="F234" s="159"/>
      <c r="G234" s="159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  <c r="R234" s="159"/>
      <c r="S234" s="159"/>
      <c r="T234" s="159"/>
      <c r="U234" s="159"/>
      <c r="V234" s="159"/>
      <c r="W234" s="159"/>
      <c r="X234" s="150"/>
      <c r="Y234" s="150"/>
      <c r="Z234" s="150"/>
      <c r="AA234" s="150"/>
      <c r="AB234" s="150"/>
      <c r="AC234" s="150"/>
      <c r="AD234" s="150"/>
      <c r="AE234" s="150"/>
      <c r="AF234" s="150"/>
      <c r="AG234" s="150" t="s">
        <v>169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ht="22.5" outlineLevel="1" x14ac:dyDescent="0.2">
      <c r="A235" s="169">
        <v>85</v>
      </c>
      <c r="B235" s="170" t="s">
        <v>456</v>
      </c>
      <c r="C235" s="187" t="s">
        <v>457</v>
      </c>
      <c r="D235" s="171" t="s">
        <v>203</v>
      </c>
      <c r="E235" s="172">
        <v>2.8450000000000002</v>
      </c>
      <c r="F235" s="173"/>
      <c r="G235" s="174">
        <f>ROUND(E235*F235,2)</f>
        <v>0</v>
      </c>
      <c r="H235" s="173"/>
      <c r="I235" s="174">
        <f>ROUND(E235*H235,2)</f>
        <v>0</v>
      </c>
      <c r="J235" s="173"/>
      <c r="K235" s="174">
        <f>ROUND(E235*J235,2)</f>
        <v>0</v>
      </c>
      <c r="L235" s="174">
        <v>21</v>
      </c>
      <c r="M235" s="174">
        <f>G235*(1+L235/100)</f>
        <v>0</v>
      </c>
      <c r="N235" s="174">
        <v>6.7000000000000002E-4</v>
      </c>
      <c r="O235" s="174">
        <f>ROUND(E235*N235,2)</f>
        <v>0</v>
      </c>
      <c r="P235" s="174">
        <v>0.26100000000000001</v>
      </c>
      <c r="Q235" s="174">
        <f>ROUND(E235*P235,2)</f>
        <v>0.74</v>
      </c>
      <c r="R235" s="174" t="s">
        <v>453</v>
      </c>
      <c r="S235" s="174" t="s">
        <v>165</v>
      </c>
      <c r="T235" s="175" t="s">
        <v>165</v>
      </c>
      <c r="U235" s="159">
        <v>0.25800000000000001</v>
      </c>
      <c r="V235" s="159">
        <f>ROUND(E235*U235,2)</f>
        <v>0.73</v>
      </c>
      <c r="W235" s="159"/>
      <c r="X235" s="150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189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ht="22.5" outlineLevel="1" x14ac:dyDescent="0.2">
      <c r="A236" s="157"/>
      <c r="B236" s="158"/>
      <c r="C236" s="242" t="s">
        <v>454</v>
      </c>
      <c r="D236" s="243"/>
      <c r="E236" s="243"/>
      <c r="F236" s="243"/>
      <c r="G236" s="243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  <c r="V236" s="159"/>
      <c r="W236" s="159"/>
      <c r="X236" s="150"/>
      <c r="Y236" s="150"/>
      <c r="Z236" s="150"/>
      <c r="AA236" s="150"/>
      <c r="AB236" s="150"/>
      <c r="AC236" s="150"/>
      <c r="AD236" s="150"/>
      <c r="AE236" s="150"/>
      <c r="AF236" s="150"/>
      <c r="AG236" s="150" t="s">
        <v>167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83" t="str">
        <f>C236</f>
        <v>nebo vybourání otvorů průřezové plochy přes 4 m2 v příčkách, včetně pomocného lešení o výšce podlahy do 1900 mm a pro zatížení do 1,5 kPa  (150 kg/m2),</v>
      </c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57"/>
      <c r="B237" s="158"/>
      <c r="C237" s="188" t="s">
        <v>458</v>
      </c>
      <c r="D237" s="160"/>
      <c r="E237" s="161">
        <v>2.8450000000000002</v>
      </c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  <c r="V237" s="159"/>
      <c r="W237" s="159"/>
      <c r="X237" s="150"/>
      <c r="Y237" s="150"/>
      <c r="Z237" s="150"/>
      <c r="AA237" s="150"/>
      <c r="AB237" s="150"/>
      <c r="AC237" s="150"/>
      <c r="AD237" s="150"/>
      <c r="AE237" s="150"/>
      <c r="AF237" s="150"/>
      <c r="AG237" s="150" t="s">
        <v>169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ht="22.5" outlineLevel="1" x14ac:dyDescent="0.2">
      <c r="A238" s="169">
        <v>86</v>
      </c>
      <c r="B238" s="170" t="s">
        <v>459</v>
      </c>
      <c r="C238" s="187" t="s">
        <v>460</v>
      </c>
      <c r="D238" s="171" t="s">
        <v>162</v>
      </c>
      <c r="E238" s="172">
        <v>1.419</v>
      </c>
      <c r="F238" s="173"/>
      <c r="G238" s="174">
        <f>ROUND(E238*F238,2)</f>
        <v>0</v>
      </c>
      <c r="H238" s="173"/>
      <c r="I238" s="174">
        <f>ROUND(E238*H238,2)</f>
        <v>0</v>
      </c>
      <c r="J238" s="173"/>
      <c r="K238" s="174">
        <f>ROUND(E238*J238,2)</f>
        <v>0</v>
      </c>
      <c r="L238" s="174">
        <v>21</v>
      </c>
      <c r="M238" s="174">
        <f>G238*(1+L238/100)</f>
        <v>0</v>
      </c>
      <c r="N238" s="174">
        <v>0</v>
      </c>
      <c r="O238" s="174">
        <f>ROUND(E238*N238,2)</f>
        <v>0</v>
      </c>
      <c r="P238" s="174">
        <v>2.2000000000000002</v>
      </c>
      <c r="Q238" s="174">
        <f>ROUND(E238*P238,2)</f>
        <v>3.12</v>
      </c>
      <c r="R238" s="174" t="s">
        <v>453</v>
      </c>
      <c r="S238" s="174" t="s">
        <v>164</v>
      </c>
      <c r="T238" s="175" t="s">
        <v>165</v>
      </c>
      <c r="U238" s="159">
        <v>8.7000000000000011</v>
      </c>
      <c r="V238" s="159">
        <f>ROUND(E238*U238,2)</f>
        <v>12.35</v>
      </c>
      <c r="W238" s="159"/>
      <c r="X238" s="150"/>
      <c r="Y238" s="150"/>
      <c r="Z238" s="150"/>
      <c r="AA238" s="150"/>
      <c r="AB238" s="150"/>
      <c r="AC238" s="150"/>
      <c r="AD238" s="150"/>
      <c r="AE238" s="150"/>
      <c r="AF238" s="150"/>
      <c r="AG238" s="150" t="s">
        <v>159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 x14ac:dyDescent="0.2">
      <c r="A239" s="157"/>
      <c r="B239" s="158"/>
      <c r="C239" s="188" t="s">
        <v>461</v>
      </c>
      <c r="D239" s="160"/>
      <c r="E239" s="161">
        <v>1.419</v>
      </c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9"/>
      <c r="X239" s="150"/>
      <c r="Y239" s="150"/>
      <c r="Z239" s="150"/>
      <c r="AA239" s="150"/>
      <c r="AB239" s="150"/>
      <c r="AC239" s="150"/>
      <c r="AD239" s="150"/>
      <c r="AE239" s="150"/>
      <c r="AF239" s="150"/>
      <c r="AG239" s="150" t="s">
        <v>169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">
      <c r="A240" s="176">
        <v>87</v>
      </c>
      <c r="B240" s="177" t="s">
        <v>462</v>
      </c>
      <c r="C240" s="186" t="s">
        <v>463</v>
      </c>
      <c r="D240" s="178" t="s">
        <v>314</v>
      </c>
      <c r="E240" s="179">
        <v>2.2000000000000002</v>
      </c>
      <c r="F240" s="180"/>
      <c r="G240" s="181">
        <f>ROUND(E240*F240,2)</f>
        <v>0</v>
      </c>
      <c r="H240" s="180"/>
      <c r="I240" s="181">
        <f>ROUND(E240*H240,2)</f>
        <v>0</v>
      </c>
      <c r="J240" s="180"/>
      <c r="K240" s="181">
        <f>ROUND(E240*J240,2)</f>
        <v>0</v>
      </c>
      <c r="L240" s="181">
        <v>21</v>
      </c>
      <c r="M240" s="181">
        <f>G240*(1+L240/100)</f>
        <v>0</v>
      </c>
      <c r="N240" s="181">
        <v>0</v>
      </c>
      <c r="O240" s="181">
        <f>ROUND(E240*N240,2)</f>
        <v>0</v>
      </c>
      <c r="P240" s="181">
        <v>8.2000000000000003E-2</v>
      </c>
      <c r="Q240" s="181">
        <f>ROUND(E240*P240,2)</f>
        <v>0.18</v>
      </c>
      <c r="R240" s="181" t="s">
        <v>453</v>
      </c>
      <c r="S240" s="181" t="s">
        <v>164</v>
      </c>
      <c r="T240" s="182" t="s">
        <v>165</v>
      </c>
      <c r="U240" s="159">
        <v>0.42100000000000004</v>
      </c>
      <c r="V240" s="159">
        <f>ROUND(E240*U240,2)</f>
        <v>0.93</v>
      </c>
      <c r="W240" s="159"/>
      <c r="X240" s="150"/>
      <c r="Y240" s="150"/>
      <c r="Z240" s="150"/>
      <c r="AA240" s="150"/>
      <c r="AB240" s="150"/>
      <c r="AC240" s="150"/>
      <c r="AD240" s="150"/>
      <c r="AE240" s="150"/>
      <c r="AF240" s="150"/>
      <c r="AG240" s="150" t="s">
        <v>189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">
      <c r="A241" s="169">
        <v>88</v>
      </c>
      <c r="B241" s="170" t="s">
        <v>464</v>
      </c>
      <c r="C241" s="187" t="s">
        <v>465</v>
      </c>
      <c r="D241" s="171" t="s">
        <v>203</v>
      </c>
      <c r="E241" s="172">
        <v>1.5</v>
      </c>
      <c r="F241" s="173"/>
      <c r="G241" s="174">
        <f>ROUND(E241*F241,2)</f>
        <v>0</v>
      </c>
      <c r="H241" s="173"/>
      <c r="I241" s="174">
        <f>ROUND(E241*H241,2)</f>
        <v>0</v>
      </c>
      <c r="J241" s="173"/>
      <c r="K241" s="174">
        <f>ROUND(E241*J241,2)</f>
        <v>0</v>
      </c>
      <c r="L241" s="174">
        <v>21</v>
      </c>
      <c r="M241" s="174">
        <f>G241*(1+L241/100)</f>
        <v>0</v>
      </c>
      <c r="N241" s="174">
        <v>0</v>
      </c>
      <c r="O241" s="174">
        <f>ROUND(E241*N241,2)</f>
        <v>0</v>
      </c>
      <c r="P241" s="174">
        <v>3.8000000000000006E-2</v>
      </c>
      <c r="Q241" s="174">
        <f>ROUND(E241*P241,2)</f>
        <v>0.06</v>
      </c>
      <c r="R241" s="174" t="s">
        <v>453</v>
      </c>
      <c r="S241" s="174" t="s">
        <v>164</v>
      </c>
      <c r="T241" s="175" t="s">
        <v>165</v>
      </c>
      <c r="U241" s="159">
        <v>1.55</v>
      </c>
      <c r="V241" s="159">
        <f>ROUND(E241*U241,2)</f>
        <v>2.33</v>
      </c>
      <c r="W241" s="159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 t="s">
        <v>189</v>
      </c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57"/>
      <c r="B242" s="158"/>
      <c r="C242" s="242" t="s">
        <v>466</v>
      </c>
      <c r="D242" s="243"/>
      <c r="E242" s="243"/>
      <c r="F242" s="243"/>
      <c r="G242" s="243"/>
      <c r="H242" s="159"/>
      <c r="I242" s="159"/>
      <c r="J242" s="159"/>
      <c r="K242" s="159"/>
      <c r="L242" s="159"/>
      <c r="M242" s="159"/>
      <c r="N242" s="159"/>
      <c r="O242" s="159"/>
      <c r="P242" s="159"/>
      <c r="Q242" s="159"/>
      <c r="R242" s="159"/>
      <c r="S242" s="159"/>
      <c r="T242" s="159"/>
      <c r="U242" s="159"/>
      <c r="V242" s="159"/>
      <c r="W242" s="159"/>
      <c r="X242" s="150"/>
      <c r="Y242" s="150"/>
      <c r="Z242" s="150"/>
      <c r="AA242" s="150"/>
      <c r="AB242" s="150"/>
      <c r="AC242" s="150"/>
      <c r="AD242" s="150"/>
      <c r="AE242" s="150"/>
      <c r="AF242" s="150"/>
      <c r="AG242" s="150" t="s">
        <v>167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57"/>
      <c r="B243" s="158"/>
      <c r="C243" s="188" t="s">
        <v>467</v>
      </c>
      <c r="D243" s="160"/>
      <c r="E243" s="161">
        <v>1.5</v>
      </c>
      <c r="F243" s="159"/>
      <c r="G243" s="159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  <c r="R243" s="159"/>
      <c r="S243" s="159"/>
      <c r="T243" s="159"/>
      <c r="U243" s="159"/>
      <c r="V243" s="159"/>
      <c r="W243" s="159"/>
      <c r="X243" s="150"/>
      <c r="Y243" s="150"/>
      <c r="Z243" s="150"/>
      <c r="AA243" s="150"/>
      <c r="AB243" s="150"/>
      <c r="AC243" s="150"/>
      <c r="AD243" s="150"/>
      <c r="AE243" s="150"/>
      <c r="AF243" s="150"/>
      <c r="AG243" s="150" t="s">
        <v>169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ht="22.5" outlineLevel="1" x14ac:dyDescent="0.2">
      <c r="A244" s="169">
        <v>89</v>
      </c>
      <c r="B244" s="170" t="s">
        <v>468</v>
      </c>
      <c r="C244" s="187" t="s">
        <v>469</v>
      </c>
      <c r="D244" s="171" t="s">
        <v>203</v>
      </c>
      <c r="E244" s="172">
        <v>11.587000000000002</v>
      </c>
      <c r="F244" s="173"/>
      <c r="G244" s="174">
        <f>ROUND(E244*F244,2)</f>
        <v>0</v>
      </c>
      <c r="H244" s="173"/>
      <c r="I244" s="174">
        <f>ROUND(E244*H244,2)</f>
        <v>0</v>
      </c>
      <c r="J244" s="173"/>
      <c r="K244" s="174">
        <f>ROUND(E244*J244,2)</f>
        <v>0</v>
      </c>
      <c r="L244" s="174">
        <v>21</v>
      </c>
      <c r="M244" s="174">
        <f>G244*(1+L244/100)</f>
        <v>0</v>
      </c>
      <c r="N244" s="174">
        <v>0</v>
      </c>
      <c r="O244" s="174">
        <f>ROUND(E244*N244,2)</f>
        <v>0</v>
      </c>
      <c r="P244" s="174">
        <v>5.5E-2</v>
      </c>
      <c r="Q244" s="174">
        <f>ROUND(E244*P244,2)</f>
        <v>0.64</v>
      </c>
      <c r="R244" s="174" t="s">
        <v>453</v>
      </c>
      <c r="S244" s="174" t="s">
        <v>164</v>
      </c>
      <c r="T244" s="175" t="s">
        <v>165</v>
      </c>
      <c r="U244" s="159">
        <v>0.42500000000000004</v>
      </c>
      <c r="V244" s="159">
        <f>ROUND(E244*U244,2)</f>
        <v>4.92</v>
      </c>
      <c r="W244" s="159"/>
      <c r="X244" s="150"/>
      <c r="Y244" s="150"/>
      <c r="Z244" s="150"/>
      <c r="AA244" s="150"/>
      <c r="AB244" s="150"/>
      <c r="AC244" s="150"/>
      <c r="AD244" s="150"/>
      <c r="AE244" s="150"/>
      <c r="AF244" s="150"/>
      <c r="AG244" s="150" t="s">
        <v>159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ht="22.5" outlineLevel="1" x14ac:dyDescent="0.2">
      <c r="A245" s="157"/>
      <c r="B245" s="158"/>
      <c r="C245" s="242" t="s">
        <v>470</v>
      </c>
      <c r="D245" s="243"/>
      <c r="E245" s="243"/>
      <c r="F245" s="243"/>
      <c r="G245" s="243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  <c r="R245" s="159"/>
      <c r="S245" s="159"/>
      <c r="T245" s="159"/>
      <c r="U245" s="159"/>
      <c r="V245" s="159"/>
      <c r="W245" s="159"/>
      <c r="X245" s="150"/>
      <c r="Y245" s="150"/>
      <c r="Z245" s="150"/>
      <c r="AA245" s="150"/>
      <c r="AB245" s="150"/>
      <c r="AC245" s="150"/>
      <c r="AD245" s="150"/>
      <c r="AE245" s="150"/>
      <c r="AF245" s="150"/>
      <c r="AG245" s="150" t="s">
        <v>167</v>
      </c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83" t="str">
        <f>C245</f>
        <v>bez odstupu, po hrubém vybourání otvorů v jakémkoliv zdivu cihelném, včetně pomocného lešení o výšce podlahy do 1900 mm a pro zatížení do 1,5 kPa  (150 kg/m2),</v>
      </c>
      <c r="BB245" s="150"/>
      <c r="BC245" s="150"/>
      <c r="BD245" s="150"/>
      <c r="BE245" s="150"/>
      <c r="BF245" s="150"/>
      <c r="BG245" s="150"/>
      <c r="BH245" s="150"/>
    </row>
    <row r="246" spans="1:60" outlineLevel="1" x14ac:dyDescent="0.2">
      <c r="A246" s="157"/>
      <c r="B246" s="158"/>
      <c r="C246" s="188" t="s">
        <v>471</v>
      </c>
      <c r="D246" s="160"/>
      <c r="E246" s="161">
        <v>3.4710000000000001</v>
      </c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9"/>
      <c r="X246" s="150"/>
      <c r="Y246" s="150"/>
      <c r="Z246" s="150"/>
      <c r="AA246" s="150"/>
      <c r="AB246" s="150"/>
      <c r="AC246" s="150"/>
      <c r="AD246" s="150"/>
      <c r="AE246" s="150"/>
      <c r="AF246" s="150"/>
      <c r="AG246" s="150" t="s">
        <v>169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">
      <c r="A247" s="157"/>
      <c r="B247" s="158"/>
      <c r="C247" s="188" t="s">
        <v>472</v>
      </c>
      <c r="D247" s="160"/>
      <c r="E247" s="161">
        <v>2.7120000000000002</v>
      </c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  <c r="R247" s="159"/>
      <c r="S247" s="159"/>
      <c r="T247" s="159"/>
      <c r="U247" s="159"/>
      <c r="V247" s="159"/>
      <c r="W247" s="159"/>
      <c r="X247" s="150"/>
      <c r="Y247" s="150"/>
      <c r="Z247" s="150"/>
      <c r="AA247" s="150"/>
      <c r="AB247" s="150"/>
      <c r="AC247" s="150"/>
      <c r="AD247" s="150"/>
      <c r="AE247" s="150"/>
      <c r="AF247" s="150"/>
      <c r="AG247" s="150" t="s">
        <v>169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1" x14ac:dyDescent="0.2">
      <c r="A248" s="157"/>
      <c r="B248" s="158"/>
      <c r="C248" s="188" t="s">
        <v>473</v>
      </c>
      <c r="D248" s="160"/>
      <c r="E248" s="161">
        <v>2.7120000000000002</v>
      </c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9"/>
      <c r="X248" s="150"/>
      <c r="Y248" s="150"/>
      <c r="Z248" s="150"/>
      <c r="AA248" s="150"/>
      <c r="AB248" s="150"/>
      <c r="AC248" s="150"/>
      <c r="AD248" s="150"/>
      <c r="AE248" s="150"/>
      <c r="AF248" s="150"/>
      <c r="AG248" s="150" t="s">
        <v>169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">
      <c r="A249" s="157"/>
      <c r="B249" s="158"/>
      <c r="C249" s="188" t="s">
        <v>474</v>
      </c>
      <c r="D249" s="160"/>
      <c r="E249" s="161">
        <v>2.6920000000000002</v>
      </c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  <c r="R249" s="159"/>
      <c r="S249" s="159"/>
      <c r="T249" s="159"/>
      <c r="U249" s="159"/>
      <c r="V249" s="159"/>
      <c r="W249" s="159"/>
      <c r="X249" s="150"/>
      <c r="Y249" s="150"/>
      <c r="Z249" s="150"/>
      <c r="AA249" s="150"/>
      <c r="AB249" s="150"/>
      <c r="AC249" s="150"/>
      <c r="AD249" s="150"/>
      <c r="AE249" s="150"/>
      <c r="AF249" s="150"/>
      <c r="AG249" s="150" t="s">
        <v>169</v>
      </c>
      <c r="AH249" s="150">
        <v>0</v>
      </c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 x14ac:dyDescent="0.2">
      <c r="A250" s="169">
        <v>90</v>
      </c>
      <c r="B250" s="170" t="s">
        <v>475</v>
      </c>
      <c r="C250" s="187" t="s">
        <v>476</v>
      </c>
      <c r="D250" s="171" t="s">
        <v>203</v>
      </c>
      <c r="E250" s="172">
        <v>0.55000000000000004</v>
      </c>
      <c r="F250" s="173"/>
      <c r="G250" s="174">
        <f>ROUND(E250*F250,2)</f>
        <v>0</v>
      </c>
      <c r="H250" s="173"/>
      <c r="I250" s="174">
        <f>ROUND(E250*H250,2)</f>
        <v>0</v>
      </c>
      <c r="J250" s="173"/>
      <c r="K250" s="174">
        <f>ROUND(E250*J250,2)</f>
        <v>0</v>
      </c>
      <c r="L250" s="174">
        <v>21</v>
      </c>
      <c r="M250" s="174">
        <f>G250*(1+L250/100)</f>
        <v>0</v>
      </c>
      <c r="N250" s="174">
        <v>3.4000000000000002E-4</v>
      </c>
      <c r="O250" s="174">
        <f>ROUND(E250*N250,2)</f>
        <v>0</v>
      </c>
      <c r="P250" s="174">
        <v>9.2000000000000012E-2</v>
      </c>
      <c r="Q250" s="174">
        <f>ROUND(E250*P250,2)</f>
        <v>0.05</v>
      </c>
      <c r="R250" s="174" t="s">
        <v>453</v>
      </c>
      <c r="S250" s="174" t="s">
        <v>164</v>
      </c>
      <c r="T250" s="175" t="s">
        <v>165</v>
      </c>
      <c r="U250" s="159">
        <v>0.71400000000000008</v>
      </c>
      <c r="V250" s="159">
        <f>ROUND(E250*U250,2)</f>
        <v>0.39</v>
      </c>
      <c r="W250" s="159"/>
      <c r="X250" s="150"/>
      <c r="Y250" s="150"/>
      <c r="Z250" s="150"/>
      <c r="AA250" s="150"/>
      <c r="AB250" s="150"/>
      <c r="AC250" s="150"/>
      <c r="AD250" s="150"/>
      <c r="AE250" s="150"/>
      <c r="AF250" s="150"/>
      <c r="AG250" s="150" t="s">
        <v>189</v>
      </c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1" x14ac:dyDescent="0.2">
      <c r="A251" s="157"/>
      <c r="B251" s="158"/>
      <c r="C251" s="242" t="s">
        <v>477</v>
      </c>
      <c r="D251" s="243"/>
      <c r="E251" s="243"/>
      <c r="F251" s="243"/>
      <c r="G251" s="243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9"/>
      <c r="X251" s="150"/>
      <c r="Y251" s="150"/>
      <c r="Z251" s="150"/>
      <c r="AA251" s="150"/>
      <c r="AB251" s="150"/>
      <c r="AC251" s="150"/>
      <c r="AD251" s="150"/>
      <c r="AE251" s="150"/>
      <c r="AF251" s="150"/>
      <c r="AG251" s="150" t="s">
        <v>167</v>
      </c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83" t="str">
        <f>C251</f>
        <v>z jakýchkoliv cihel pálených, včetně pomocného lešení o výšce podlahy do 1900 mm a pro zatížení do 1,5 kPa  (150 kg/m2),</v>
      </c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57"/>
      <c r="B252" s="158"/>
      <c r="C252" s="188" t="s">
        <v>478</v>
      </c>
      <c r="D252" s="160"/>
      <c r="E252" s="161">
        <v>0.55000000000000004</v>
      </c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  <c r="R252" s="159"/>
      <c r="S252" s="159"/>
      <c r="T252" s="159"/>
      <c r="U252" s="159"/>
      <c r="V252" s="159"/>
      <c r="W252" s="159"/>
      <c r="X252" s="150"/>
      <c r="Y252" s="150"/>
      <c r="Z252" s="150"/>
      <c r="AA252" s="150"/>
      <c r="AB252" s="150"/>
      <c r="AC252" s="150"/>
      <c r="AD252" s="150"/>
      <c r="AE252" s="150"/>
      <c r="AF252" s="150"/>
      <c r="AG252" s="150" t="s">
        <v>169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 x14ac:dyDescent="0.2">
      <c r="A253" s="169">
        <v>91</v>
      </c>
      <c r="B253" s="170" t="s">
        <v>479</v>
      </c>
      <c r="C253" s="187" t="s">
        <v>480</v>
      </c>
      <c r="D253" s="171" t="s">
        <v>333</v>
      </c>
      <c r="E253" s="172">
        <v>2</v>
      </c>
      <c r="F253" s="173"/>
      <c r="G253" s="174">
        <f>ROUND(E253*F253,2)</f>
        <v>0</v>
      </c>
      <c r="H253" s="173"/>
      <c r="I253" s="174">
        <f>ROUND(E253*H253,2)</f>
        <v>0</v>
      </c>
      <c r="J253" s="173"/>
      <c r="K253" s="174">
        <f>ROUND(E253*J253,2)</f>
        <v>0</v>
      </c>
      <c r="L253" s="174">
        <v>21</v>
      </c>
      <c r="M253" s="174">
        <f>G253*(1+L253/100)</f>
        <v>0</v>
      </c>
      <c r="N253" s="174">
        <v>0</v>
      </c>
      <c r="O253" s="174">
        <f>ROUND(E253*N253,2)</f>
        <v>0</v>
      </c>
      <c r="P253" s="174">
        <v>0</v>
      </c>
      <c r="Q253" s="174">
        <f>ROUND(E253*P253,2)</f>
        <v>0</v>
      </c>
      <c r="R253" s="174" t="s">
        <v>453</v>
      </c>
      <c r="S253" s="174" t="s">
        <v>164</v>
      </c>
      <c r="T253" s="175" t="s">
        <v>165</v>
      </c>
      <c r="U253" s="159">
        <v>0.05</v>
      </c>
      <c r="V253" s="159">
        <f>ROUND(E253*U253,2)</f>
        <v>0.1</v>
      </c>
      <c r="W253" s="159"/>
      <c r="X253" s="150"/>
      <c r="Y253" s="150"/>
      <c r="Z253" s="150"/>
      <c r="AA253" s="150"/>
      <c r="AB253" s="150"/>
      <c r="AC253" s="150"/>
      <c r="AD253" s="150"/>
      <c r="AE253" s="150"/>
      <c r="AF253" s="150"/>
      <c r="AG253" s="150" t="s">
        <v>159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">
      <c r="A254" s="157"/>
      <c r="B254" s="158"/>
      <c r="C254" s="242" t="s">
        <v>481</v>
      </c>
      <c r="D254" s="243"/>
      <c r="E254" s="243"/>
      <c r="F254" s="243"/>
      <c r="G254" s="243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  <c r="R254" s="159"/>
      <c r="S254" s="159"/>
      <c r="T254" s="159"/>
      <c r="U254" s="159"/>
      <c r="V254" s="159"/>
      <c r="W254" s="159"/>
      <c r="X254" s="150"/>
      <c r="Y254" s="150"/>
      <c r="Z254" s="150"/>
      <c r="AA254" s="150"/>
      <c r="AB254" s="150"/>
      <c r="AC254" s="150"/>
      <c r="AD254" s="150"/>
      <c r="AE254" s="150"/>
      <c r="AF254" s="150"/>
      <c r="AG254" s="150" t="s">
        <v>167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ht="33.75" outlineLevel="1" x14ac:dyDescent="0.2">
      <c r="A255" s="169">
        <v>92</v>
      </c>
      <c r="B255" s="170" t="s">
        <v>482</v>
      </c>
      <c r="C255" s="187" t="s">
        <v>483</v>
      </c>
      <c r="D255" s="171" t="s">
        <v>203</v>
      </c>
      <c r="E255" s="172">
        <v>4</v>
      </c>
      <c r="F255" s="173"/>
      <c r="G255" s="174">
        <f>ROUND(E255*F255,2)</f>
        <v>0</v>
      </c>
      <c r="H255" s="173"/>
      <c r="I255" s="174">
        <f>ROUND(E255*H255,2)</f>
        <v>0</v>
      </c>
      <c r="J255" s="173"/>
      <c r="K255" s="174">
        <f>ROUND(E255*J255,2)</f>
        <v>0</v>
      </c>
      <c r="L255" s="174">
        <v>21</v>
      </c>
      <c r="M255" s="174">
        <f>G255*(1+L255/100)</f>
        <v>0</v>
      </c>
      <c r="N255" s="174">
        <v>1.17E-3</v>
      </c>
      <c r="O255" s="174">
        <f>ROUND(E255*N255,2)</f>
        <v>0</v>
      </c>
      <c r="P255" s="174">
        <v>7.6000000000000012E-2</v>
      </c>
      <c r="Q255" s="174">
        <f>ROUND(E255*P255,2)</f>
        <v>0.3</v>
      </c>
      <c r="R255" s="174" t="s">
        <v>453</v>
      </c>
      <c r="S255" s="174" t="s">
        <v>164</v>
      </c>
      <c r="T255" s="175" t="s">
        <v>165</v>
      </c>
      <c r="U255" s="159">
        <v>0.93900000000000006</v>
      </c>
      <c r="V255" s="159">
        <f>ROUND(E255*U255,2)</f>
        <v>3.76</v>
      </c>
      <c r="W255" s="159"/>
      <c r="X255" s="150"/>
      <c r="Y255" s="150"/>
      <c r="Z255" s="150"/>
      <c r="AA255" s="150"/>
      <c r="AB255" s="150"/>
      <c r="AC255" s="150"/>
      <c r="AD255" s="150"/>
      <c r="AE255" s="150"/>
      <c r="AF255" s="150"/>
      <c r="AG255" s="150" t="s">
        <v>189</v>
      </c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1" x14ac:dyDescent="0.2">
      <c r="A256" s="157"/>
      <c r="B256" s="158"/>
      <c r="C256" s="188" t="s">
        <v>484</v>
      </c>
      <c r="D256" s="160"/>
      <c r="E256" s="161">
        <v>4</v>
      </c>
      <c r="F256" s="159"/>
      <c r="G256" s="159"/>
      <c r="H256" s="159"/>
      <c r="I256" s="159"/>
      <c r="J256" s="159"/>
      <c r="K256" s="159"/>
      <c r="L256" s="159"/>
      <c r="M256" s="159"/>
      <c r="N256" s="159"/>
      <c r="O256" s="159"/>
      <c r="P256" s="159"/>
      <c r="Q256" s="159"/>
      <c r="R256" s="159"/>
      <c r="S256" s="159"/>
      <c r="T256" s="159"/>
      <c r="U256" s="159"/>
      <c r="V256" s="159"/>
      <c r="W256" s="159"/>
      <c r="X256" s="150"/>
      <c r="Y256" s="150"/>
      <c r="Z256" s="150"/>
      <c r="AA256" s="150"/>
      <c r="AB256" s="150"/>
      <c r="AC256" s="150"/>
      <c r="AD256" s="150"/>
      <c r="AE256" s="150"/>
      <c r="AF256" s="150"/>
      <c r="AG256" s="150" t="s">
        <v>169</v>
      </c>
      <c r="AH256" s="150">
        <v>0</v>
      </c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 x14ac:dyDescent="0.2">
      <c r="A257" s="176">
        <v>93</v>
      </c>
      <c r="B257" s="177" t="s">
        <v>485</v>
      </c>
      <c r="C257" s="186" t="s">
        <v>486</v>
      </c>
      <c r="D257" s="178" t="s">
        <v>241</v>
      </c>
      <c r="E257" s="179">
        <v>16</v>
      </c>
      <c r="F257" s="180"/>
      <c r="G257" s="181">
        <f>ROUND(E257*F257,2)</f>
        <v>0</v>
      </c>
      <c r="H257" s="180"/>
      <c r="I257" s="181">
        <f>ROUND(E257*H257,2)</f>
        <v>0</v>
      </c>
      <c r="J257" s="180"/>
      <c r="K257" s="181">
        <f>ROUND(E257*J257,2)</f>
        <v>0</v>
      </c>
      <c r="L257" s="181">
        <v>21</v>
      </c>
      <c r="M257" s="181">
        <f>G257*(1+L257/100)</f>
        <v>0</v>
      </c>
      <c r="N257" s="181">
        <v>0</v>
      </c>
      <c r="O257" s="181">
        <f>ROUND(E257*N257,2)</f>
        <v>0</v>
      </c>
      <c r="P257" s="181">
        <v>0</v>
      </c>
      <c r="Q257" s="181">
        <f>ROUND(E257*P257,2)</f>
        <v>0</v>
      </c>
      <c r="R257" s="181" t="s">
        <v>438</v>
      </c>
      <c r="S257" s="181" t="s">
        <v>164</v>
      </c>
      <c r="T257" s="182" t="s">
        <v>165</v>
      </c>
      <c r="U257" s="159">
        <v>1</v>
      </c>
      <c r="V257" s="159">
        <f>ROUND(E257*U257,2)</f>
        <v>16</v>
      </c>
      <c r="W257" s="159"/>
      <c r="X257" s="150"/>
      <c r="Y257" s="150"/>
      <c r="Z257" s="150"/>
      <c r="AA257" s="150"/>
      <c r="AB257" s="150"/>
      <c r="AC257" s="150"/>
      <c r="AD257" s="150"/>
      <c r="AE257" s="150"/>
      <c r="AF257" s="150"/>
      <c r="AG257" s="150" t="s">
        <v>439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x14ac:dyDescent="0.2">
      <c r="A258" s="163" t="s">
        <v>149</v>
      </c>
      <c r="B258" s="164" t="s">
        <v>91</v>
      </c>
      <c r="C258" s="185" t="s">
        <v>92</v>
      </c>
      <c r="D258" s="165"/>
      <c r="E258" s="166"/>
      <c r="F258" s="167"/>
      <c r="G258" s="167">
        <f>SUMIF(AG259:AG281,"&lt;&gt;NOR",G259:G281)</f>
        <v>0</v>
      </c>
      <c r="H258" s="167"/>
      <c r="I258" s="167">
        <f>SUM(I259:I281)</f>
        <v>0</v>
      </c>
      <c r="J258" s="167"/>
      <c r="K258" s="167">
        <f>SUM(K259:K281)</f>
        <v>0</v>
      </c>
      <c r="L258" s="167"/>
      <c r="M258" s="167">
        <f>SUM(M259:M281)</f>
        <v>0</v>
      </c>
      <c r="N258" s="167"/>
      <c r="O258" s="167">
        <f>SUM(O259:O281)</f>
        <v>0.22000000000000003</v>
      </c>
      <c r="P258" s="167"/>
      <c r="Q258" s="167">
        <f>SUM(Q259:Q281)</f>
        <v>10.7</v>
      </c>
      <c r="R258" s="167"/>
      <c r="S258" s="167"/>
      <c r="T258" s="168"/>
      <c r="U258" s="162"/>
      <c r="V258" s="162">
        <f>SUM(V259:V281)</f>
        <v>154.74999999999997</v>
      </c>
      <c r="W258" s="162"/>
      <c r="AG258" t="s">
        <v>150</v>
      </c>
    </row>
    <row r="259" spans="1:60" outlineLevel="1" x14ac:dyDescent="0.2">
      <c r="A259" s="169">
        <v>94</v>
      </c>
      <c r="B259" s="170" t="s">
        <v>487</v>
      </c>
      <c r="C259" s="187" t="s">
        <v>488</v>
      </c>
      <c r="D259" s="171" t="s">
        <v>314</v>
      </c>
      <c r="E259" s="172">
        <v>7.3000000000000007</v>
      </c>
      <c r="F259" s="173"/>
      <c r="G259" s="174">
        <f>ROUND(E259*F259,2)</f>
        <v>0</v>
      </c>
      <c r="H259" s="173"/>
      <c r="I259" s="174">
        <f>ROUND(E259*H259,2)</f>
        <v>0</v>
      </c>
      <c r="J259" s="173"/>
      <c r="K259" s="174">
        <f>ROUND(E259*J259,2)</f>
        <v>0</v>
      </c>
      <c r="L259" s="174">
        <v>21</v>
      </c>
      <c r="M259" s="174">
        <f>G259*(1+L259/100)</f>
        <v>0</v>
      </c>
      <c r="N259" s="174">
        <v>0</v>
      </c>
      <c r="O259" s="174">
        <f>ROUND(E259*N259,2)</f>
        <v>0</v>
      </c>
      <c r="P259" s="174">
        <v>4.6000000000000001E-4</v>
      </c>
      <c r="Q259" s="174">
        <f>ROUND(E259*P259,2)</f>
        <v>0</v>
      </c>
      <c r="R259" s="174" t="s">
        <v>453</v>
      </c>
      <c r="S259" s="174" t="s">
        <v>164</v>
      </c>
      <c r="T259" s="175" t="s">
        <v>165</v>
      </c>
      <c r="U259" s="159">
        <v>0.81</v>
      </c>
      <c r="V259" s="159">
        <f>ROUND(E259*U259,2)</f>
        <v>5.91</v>
      </c>
      <c r="W259" s="159"/>
      <c r="X259" s="150"/>
      <c r="Y259" s="150"/>
      <c r="Z259" s="150"/>
      <c r="AA259" s="150"/>
      <c r="AB259" s="150"/>
      <c r="AC259" s="150"/>
      <c r="AD259" s="150"/>
      <c r="AE259" s="150"/>
      <c r="AF259" s="150"/>
      <c r="AG259" s="150" t="s">
        <v>159</v>
      </c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">
      <c r="A260" s="157"/>
      <c r="B260" s="158"/>
      <c r="C260" s="188" t="s">
        <v>489</v>
      </c>
      <c r="D260" s="160"/>
      <c r="E260" s="161">
        <v>7.3000000000000007</v>
      </c>
      <c r="F260" s="159"/>
      <c r="G260" s="159"/>
      <c r="H260" s="159"/>
      <c r="I260" s="159"/>
      <c r="J260" s="159"/>
      <c r="K260" s="159"/>
      <c r="L260" s="159"/>
      <c r="M260" s="159"/>
      <c r="N260" s="159"/>
      <c r="O260" s="159"/>
      <c r="P260" s="159"/>
      <c r="Q260" s="159"/>
      <c r="R260" s="159"/>
      <c r="S260" s="159"/>
      <c r="T260" s="159"/>
      <c r="U260" s="159"/>
      <c r="V260" s="159"/>
      <c r="W260" s="159"/>
      <c r="X260" s="150"/>
      <c r="Y260" s="150"/>
      <c r="Z260" s="150"/>
      <c r="AA260" s="150"/>
      <c r="AB260" s="150"/>
      <c r="AC260" s="150"/>
      <c r="AD260" s="150"/>
      <c r="AE260" s="150"/>
      <c r="AF260" s="150"/>
      <c r="AG260" s="150" t="s">
        <v>169</v>
      </c>
      <c r="AH260" s="150">
        <v>0</v>
      </c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1" x14ac:dyDescent="0.2">
      <c r="A261" s="169">
        <v>95</v>
      </c>
      <c r="B261" s="170" t="s">
        <v>490</v>
      </c>
      <c r="C261" s="187" t="s">
        <v>491</v>
      </c>
      <c r="D261" s="171" t="s">
        <v>314</v>
      </c>
      <c r="E261" s="172">
        <v>7.9</v>
      </c>
      <c r="F261" s="173"/>
      <c r="G261" s="174">
        <f>ROUND(E261*F261,2)</f>
        <v>0</v>
      </c>
      <c r="H261" s="173"/>
      <c r="I261" s="174">
        <f>ROUND(E261*H261,2)</f>
        <v>0</v>
      </c>
      <c r="J261" s="173"/>
      <c r="K261" s="174">
        <f>ROUND(E261*J261,2)</f>
        <v>0</v>
      </c>
      <c r="L261" s="174">
        <v>21</v>
      </c>
      <c r="M261" s="174">
        <f>G261*(1+L261/100)</f>
        <v>0</v>
      </c>
      <c r="N261" s="174">
        <v>0</v>
      </c>
      <c r="O261" s="174">
        <f>ROUND(E261*N261,2)</f>
        <v>0</v>
      </c>
      <c r="P261" s="174">
        <v>4.6000000000000001E-4</v>
      </c>
      <c r="Q261" s="174">
        <f>ROUND(E261*P261,2)</f>
        <v>0</v>
      </c>
      <c r="R261" s="174" t="s">
        <v>453</v>
      </c>
      <c r="S261" s="174" t="s">
        <v>164</v>
      </c>
      <c r="T261" s="175" t="s">
        <v>165</v>
      </c>
      <c r="U261" s="159">
        <v>1.2150000000000001</v>
      </c>
      <c r="V261" s="159">
        <f>ROUND(E261*U261,2)</f>
        <v>9.6</v>
      </c>
      <c r="W261" s="159"/>
      <c r="X261" s="150"/>
      <c r="Y261" s="150"/>
      <c r="Z261" s="150"/>
      <c r="AA261" s="150"/>
      <c r="AB261" s="150"/>
      <c r="AC261" s="150"/>
      <c r="AD261" s="150"/>
      <c r="AE261" s="150"/>
      <c r="AF261" s="150"/>
      <c r="AG261" s="150" t="s">
        <v>159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1" x14ac:dyDescent="0.2">
      <c r="A262" s="157"/>
      <c r="B262" s="158"/>
      <c r="C262" s="188" t="s">
        <v>492</v>
      </c>
      <c r="D262" s="160"/>
      <c r="E262" s="161">
        <v>5.7</v>
      </c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50"/>
      <c r="Y262" s="150"/>
      <c r="Z262" s="150"/>
      <c r="AA262" s="150"/>
      <c r="AB262" s="150"/>
      <c r="AC262" s="150"/>
      <c r="AD262" s="150"/>
      <c r="AE262" s="150"/>
      <c r="AF262" s="150"/>
      <c r="AG262" s="150" t="s">
        <v>169</v>
      </c>
      <c r="AH262" s="150">
        <v>0</v>
      </c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">
      <c r="A263" s="157"/>
      <c r="B263" s="158"/>
      <c r="C263" s="188" t="s">
        <v>493</v>
      </c>
      <c r="D263" s="160"/>
      <c r="E263" s="161">
        <v>2.2000000000000002</v>
      </c>
      <c r="F263" s="159"/>
      <c r="G263" s="159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  <c r="R263" s="159"/>
      <c r="S263" s="159"/>
      <c r="T263" s="159"/>
      <c r="U263" s="159"/>
      <c r="V263" s="159"/>
      <c r="W263" s="159"/>
      <c r="X263" s="150"/>
      <c r="Y263" s="150"/>
      <c r="Z263" s="150"/>
      <c r="AA263" s="150"/>
      <c r="AB263" s="150"/>
      <c r="AC263" s="150"/>
      <c r="AD263" s="150"/>
      <c r="AE263" s="150"/>
      <c r="AF263" s="150"/>
      <c r="AG263" s="150" t="s">
        <v>169</v>
      </c>
      <c r="AH263" s="150">
        <v>0</v>
      </c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">
      <c r="A264" s="169">
        <v>96</v>
      </c>
      <c r="B264" s="170" t="s">
        <v>494</v>
      </c>
      <c r="C264" s="187" t="s">
        <v>495</v>
      </c>
      <c r="D264" s="171" t="s">
        <v>314</v>
      </c>
      <c r="E264" s="172">
        <v>11.24</v>
      </c>
      <c r="F264" s="173"/>
      <c r="G264" s="174">
        <f>ROUND(E264*F264,2)</f>
        <v>0</v>
      </c>
      <c r="H264" s="173"/>
      <c r="I264" s="174">
        <f>ROUND(E264*H264,2)</f>
        <v>0</v>
      </c>
      <c r="J264" s="173"/>
      <c r="K264" s="174">
        <f>ROUND(E264*J264,2)</f>
        <v>0</v>
      </c>
      <c r="L264" s="174">
        <v>21</v>
      </c>
      <c r="M264" s="174">
        <f>G264*(1+L264/100)</f>
        <v>0</v>
      </c>
      <c r="N264" s="174">
        <v>0</v>
      </c>
      <c r="O264" s="174">
        <f>ROUND(E264*N264,2)</f>
        <v>0</v>
      </c>
      <c r="P264" s="174">
        <v>4.6000000000000001E-4</v>
      </c>
      <c r="Q264" s="174">
        <f>ROUND(E264*P264,2)</f>
        <v>0.01</v>
      </c>
      <c r="R264" s="174" t="s">
        <v>453</v>
      </c>
      <c r="S264" s="174" t="s">
        <v>164</v>
      </c>
      <c r="T264" s="175" t="s">
        <v>165</v>
      </c>
      <c r="U264" s="159">
        <v>2.4300000000000002</v>
      </c>
      <c r="V264" s="159">
        <f>ROUND(E264*U264,2)</f>
        <v>27.31</v>
      </c>
      <c r="W264" s="159"/>
      <c r="X264" s="150"/>
      <c r="Y264" s="150"/>
      <c r="Z264" s="150"/>
      <c r="AA264" s="150"/>
      <c r="AB264" s="150"/>
      <c r="AC264" s="150"/>
      <c r="AD264" s="150"/>
      <c r="AE264" s="150"/>
      <c r="AF264" s="150"/>
      <c r="AG264" s="150" t="s">
        <v>159</v>
      </c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">
      <c r="A265" s="157"/>
      <c r="B265" s="158"/>
      <c r="C265" s="188" t="s">
        <v>496</v>
      </c>
      <c r="D265" s="160"/>
      <c r="E265" s="161">
        <v>11.24</v>
      </c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9"/>
      <c r="X265" s="150"/>
      <c r="Y265" s="150"/>
      <c r="Z265" s="150"/>
      <c r="AA265" s="150"/>
      <c r="AB265" s="150"/>
      <c r="AC265" s="150"/>
      <c r="AD265" s="150"/>
      <c r="AE265" s="150"/>
      <c r="AF265" s="150"/>
      <c r="AG265" s="150" t="s">
        <v>169</v>
      </c>
      <c r="AH265" s="150">
        <v>0</v>
      </c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1" x14ac:dyDescent="0.2">
      <c r="A266" s="169">
        <v>97</v>
      </c>
      <c r="B266" s="170" t="s">
        <v>497</v>
      </c>
      <c r="C266" s="187" t="s">
        <v>498</v>
      </c>
      <c r="D266" s="171" t="s">
        <v>314</v>
      </c>
      <c r="E266" s="172">
        <v>16.860000000000003</v>
      </c>
      <c r="F266" s="173"/>
      <c r="G266" s="174">
        <f>ROUND(E266*F266,2)</f>
        <v>0</v>
      </c>
      <c r="H266" s="173"/>
      <c r="I266" s="174">
        <f>ROUND(E266*H266,2)</f>
        <v>0</v>
      </c>
      <c r="J266" s="173"/>
      <c r="K266" s="174">
        <f>ROUND(E266*J266,2)</f>
        <v>0</v>
      </c>
      <c r="L266" s="174">
        <v>21</v>
      </c>
      <c r="M266" s="174">
        <f>G266*(1+L266/100)</f>
        <v>0</v>
      </c>
      <c r="N266" s="174">
        <v>0</v>
      </c>
      <c r="O266" s="174">
        <f>ROUND(E266*N266,2)</f>
        <v>0</v>
      </c>
      <c r="P266" s="174">
        <v>4.6000000000000001E-4</v>
      </c>
      <c r="Q266" s="174">
        <f>ROUND(E266*P266,2)</f>
        <v>0.01</v>
      </c>
      <c r="R266" s="174" t="s">
        <v>453</v>
      </c>
      <c r="S266" s="174" t="s">
        <v>164</v>
      </c>
      <c r="T266" s="175" t="s">
        <v>165</v>
      </c>
      <c r="U266" s="159">
        <v>3.24</v>
      </c>
      <c r="V266" s="159">
        <f>ROUND(E266*U266,2)</f>
        <v>54.63</v>
      </c>
      <c r="W266" s="159"/>
      <c r="X266" s="150"/>
      <c r="Y266" s="150"/>
      <c r="Z266" s="150"/>
      <c r="AA266" s="150"/>
      <c r="AB266" s="150"/>
      <c r="AC266" s="150"/>
      <c r="AD266" s="150"/>
      <c r="AE266" s="150"/>
      <c r="AF266" s="150"/>
      <c r="AG266" s="150" t="s">
        <v>159</v>
      </c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1" x14ac:dyDescent="0.2">
      <c r="A267" s="157"/>
      <c r="B267" s="158"/>
      <c r="C267" s="188" t="s">
        <v>499</v>
      </c>
      <c r="D267" s="160"/>
      <c r="E267" s="161">
        <v>5.62</v>
      </c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  <c r="R267" s="159"/>
      <c r="S267" s="159"/>
      <c r="T267" s="159"/>
      <c r="U267" s="159"/>
      <c r="V267" s="159"/>
      <c r="W267" s="159"/>
      <c r="X267" s="150"/>
      <c r="Y267" s="150"/>
      <c r="Z267" s="150"/>
      <c r="AA267" s="150"/>
      <c r="AB267" s="150"/>
      <c r="AC267" s="150"/>
      <c r="AD267" s="150"/>
      <c r="AE267" s="150"/>
      <c r="AF267" s="150"/>
      <c r="AG267" s="150" t="s">
        <v>169</v>
      </c>
      <c r="AH267" s="150">
        <v>0</v>
      </c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">
      <c r="A268" s="157"/>
      <c r="B268" s="158"/>
      <c r="C268" s="188" t="s">
        <v>500</v>
      </c>
      <c r="D268" s="160"/>
      <c r="E268" s="161">
        <v>5.62</v>
      </c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  <c r="R268" s="159"/>
      <c r="S268" s="159"/>
      <c r="T268" s="159"/>
      <c r="U268" s="159"/>
      <c r="V268" s="159"/>
      <c r="W268" s="159"/>
      <c r="X268" s="150"/>
      <c r="Y268" s="150"/>
      <c r="Z268" s="150"/>
      <c r="AA268" s="150"/>
      <c r="AB268" s="150"/>
      <c r="AC268" s="150"/>
      <c r="AD268" s="150"/>
      <c r="AE268" s="150"/>
      <c r="AF268" s="150"/>
      <c r="AG268" s="150" t="s">
        <v>169</v>
      </c>
      <c r="AH268" s="150">
        <v>0</v>
      </c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1" x14ac:dyDescent="0.2">
      <c r="A269" s="157"/>
      <c r="B269" s="158"/>
      <c r="C269" s="188" t="s">
        <v>501</v>
      </c>
      <c r="D269" s="160"/>
      <c r="E269" s="161">
        <v>5.62</v>
      </c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9"/>
      <c r="X269" s="150"/>
      <c r="Y269" s="150"/>
      <c r="Z269" s="150"/>
      <c r="AA269" s="150"/>
      <c r="AB269" s="150"/>
      <c r="AC269" s="150"/>
      <c r="AD269" s="150"/>
      <c r="AE269" s="150"/>
      <c r="AF269" s="150"/>
      <c r="AG269" s="150" t="s">
        <v>169</v>
      </c>
      <c r="AH269" s="150">
        <v>0</v>
      </c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ht="33.75" outlineLevel="1" x14ac:dyDescent="0.2">
      <c r="A270" s="169">
        <v>98</v>
      </c>
      <c r="B270" s="170" t="s">
        <v>502</v>
      </c>
      <c r="C270" s="187" t="s">
        <v>503</v>
      </c>
      <c r="D270" s="171" t="s">
        <v>162</v>
      </c>
      <c r="E270" s="172">
        <v>5.3562600000000007</v>
      </c>
      <c r="F270" s="173"/>
      <c r="G270" s="174">
        <f>ROUND(E270*F270,2)</f>
        <v>0</v>
      </c>
      <c r="H270" s="173"/>
      <c r="I270" s="174">
        <f>ROUND(E270*H270,2)</f>
        <v>0</v>
      </c>
      <c r="J270" s="173"/>
      <c r="K270" s="174">
        <f>ROUND(E270*J270,2)</f>
        <v>0</v>
      </c>
      <c r="L270" s="174">
        <v>21</v>
      </c>
      <c r="M270" s="174">
        <f>G270*(1+L270/100)</f>
        <v>0</v>
      </c>
      <c r="N270" s="174">
        <v>1.82E-3</v>
      </c>
      <c r="O270" s="174">
        <f>ROUND(E270*N270,2)</f>
        <v>0.01</v>
      </c>
      <c r="P270" s="174">
        <v>1.8</v>
      </c>
      <c r="Q270" s="174">
        <f>ROUND(E270*P270,2)</f>
        <v>9.64</v>
      </c>
      <c r="R270" s="174" t="s">
        <v>453</v>
      </c>
      <c r="S270" s="174" t="s">
        <v>164</v>
      </c>
      <c r="T270" s="175" t="s">
        <v>165</v>
      </c>
      <c r="U270" s="159">
        <v>3.6080000000000001</v>
      </c>
      <c r="V270" s="159">
        <f>ROUND(E270*U270,2)</f>
        <v>19.329999999999998</v>
      </c>
      <c r="W270" s="159"/>
      <c r="X270" s="150"/>
      <c r="Y270" s="150"/>
      <c r="Z270" s="150"/>
      <c r="AA270" s="150"/>
      <c r="AB270" s="150"/>
      <c r="AC270" s="150"/>
      <c r="AD270" s="150"/>
      <c r="AE270" s="150"/>
      <c r="AF270" s="150"/>
      <c r="AG270" s="150" t="s">
        <v>159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">
      <c r="A271" s="157"/>
      <c r="B271" s="158"/>
      <c r="C271" s="242" t="s">
        <v>504</v>
      </c>
      <c r="D271" s="243"/>
      <c r="E271" s="243"/>
      <c r="F271" s="243"/>
      <c r="G271" s="243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  <c r="R271" s="159"/>
      <c r="S271" s="159"/>
      <c r="T271" s="159"/>
      <c r="U271" s="159"/>
      <c r="V271" s="159"/>
      <c r="W271" s="159"/>
      <c r="X271" s="150"/>
      <c r="Y271" s="150"/>
      <c r="Z271" s="150"/>
      <c r="AA271" s="150"/>
      <c r="AB271" s="150"/>
      <c r="AC271" s="150"/>
      <c r="AD271" s="150"/>
      <c r="AE271" s="150"/>
      <c r="AF271" s="150"/>
      <c r="AG271" s="150" t="s">
        <v>167</v>
      </c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outlineLevel="1" x14ac:dyDescent="0.2">
      <c r="A272" s="157"/>
      <c r="B272" s="158"/>
      <c r="C272" s="188" t="s">
        <v>505</v>
      </c>
      <c r="D272" s="160"/>
      <c r="E272" s="161">
        <v>1.6480800000000002</v>
      </c>
      <c r="F272" s="159"/>
      <c r="G272" s="159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  <c r="R272" s="159"/>
      <c r="S272" s="159"/>
      <c r="T272" s="159"/>
      <c r="U272" s="159"/>
      <c r="V272" s="159"/>
      <c r="W272" s="159"/>
      <c r="X272" s="150"/>
      <c r="Y272" s="150"/>
      <c r="Z272" s="150"/>
      <c r="AA272" s="150"/>
      <c r="AB272" s="150"/>
      <c r="AC272" s="150"/>
      <c r="AD272" s="150"/>
      <c r="AE272" s="150"/>
      <c r="AF272" s="150"/>
      <c r="AG272" s="150" t="s">
        <v>169</v>
      </c>
      <c r="AH272" s="150">
        <v>0</v>
      </c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1" x14ac:dyDescent="0.2">
      <c r="A273" s="157"/>
      <c r="B273" s="158"/>
      <c r="C273" s="188" t="s">
        <v>506</v>
      </c>
      <c r="D273" s="160"/>
      <c r="E273" s="161">
        <v>1.2360600000000002</v>
      </c>
      <c r="F273" s="159"/>
      <c r="G273" s="1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  <c r="R273" s="159"/>
      <c r="S273" s="159"/>
      <c r="T273" s="159"/>
      <c r="U273" s="159"/>
      <c r="V273" s="159"/>
      <c r="W273" s="159"/>
      <c r="X273" s="150"/>
      <c r="Y273" s="150"/>
      <c r="Z273" s="150"/>
      <c r="AA273" s="150"/>
      <c r="AB273" s="150"/>
      <c r="AC273" s="150"/>
      <c r="AD273" s="150"/>
      <c r="AE273" s="150"/>
      <c r="AF273" s="150"/>
      <c r="AG273" s="150" t="s">
        <v>169</v>
      </c>
      <c r="AH273" s="150">
        <v>0</v>
      </c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1" x14ac:dyDescent="0.2">
      <c r="A274" s="157"/>
      <c r="B274" s="158"/>
      <c r="C274" s="188" t="s">
        <v>507</v>
      </c>
      <c r="D274" s="160"/>
      <c r="E274" s="161">
        <v>1.2360600000000002</v>
      </c>
      <c r="F274" s="159"/>
      <c r="G274" s="159"/>
      <c r="H274" s="159"/>
      <c r="I274" s="159"/>
      <c r="J274" s="159"/>
      <c r="K274" s="159"/>
      <c r="L274" s="159"/>
      <c r="M274" s="159"/>
      <c r="N274" s="159"/>
      <c r="O274" s="159"/>
      <c r="P274" s="159"/>
      <c r="Q274" s="159"/>
      <c r="R274" s="159"/>
      <c r="S274" s="159"/>
      <c r="T274" s="159"/>
      <c r="U274" s="159"/>
      <c r="V274" s="159"/>
      <c r="W274" s="159"/>
      <c r="X274" s="150"/>
      <c r="Y274" s="150"/>
      <c r="Z274" s="150"/>
      <c r="AA274" s="150"/>
      <c r="AB274" s="150"/>
      <c r="AC274" s="150"/>
      <c r="AD274" s="150"/>
      <c r="AE274" s="150"/>
      <c r="AF274" s="150"/>
      <c r="AG274" s="150" t="s">
        <v>169</v>
      </c>
      <c r="AH274" s="150">
        <v>0</v>
      </c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57"/>
      <c r="B275" s="158"/>
      <c r="C275" s="188" t="s">
        <v>508</v>
      </c>
      <c r="D275" s="160"/>
      <c r="E275" s="161">
        <v>1.2360600000000002</v>
      </c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50"/>
      <c r="Y275" s="150"/>
      <c r="Z275" s="150"/>
      <c r="AA275" s="150"/>
      <c r="AB275" s="150"/>
      <c r="AC275" s="150"/>
      <c r="AD275" s="150"/>
      <c r="AE275" s="150"/>
      <c r="AF275" s="150"/>
      <c r="AG275" s="150" t="s">
        <v>169</v>
      </c>
      <c r="AH275" s="150">
        <v>0</v>
      </c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ht="33.75" outlineLevel="1" x14ac:dyDescent="0.2">
      <c r="A276" s="169">
        <v>99</v>
      </c>
      <c r="B276" s="170" t="s">
        <v>509</v>
      </c>
      <c r="C276" s="187" t="s">
        <v>510</v>
      </c>
      <c r="D276" s="171" t="s">
        <v>314</v>
      </c>
      <c r="E276" s="172">
        <v>16</v>
      </c>
      <c r="F276" s="173"/>
      <c r="G276" s="174">
        <f>ROUND(E276*F276,2)</f>
        <v>0</v>
      </c>
      <c r="H276" s="173"/>
      <c r="I276" s="174">
        <f>ROUND(E276*H276,2)</f>
        <v>0</v>
      </c>
      <c r="J276" s="173"/>
      <c r="K276" s="174">
        <f>ROUND(E276*J276,2)</f>
        <v>0</v>
      </c>
      <c r="L276" s="174">
        <v>21</v>
      </c>
      <c r="M276" s="174">
        <f>G276*(1+L276/100)</f>
        <v>0</v>
      </c>
      <c r="N276" s="174">
        <v>0</v>
      </c>
      <c r="O276" s="174">
        <f>ROUND(E276*N276,2)</f>
        <v>0</v>
      </c>
      <c r="P276" s="174">
        <v>6.5000000000000002E-2</v>
      </c>
      <c r="Q276" s="174">
        <f>ROUND(E276*P276,2)</f>
        <v>1.04</v>
      </c>
      <c r="R276" s="174" t="s">
        <v>453</v>
      </c>
      <c r="S276" s="174" t="s">
        <v>164</v>
      </c>
      <c r="T276" s="175" t="s">
        <v>165</v>
      </c>
      <c r="U276" s="159">
        <v>0.93</v>
      </c>
      <c r="V276" s="159">
        <f>ROUND(E276*U276,2)</f>
        <v>14.88</v>
      </c>
      <c r="W276" s="159"/>
      <c r="X276" s="150"/>
      <c r="Y276" s="150"/>
      <c r="Z276" s="150"/>
      <c r="AA276" s="150"/>
      <c r="AB276" s="150"/>
      <c r="AC276" s="150"/>
      <c r="AD276" s="150"/>
      <c r="AE276" s="150"/>
      <c r="AF276" s="150"/>
      <c r="AG276" s="150" t="s">
        <v>189</v>
      </c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">
      <c r="A277" s="157"/>
      <c r="B277" s="158"/>
      <c r="C277" s="188" t="s">
        <v>511</v>
      </c>
      <c r="D277" s="160"/>
      <c r="E277" s="161">
        <v>16</v>
      </c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  <c r="R277" s="159"/>
      <c r="S277" s="159"/>
      <c r="T277" s="159"/>
      <c r="U277" s="159"/>
      <c r="V277" s="159"/>
      <c r="W277" s="159"/>
      <c r="X277" s="150"/>
      <c r="Y277" s="150"/>
      <c r="Z277" s="150"/>
      <c r="AA277" s="150"/>
      <c r="AB277" s="150"/>
      <c r="AC277" s="150"/>
      <c r="AD277" s="150"/>
      <c r="AE277" s="150"/>
      <c r="AF277" s="150"/>
      <c r="AG277" s="150" t="s">
        <v>169</v>
      </c>
      <c r="AH277" s="150">
        <v>0</v>
      </c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ht="22.5" outlineLevel="1" x14ac:dyDescent="0.2">
      <c r="A278" s="176">
        <v>100</v>
      </c>
      <c r="B278" s="177" t="s">
        <v>512</v>
      </c>
      <c r="C278" s="186" t="s">
        <v>513</v>
      </c>
      <c r="D278" s="178" t="s">
        <v>314</v>
      </c>
      <c r="E278" s="179">
        <v>3</v>
      </c>
      <c r="F278" s="180"/>
      <c r="G278" s="181">
        <f>ROUND(E278*F278,2)</f>
        <v>0</v>
      </c>
      <c r="H278" s="180"/>
      <c r="I278" s="181">
        <f>ROUND(E278*H278,2)</f>
        <v>0</v>
      </c>
      <c r="J278" s="180"/>
      <c r="K278" s="181">
        <f>ROUND(E278*J278,2)</f>
        <v>0</v>
      </c>
      <c r="L278" s="181">
        <v>21</v>
      </c>
      <c r="M278" s="181">
        <f>G278*(1+L278/100)</f>
        <v>0</v>
      </c>
      <c r="N278" s="181">
        <v>4.7490000000000004E-2</v>
      </c>
      <c r="O278" s="181">
        <f>ROUND(E278*N278,2)</f>
        <v>0.14000000000000001</v>
      </c>
      <c r="P278" s="181">
        <v>0</v>
      </c>
      <c r="Q278" s="181">
        <f>ROUND(E278*P278,2)</f>
        <v>0</v>
      </c>
      <c r="R278" s="181" t="s">
        <v>453</v>
      </c>
      <c r="S278" s="181" t="s">
        <v>164</v>
      </c>
      <c r="T278" s="182" t="s">
        <v>165</v>
      </c>
      <c r="U278" s="159">
        <v>3.4820000000000002</v>
      </c>
      <c r="V278" s="159">
        <f>ROUND(E278*U278,2)</f>
        <v>10.45</v>
      </c>
      <c r="W278" s="159"/>
      <c r="X278" s="150"/>
      <c r="Y278" s="150"/>
      <c r="Z278" s="150"/>
      <c r="AA278" s="150"/>
      <c r="AB278" s="150"/>
      <c r="AC278" s="150"/>
      <c r="AD278" s="150"/>
      <c r="AE278" s="150"/>
      <c r="AF278" s="150"/>
      <c r="AG278" s="150" t="s">
        <v>159</v>
      </c>
      <c r="AH278" s="150"/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ht="22.5" outlineLevel="1" x14ac:dyDescent="0.2">
      <c r="A279" s="176">
        <v>101</v>
      </c>
      <c r="B279" s="177" t="s">
        <v>514</v>
      </c>
      <c r="C279" s="186" t="s">
        <v>515</v>
      </c>
      <c r="D279" s="178" t="s">
        <v>314</v>
      </c>
      <c r="E279" s="179">
        <v>1</v>
      </c>
      <c r="F279" s="180"/>
      <c r="G279" s="181">
        <f>ROUND(E279*F279,2)</f>
        <v>0</v>
      </c>
      <c r="H279" s="180"/>
      <c r="I279" s="181">
        <f>ROUND(E279*H279,2)</f>
        <v>0</v>
      </c>
      <c r="J279" s="180"/>
      <c r="K279" s="181">
        <f>ROUND(E279*J279,2)</f>
        <v>0</v>
      </c>
      <c r="L279" s="181">
        <v>21</v>
      </c>
      <c r="M279" s="181">
        <f>G279*(1+L279/100)</f>
        <v>0</v>
      </c>
      <c r="N279" s="181">
        <v>7.4270000000000003E-2</v>
      </c>
      <c r="O279" s="181">
        <f>ROUND(E279*N279,2)</f>
        <v>7.0000000000000007E-2</v>
      </c>
      <c r="P279" s="181">
        <v>0</v>
      </c>
      <c r="Q279" s="181">
        <f>ROUND(E279*P279,2)</f>
        <v>0</v>
      </c>
      <c r="R279" s="181" t="s">
        <v>453</v>
      </c>
      <c r="S279" s="181" t="s">
        <v>164</v>
      </c>
      <c r="T279" s="182" t="s">
        <v>165</v>
      </c>
      <c r="U279" s="159">
        <v>4.6350000000000007</v>
      </c>
      <c r="V279" s="159">
        <f>ROUND(E279*U279,2)</f>
        <v>4.6399999999999997</v>
      </c>
      <c r="W279" s="159"/>
      <c r="X279" s="150"/>
      <c r="Y279" s="150"/>
      <c r="Z279" s="150"/>
      <c r="AA279" s="150"/>
      <c r="AB279" s="150"/>
      <c r="AC279" s="150"/>
      <c r="AD279" s="150"/>
      <c r="AE279" s="150"/>
      <c r="AF279" s="150"/>
      <c r="AG279" s="150" t="s">
        <v>189</v>
      </c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1" x14ac:dyDescent="0.2">
      <c r="A280" s="169">
        <v>102</v>
      </c>
      <c r="B280" s="170" t="s">
        <v>485</v>
      </c>
      <c r="C280" s="187" t="s">
        <v>486</v>
      </c>
      <c r="D280" s="171" t="s">
        <v>241</v>
      </c>
      <c r="E280" s="172">
        <v>8</v>
      </c>
      <c r="F280" s="173"/>
      <c r="G280" s="174">
        <f>ROUND(E280*F280,2)</f>
        <v>0</v>
      </c>
      <c r="H280" s="173"/>
      <c r="I280" s="174">
        <f>ROUND(E280*H280,2)</f>
        <v>0</v>
      </c>
      <c r="J280" s="173"/>
      <c r="K280" s="174">
        <f>ROUND(E280*J280,2)</f>
        <v>0</v>
      </c>
      <c r="L280" s="174">
        <v>21</v>
      </c>
      <c r="M280" s="174">
        <f>G280*(1+L280/100)</f>
        <v>0</v>
      </c>
      <c r="N280" s="174">
        <v>0</v>
      </c>
      <c r="O280" s="174">
        <f>ROUND(E280*N280,2)</f>
        <v>0</v>
      </c>
      <c r="P280" s="174">
        <v>0</v>
      </c>
      <c r="Q280" s="174">
        <f>ROUND(E280*P280,2)</f>
        <v>0</v>
      </c>
      <c r="R280" s="174" t="s">
        <v>438</v>
      </c>
      <c r="S280" s="174" t="s">
        <v>164</v>
      </c>
      <c r="T280" s="175" t="s">
        <v>164</v>
      </c>
      <c r="U280" s="159">
        <v>1</v>
      </c>
      <c r="V280" s="159">
        <f>ROUND(E280*U280,2)</f>
        <v>8</v>
      </c>
      <c r="W280" s="159"/>
      <c r="X280" s="150"/>
      <c r="Y280" s="150"/>
      <c r="Z280" s="150"/>
      <c r="AA280" s="150"/>
      <c r="AB280" s="150"/>
      <c r="AC280" s="150"/>
      <c r="AD280" s="150"/>
      <c r="AE280" s="150"/>
      <c r="AF280" s="150"/>
      <c r="AG280" s="150" t="s">
        <v>516</v>
      </c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 x14ac:dyDescent="0.2">
      <c r="A281" s="157"/>
      <c r="B281" s="158"/>
      <c r="C281" s="188" t="s">
        <v>517</v>
      </c>
      <c r="D281" s="160"/>
      <c r="E281" s="161">
        <v>8</v>
      </c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50"/>
      <c r="Y281" s="150"/>
      <c r="Z281" s="150"/>
      <c r="AA281" s="150"/>
      <c r="AB281" s="150"/>
      <c r="AC281" s="150"/>
      <c r="AD281" s="150"/>
      <c r="AE281" s="150"/>
      <c r="AF281" s="150"/>
      <c r="AG281" s="150" t="s">
        <v>169</v>
      </c>
      <c r="AH281" s="150">
        <v>0</v>
      </c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x14ac:dyDescent="0.2">
      <c r="A282" s="163" t="s">
        <v>149</v>
      </c>
      <c r="B282" s="164" t="s">
        <v>93</v>
      </c>
      <c r="C282" s="185" t="s">
        <v>94</v>
      </c>
      <c r="D282" s="165"/>
      <c r="E282" s="166"/>
      <c r="F282" s="167"/>
      <c r="G282" s="167">
        <f>SUMIF(AG283:AG284,"&lt;&gt;NOR",G283:G284)</f>
        <v>0</v>
      </c>
      <c r="H282" s="167"/>
      <c r="I282" s="167">
        <f>SUM(I283:I284)</f>
        <v>0</v>
      </c>
      <c r="J282" s="167"/>
      <c r="K282" s="167">
        <f>SUM(K283:K284)</f>
        <v>0</v>
      </c>
      <c r="L282" s="167"/>
      <c r="M282" s="167">
        <f>SUM(M283:M284)</f>
        <v>0</v>
      </c>
      <c r="N282" s="167"/>
      <c r="O282" s="167">
        <f>SUM(O283:O284)</f>
        <v>0</v>
      </c>
      <c r="P282" s="167"/>
      <c r="Q282" s="167">
        <f>SUM(Q283:Q284)</f>
        <v>0</v>
      </c>
      <c r="R282" s="167"/>
      <c r="S282" s="167"/>
      <c r="T282" s="168"/>
      <c r="U282" s="162"/>
      <c r="V282" s="162">
        <f>SUM(V283:V284)</f>
        <v>38.549999999999997</v>
      </c>
      <c r="W282" s="162"/>
      <c r="AG282" t="s">
        <v>150</v>
      </c>
    </row>
    <row r="283" spans="1:60" ht="33.75" outlineLevel="1" x14ac:dyDescent="0.2">
      <c r="A283" s="169">
        <v>103</v>
      </c>
      <c r="B283" s="170" t="s">
        <v>518</v>
      </c>
      <c r="C283" s="187" t="s">
        <v>519</v>
      </c>
      <c r="D283" s="171" t="s">
        <v>197</v>
      </c>
      <c r="E283" s="172">
        <v>20.372950000000003</v>
      </c>
      <c r="F283" s="173"/>
      <c r="G283" s="174">
        <f>ROUND(E283*F283,2)</f>
        <v>0</v>
      </c>
      <c r="H283" s="173"/>
      <c r="I283" s="174">
        <f>ROUND(E283*H283,2)</f>
        <v>0</v>
      </c>
      <c r="J283" s="173"/>
      <c r="K283" s="174">
        <f>ROUND(E283*J283,2)</f>
        <v>0</v>
      </c>
      <c r="L283" s="174">
        <v>21</v>
      </c>
      <c r="M283" s="174">
        <f>G283*(1+L283/100)</f>
        <v>0</v>
      </c>
      <c r="N283" s="174">
        <v>0</v>
      </c>
      <c r="O283" s="174">
        <f>ROUND(E283*N283,2)</f>
        <v>0</v>
      </c>
      <c r="P283" s="174">
        <v>0</v>
      </c>
      <c r="Q283" s="174">
        <f>ROUND(E283*P283,2)</f>
        <v>0</v>
      </c>
      <c r="R283" s="174" t="s">
        <v>250</v>
      </c>
      <c r="S283" s="174" t="s">
        <v>164</v>
      </c>
      <c r="T283" s="175" t="s">
        <v>165</v>
      </c>
      <c r="U283" s="159">
        <v>1.8920000000000001</v>
      </c>
      <c r="V283" s="159">
        <f>ROUND(E283*U283,2)</f>
        <v>38.549999999999997</v>
      </c>
      <c r="W283" s="159"/>
      <c r="X283" s="150"/>
      <c r="Y283" s="150"/>
      <c r="Z283" s="150"/>
      <c r="AA283" s="150"/>
      <c r="AB283" s="150"/>
      <c r="AC283" s="150"/>
      <c r="AD283" s="150"/>
      <c r="AE283" s="150"/>
      <c r="AF283" s="150"/>
      <c r="AG283" s="150" t="s">
        <v>520</v>
      </c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">
      <c r="A284" s="157"/>
      <c r="B284" s="158"/>
      <c r="C284" s="242" t="s">
        <v>521</v>
      </c>
      <c r="D284" s="243"/>
      <c r="E284" s="243"/>
      <c r="F284" s="243"/>
      <c r="G284" s="243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9"/>
      <c r="X284" s="150"/>
      <c r="Y284" s="150"/>
      <c r="Z284" s="150"/>
      <c r="AA284" s="150"/>
      <c r="AB284" s="150"/>
      <c r="AC284" s="150"/>
      <c r="AD284" s="150"/>
      <c r="AE284" s="150"/>
      <c r="AF284" s="150"/>
      <c r="AG284" s="150" t="s">
        <v>167</v>
      </c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x14ac:dyDescent="0.2">
      <c r="A285" s="163" t="s">
        <v>149</v>
      </c>
      <c r="B285" s="164" t="s">
        <v>95</v>
      </c>
      <c r="C285" s="185" t="s">
        <v>96</v>
      </c>
      <c r="D285" s="165"/>
      <c r="E285" s="166"/>
      <c r="F285" s="167"/>
      <c r="G285" s="167">
        <f>SUMIF(AG286:AG301,"&lt;&gt;NOR",G286:G301)</f>
        <v>0</v>
      </c>
      <c r="H285" s="167"/>
      <c r="I285" s="167">
        <f>SUM(I286:I301)</f>
        <v>0</v>
      </c>
      <c r="J285" s="167"/>
      <c r="K285" s="167">
        <f>SUM(K286:K301)</f>
        <v>0</v>
      </c>
      <c r="L285" s="167"/>
      <c r="M285" s="167">
        <f>SUM(M286:M301)</f>
        <v>0</v>
      </c>
      <c r="N285" s="167"/>
      <c r="O285" s="167">
        <f>SUM(O286:O301)</f>
        <v>0.36000000000000004</v>
      </c>
      <c r="P285" s="167"/>
      <c r="Q285" s="167">
        <f>SUM(Q286:Q301)</f>
        <v>0</v>
      </c>
      <c r="R285" s="167"/>
      <c r="S285" s="167"/>
      <c r="T285" s="168"/>
      <c r="U285" s="162"/>
      <c r="V285" s="162">
        <f>SUM(V286:V301)</f>
        <v>32.32</v>
      </c>
      <c r="W285" s="162"/>
      <c r="AG285" t="s">
        <v>150</v>
      </c>
    </row>
    <row r="286" spans="1:60" ht="33.75" outlineLevel="1" x14ac:dyDescent="0.2">
      <c r="A286" s="169">
        <v>104</v>
      </c>
      <c r="B286" s="170" t="s">
        <v>522</v>
      </c>
      <c r="C286" s="187" t="s">
        <v>523</v>
      </c>
      <c r="D286" s="171" t="s">
        <v>314</v>
      </c>
      <c r="E286" s="172">
        <v>5.73</v>
      </c>
      <c r="F286" s="173"/>
      <c r="G286" s="174">
        <f>ROUND(E286*F286,2)</f>
        <v>0</v>
      </c>
      <c r="H286" s="173"/>
      <c r="I286" s="174">
        <f>ROUND(E286*H286,2)</f>
        <v>0</v>
      </c>
      <c r="J286" s="173"/>
      <c r="K286" s="174">
        <f>ROUND(E286*J286,2)</f>
        <v>0</v>
      </c>
      <c r="L286" s="174">
        <v>21</v>
      </c>
      <c r="M286" s="174">
        <f>G286*(1+L286/100)</f>
        <v>0</v>
      </c>
      <c r="N286" s="174">
        <v>2.1000000000000001E-4</v>
      </c>
      <c r="O286" s="174">
        <f>ROUND(E286*N286,2)</f>
        <v>0</v>
      </c>
      <c r="P286" s="174">
        <v>0</v>
      </c>
      <c r="Q286" s="174">
        <f>ROUND(E286*P286,2)</f>
        <v>0</v>
      </c>
      <c r="R286" s="174" t="s">
        <v>524</v>
      </c>
      <c r="S286" s="174" t="s">
        <v>164</v>
      </c>
      <c r="T286" s="175" t="s">
        <v>165</v>
      </c>
      <c r="U286" s="159">
        <v>0.27</v>
      </c>
      <c r="V286" s="159">
        <f>ROUND(E286*U286,2)</f>
        <v>1.55</v>
      </c>
      <c r="W286" s="159"/>
      <c r="X286" s="150"/>
      <c r="Y286" s="150"/>
      <c r="Z286" s="150"/>
      <c r="AA286" s="150"/>
      <c r="AB286" s="150"/>
      <c r="AC286" s="150"/>
      <c r="AD286" s="150"/>
      <c r="AE286" s="150"/>
      <c r="AF286" s="150"/>
      <c r="AG286" s="150" t="s">
        <v>189</v>
      </c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">
      <c r="A287" s="157"/>
      <c r="B287" s="158"/>
      <c r="C287" s="188" t="s">
        <v>525</v>
      </c>
      <c r="D287" s="160"/>
      <c r="E287" s="161">
        <v>5.73</v>
      </c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50"/>
      <c r="Y287" s="150"/>
      <c r="Z287" s="150"/>
      <c r="AA287" s="150"/>
      <c r="AB287" s="150"/>
      <c r="AC287" s="150"/>
      <c r="AD287" s="150"/>
      <c r="AE287" s="150"/>
      <c r="AF287" s="150"/>
      <c r="AG287" s="150" t="s">
        <v>169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1" x14ac:dyDescent="0.2">
      <c r="A288" s="176">
        <v>105</v>
      </c>
      <c r="B288" s="177" t="s">
        <v>526</v>
      </c>
      <c r="C288" s="186" t="s">
        <v>527</v>
      </c>
      <c r="D288" s="178" t="s">
        <v>333</v>
      </c>
      <c r="E288" s="179">
        <v>20</v>
      </c>
      <c r="F288" s="180"/>
      <c r="G288" s="181">
        <f>ROUND(E288*F288,2)</f>
        <v>0</v>
      </c>
      <c r="H288" s="180"/>
      <c r="I288" s="181">
        <f>ROUND(E288*H288,2)</f>
        <v>0</v>
      </c>
      <c r="J288" s="180"/>
      <c r="K288" s="181">
        <f>ROUND(E288*J288,2)</f>
        <v>0</v>
      </c>
      <c r="L288" s="181">
        <v>21</v>
      </c>
      <c r="M288" s="181">
        <f>G288*(1+L288/100)</f>
        <v>0</v>
      </c>
      <c r="N288" s="181">
        <v>3.0000000000000001E-5</v>
      </c>
      <c r="O288" s="181">
        <f>ROUND(E288*N288,2)</f>
        <v>0</v>
      </c>
      <c r="P288" s="181">
        <v>0</v>
      </c>
      <c r="Q288" s="181">
        <f>ROUND(E288*P288,2)</f>
        <v>0</v>
      </c>
      <c r="R288" s="181" t="s">
        <v>524</v>
      </c>
      <c r="S288" s="181" t="s">
        <v>164</v>
      </c>
      <c r="T288" s="182" t="s">
        <v>165</v>
      </c>
      <c r="U288" s="159">
        <v>0.16500000000000001</v>
      </c>
      <c r="V288" s="159">
        <f>ROUND(E288*U288,2)</f>
        <v>3.3</v>
      </c>
      <c r="W288" s="159"/>
      <c r="X288" s="150"/>
      <c r="Y288" s="150"/>
      <c r="Z288" s="150"/>
      <c r="AA288" s="150"/>
      <c r="AB288" s="150"/>
      <c r="AC288" s="150"/>
      <c r="AD288" s="150"/>
      <c r="AE288" s="150"/>
      <c r="AF288" s="150"/>
      <c r="AG288" s="150" t="s">
        <v>189</v>
      </c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ht="22.5" outlineLevel="1" x14ac:dyDescent="0.2">
      <c r="A289" s="176">
        <v>106</v>
      </c>
      <c r="B289" s="177" t="s">
        <v>528</v>
      </c>
      <c r="C289" s="186" t="s">
        <v>529</v>
      </c>
      <c r="D289" s="178" t="s">
        <v>153</v>
      </c>
      <c r="E289" s="179">
        <v>1</v>
      </c>
      <c r="F289" s="180"/>
      <c r="G289" s="181">
        <f>ROUND(E289*F289,2)</f>
        <v>0</v>
      </c>
      <c r="H289" s="180"/>
      <c r="I289" s="181">
        <f>ROUND(E289*H289,2)</f>
        <v>0</v>
      </c>
      <c r="J289" s="180"/>
      <c r="K289" s="181">
        <f>ROUND(E289*J289,2)</f>
        <v>0</v>
      </c>
      <c r="L289" s="181">
        <v>21</v>
      </c>
      <c r="M289" s="181">
        <f>G289*(1+L289/100)</f>
        <v>0</v>
      </c>
      <c r="N289" s="181">
        <v>5.8200000000000005E-3</v>
      </c>
      <c r="O289" s="181">
        <f>ROUND(E289*N289,2)</f>
        <v>0.01</v>
      </c>
      <c r="P289" s="181">
        <v>0</v>
      </c>
      <c r="Q289" s="181">
        <f>ROUND(E289*P289,2)</f>
        <v>0</v>
      </c>
      <c r="R289" s="181"/>
      <c r="S289" s="181" t="s">
        <v>154</v>
      </c>
      <c r="T289" s="182" t="s">
        <v>155</v>
      </c>
      <c r="U289" s="159">
        <v>2.9000000000000004</v>
      </c>
      <c r="V289" s="159">
        <f>ROUND(E289*U289,2)</f>
        <v>2.9</v>
      </c>
      <c r="W289" s="159"/>
      <c r="X289" s="150"/>
      <c r="Y289" s="150"/>
      <c r="Z289" s="150"/>
      <c r="AA289" s="150"/>
      <c r="AB289" s="150"/>
      <c r="AC289" s="150"/>
      <c r="AD289" s="150"/>
      <c r="AE289" s="150"/>
      <c r="AF289" s="150"/>
      <c r="AG289" s="150" t="s">
        <v>530</v>
      </c>
      <c r="AH289" s="150"/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ht="33.75" outlineLevel="1" x14ac:dyDescent="0.2">
      <c r="A290" s="169">
        <v>107</v>
      </c>
      <c r="B290" s="170" t="s">
        <v>531</v>
      </c>
      <c r="C290" s="187" t="s">
        <v>532</v>
      </c>
      <c r="D290" s="171" t="s">
        <v>203</v>
      </c>
      <c r="E290" s="172">
        <v>1</v>
      </c>
      <c r="F290" s="173"/>
      <c r="G290" s="174">
        <f>ROUND(E290*F290,2)</f>
        <v>0</v>
      </c>
      <c r="H290" s="173"/>
      <c r="I290" s="174">
        <f>ROUND(E290*H290,2)</f>
        <v>0</v>
      </c>
      <c r="J290" s="173"/>
      <c r="K290" s="174">
        <f>ROUND(E290*J290,2)</f>
        <v>0</v>
      </c>
      <c r="L290" s="174">
        <v>21</v>
      </c>
      <c r="M290" s="174">
        <f>G290*(1+L290/100)</f>
        <v>0</v>
      </c>
      <c r="N290" s="174">
        <v>7.6400000000000001E-3</v>
      </c>
      <c r="O290" s="174">
        <f>ROUND(E290*N290,2)</f>
        <v>0.01</v>
      </c>
      <c r="P290" s="174">
        <v>0</v>
      </c>
      <c r="Q290" s="174">
        <f>ROUND(E290*P290,2)</f>
        <v>0</v>
      </c>
      <c r="R290" s="174" t="s">
        <v>533</v>
      </c>
      <c r="S290" s="174" t="s">
        <v>164</v>
      </c>
      <c r="T290" s="175" t="s">
        <v>165</v>
      </c>
      <c r="U290" s="159">
        <v>0.33403000000000005</v>
      </c>
      <c r="V290" s="159">
        <f>ROUND(E290*U290,2)</f>
        <v>0.33</v>
      </c>
      <c r="W290" s="159"/>
      <c r="X290" s="150"/>
      <c r="Y290" s="150"/>
      <c r="Z290" s="150"/>
      <c r="AA290" s="150"/>
      <c r="AB290" s="150"/>
      <c r="AC290" s="150"/>
      <c r="AD290" s="150"/>
      <c r="AE290" s="150"/>
      <c r="AF290" s="150"/>
      <c r="AG290" s="150" t="s">
        <v>323</v>
      </c>
      <c r="AH290" s="150"/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">
      <c r="A291" s="157"/>
      <c r="B291" s="158"/>
      <c r="C291" s="188" t="s">
        <v>534</v>
      </c>
      <c r="D291" s="160"/>
      <c r="E291" s="161">
        <v>1</v>
      </c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  <c r="R291" s="159"/>
      <c r="S291" s="159"/>
      <c r="T291" s="159"/>
      <c r="U291" s="159"/>
      <c r="V291" s="159"/>
      <c r="W291" s="159"/>
      <c r="X291" s="150"/>
      <c r="Y291" s="150"/>
      <c r="Z291" s="150"/>
      <c r="AA291" s="150"/>
      <c r="AB291" s="150"/>
      <c r="AC291" s="150"/>
      <c r="AD291" s="150"/>
      <c r="AE291" s="150"/>
      <c r="AF291" s="150"/>
      <c r="AG291" s="150" t="s">
        <v>169</v>
      </c>
      <c r="AH291" s="150">
        <v>0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ht="33.75" outlineLevel="1" x14ac:dyDescent="0.2">
      <c r="A292" s="169">
        <v>108</v>
      </c>
      <c r="B292" s="170" t="s">
        <v>535</v>
      </c>
      <c r="C292" s="187" t="s">
        <v>536</v>
      </c>
      <c r="D292" s="171" t="s">
        <v>203</v>
      </c>
      <c r="E292" s="172">
        <v>4.9742000000000006</v>
      </c>
      <c r="F292" s="173"/>
      <c r="G292" s="174">
        <f>ROUND(E292*F292,2)</f>
        <v>0</v>
      </c>
      <c r="H292" s="173"/>
      <c r="I292" s="174">
        <f>ROUND(E292*H292,2)</f>
        <v>0</v>
      </c>
      <c r="J292" s="173"/>
      <c r="K292" s="174">
        <f>ROUND(E292*J292,2)</f>
        <v>0</v>
      </c>
      <c r="L292" s="174">
        <v>21</v>
      </c>
      <c r="M292" s="174">
        <f>G292*(1+L292/100)</f>
        <v>0</v>
      </c>
      <c r="N292" s="174">
        <v>1.332E-2</v>
      </c>
      <c r="O292" s="174">
        <f>ROUND(E292*N292,2)</f>
        <v>7.0000000000000007E-2</v>
      </c>
      <c r="P292" s="174">
        <v>0</v>
      </c>
      <c r="Q292" s="174">
        <f>ROUND(E292*P292,2)</f>
        <v>0</v>
      </c>
      <c r="R292" s="174" t="s">
        <v>533</v>
      </c>
      <c r="S292" s="174" t="s">
        <v>164</v>
      </c>
      <c r="T292" s="175" t="s">
        <v>165</v>
      </c>
      <c r="U292" s="159">
        <v>0.61998000000000009</v>
      </c>
      <c r="V292" s="159">
        <f>ROUND(E292*U292,2)</f>
        <v>3.08</v>
      </c>
      <c r="W292" s="159"/>
      <c r="X292" s="150"/>
      <c r="Y292" s="150"/>
      <c r="Z292" s="150"/>
      <c r="AA292" s="150"/>
      <c r="AB292" s="150"/>
      <c r="AC292" s="150"/>
      <c r="AD292" s="150"/>
      <c r="AE292" s="150"/>
      <c r="AF292" s="150"/>
      <c r="AG292" s="150" t="s">
        <v>323</v>
      </c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1" x14ac:dyDescent="0.2">
      <c r="A293" s="157"/>
      <c r="B293" s="158"/>
      <c r="C293" s="188" t="s">
        <v>537</v>
      </c>
      <c r="D293" s="160"/>
      <c r="E293" s="161">
        <v>4.9742000000000006</v>
      </c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  <c r="R293" s="159"/>
      <c r="S293" s="159"/>
      <c r="T293" s="159"/>
      <c r="U293" s="159"/>
      <c r="V293" s="159"/>
      <c r="W293" s="159"/>
      <c r="X293" s="150"/>
      <c r="Y293" s="150"/>
      <c r="Z293" s="150"/>
      <c r="AA293" s="150"/>
      <c r="AB293" s="150"/>
      <c r="AC293" s="150"/>
      <c r="AD293" s="150"/>
      <c r="AE293" s="150"/>
      <c r="AF293" s="150"/>
      <c r="AG293" s="150" t="s">
        <v>169</v>
      </c>
      <c r="AH293" s="150">
        <v>0</v>
      </c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ht="33.75" outlineLevel="1" x14ac:dyDescent="0.2">
      <c r="A294" s="169">
        <v>109</v>
      </c>
      <c r="B294" s="170" t="s">
        <v>538</v>
      </c>
      <c r="C294" s="187" t="s">
        <v>539</v>
      </c>
      <c r="D294" s="171" t="s">
        <v>203</v>
      </c>
      <c r="E294" s="172">
        <v>17.25</v>
      </c>
      <c r="F294" s="173"/>
      <c r="G294" s="174">
        <f>ROUND(E294*F294,2)</f>
        <v>0</v>
      </c>
      <c r="H294" s="173"/>
      <c r="I294" s="174">
        <f>ROUND(E294*H294,2)</f>
        <v>0</v>
      </c>
      <c r="J294" s="173"/>
      <c r="K294" s="174">
        <f>ROUND(E294*J294,2)</f>
        <v>0</v>
      </c>
      <c r="L294" s="174">
        <v>21</v>
      </c>
      <c r="M294" s="174">
        <f>G294*(1+L294/100)</f>
        <v>0</v>
      </c>
      <c r="N294" s="174">
        <v>1.468E-2</v>
      </c>
      <c r="O294" s="174">
        <f>ROUND(E294*N294,2)</f>
        <v>0.25</v>
      </c>
      <c r="P294" s="174">
        <v>0</v>
      </c>
      <c r="Q294" s="174">
        <f>ROUND(E294*P294,2)</f>
        <v>0</v>
      </c>
      <c r="R294" s="174" t="s">
        <v>533</v>
      </c>
      <c r="S294" s="174" t="s">
        <v>164</v>
      </c>
      <c r="T294" s="175" t="s">
        <v>165</v>
      </c>
      <c r="U294" s="159">
        <v>0.76064000000000009</v>
      </c>
      <c r="V294" s="159">
        <f>ROUND(E294*U294,2)</f>
        <v>13.12</v>
      </c>
      <c r="W294" s="159"/>
      <c r="X294" s="150"/>
      <c r="Y294" s="150"/>
      <c r="Z294" s="150"/>
      <c r="AA294" s="150"/>
      <c r="AB294" s="150"/>
      <c r="AC294" s="150"/>
      <c r="AD294" s="150"/>
      <c r="AE294" s="150"/>
      <c r="AF294" s="150"/>
      <c r="AG294" s="150" t="s">
        <v>323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1" x14ac:dyDescent="0.2">
      <c r="A295" s="157"/>
      <c r="B295" s="158"/>
      <c r="C295" s="188" t="s">
        <v>540</v>
      </c>
      <c r="D295" s="160"/>
      <c r="E295" s="161">
        <v>17.880000000000003</v>
      </c>
      <c r="F295" s="159"/>
      <c r="G295" s="159"/>
      <c r="H295" s="159"/>
      <c r="I295" s="159"/>
      <c r="J295" s="159"/>
      <c r="K295" s="159"/>
      <c r="L295" s="159"/>
      <c r="M295" s="159"/>
      <c r="N295" s="159"/>
      <c r="O295" s="159"/>
      <c r="P295" s="159"/>
      <c r="Q295" s="159"/>
      <c r="R295" s="159"/>
      <c r="S295" s="159"/>
      <c r="T295" s="159"/>
      <c r="U295" s="159"/>
      <c r="V295" s="159"/>
      <c r="W295" s="159"/>
      <c r="X295" s="150"/>
      <c r="Y295" s="150"/>
      <c r="Z295" s="150"/>
      <c r="AA295" s="150"/>
      <c r="AB295" s="150"/>
      <c r="AC295" s="150"/>
      <c r="AD295" s="150"/>
      <c r="AE295" s="150"/>
      <c r="AF295" s="150"/>
      <c r="AG295" s="150" t="s">
        <v>169</v>
      </c>
      <c r="AH295" s="150">
        <v>0</v>
      </c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1" x14ac:dyDescent="0.2">
      <c r="A296" s="157"/>
      <c r="B296" s="158"/>
      <c r="C296" s="188" t="s">
        <v>541</v>
      </c>
      <c r="D296" s="160"/>
      <c r="E296" s="161">
        <v>-0.62999999999999989</v>
      </c>
      <c r="F296" s="159"/>
      <c r="G296" s="159"/>
      <c r="H296" s="159"/>
      <c r="I296" s="159"/>
      <c r="J296" s="159"/>
      <c r="K296" s="159"/>
      <c r="L296" s="159"/>
      <c r="M296" s="159"/>
      <c r="N296" s="159"/>
      <c r="O296" s="159"/>
      <c r="P296" s="159"/>
      <c r="Q296" s="159"/>
      <c r="R296" s="159"/>
      <c r="S296" s="159"/>
      <c r="T296" s="159"/>
      <c r="U296" s="159"/>
      <c r="V296" s="159"/>
      <c r="W296" s="159"/>
      <c r="X296" s="150"/>
      <c r="Y296" s="150"/>
      <c r="Z296" s="150"/>
      <c r="AA296" s="150"/>
      <c r="AB296" s="150"/>
      <c r="AC296" s="150"/>
      <c r="AD296" s="150"/>
      <c r="AE296" s="150"/>
      <c r="AF296" s="150"/>
      <c r="AG296" s="150" t="s">
        <v>169</v>
      </c>
      <c r="AH296" s="150">
        <v>0</v>
      </c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1" x14ac:dyDescent="0.2">
      <c r="A297" s="169">
        <v>110</v>
      </c>
      <c r="B297" s="170" t="s">
        <v>542</v>
      </c>
      <c r="C297" s="187" t="s">
        <v>543</v>
      </c>
      <c r="D297" s="171" t="s">
        <v>241</v>
      </c>
      <c r="E297" s="172">
        <v>8</v>
      </c>
      <c r="F297" s="173"/>
      <c r="G297" s="174">
        <f>ROUND(E297*F297,2)</f>
        <v>0</v>
      </c>
      <c r="H297" s="173"/>
      <c r="I297" s="174">
        <f>ROUND(E297*H297,2)</f>
        <v>0</v>
      </c>
      <c r="J297" s="173"/>
      <c r="K297" s="174">
        <f>ROUND(E297*J297,2)</f>
        <v>0</v>
      </c>
      <c r="L297" s="174">
        <v>21</v>
      </c>
      <c r="M297" s="174">
        <f>G297*(1+L297/100)</f>
        <v>0</v>
      </c>
      <c r="N297" s="174">
        <v>0</v>
      </c>
      <c r="O297" s="174">
        <f>ROUND(E297*N297,2)</f>
        <v>0</v>
      </c>
      <c r="P297" s="174">
        <v>0</v>
      </c>
      <c r="Q297" s="174">
        <f>ROUND(E297*P297,2)</f>
        <v>0</v>
      </c>
      <c r="R297" s="174" t="s">
        <v>438</v>
      </c>
      <c r="S297" s="174" t="s">
        <v>164</v>
      </c>
      <c r="T297" s="175" t="s">
        <v>164</v>
      </c>
      <c r="U297" s="159">
        <v>1</v>
      </c>
      <c r="V297" s="159">
        <f>ROUND(E297*U297,2)</f>
        <v>8</v>
      </c>
      <c r="W297" s="159"/>
      <c r="X297" s="150"/>
      <c r="Y297" s="150"/>
      <c r="Z297" s="150"/>
      <c r="AA297" s="150"/>
      <c r="AB297" s="150"/>
      <c r="AC297" s="150"/>
      <c r="AD297" s="150"/>
      <c r="AE297" s="150"/>
      <c r="AF297" s="150"/>
      <c r="AG297" s="150" t="s">
        <v>439</v>
      </c>
      <c r="AH297" s="150"/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1" x14ac:dyDescent="0.2">
      <c r="A298" s="157"/>
      <c r="B298" s="158"/>
      <c r="C298" s="188" t="s">
        <v>544</v>
      </c>
      <c r="D298" s="160"/>
      <c r="E298" s="161">
        <v>8</v>
      </c>
      <c r="F298" s="159"/>
      <c r="G298" s="159"/>
      <c r="H298" s="159"/>
      <c r="I298" s="159"/>
      <c r="J298" s="159"/>
      <c r="K298" s="159"/>
      <c r="L298" s="159"/>
      <c r="M298" s="159"/>
      <c r="N298" s="159"/>
      <c r="O298" s="159"/>
      <c r="P298" s="159"/>
      <c r="Q298" s="159"/>
      <c r="R298" s="159"/>
      <c r="S298" s="159"/>
      <c r="T298" s="159"/>
      <c r="U298" s="159"/>
      <c r="V298" s="159"/>
      <c r="W298" s="159"/>
      <c r="X298" s="150"/>
      <c r="Y298" s="150"/>
      <c r="Z298" s="150"/>
      <c r="AA298" s="150"/>
      <c r="AB298" s="150"/>
      <c r="AC298" s="150"/>
      <c r="AD298" s="150"/>
      <c r="AE298" s="150"/>
      <c r="AF298" s="150"/>
      <c r="AG298" s="150" t="s">
        <v>169</v>
      </c>
      <c r="AH298" s="150">
        <v>0</v>
      </c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ht="33.75" outlineLevel="1" x14ac:dyDescent="0.2">
      <c r="A299" s="176">
        <v>111</v>
      </c>
      <c r="B299" s="177" t="s">
        <v>545</v>
      </c>
      <c r="C299" s="186" t="s">
        <v>546</v>
      </c>
      <c r="D299" s="178" t="s">
        <v>333</v>
      </c>
      <c r="E299" s="179">
        <v>2</v>
      </c>
      <c r="F299" s="180"/>
      <c r="G299" s="181">
        <f>ROUND(E299*F299,2)</f>
        <v>0</v>
      </c>
      <c r="H299" s="180"/>
      <c r="I299" s="181">
        <f>ROUND(E299*H299,2)</f>
        <v>0</v>
      </c>
      <c r="J299" s="180"/>
      <c r="K299" s="181">
        <f>ROUND(E299*J299,2)</f>
        <v>0</v>
      </c>
      <c r="L299" s="181">
        <v>21</v>
      </c>
      <c r="M299" s="181">
        <f>G299*(1+L299/100)</f>
        <v>0</v>
      </c>
      <c r="N299" s="181">
        <v>9.300000000000001E-3</v>
      </c>
      <c r="O299" s="181">
        <f>ROUND(E299*N299,2)</f>
        <v>0.02</v>
      </c>
      <c r="P299" s="181">
        <v>0</v>
      </c>
      <c r="Q299" s="181">
        <f>ROUND(E299*P299,2)</f>
        <v>0</v>
      </c>
      <c r="R299" s="181" t="s">
        <v>198</v>
      </c>
      <c r="S299" s="181" t="s">
        <v>164</v>
      </c>
      <c r="T299" s="182" t="s">
        <v>165</v>
      </c>
      <c r="U299" s="159">
        <v>0</v>
      </c>
      <c r="V299" s="159">
        <f>ROUND(E299*U299,2)</f>
        <v>0</v>
      </c>
      <c r="W299" s="159"/>
      <c r="X299" s="150"/>
      <c r="Y299" s="150"/>
      <c r="Z299" s="150"/>
      <c r="AA299" s="150"/>
      <c r="AB299" s="150"/>
      <c r="AC299" s="150"/>
      <c r="AD299" s="150"/>
      <c r="AE299" s="150"/>
      <c r="AF299" s="150"/>
      <c r="AG299" s="150" t="s">
        <v>199</v>
      </c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 x14ac:dyDescent="0.2">
      <c r="A300" s="169">
        <v>112</v>
      </c>
      <c r="B300" s="170" t="s">
        <v>547</v>
      </c>
      <c r="C300" s="187" t="s">
        <v>548</v>
      </c>
      <c r="D300" s="171" t="s">
        <v>197</v>
      </c>
      <c r="E300" s="172">
        <v>2.622E-2</v>
      </c>
      <c r="F300" s="173"/>
      <c r="G300" s="174">
        <f>ROUND(E300*F300,2)</f>
        <v>0</v>
      </c>
      <c r="H300" s="173"/>
      <c r="I300" s="174">
        <f>ROUND(E300*H300,2)</f>
        <v>0</v>
      </c>
      <c r="J300" s="173"/>
      <c r="K300" s="174">
        <f>ROUND(E300*J300,2)</f>
        <v>0</v>
      </c>
      <c r="L300" s="174">
        <v>21</v>
      </c>
      <c r="M300" s="174">
        <f>G300*(1+L300/100)</f>
        <v>0</v>
      </c>
      <c r="N300" s="174">
        <v>0</v>
      </c>
      <c r="O300" s="174">
        <f>ROUND(E300*N300,2)</f>
        <v>0</v>
      </c>
      <c r="P300" s="174">
        <v>0</v>
      </c>
      <c r="Q300" s="174">
        <f>ROUND(E300*P300,2)</f>
        <v>0</v>
      </c>
      <c r="R300" s="174" t="s">
        <v>524</v>
      </c>
      <c r="S300" s="174" t="s">
        <v>164</v>
      </c>
      <c r="T300" s="175" t="s">
        <v>165</v>
      </c>
      <c r="U300" s="159">
        <v>1.5670000000000002</v>
      </c>
      <c r="V300" s="159">
        <f>ROUND(E300*U300,2)</f>
        <v>0.04</v>
      </c>
      <c r="W300" s="159"/>
      <c r="X300" s="150"/>
      <c r="Y300" s="150"/>
      <c r="Z300" s="150"/>
      <c r="AA300" s="150"/>
      <c r="AB300" s="150"/>
      <c r="AC300" s="150"/>
      <c r="AD300" s="150"/>
      <c r="AE300" s="150"/>
      <c r="AF300" s="150"/>
      <c r="AG300" s="150" t="s">
        <v>520</v>
      </c>
      <c r="AH300" s="150"/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1" x14ac:dyDescent="0.2">
      <c r="A301" s="157"/>
      <c r="B301" s="158"/>
      <c r="C301" s="242" t="s">
        <v>549</v>
      </c>
      <c r="D301" s="243"/>
      <c r="E301" s="243"/>
      <c r="F301" s="243"/>
      <c r="G301" s="243"/>
      <c r="H301" s="159"/>
      <c r="I301" s="159"/>
      <c r="J301" s="159"/>
      <c r="K301" s="159"/>
      <c r="L301" s="159"/>
      <c r="M301" s="159"/>
      <c r="N301" s="159"/>
      <c r="O301" s="159"/>
      <c r="P301" s="159"/>
      <c r="Q301" s="159"/>
      <c r="R301" s="159"/>
      <c r="S301" s="159"/>
      <c r="T301" s="159"/>
      <c r="U301" s="159"/>
      <c r="V301" s="159"/>
      <c r="W301" s="159"/>
      <c r="X301" s="150"/>
      <c r="Y301" s="150"/>
      <c r="Z301" s="150"/>
      <c r="AA301" s="150"/>
      <c r="AB301" s="150"/>
      <c r="AC301" s="150"/>
      <c r="AD301" s="150"/>
      <c r="AE301" s="150"/>
      <c r="AF301" s="150"/>
      <c r="AG301" s="150" t="s">
        <v>167</v>
      </c>
      <c r="AH301" s="150"/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x14ac:dyDescent="0.2">
      <c r="A302" s="163" t="s">
        <v>149</v>
      </c>
      <c r="B302" s="164" t="s">
        <v>97</v>
      </c>
      <c r="C302" s="185" t="s">
        <v>98</v>
      </c>
      <c r="D302" s="165"/>
      <c r="E302" s="166"/>
      <c r="F302" s="167"/>
      <c r="G302" s="167">
        <f>SUMIF(AG303:AG313,"&lt;&gt;NOR",G303:G313)</f>
        <v>0</v>
      </c>
      <c r="H302" s="167"/>
      <c r="I302" s="167">
        <f>SUM(I303:I313)</f>
        <v>0</v>
      </c>
      <c r="J302" s="167"/>
      <c r="K302" s="167">
        <f>SUM(K303:K313)</f>
        <v>0</v>
      </c>
      <c r="L302" s="167"/>
      <c r="M302" s="167">
        <f>SUM(M303:M313)</f>
        <v>0</v>
      </c>
      <c r="N302" s="167"/>
      <c r="O302" s="167">
        <f>SUM(O303:O313)</f>
        <v>0.03</v>
      </c>
      <c r="P302" s="167"/>
      <c r="Q302" s="167">
        <f>SUM(Q303:Q313)</f>
        <v>0</v>
      </c>
      <c r="R302" s="167"/>
      <c r="S302" s="167"/>
      <c r="T302" s="168"/>
      <c r="U302" s="162"/>
      <c r="V302" s="162">
        <f>SUM(V303:V313)</f>
        <v>2.21</v>
      </c>
      <c r="W302" s="162"/>
      <c r="AG302" t="s">
        <v>150</v>
      </c>
    </row>
    <row r="303" spans="1:60" outlineLevel="1" x14ac:dyDescent="0.2">
      <c r="A303" s="169">
        <v>113</v>
      </c>
      <c r="B303" s="170" t="s">
        <v>550</v>
      </c>
      <c r="C303" s="187" t="s">
        <v>551</v>
      </c>
      <c r="D303" s="171" t="s">
        <v>203</v>
      </c>
      <c r="E303" s="172">
        <v>8.0640000000000001</v>
      </c>
      <c r="F303" s="173"/>
      <c r="G303" s="174">
        <f>ROUND(E303*F303,2)</f>
        <v>0</v>
      </c>
      <c r="H303" s="173"/>
      <c r="I303" s="174">
        <f>ROUND(E303*H303,2)</f>
        <v>0</v>
      </c>
      <c r="J303" s="173"/>
      <c r="K303" s="174">
        <f>ROUND(E303*J303,2)</f>
        <v>0</v>
      </c>
      <c r="L303" s="174">
        <v>21</v>
      </c>
      <c r="M303" s="174">
        <f>G303*(1+L303/100)</f>
        <v>0</v>
      </c>
      <c r="N303" s="174">
        <v>2.9400000000000003E-3</v>
      </c>
      <c r="O303" s="174">
        <f>ROUND(E303*N303,2)</f>
        <v>0.02</v>
      </c>
      <c r="P303" s="174">
        <v>0</v>
      </c>
      <c r="Q303" s="174">
        <f>ROUND(E303*P303,2)</f>
        <v>0</v>
      </c>
      <c r="R303" s="174" t="s">
        <v>552</v>
      </c>
      <c r="S303" s="174" t="s">
        <v>164</v>
      </c>
      <c r="T303" s="175" t="s">
        <v>165</v>
      </c>
      <c r="U303" s="159">
        <v>0.21200000000000002</v>
      </c>
      <c r="V303" s="159">
        <f>ROUND(E303*U303,2)</f>
        <v>1.71</v>
      </c>
      <c r="W303" s="159"/>
      <c r="X303" s="150"/>
      <c r="Y303" s="150"/>
      <c r="Z303" s="150"/>
      <c r="AA303" s="150"/>
      <c r="AB303" s="150"/>
      <c r="AC303" s="150"/>
      <c r="AD303" s="150"/>
      <c r="AE303" s="150"/>
      <c r="AF303" s="150"/>
      <c r="AG303" s="150" t="s">
        <v>189</v>
      </c>
      <c r="AH303" s="150"/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outlineLevel="1" x14ac:dyDescent="0.2">
      <c r="A304" s="157"/>
      <c r="B304" s="158"/>
      <c r="C304" s="188" t="s">
        <v>553</v>
      </c>
      <c r="D304" s="160"/>
      <c r="E304" s="161">
        <v>8.0640000000000001</v>
      </c>
      <c r="F304" s="159"/>
      <c r="G304" s="159"/>
      <c r="H304" s="159"/>
      <c r="I304" s="159"/>
      <c r="J304" s="159"/>
      <c r="K304" s="159"/>
      <c r="L304" s="159"/>
      <c r="M304" s="159"/>
      <c r="N304" s="159"/>
      <c r="O304" s="159"/>
      <c r="P304" s="159"/>
      <c r="Q304" s="159"/>
      <c r="R304" s="159"/>
      <c r="S304" s="159"/>
      <c r="T304" s="159"/>
      <c r="U304" s="159"/>
      <c r="V304" s="159"/>
      <c r="W304" s="159"/>
      <c r="X304" s="150"/>
      <c r="Y304" s="150"/>
      <c r="Z304" s="150"/>
      <c r="AA304" s="150"/>
      <c r="AB304" s="150"/>
      <c r="AC304" s="150"/>
      <c r="AD304" s="150"/>
      <c r="AE304" s="150"/>
      <c r="AF304" s="150"/>
      <c r="AG304" s="150" t="s">
        <v>169</v>
      </c>
      <c r="AH304" s="150">
        <v>0</v>
      </c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ht="22.5" outlineLevel="1" x14ac:dyDescent="0.2">
      <c r="A305" s="169">
        <v>114</v>
      </c>
      <c r="B305" s="170" t="s">
        <v>554</v>
      </c>
      <c r="C305" s="187" t="s">
        <v>555</v>
      </c>
      <c r="D305" s="171" t="s">
        <v>314</v>
      </c>
      <c r="E305" s="172">
        <v>8.9400000000000013</v>
      </c>
      <c r="F305" s="173"/>
      <c r="G305" s="174">
        <f>ROUND(E305*F305,2)</f>
        <v>0</v>
      </c>
      <c r="H305" s="173"/>
      <c r="I305" s="174">
        <f>ROUND(E305*H305,2)</f>
        <v>0</v>
      </c>
      <c r="J305" s="173"/>
      <c r="K305" s="174">
        <f>ROUND(E305*J305,2)</f>
        <v>0</v>
      </c>
      <c r="L305" s="174">
        <v>21</v>
      </c>
      <c r="M305" s="174">
        <f>G305*(1+L305/100)</f>
        <v>0</v>
      </c>
      <c r="N305" s="174">
        <v>0</v>
      </c>
      <c r="O305" s="174">
        <f>ROUND(E305*N305,2)</f>
        <v>0</v>
      </c>
      <c r="P305" s="174">
        <v>0</v>
      </c>
      <c r="Q305" s="174">
        <f>ROUND(E305*P305,2)</f>
        <v>0</v>
      </c>
      <c r="R305" s="174" t="s">
        <v>552</v>
      </c>
      <c r="S305" s="174" t="s">
        <v>164</v>
      </c>
      <c r="T305" s="175" t="s">
        <v>165</v>
      </c>
      <c r="U305" s="159">
        <v>0.05</v>
      </c>
      <c r="V305" s="159">
        <f>ROUND(E305*U305,2)</f>
        <v>0.45</v>
      </c>
      <c r="W305" s="159"/>
      <c r="X305" s="150"/>
      <c r="Y305" s="150"/>
      <c r="Z305" s="150"/>
      <c r="AA305" s="150"/>
      <c r="AB305" s="150"/>
      <c r="AC305" s="150"/>
      <c r="AD305" s="150"/>
      <c r="AE305" s="150"/>
      <c r="AF305" s="150"/>
      <c r="AG305" s="150" t="s">
        <v>189</v>
      </c>
      <c r="AH305" s="150"/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1" x14ac:dyDescent="0.2">
      <c r="A306" s="157"/>
      <c r="B306" s="158"/>
      <c r="C306" s="188" t="s">
        <v>556</v>
      </c>
      <c r="D306" s="160"/>
      <c r="E306" s="161">
        <v>2.4600000000000004</v>
      </c>
      <c r="F306" s="159"/>
      <c r="G306" s="159"/>
      <c r="H306" s="159"/>
      <c r="I306" s="159"/>
      <c r="J306" s="159"/>
      <c r="K306" s="159"/>
      <c r="L306" s="159"/>
      <c r="M306" s="159"/>
      <c r="N306" s="159"/>
      <c r="O306" s="159"/>
      <c r="P306" s="159"/>
      <c r="Q306" s="159"/>
      <c r="R306" s="159"/>
      <c r="S306" s="159"/>
      <c r="T306" s="159"/>
      <c r="U306" s="159"/>
      <c r="V306" s="159"/>
      <c r="W306" s="159"/>
      <c r="X306" s="150"/>
      <c r="Y306" s="150"/>
      <c r="Z306" s="150"/>
      <c r="AA306" s="150"/>
      <c r="AB306" s="150"/>
      <c r="AC306" s="150"/>
      <c r="AD306" s="150"/>
      <c r="AE306" s="150"/>
      <c r="AF306" s="150"/>
      <c r="AG306" s="150" t="s">
        <v>169</v>
      </c>
      <c r="AH306" s="150">
        <v>0</v>
      </c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1" x14ac:dyDescent="0.2">
      <c r="A307" s="157"/>
      <c r="B307" s="158"/>
      <c r="C307" s="188" t="s">
        <v>557</v>
      </c>
      <c r="D307" s="160"/>
      <c r="E307" s="161">
        <v>2.16</v>
      </c>
      <c r="F307" s="159"/>
      <c r="G307" s="159"/>
      <c r="H307" s="159"/>
      <c r="I307" s="159"/>
      <c r="J307" s="159"/>
      <c r="K307" s="159"/>
      <c r="L307" s="159"/>
      <c r="M307" s="159"/>
      <c r="N307" s="159"/>
      <c r="O307" s="159"/>
      <c r="P307" s="159"/>
      <c r="Q307" s="159"/>
      <c r="R307" s="159"/>
      <c r="S307" s="159"/>
      <c r="T307" s="159"/>
      <c r="U307" s="159"/>
      <c r="V307" s="159"/>
      <c r="W307" s="159"/>
      <c r="X307" s="150"/>
      <c r="Y307" s="150"/>
      <c r="Z307" s="150"/>
      <c r="AA307" s="150"/>
      <c r="AB307" s="150"/>
      <c r="AC307" s="150"/>
      <c r="AD307" s="150"/>
      <c r="AE307" s="150"/>
      <c r="AF307" s="150"/>
      <c r="AG307" s="150" t="s">
        <v>169</v>
      </c>
      <c r="AH307" s="150">
        <v>0</v>
      </c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">
      <c r="A308" s="157"/>
      <c r="B308" s="158"/>
      <c r="C308" s="188" t="s">
        <v>558</v>
      </c>
      <c r="D308" s="160"/>
      <c r="E308" s="161">
        <v>2.16</v>
      </c>
      <c r="F308" s="159"/>
      <c r="G308" s="159"/>
      <c r="H308" s="159"/>
      <c r="I308" s="159"/>
      <c r="J308" s="159"/>
      <c r="K308" s="159"/>
      <c r="L308" s="159"/>
      <c r="M308" s="159"/>
      <c r="N308" s="159"/>
      <c r="O308" s="159"/>
      <c r="P308" s="159"/>
      <c r="Q308" s="159"/>
      <c r="R308" s="159"/>
      <c r="S308" s="159"/>
      <c r="T308" s="159"/>
      <c r="U308" s="159"/>
      <c r="V308" s="159"/>
      <c r="W308" s="159"/>
      <c r="X308" s="150"/>
      <c r="Y308" s="150"/>
      <c r="Z308" s="150"/>
      <c r="AA308" s="150"/>
      <c r="AB308" s="150"/>
      <c r="AC308" s="150"/>
      <c r="AD308" s="150"/>
      <c r="AE308" s="150"/>
      <c r="AF308" s="150"/>
      <c r="AG308" s="150" t="s">
        <v>169</v>
      </c>
      <c r="AH308" s="150">
        <v>0</v>
      </c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1" x14ac:dyDescent="0.2">
      <c r="A309" s="157"/>
      <c r="B309" s="158"/>
      <c r="C309" s="188" t="s">
        <v>559</v>
      </c>
      <c r="D309" s="160"/>
      <c r="E309" s="161">
        <v>2.16</v>
      </c>
      <c r="F309" s="159"/>
      <c r="G309" s="159"/>
      <c r="H309" s="159"/>
      <c r="I309" s="159"/>
      <c r="J309" s="159"/>
      <c r="K309" s="159"/>
      <c r="L309" s="159"/>
      <c r="M309" s="159"/>
      <c r="N309" s="159"/>
      <c r="O309" s="159"/>
      <c r="P309" s="159"/>
      <c r="Q309" s="159"/>
      <c r="R309" s="159"/>
      <c r="S309" s="159"/>
      <c r="T309" s="159"/>
      <c r="U309" s="159"/>
      <c r="V309" s="159"/>
      <c r="W309" s="159"/>
      <c r="X309" s="150"/>
      <c r="Y309" s="150"/>
      <c r="Z309" s="150"/>
      <c r="AA309" s="150"/>
      <c r="AB309" s="150"/>
      <c r="AC309" s="150"/>
      <c r="AD309" s="150"/>
      <c r="AE309" s="150"/>
      <c r="AF309" s="150"/>
      <c r="AG309" s="150" t="s">
        <v>169</v>
      </c>
      <c r="AH309" s="150">
        <v>0</v>
      </c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ht="33.75" outlineLevel="1" x14ac:dyDescent="0.2">
      <c r="A310" s="169">
        <v>115</v>
      </c>
      <c r="B310" s="170" t="s">
        <v>560</v>
      </c>
      <c r="C310" s="187" t="s">
        <v>561</v>
      </c>
      <c r="D310" s="171" t="s">
        <v>203</v>
      </c>
      <c r="E310" s="172">
        <v>8.2252800000000015</v>
      </c>
      <c r="F310" s="173"/>
      <c r="G310" s="174">
        <f>ROUND(E310*F310,2)</f>
        <v>0</v>
      </c>
      <c r="H310" s="173"/>
      <c r="I310" s="174">
        <f>ROUND(E310*H310,2)</f>
        <v>0</v>
      </c>
      <c r="J310" s="173"/>
      <c r="K310" s="174">
        <f>ROUND(E310*J310,2)</f>
        <v>0</v>
      </c>
      <c r="L310" s="174">
        <v>21</v>
      </c>
      <c r="M310" s="174">
        <f>G310*(1+L310/100)</f>
        <v>0</v>
      </c>
      <c r="N310" s="174">
        <v>9.0000000000000008E-4</v>
      </c>
      <c r="O310" s="174">
        <f>ROUND(E310*N310,2)</f>
        <v>0.01</v>
      </c>
      <c r="P310" s="174">
        <v>0</v>
      </c>
      <c r="Q310" s="174">
        <f>ROUND(E310*P310,2)</f>
        <v>0</v>
      </c>
      <c r="R310" s="174" t="s">
        <v>198</v>
      </c>
      <c r="S310" s="174" t="s">
        <v>164</v>
      </c>
      <c r="T310" s="175" t="s">
        <v>165</v>
      </c>
      <c r="U310" s="159">
        <v>0</v>
      </c>
      <c r="V310" s="159">
        <f>ROUND(E310*U310,2)</f>
        <v>0</v>
      </c>
      <c r="W310" s="159"/>
      <c r="X310" s="150"/>
      <c r="Y310" s="150"/>
      <c r="Z310" s="150"/>
      <c r="AA310" s="150"/>
      <c r="AB310" s="150"/>
      <c r="AC310" s="150"/>
      <c r="AD310" s="150"/>
      <c r="AE310" s="150"/>
      <c r="AF310" s="150"/>
      <c r="AG310" s="150" t="s">
        <v>199</v>
      </c>
      <c r="AH310" s="150"/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1" x14ac:dyDescent="0.2">
      <c r="A311" s="157"/>
      <c r="B311" s="158"/>
      <c r="C311" s="188" t="s">
        <v>562</v>
      </c>
      <c r="D311" s="160"/>
      <c r="E311" s="161">
        <v>8.2252800000000015</v>
      </c>
      <c r="F311" s="159"/>
      <c r="G311" s="159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  <c r="R311" s="159"/>
      <c r="S311" s="159"/>
      <c r="T311" s="159"/>
      <c r="U311" s="159"/>
      <c r="V311" s="159"/>
      <c r="W311" s="159"/>
      <c r="X311" s="150"/>
      <c r="Y311" s="150"/>
      <c r="Z311" s="150"/>
      <c r="AA311" s="150"/>
      <c r="AB311" s="150"/>
      <c r="AC311" s="150"/>
      <c r="AD311" s="150"/>
      <c r="AE311" s="150"/>
      <c r="AF311" s="150"/>
      <c r="AG311" s="150" t="s">
        <v>169</v>
      </c>
      <c r="AH311" s="150">
        <v>0</v>
      </c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1" x14ac:dyDescent="0.2">
      <c r="A312" s="169">
        <v>116</v>
      </c>
      <c r="B312" s="170" t="s">
        <v>563</v>
      </c>
      <c r="C312" s="187" t="s">
        <v>564</v>
      </c>
      <c r="D312" s="171" t="s">
        <v>197</v>
      </c>
      <c r="E312" s="172">
        <v>3.1110000000000002E-2</v>
      </c>
      <c r="F312" s="173"/>
      <c r="G312" s="174">
        <f>ROUND(E312*F312,2)</f>
        <v>0</v>
      </c>
      <c r="H312" s="173"/>
      <c r="I312" s="174">
        <f>ROUND(E312*H312,2)</f>
        <v>0</v>
      </c>
      <c r="J312" s="173"/>
      <c r="K312" s="174">
        <f>ROUND(E312*J312,2)</f>
        <v>0</v>
      </c>
      <c r="L312" s="174">
        <v>21</v>
      </c>
      <c r="M312" s="174">
        <f>G312*(1+L312/100)</f>
        <v>0</v>
      </c>
      <c r="N312" s="174">
        <v>0</v>
      </c>
      <c r="O312" s="174">
        <f>ROUND(E312*N312,2)</f>
        <v>0</v>
      </c>
      <c r="P312" s="174">
        <v>0</v>
      </c>
      <c r="Q312" s="174">
        <f>ROUND(E312*P312,2)</f>
        <v>0</v>
      </c>
      <c r="R312" s="174" t="s">
        <v>552</v>
      </c>
      <c r="S312" s="174" t="s">
        <v>164</v>
      </c>
      <c r="T312" s="175" t="s">
        <v>165</v>
      </c>
      <c r="U312" s="159">
        <v>1.7400000000000002</v>
      </c>
      <c r="V312" s="159">
        <f>ROUND(E312*U312,2)</f>
        <v>0.05</v>
      </c>
      <c r="W312" s="159"/>
      <c r="X312" s="150"/>
      <c r="Y312" s="150"/>
      <c r="Z312" s="150"/>
      <c r="AA312" s="150"/>
      <c r="AB312" s="150"/>
      <c r="AC312" s="150"/>
      <c r="AD312" s="150"/>
      <c r="AE312" s="150"/>
      <c r="AF312" s="150"/>
      <c r="AG312" s="150" t="s">
        <v>520</v>
      </c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1" x14ac:dyDescent="0.2">
      <c r="A313" s="157"/>
      <c r="B313" s="158"/>
      <c r="C313" s="242" t="s">
        <v>565</v>
      </c>
      <c r="D313" s="243"/>
      <c r="E313" s="243"/>
      <c r="F313" s="243"/>
      <c r="G313" s="243"/>
      <c r="H313" s="159"/>
      <c r="I313" s="159"/>
      <c r="J313" s="159"/>
      <c r="K313" s="159"/>
      <c r="L313" s="159"/>
      <c r="M313" s="159"/>
      <c r="N313" s="159"/>
      <c r="O313" s="159"/>
      <c r="P313" s="159"/>
      <c r="Q313" s="159"/>
      <c r="R313" s="159"/>
      <c r="S313" s="159"/>
      <c r="T313" s="159"/>
      <c r="U313" s="159"/>
      <c r="V313" s="159"/>
      <c r="W313" s="159"/>
      <c r="X313" s="150"/>
      <c r="Y313" s="150"/>
      <c r="Z313" s="150"/>
      <c r="AA313" s="150"/>
      <c r="AB313" s="150"/>
      <c r="AC313" s="150"/>
      <c r="AD313" s="150"/>
      <c r="AE313" s="150"/>
      <c r="AF313" s="150"/>
      <c r="AG313" s="150" t="s">
        <v>167</v>
      </c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x14ac:dyDescent="0.2">
      <c r="A314" s="163" t="s">
        <v>149</v>
      </c>
      <c r="B314" s="164" t="s">
        <v>99</v>
      </c>
      <c r="C314" s="185" t="s">
        <v>100</v>
      </c>
      <c r="D314" s="165"/>
      <c r="E314" s="166"/>
      <c r="F314" s="167"/>
      <c r="G314" s="167">
        <f>SUMIF(AG315:AG315,"&lt;&gt;NOR",G315:G315)</f>
        <v>0</v>
      </c>
      <c r="H314" s="167"/>
      <c r="I314" s="167">
        <f>SUM(I315:I315)</f>
        <v>0</v>
      </c>
      <c r="J314" s="167"/>
      <c r="K314" s="167">
        <f>SUM(K315:K315)</f>
        <v>0</v>
      </c>
      <c r="L314" s="167"/>
      <c r="M314" s="167">
        <f>SUM(M315:M315)</f>
        <v>0</v>
      </c>
      <c r="N314" s="167"/>
      <c r="O314" s="167">
        <f>SUM(O315:O315)</f>
        <v>0</v>
      </c>
      <c r="P314" s="167"/>
      <c r="Q314" s="167">
        <f>SUM(Q315:Q315)</f>
        <v>0</v>
      </c>
      <c r="R314" s="167"/>
      <c r="S314" s="167"/>
      <c r="T314" s="168"/>
      <c r="U314" s="162"/>
      <c r="V314" s="162">
        <f>SUM(V315:V315)</f>
        <v>0</v>
      </c>
      <c r="W314" s="162"/>
      <c r="AG314" t="s">
        <v>150</v>
      </c>
    </row>
    <row r="315" spans="1:60" outlineLevel="1" x14ac:dyDescent="0.2">
      <c r="A315" s="176">
        <v>117</v>
      </c>
      <c r="B315" s="177" t="s">
        <v>566</v>
      </c>
      <c r="C315" s="186" t="s">
        <v>567</v>
      </c>
      <c r="D315" s="178" t="s">
        <v>153</v>
      </c>
      <c r="E315" s="179">
        <v>1</v>
      </c>
      <c r="F315" s="180"/>
      <c r="G315" s="181">
        <f>ROUND(E315*F315,2)</f>
        <v>0</v>
      </c>
      <c r="H315" s="180"/>
      <c r="I315" s="181">
        <f>ROUND(E315*H315,2)</f>
        <v>0</v>
      </c>
      <c r="J315" s="180"/>
      <c r="K315" s="181">
        <f>ROUND(E315*J315,2)</f>
        <v>0</v>
      </c>
      <c r="L315" s="181">
        <v>21</v>
      </c>
      <c r="M315" s="181">
        <f>G315*(1+L315/100)</f>
        <v>0</v>
      </c>
      <c r="N315" s="181">
        <v>0</v>
      </c>
      <c r="O315" s="181">
        <f>ROUND(E315*N315,2)</f>
        <v>0</v>
      </c>
      <c r="P315" s="181">
        <v>0</v>
      </c>
      <c r="Q315" s="181">
        <f>ROUND(E315*P315,2)</f>
        <v>0</v>
      </c>
      <c r="R315" s="181"/>
      <c r="S315" s="181" t="s">
        <v>154</v>
      </c>
      <c r="T315" s="182" t="s">
        <v>155</v>
      </c>
      <c r="U315" s="159">
        <v>0</v>
      </c>
      <c r="V315" s="159">
        <f>ROUND(E315*U315,2)</f>
        <v>0</v>
      </c>
      <c r="W315" s="159"/>
      <c r="X315" s="150"/>
      <c r="Y315" s="150"/>
      <c r="Z315" s="150"/>
      <c r="AA315" s="150"/>
      <c r="AB315" s="150"/>
      <c r="AC315" s="150"/>
      <c r="AD315" s="150"/>
      <c r="AE315" s="150"/>
      <c r="AF315" s="150"/>
      <c r="AG315" s="150" t="s">
        <v>323</v>
      </c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x14ac:dyDescent="0.2">
      <c r="A316" s="163" t="s">
        <v>149</v>
      </c>
      <c r="B316" s="164" t="s">
        <v>101</v>
      </c>
      <c r="C316" s="185" t="s">
        <v>102</v>
      </c>
      <c r="D316" s="165"/>
      <c r="E316" s="166"/>
      <c r="F316" s="167"/>
      <c r="G316" s="167">
        <f>SUMIF(AG317:AG326,"&lt;&gt;NOR",G317:G326)</f>
        <v>0</v>
      </c>
      <c r="H316" s="167"/>
      <c r="I316" s="167">
        <f>SUM(I317:I326)</f>
        <v>0</v>
      </c>
      <c r="J316" s="167"/>
      <c r="K316" s="167">
        <f>SUM(K317:K326)</f>
        <v>0</v>
      </c>
      <c r="L316" s="167"/>
      <c r="M316" s="167">
        <f>SUM(M317:M326)</f>
        <v>0</v>
      </c>
      <c r="N316" s="167"/>
      <c r="O316" s="167">
        <f>SUM(O317:O326)</f>
        <v>0.02</v>
      </c>
      <c r="P316" s="167"/>
      <c r="Q316" s="167">
        <f>SUM(Q317:Q326)</f>
        <v>0.01</v>
      </c>
      <c r="R316" s="167"/>
      <c r="S316" s="167"/>
      <c r="T316" s="168"/>
      <c r="U316" s="162"/>
      <c r="V316" s="162">
        <f>SUM(V317:V326)</f>
        <v>14.079999999999998</v>
      </c>
      <c r="W316" s="162"/>
      <c r="AG316" t="s">
        <v>150</v>
      </c>
    </row>
    <row r="317" spans="1:60" ht="22.5" outlineLevel="1" x14ac:dyDescent="0.2">
      <c r="A317" s="169">
        <v>118</v>
      </c>
      <c r="B317" s="170" t="s">
        <v>568</v>
      </c>
      <c r="C317" s="187" t="s">
        <v>569</v>
      </c>
      <c r="D317" s="171" t="s">
        <v>314</v>
      </c>
      <c r="E317" s="172">
        <v>10.08</v>
      </c>
      <c r="F317" s="173"/>
      <c r="G317" s="174">
        <f>ROUND(E317*F317,2)</f>
        <v>0</v>
      </c>
      <c r="H317" s="173"/>
      <c r="I317" s="174">
        <f>ROUND(E317*H317,2)</f>
        <v>0</v>
      </c>
      <c r="J317" s="173"/>
      <c r="K317" s="174">
        <f>ROUND(E317*J317,2)</f>
        <v>0</v>
      </c>
      <c r="L317" s="174">
        <v>21</v>
      </c>
      <c r="M317" s="174">
        <f>G317*(1+L317/100)</f>
        <v>0</v>
      </c>
      <c r="N317" s="174">
        <v>7.2000000000000005E-4</v>
      </c>
      <c r="O317" s="174">
        <f>ROUND(E317*N317,2)</f>
        <v>0.01</v>
      </c>
      <c r="P317" s="174">
        <v>0</v>
      </c>
      <c r="Q317" s="174">
        <f>ROUND(E317*P317,2)</f>
        <v>0</v>
      </c>
      <c r="R317" s="174" t="s">
        <v>570</v>
      </c>
      <c r="S317" s="174" t="s">
        <v>164</v>
      </c>
      <c r="T317" s="175" t="s">
        <v>165</v>
      </c>
      <c r="U317" s="159">
        <v>9.4300000000000009E-2</v>
      </c>
      <c r="V317" s="159">
        <f>ROUND(E317*U317,2)</f>
        <v>0.95</v>
      </c>
      <c r="W317" s="159"/>
      <c r="X317" s="150"/>
      <c r="Y317" s="150"/>
      <c r="Z317" s="150"/>
      <c r="AA317" s="150"/>
      <c r="AB317" s="150"/>
      <c r="AC317" s="150"/>
      <c r="AD317" s="150"/>
      <c r="AE317" s="150"/>
      <c r="AF317" s="150"/>
      <c r="AG317" s="150" t="s">
        <v>530</v>
      </c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1" x14ac:dyDescent="0.2">
      <c r="A318" s="157"/>
      <c r="B318" s="158"/>
      <c r="C318" s="188" t="s">
        <v>571</v>
      </c>
      <c r="D318" s="160"/>
      <c r="E318" s="161">
        <v>10.08</v>
      </c>
      <c r="F318" s="159"/>
      <c r="G318" s="159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  <c r="R318" s="159"/>
      <c r="S318" s="159"/>
      <c r="T318" s="159"/>
      <c r="U318" s="159"/>
      <c r="V318" s="159"/>
      <c r="W318" s="159"/>
      <c r="X318" s="150"/>
      <c r="Y318" s="150"/>
      <c r="Z318" s="150"/>
      <c r="AA318" s="150"/>
      <c r="AB318" s="150"/>
      <c r="AC318" s="150"/>
      <c r="AD318" s="150"/>
      <c r="AE318" s="150"/>
      <c r="AF318" s="150"/>
      <c r="AG318" s="150" t="s">
        <v>169</v>
      </c>
      <c r="AH318" s="150">
        <v>0</v>
      </c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1" x14ac:dyDescent="0.2">
      <c r="A319" s="176">
        <v>119</v>
      </c>
      <c r="B319" s="177" t="s">
        <v>572</v>
      </c>
      <c r="C319" s="186" t="s">
        <v>573</v>
      </c>
      <c r="D319" s="178" t="s">
        <v>314</v>
      </c>
      <c r="E319" s="179">
        <v>2.2000000000000002</v>
      </c>
      <c r="F319" s="180"/>
      <c r="G319" s="181">
        <f>ROUND(E319*F319,2)</f>
        <v>0</v>
      </c>
      <c r="H319" s="180"/>
      <c r="I319" s="181">
        <f>ROUND(E319*H319,2)</f>
        <v>0</v>
      </c>
      <c r="J319" s="180"/>
      <c r="K319" s="181">
        <f>ROUND(E319*J319,2)</f>
        <v>0</v>
      </c>
      <c r="L319" s="181">
        <v>21</v>
      </c>
      <c r="M319" s="181">
        <f>G319*(1+L319/100)</f>
        <v>0</v>
      </c>
      <c r="N319" s="181">
        <v>0</v>
      </c>
      <c r="O319" s="181">
        <f>ROUND(E319*N319,2)</f>
        <v>0</v>
      </c>
      <c r="P319" s="181">
        <v>3.9200000000000007E-3</v>
      </c>
      <c r="Q319" s="181">
        <f>ROUND(E319*P319,2)</f>
        <v>0.01</v>
      </c>
      <c r="R319" s="181" t="s">
        <v>570</v>
      </c>
      <c r="S319" s="181" t="s">
        <v>164</v>
      </c>
      <c r="T319" s="182" t="s">
        <v>165</v>
      </c>
      <c r="U319" s="159">
        <v>8.0500000000000002E-2</v>
      </c>
      <c r="V319" s="159">
        <f>ROUND(E319*U319,2)</f>
        <v>0.18</v>
      </c>
      <c r="W319" s="159"/>
      <c r="X319" s="150"/>
      <c r="Y319" s="150"/>
      <c r="Z319" s="150"/>
      <c r="AA319" s="150"/>
      <c r="AB319" s="150"/>
      <c r="AC319" s="150"/>
      <c r="AD319" s="150"/>
      <c r="AE319" s="150"/>
      <c r="AF319" s="150"/>
      <c r="AG319" s="150" t="s">
        <v>189</v>
      </c>
      <c r="AH319" s="150"/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ht="22.5" outlineLevel="1" x14ac:dyDescent="0.2">
      <c r="A320" s="176">
        <v>120</v>
      </c>
      <c r="B320" s="177" t="s">
        <v>574</v>
      </c>
      <c r="C320" s="186" t="s">
        <v>575</v>
      </c>
      <c r="D320" s="178" t="s">
        <v>333</v>
      </c>
      <c r="E320" s="179">
        <v>2</v>
      </c>
      <c r="F320" s="180"/>
      <c r="G320" s="181">
        <f>ROUND(E320*F320,2)</f>
        <v>0</v>
      </c>
      <c r="H320" s="180"/>
      <c r="I320" s="181">
        <f>ROUND(E320*H320,2)</f>
        <v>0</v>
      </c>
      <c r="J320" s="180"/>
      <c r="K320" s="181">
        <f>ROUND(E320*J320,2)</f>
        <v>0</v>
      </c>
      <c r="L320" s="181">
        <v>21</v>
      </c>
      <c r="M320" s="181">
        <f>G320*(1+L320/100)</f>
        <v>0</v>
      </c>
      <c r="N320" s="181">
        <v>2.1000000000000001E-4</v>
      </c>
      <c r="O320" s="181">
        <f>ROUND(E320*N320,2)</f>
        <v>0</v>
      </c>
      <c r="P320" s="181">
        <v>0</v>
      </c>
      <c r="Q320" s="181">
        <f>ROUND(E320*P320,2)</f>
        <v>0</v>
      </c>
      <c r="R320" s="181" t="s">
        <v>570</v>
      </c>
      <c r="S320" s="181" t="s">
        <v>164</v>
      </c>
      <c r="T320" s="182" t="s">
        <v>165</v>
      </c>
      <c r="U320" s="159">
        <v>0.25427000000000005</v>
      </c>
      <c r="V320" s="159">
        <f>ROUND(E320*U320,2)</f>
        <v>0.51</v>
      </c>
      <c r="W320" s="159"/>
      <c r="X320" s="150"/>
      <c r="Y320" s="150"/>
      <c r="Z320" s="150"/>
      <c r="AA320" s="150"/>
      <c r="AB320" s="150"/>
      <c r="AC320" s="150"/>
      <c r="AD320" s="150"/>
      <c r="AE320" s="150"/>
      <c r="AF320" s="150"/>
      <c r="AG320" s="150" t="s">
        <v>189</v>
      </c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1" x14ac:dyDescent="0.2">
      <c r="A321" s="176">
        <v>121</v>
      </c>
      <c r="B321" s="177" t="s">
        <v>576</v>
      </c>
      <c r="C321" s="186" t="s">
        <v>577</v>
      </c>
      <c r="D321" s="178" t="s">
        <v>153</v>
      </c>
      <c r="E321" s="179">
        <v>1</v>
      </c>
      <c r="F321" s="180"/>
      <c r="G321" s="181">
        <f>ROUND(E321*F321,2)</f>
        <v>0</v>
      </c>
      <c r="H321" s="180"/>
      <c r="I321" s="181">
        <f>ROUND(E321*H321,2)</f>
        <v>0</v>
      </c>
      <c r="J321" s="180"/>
      <c r="K321" s="181">
        <f>ROUND(E321*J321,2)</f>
        <v>0</v>
      </c>
      <c r="L321" s="181">
        <v>21</v>
      </c>
      <c r="M321" s="181">
        <f>G321*(1+L321/100)</f>
        <v>0</v>
      </c>
      <c r="N321" s="181">
        <v>0</v>
      </c>
      <c r="O321" s="181">
        <f>ROUND(E321*N321,2)</f>
        <v>0</v>
      </c>
      <c r="P321" s="181">
        <v>0</v>
      </c>
      <c r="Q321" s="181">
        <f>ROUND(E321*P321,2)</f>
        <v>0</v>
      </c>
      <c r="R321" s="181"/>
      <c r="S321" s="181" t="s">
        <v>154</v>
      </c>
      <c r="T321" s="182" t="s">
        <v>319</v>
      </c>
      <c r="U321" s="159">
        <v>0</v>
      </c>
      <c r="V321" s="159">
        <f>ROUND(E321*U321,2)</f>
        <v>0</v>
      </c>
      <c r="W321" s="159"/>
      <c r="X321" s="150"/>
      <c r="Y321" s="150"/>
      <c r="Z321" s="150"/>
      <c r="AA321" s="150"/>
      <c r="AB321" s="150"/>
      <c r="AC321" s="150"/>
      <c r="AD321" s="150"/>
      <c r="AE321" s="150"/>
      <c r="AF321" s="150"/>
      <c r="AG321" s="150" t="s">
        <v>189</v>
      </c>
      <c r="AH321" s="150"/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outlineLevel="1" x14ac:dyDescent="0.2">
      <c r="A322" s="176">
        <v>122</v>
      </c>
      <c r="B322" s="177" t="s">
        <v>578</v>
      </c>
      <c r="C322" s="186" t="s">
        <v>579</v>
      </c>
      <c r="D322" s="178" t="s">
        <v>314</v>
      </c>
      <c r="E322" s="179">
        <v>4.5</v>
      </c>
      <c r="F322" s="180"/>
      <c r="G322" s="181">
        <f>ROUND(E322*F322,2)</f>
        <v>0</v>
      </c>
      <c r="H322" s="180"/>
      <c r="I322" s="181">
        <f>ROUND(E322*H322,2)</f>
        <v>0</v>
      </c>
      <c r="J322" s="180"/>
      <c r="K322" s="181">
        <f>ROUND(E322*J322,2)</f>
        <v>0</v>
      </c>
      <c r="L322" s="181">
        <v>21</v>
      </c>
      <c r="M322" s="181">
        <f>G322*(1+L322/100)</f>
        <v>0</v>
      </c>
      <c r="N322" s="181">
        <v>3.0400000000000002E-3</v>
      </c>
      <c r="O322" s="181">
        <f>ROUND(E322*N322,2)</f>
        <v>0.01</v>
      </c>
      <c r="P322" s="181">
        <v>0</v>
      </c>
      <c r="Q322" s="181">
        <f>ROUND(E322*P322,2)</f>
        <v>0</v>
      </c>
      <c r="R322" s="181" t="s">
        <v>533</v>
      </c>
      <c r="S322" s="181" t="s">
        <v>164</v>
      </c>
      <c r="T322" s="182" t="s">
        <v>165</v>
      </c>
      <c r="U322" s="159">
        <v>0.97805000000000009</v>
      </c>
      <c r="V322" s="159">
        <f>ROUND(E322*U322,2)</f>
        <v>4.4000000000000004</v>
      </c>
      <c r="W322" s="159"/>
      <c r="X322" s="150"/>
      <c r="Y322" s="150"/>
      <c r="Z322" s="150"/>
      <c r="AA322" s="150"/>
      <c r="AB322" s="150"/>
      <c r="AC322" s="150"/>
      <c r="AD322" s="150"/>
      <c r="AE322" s="150"/>
      <c r="AF322" s="150"/>
      <c r="AG322" s="150" t="s">
        <v>323</v>
      </c>
      <c r="AH322" s="150"/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1" x14ac:dyDescent="0.2">
      <c r="A323" s="169">
        <v>123</v>
      </c>
      <c r="B323" s="170" t="s">
        <v>542</v>
      </c>
      <c r="C323" s="187" t="s">
        <v>543</v>
      </c>
      <c r="D323" s="171" t="s">
        <v>241</v>
      </c>
      <c r="E323" s="172">
        <v>8</v>
      </c>
      <c r="F323" s="173"/>
      <c r="G323" s="174">
        <f>ROUND(E323*F323,2)</f>
        <v>0</v>
      </c>
      <c r="H323" s="173"/>
      <c r="I323" s="174">
        <f>ROUND(E323*H323,2)</f>
        <v>0</v>
      </c>
      <c r="J323" s="173"/>
      <c r="K323" s="174">
        <f>ROUND(E323*J323,2)</f>
        <v>0</v>
      </c>
      <c r="L323" s="174">
        <v>21</v>
      </c>
      <c r="M323" s="174">
        <f>G323*(1+L323/100)</f>
        <v>0</v>
      </c>
      <c r="N323" s="174">
        <v>0</v>
      </c>
      <c r="O323" s="174">
        <f>ROUND(E323*N323,2)</f>
        <v>0</v>
      </c>
      <c r="P323" s="174">
        <v>0</v>
      </c>
      <c r="Q323" s="174">
        <f>ROUND(E323*P323,2)</f>
        <v>0</v>
      </c>
      <c r="R323" s="174" t="s">
        <v>438</v>
      </c>
      <c r="S323" s="174" t="s">
        <v>164</v>
      </c>
      <c r="T323" s="175" t="s">
        <v>164</v>
      </c>
      <c r="U323" s="159">
        <v>1</v>
      </c>
      <c r="V323" s="159">
        <f>ROUND(E323*U323,2)</f>
        <v>8</v>
      </c>
      <c r="W323" s="159"/>
      <c r="X323" s="150"/>
      <c r="Y323" s="150"/>
      <c r="Z323" s="150"/>
      <c r="AA323" s="150"/>
      <c r="AB323" s="150"/>
      <c r="AC323" s="150"/>
      <c r="AD323" s="150"/>
      <c r="AE323" s="150"/>
      <c r="AF323" s="150"/>
      <c r="AG323" s="150" t="s">
        <v>439</v>
      </c>
      <c r="AH323" s="150"/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outlineLevel="1" x14ac:dyDescent="0.2">
      <c r="A324" s="157"/>
      <c r="B324" s="158"/>
      <c r="C324" s="188" t="s">
        <v>580</v>
      </c>
      <c r="D324" s="160"/>
      <c r="E324" s="161">
        <v>8</v>
      </c>
      <c r="F324" s="159"/>
      <c r="G324" s="159"/>
      <c r="H324" s="159"/>
      <c r="I324" s="159"/>
      <c r="J324" s="159"/>
      <c r="K324" s="159"/>
      <c r="L324" s="159"/>
      <c r="M324" s="159"/>
      <c r="N324" s="159"/>
      <c r="O324" s="159"/>
      <c r="P324" s="159"/>
      <c r="Q324" s="159"/>
      <c r="R324" s="159"/>
      <c r="S324" s="159"/>
      <c r="T324" s="159"/>
      <c r="U324" s="159"/>
      <c r="V324" s="159"/>
      <c r="W324" s="159"/>
      <c r="X324" s="150"/>
      <c r="Y324" s="150"/>
      <c r="Z324" s="150"/>
      <c r="AA324" s="150"/>
      <c r="AB324" s="150"/>
      <c r="AC324" s="150"/>
      <c r="AD324" s="150"/>
      <c r="AE324" s="150"/>
      <c r="AF324" s="150"/>
      <c r="AG324" s="150" t="s">
        <v>169</v>
      </c>
      <c r="AH324" s="150">
        <v>0</v>
      </c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outlineLevel="1" x14ac:dyDescent="0.2">
      <c r="A325" s="169">
        <v>124</v>
      </c>
      <c r="B325" s="170" t="s">
        <v>581</v>
      </c>
      <c r="C325" s="187" t="s">
        <v>582</v>
      </c>
      <c r="D325" s="171" t="s">
        <v>197</v>
      </c>
      <c r="E325" s="172">
        <v>7.6800000000000002E-3</v>
      </c>
      <c r="F325" s="173"/>
      <c r="G325" s="174">
        <f>ROUND(E325*F325,2)</f>
        <v>0</v>
      </c>
      <c r="H325" s="173"/>
      <c r="I325" s="174">
        <f>ROUND(E325*H325,2)</f>
        <v>0</v>
      </c>
      <c r="J325" s="173"/>
      <c r="K325" s="174">
        <f>ROUND(E325*J325,2)</f>
        <v>0</v>
      </c>
      <c r="L325" s="174">
        <v>21</v>
      </c>
      <c r="M325" s="174">
        <f>G325*(1+L325/100)</f>
        <v>0</v>
      </c>
      <c r="N325" s="174">
        <v>0</v>
      </c>
      <c r="O325" s="174">
        <f>ROUND(E325*N325,2)</f>
        <v>0</v>
      </c>
      <c r="P325" s="174">
        <v>0</v>
      </c>
      <c r="Q325" s="174">
        <f>ROUND(E325*P325,2)</f>
        <v>0</v>
      </c>
      <c r="R325" s="174" t="s">
        <v>570</v>
      </c>
      <c r="S325" s="174" t="s">
        <v>164</v>
      </c>
      <c r="T325" s="175" t="s">
        <v>165</v>
      </c>
      <c r="U325" s="159">
        <v>4.82</v>
      </c>
      <c r="V325" s="159">
        <f>ROUND(E325*U325,2)</f>
        <v>0.04</v>
      </c>
      <c r="W325" s="159"/>
      <c r="X325" s="150"/>
      <c r="Y325" s="150"/>
      <c r="Z325" s="150"/>
      <c r="AA325" s="150"/>
      <c r="AB325" s="150"/>
      <c r="AC325" s="150"/>
      <c r="AD325" s="150"/>
      <c r="AE325" s="150"/>
      <c r="AF325" s="150"/>
      <c r="AG325" s="150" t="s">
        <v>520</v>
      </c>
      <c r="AH325" s="150"/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outlineLevel="1" x14ac:dyDescent="0.2">
      <c r="A326" s="157"/>
      <c r="B326" s="158"/>
      <c r="C326" s="242" t="s">
        <v>565</v>
      </c>
      <c r="D326" s="243"/>
      <c r="E326" s="243"/>
      <c r="F326" s="243"/>
      <c r="G326" s="243"/>
      <c r="H326" s="159"/>
      <c r="I326" s="159"/>
      <c r="J326" s="159"/>
      <c r="K326" s="159"/>
      <c r="L326" s="159"/>
      <c r="M326" s="159"/>
      <c r="N326" s="159"/>
      <c r="O326" s="159"/>
      <c r="P326" s="159"/>
      <c r="Q326" s="159"/>
      <c r="R326" s="159"/>
      <c r="S326" s="159"/>
      <c r="T326" s="159"/>
      <c r="U326" s="159"/>
      <c r="V326" s="159"/>
      <c r="W326" s="159"/>
      <c r="X326" s="150"/>
      <c r="Y326" s="150"/>
      <c r="Z326" s="150"/>
      <c r="AA326" s="150"/>
      <c r="AB326" s="150"/>
      <c r="AC326" s="150"/>
      <c r="AD326" s="150"/>
      <c r="AE326" s="150"/>
      <c r="AF326" s="150"/>
      <c r="AG326" s="150" t="s">
        <v>167</v>
      </c>
      <c r="AH326" s="150"/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x14ac:dyDescent="0.2">
      <c r="A327" s="163" t="s">
        <v>149</v>
      </c>
      <c r="B327" s="164" t="s">
        <v>103</v>
      </c>
      <c r="C327" s="185" t="s">
        <v>104</v>
      </c>
      <c r="D327" s="165"/>
      <c r="E327" s="166"/>
      <c r="F327" s="167"/>
      <c r="G327" s="167">
        <f>SUMIF(AG328:AG333,"&lt;&gt;NOR",G328:G333)</f>
        <v>0</v>
      </c>
      <c r="H327" s="167"/>
      <c r="I327" s="167">
        <f>SUM(I328:I333)</f>
        <v>0</v>
      </c>
      <c r="J327" s="167"/>
      <c r="K327" s="167">
        <f>SUM(K328:K333)</f>
        <v>0</v>
      </c>
      <c r="L327" s="167"/>
      <c r="M327" s="167">
        <f>SUM(M328:M333)</f>
        <v>0</v>
      </c>
      <c r="N327" s="167"/>
      <c r="O327" s="167">
        <f>SUM(O328:O333)</f>
        <v>0.01</v>
      </c>
      <c r="P327" s="167"/>
      <c r="Q327" s="167">
        <f>SUM(Q328:Q333)</f>
        <v>0</v>
      </c>
      <c r="R327" s="167"/>
      <c r="S327" s="167"/>
      <c r="T327" s="168"/>
      <c r="U327" s="162"/>
      <c r="V327" s="162">
        <f>SUM(V328:V333)</f>
        <v>4.9499999999999993</v>
      </c>
      <c r="W327" s="162"/>
      <c r="AG327" t="s">
        <v>150</v>
      </c>
    </row>
    <row r="328" spans="1:60" outlineLevel="1" x14ac:dyDescent="0.2">
      <c r="A328" s="176">
        <v>125</v>
      </c>
      <c r="B328" s="177" t="s">
        <v>583</v>
      </c>
      <c r="C328" s="186" t="s">
        <v>584</v>
      </c>
      <c r="D328" s="178" t="s">
        <v>585</v>
      </c>
      <c r="E328" s="179">
        <v>1</v>
      </c>
      <c r="F328" s="180"/>
      <c r="G328" s="181">
        <f>ROUND(E328*F328,2)</f>
        <v>0</v>
      </c>
      <c r="H328" s="180"/>
      <c r="I328" s="181">
        <f>ROUND(E328*H328,2)</f>
        <v>0</v>
      </c>
      <c r="J328" s="180"/>
      <c r="K328" s="181">
        <f>ROUND(E328*J328,2)</f>
        <v>0</v>
      </c>
      <c r="L328" s="181">
        <v>21</v>
      </c>
      <c r="M328" s="181">
        <f>G328*(1+L328/100)</f>
        <v>0</v>
      </c>
      <c r="N328" s="181">
        <v>0</v>
      </c>
      <c r="O328" s="181">
        <f>ROUND(E328*N328,2)</f>
        <v>0</v>
      </c>
      <c r="P328" s="181">
        <v>0</v>
      </c>
      <c r="Q328" s="181">
        <f>ROUND(E328*P328,2)</f>
        <v>0</v>
      </c>
      <c r="R328" s="181" t="s">
        <v>586</v>
      </c>
      <c r="S328" s="181" t="s">
        <v>164</v>
      </c>
      <c r="T328" s="182" t="s">
        <v>165</v>
      </c>
      <c r="U328" s="159">
        <v>2.8000000000000003</v>
      </c>
      <c r="V328" s="159">
        <f>ROUND(E328*U328,2)</f>
        <v>2.8</v>
      </c>
      <c r="W328" s="159"/>
      <c r="X328" s="150"/>
      <c r="Y328" s="150"/>
      <c r="Z328" s="150"/>
      <c r="AA328" s="150"/>
      <c r="AB328" s="150"/>
      <c r="AC328" s="150"/>
      <c r="AD328" s="150"/>
      <c r="AE328" s="150"/>
      <c r="AF328" s="150"/>
      <c r="AG328" s="150" t="s">
        <v>189</v>
      </c>
      <c r="AH328" s="150"/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  <c r="BH328" s="150"/>
    </row>
    <row r="329" spans="1:60" outlineLevel="1" x14ac:dyDescent="0.2">
      <c r="A329" s="176">
        <v>126</v>
      </c>
      <c r="B329" s="177" t="s">
        <v>587</v>
      </c>
      <c r="C329" s="186" t="s">
        <v>588</v>
      </c>
      <c r="D329" s="178" t="s">
        <v>589</v>
      </c>
      <c r="E329" s="179">
        <v>5</v>
      </c>
      <c r="F329" s="180"/>
      <c r="G329" s="181">
        <f>ROUND(E329*F329,2)</f>
        <v>0</v>
      </c>
      <c r="H329" s="180"/>
      <c r="I329" s="181">
        <f>ROUND(E329*H329,2)</f>
        <v>0</v>
      </c>
      <c r="J329" s="180"/>
      <c r="K329" s="181">
        <f>ROUND(E329*J329,2)</f>
        <v>0</v>
      </c>
      <c r="L329" s="181">
        <v>21</v>
      </c>
      <c r="M329" s="181">
        <f>G329*(1+L329/100)</f>
        <v>0</v>
      </c>
      <c r="N329" s="181">
        <v>6.0000000000000002E-5</v>
      </c>
      <c r="O329" s="181">
        <f>ROUND(E329*N329,2)</f>
        <v>0</v>
      </c>
      <c r="P329" s="181">
        <v>0</v>
      </c>
      <c r="Q329" s="181">
        <f>ROUND(E329*P329,2)</f>
        <v>0</v>
      </c>
      <c r="R329" s="181" t="s">
        <v>586</v>
      </c>
      <c r="S329" s="181" t="s">
        <v>164</v>
      </c>
      <c r="T329" s="182" t="s">
        <v>165</v>
      </c>
      <c r="U329" s="159">
        <v>0.42600000000000005</v>
      </c>
      <c r="V329" s="159">
        <f>ROUND(E329*U329,2)</f>
        <v>2.13</v>
      </c>
      <c r="W329" s="159"/>
      <c r="X329" s="150"/>
      <c r="Y329" s="150"/>
      <c r="Z329" s="150"/>
      <c r="AA329" s="150"/>
      <c r="AB329" s="150"/>
      <c r="AC329" s="150"/>
      <c r="AD329" s="150"/>
      <c r="AE329" s="150"/>
      <c r="AF329" s="150"/>
      <c r="AG329" s="150" t="s">
        <v>530</v>
      </c>
      <c r="AH329" s="150"/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  <c r="BH329" s="150"/>
    </row>
    <row r="330" spans="1:60" outlineLevel="1" x14ac:dyDescent="0.2">
      <c r="A330" s="176">
        <v>127</v>
      </c>
      <c r="B330" s="177" t="s">
        <v>590</v>
      </c>
      <c r="C330" s="186" t="s">
        <v>591</v>
      </c>
      <c r="D330" s="178" t="s">
        <v>333</v>
      </c>
      <c r="E330" s="179">
        <v>2</v>
      </c>
      <c r="F330" s="180"/>
      <c r="G330" s="181">
        <f>ROUND(E330*F330,2)</f>
        <v>0</v>
      </c>
      <c r="H330" s="180"/>
      <c r="I330" s="181">
        <f>ROUND(E330*H330,2)</f>
        <v>0</v>
      </c>
      <c r="J330" s="180"/>
      <c r="K330" s="181">
        <f>ROUND(E330*J330,2)</f>
        <v>0</v>
      </c>
      <c r="L330" s="181">
        <v>21</v>
      </c>
      <c r="M330" s="181">
        <f>G330*(1+L330/100)</f>
        <v>0</v>
      </c>
      <c r="N330" s="181">
        <v>2.0000000000000001E-4</v>
      </c>
      <c r="O330" s="181">
        <f>ROUND(E330*N330,2)</f>
        <v>0</v>
      </c>
      <c r="P330" s="181">
        <v>0</v>
      </c>
      <c r="Q330" s="181">
        <f>ROUND(E330*P330,2)</f>
        <v>0</v>
      </c>
      <c r="R330" s="181" t="s">
        <v>198</v>
      </c>
      <c r="S330" s="181" t="s">
        <v>164</v>
      </c>
      <c r="T330" s="182" t="s">
        <v>165</v>
      </c>
      <c r="U330" s="159">
        <v>0</v>
      </c>
      <c r="V330" s="159">
        <f>ROUND(E330*U330,2)</f>
        <v>0</v>
      </c>
      <c r="W330" s="159"/>
      <c r="X330" s="150"/>
      <c r="Y330" s="150"/>
      <c r="Z330" s="150"/>
      <c r="AA330" s="150"/>
      <c r="AB330" s="150"/>
      <c r="AC330" s="150"/>
      <c r="AD330" s="150"/>
      <c r="AE330" s="150"/>
      <c r="AF330" s="150"/>
      <c r="AG330" s="150" t="s">
        <v>199</v>
      </c>
      <c r="AH330" s="150"/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  <c r="BG330" s="150"/>
      <c r="BH330" s="150"/>
    </row>
    <row r="331" spans="1:60" outlineLevel="1" x14ac:dyDescent="0.2">
      <c r="A331" s="176">
        <v>128</v>
      </c>
      <c r="B331" s="177" t="s">
        <v>592</v>
      </c>
      <c r="C331" s="186" t="s">
        <v>593</v>
      </c>
      <c r="D331" s="178" t="s">
        <v>589</v>
      </c>
      <c r="E331" s="179">
        <v>5</v>
      </c>
      <c r="F331" s="180"/>
      <c r="G331" s="181">
        <f>ROUND(E331*F331,2)</f>
        <v>0</v>
      </c>
      <c r="H331" s="180"/>
      <c r="I331" s="181">
        <f>ROUND(E331*H331,2)</f>
        <v>0</v>
      </c>
      <c r="J331" s="180"/>
      <c r="K331" s="181">
        <f>ROUND(E331*J331,2)</f>
        <v>0</v>
      </c>
      <c r="L331" s="181">
        <v>21</v>
      </c>
      <c r="M331" s="181">
        <f>G331*(1+L331/100)</f>
        <v>0</v>
      </c>
      <c r="N331" s="181">
        <v>1E-3</v>
      </c>
      <c r="O331" s="181">
        <f>ROUND(E331*N331,2)</f>
        <v>0.01</v>
      </c>
      <c r="P331" s="181">
        <v>0</v>
      </c>
      <c r="Q331" s="181">
        <f>ROUND(E331*P331,2)</f>
        <v>0</v>
      </c>
      <c r="R331" s="181" t="s">
        <v>198</v>
      </c>
      <c r="S331" s="181" t="s">
        <v>164</v>
      </c>
      <c r="T331" s="182" t="s">
        <v>165</v>
      </c>
      <c r="U331" s="159">
        <v>0</v>
      </c>
      <c r="V331" s="159">
        <f>ROUND(E331*U331,2)</f>
        <v>0</v>
      </c>
      <c r="W331" s="159"/>
      <c r="X331" s="150"/>
      <c r="Y331" s="150"/>
      <c r="Z331" s="150"/>
      <c r="AA331" s="150"/>
      <c r="AB331" s="150"/>
      <c r="AC331" s="150"/>
      <c r="AD331" s="150"/>
      <c r="AE331" s="150"/>
      <c r="AF331" s="150"/>
      <c r="AG331" s="150" t="s">
        <v>594</v>
      </c>
      <c r="AH331" s="150"/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  <c r="BG331" s="150"/>
      <c r="BH331" s="150"/>
    </row>
    <row r="332" spans="1:60" outlineLevel="1" x14ac:dyDescent="0.2">
      <c r="A332" s="169">
        <v>129</v>
      </c>
      <c r="B332" s="170" t="s">
        <v>595</v>
      </c>
      <c r="C332" s="187" t="s">
        <v>596</v>
      </c>
      <c r="D332" s="171" t="s">
        <v>197</v>
      </c>
      <c r="E332" s="172">
        <v>5.7000000000000002E-3</v>
      </c>
      <c r="F332" s="173"/>
      <c r="G332" s="174">
        <f>ROUND(E332*F332,2)</f>
        <v>0</v>
      </c>
      <c r="H332" s="173"/>
      <c r="I332" s="174">
        <f>ROUND(E332*H332,2)</f>
        <v>0</v>
      </c>
      <c r="J332" s="173"/>
      <c r="K332" s="174">
        <f>ROUND(E332*J332,2)</f>
        <v>0</v>
      </c>
      <c r="L332" s="174">
        <v>21</v>
      </c>
      <c r="M332" s="174">
        <f>G332*(1+L332/100)</f>
        <v>0</v>
      </c>
      <c r="N332" s="174">
        <v>0</v>
      </c>
      <c r="O332" s="174">
        <f>ROUND(E332*N332,2)</f>
        <v>0</v>
      </c>
      <c r="P332" s="174">
        <v>0</v>
      </c>
      <c r="Q332" s="174">
        <f>ROUND(E332*P332,2)</f>
        <v>0</v>
      </c>
      <c r="R332" s="174" t="s">
        <v>586</v>
      </c>
      <c r="S332" s="174" t="s">
        <v>164</v>
      </c>
      <c r="T332" s="175" t="s">
        <v>165</v>
      </c>
      <c r="U332" s="159">
        <v>3.3270000000000004</v>
      </c>
      <c r="V332" s="159">
        <f>ROUND(E332*U332,2)</f>
        <v>0.02</v>
      </c>
      <c r="W332" s="159"/>
      <c r="X332" s="150"/>
      <c r="Y332" s="150"/>
      <c r="Z332" s="150"/>
      <c r="AA332" s="150"/>
      <c r="AB332" s="150"/>
      <c r="AC332" s="150"/>
      <c r="AD332" s="150"/>
      <c r="AE332" s="150"/>
      <c r="AF332" s="150"/>
      <c r="AG332" s="150" t="s">
        <v>520</v>
      </c>
      <c r="AH332" s="150"/>
      <c r="AI332" s="150"/>
      <c r="AJ332" s="150"/>
      <c r="AK332" s="150"/>
      <c r="AL332" s="150"/>
      <c r="AM332" s="150"/>
      <c r="AN332" s="150"/>
      <c r="AO332" s="150"/>
      <c r="AP332" s="150"/>
      <c r="AQ332" s="150"/>
      <c r="AR332" s="150"/>
      <c r="AS332" s="150"/>
      <c r="AT332" s="150"/>
      <c r="AU332" s="150"/>
      <c r="AV332" s="150"/>
      <c r="AW332" s="150"/>
      <c r="AX332" s="150"/>
      <c r="AY332" s="150"/>
      <c r="AZ332" s="150"/>
      <c r="BA332" s="150"/>
      <c r="BB332" s="150"/>
      <c r="BC332" s="150"/>
      <c r="BD332" s="150"/>
      <c r="BE332" s="150"/>
      <c r="BF332" s="150"/>
      <c r="BG332" s="150"/>
      <c r="BH332" s="150"/>
    </row>
    <row r="333" spans="1:60" outlineLevel="1" x14ac:dyDescent="0.2">
      <c r="A333" s="157"/>
      <c r="B333" s="158"/>
      <c r="C333" s="242" t="s">
        <v>565</v>
      </c>
      <c r="D333" s="243"/>
      <c r="E333" s="243"/>
      <c r="F333" s="243"/>
      <c r="G333" s="243"/>
      <c r="H333" s="159"/>
      <c r="I333" s="159"/>
      <c r="J333" s="159"/>
      <c r="K333" s="159"/>
      <c r="L333" s="159"/>
      <c r="M333" s="159"/>
      <c r="N333" s="159"/>
      <c r="O333" s="159"/>
      <c r="P333" s="159"/>
      <c r="Q333" s="159"/>
      <c r="R333" s="159"/>
      <c r="S333" s="159"/>
      <c r="T333" s="159"/>
      <c r="U333" s="159"/>
      <c r="V333" s="159"/>
      <c r="W333" s="159"/>
      <c r="X333" s="150"/>
      <c r="Y333" s="150"/>
      <c r="Z333" s="150"/>
      <c r="AA333" s="150"/>
      <c r="AB333" s="150"/>
      <c r="AC333" s="150"/>
      <c r="AD333" s="150"/>
      <c r="AE333" s="150"/>
      <c r="AF333" s="150"/>
      <c r="AG333" s="150" t="s">
        <v>167</v>
      </c>
      <c r="AH333" s="150"/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  <c r="BG333" s="150"/>
      <c r="BH333" s="150"/>
    </row>
    <row r="334" spans="1:60" x14ac:dyDescent="0.2">
      <c r="A334" s="163" t="s">
        <v>149</v>
      </c>
      <c r="B334" s="164" t="s">
        <v>105</v>
      </c>
      <c r="C334" s="185" t="s">
        <v>106</v>
      </c>
      <c r="D334" s="165"/>
      <c r="E334" s="166"/>
      <c r="F334" s="167"/>
      <c r="G334" s="167">
        <f>SUMIF(AG335:AG358,"&lt;&gt;NOR",G335:G358)</f>
        <v>0</v>
      </c>
      <c r="H334" s="167"/>
      <c r="I334" s="167">
        <f>SUM(I335:I358)</f>
        <v>0</v>
      </c>
      <c r="J334" s="167"/>
      <c r="K334" s="167">
        <f>SUM(K335:K358)</f>
        <v>0</v>
      </c>
      <c r="L334" s="167"/>
      <c r="M334" s="167">
        <f>SUM(M335:M358)</f>
        <v>0</v>
      </c>
      <c r="N334" s="167"/>
      <c r="O334" s="167">
        <f>SUM(O335:O358)</f>
        <v>0.19</v>
      </c>
      <c r="P334" s="167"/>
      <c r="Q334" s="167">
        <f>SUM(Q335:Q358)</f>
        <v>0.21</v>
      </c>
      <c r="R334" s="167"/>
      <c r="S334" s="167"/>
      <c r="T334" s="168"/>
      <c r="U334" s="162"/>
      <c r="V334" s="162">
        <f>SUM(V335:V358)</f>
        <v>15.16</v>
      </c>
      <c r="W334" s="162"/>
      <c r="AG334" t="s">
        <v>150</v>
      </c>
    </row>
    <row r="335" spans="1:60" outlineLevel="1" x14ac:dyDescent="0.2">
      <c r="A335" s="169">
        <v>130</v>
      </c>
      <c r="B335" s="170" t="s">
        <v>597</v>
      </c>
      <c r="C335" s="187" t="s">
        <v>598</v>
      </c>
      <c r="D335" s="171" t="s">
        <v>203</v>
      </c>
      <c r="E335" s="172">
        <v>3.0420000000000003</v>
      </c>
      <c r="F335" s="173"/>
      <c r="G335" s="174">
        <f>ROUND(E335*F335,2)</f>
        <v>0</v>
      </c>
      <c r="H335" s="173"/>
      <c r="I335" s="174">
        <f>ROUND(E335*H335,2)</f>
        <v>0</v>
      </c>
      <c r="J335" s="173"/>
      <c r="K335" s="174">
        <f>ROUND(E335*J335,2)</f>
        <v>0</v>
      </c>
      <c r="L335" s="174">
        <v>21</v>
      </c>
      <c r="M335" s="174">
        <f>G335*(1+L335/100)</f>
        <v>0</v>
      </c>
      <c r="N335" s="174">
        <v>2.1000000000000001E-4</v>
      </c>
      <c r="O335" s="174">
        <f>ROUND(E335*N335,2)</f>
        <v>0</v>
      </c>
      <c r="P335" s="174">
        <v>0</v>
      </c>
      <c r="Q335" s="174">
        <f>ROUND(E335*P335,2)</f>
        <v>0</v>
      </c>
      <c r="R335" s="174" t="s">
        <v>599</v>
      </c>
      <c r="S335" s="174" t="s">
        <v>164</v>
      </c>
      <c r="T335" s="175" t="s">
        <v>165</v>
      </c>
      <c r="U335" s="159">
        <v>0.05</v>
      </c>
      <c r="V335" s="159">
        <f>ROUND(E335*U335,2)</f>
        <v>0.15</v>
      </c>
      <c r="W335" s="159"/>
      <c r="X335" s="150"/>
      <c r="Y335" s="150"/>
      <c r="Z335" s="150"/>
      <c r="AA335" s="150"/>
      <c r="AB335" s="150"/>
      <c r="AC335" s="150"/>
      <c r="AD335" s="150"/>
      <c r="AE335" s="150"/>
      <c r="AF335" s="150"/>
      <c r="AG335" s="150" t="s">
        <v>530</v>
      </c>
      <c r="AH335" s="150"/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  <c r="AZ335" s="150"/>
      <c r="BA335" s="150"/>
      <c r="BB335" s="150"/>
      <c r="BC335" s="150"/>
      <c r="BD335" s="150"/>
      <c r="BE335" s="150"/>
      <c r="BF335" s="150"/>
      <c r="BG335" s="150"/>
      <c r="BH335" s="150"/>
    </row>
    <row r="336" spans="1:60" outlineLevel="1" x14ac:dyDescent="0.2">
      <c r="A336" s="157"/>
      <c r="B336" s="158"/>
      <c r="C336" s="188" t="s">
        <v>600</v>
      </c>
      <c r="D336" s="160"/>
      <c r="E336" s="161">
        <v>2.4570000000000003</v>
      </c>
      <c r="F336" s="159"/>
      <c r="G336" s="159"/>
      <c r="H336" s="159"/>
      <c r="I336" s="159"/>
      <c r="J336" s="159"/>
      <c r="K336" s="159"/>
      <c r="L336" s="159"/>
      <c r="M336" s="159"/>
      <c r="N336" s="159"/>
      <c r="O336" s="159"/>
      <c r="P336" s="159"/>
      <c r="Q336" s="159"/>
      <c r="R336" s="159"/>
      <c r="S336" s="159"/>
      <c r="T336" s="159"/>
      <c r="U336" s="159"/>
      <c r="V336" s="159"/>
      <c r="W336" s="159"/>
      <c r="X336" s="150"/>
      <c r="Y336" s="150"/>
      <c r="Z336" s="150"/>
      <c r="AA336" s="150"/>
      <c r="AB336" s="150"/>
      <c r="AC336" s="150"/>
      <c r="AD336" s="150"/>
      <c r="AE336" s="150"/>
      <c r="AF336" s="150"/>
      <c r="AG336" s="150" t="s">
        <v>169</v>
      </c>
      <c r="AH336" s="150">
        <v>0</v>
      </c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  <c r="BG336" s="150"/>
      <c r="BH336" s="150"/>
    </row>
    <row r="337" spans="1:60" outlineLevel="1" x14ac:dyDescent="0.2">
      <c r="A337" s="157"/>
      <c r="B337" s="158"/>
      <c r="C337" s="188" t="s">
        <v>601</v>
      </c>
      <c r="D337" s="160"/>
      <c r="E337" s="161">
        <v>0.58500000000000008</v>
      </c>
      <c r="F337" s="159"/>
      <c r="G337" s="159"/>
      <c r="H337" s="159"/>
      <c r="I337" s="159"/>
      <c r="J337" s="159"/>
      <c r="K337" s="159"/>
      <c r="L337" s="159"/>
      <c r="M337" s="159"/>
      <c r="N337" s="159"/>
      <c r="O337" s="159"/>
      <c r="P337" s="159"/>
      <c r="Q337" s="159"/>
      <c r="R337" s="159"/>
      <c r="S337" s="159"/>
      <c r="T337" s="159"/>
      <c r="U337" s="159"/>
      <c r="V337" s="159"/>
      <c r="W337" s="159"/>
      <c r="X337" s="150"/>
      <c r="Y337" s="150"/>
      <c r="Z337" s="150"/>
      <c r="AA337" s="150"/>
      <c r="AB337" s="150"/>
      <c r="AC337" s="150"/>
      <c r="AD337" s="150"/>
      <c r="AE337" s="150"/>
      <c r="AF337" s="150"/>
      <c r="AG337" s="150" t="s">
        <v>169</v>
      </c>
      <c r="AH337" s="150">
        <v>0</v>
      </c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0"/>
      <c r="AU337" s="150"/>
      <c r="AV337" s="150"/>
      <c r="AW337" s="150"/>
      <c r="AX337" s="150"/>
      <c r="AY337" s="150"/>
      <c r="AZ337" s="150"/>
      <c r="BA337" s="150"/>
      <c r="BB337" s="150"/>
      <c r="BC337" s="150"/>
      <c r="BD337" s="150"/>
      <c r="BE337" s="150"/>
      <c r="BF337" s="150"/>
      <c r="BG337" s="150"/>
      <c r="BH337" s="150"/>
    </row>
    <row r="338" spans="1:60" outlineLevel="1" x14ac:dyDescent="0.2">
      <c r="A338" s="169">
        <v>131</v>
      </c>
      <c r="B338" s="170" t="s">
        <v>602</v>
      </c>
      <c r="C338" s="187" t="s">
        <v>603</v>
      </c>
      <c r="D338" s="171" t="s">
        <v>314</v>
      </c>
      <c r="E338" s="172">
        <v>5.04</v>
      </c>
      <c r="F338" s="173"/>
      <c r="G338" s="174">
        <f>ROUND(E338*F338,2)</f>
        <v>0</v>
      </c>
      <c r="H338" s="173"/>
      <c r="I338" s="174">
        <f>ROUND(E338*H338,2)</f>
        <v>0</v>
      </c>
      <c r="J338" s="173"/>
      <c r="K338" s="174">
        <f>ROUND(E338*J338,2)</f>
        <v>0</v>
      </c>
      <c r="L338" s="174">
        <v>21</v>
      </c>
      <c r="M338" s="174">
        <f>G338*(1+L338/100)</f>
        <v>0</v>
      </c>
      <c r="N338" s="174">
        <v>0</v>
      </c>
      <c r="O338" s="174">
        <f>ROUND(E338*N338,2)</f>
        <v>0</v>
      </c>
      <c r="P338" s="174">
        <v>0</v>
      </c>
      <c r="Q338" s="174">
        <f>ROUND(E338*P338,2)</f>
        <v>0</v>
      </c>
      <c r="R338" s="174" t="s">
        <v>599</v>
      </c>
      <c r="S338" s="174" t="s">
        <v>164</v>
      </c>
      <c r="T338" s="175" t="s">
        <v>165</v>
      </c>
      <c r="U338" s="159">
        <v>0.20800000000000002</v>
      </c>
      <c r="V338" s="159">
        <f>ROUND(E338*U338,2)</f>
        <v>1.05</v>
      </c>
      <c r="W338" s="159"/>
      <c r="X338" s="150"/>
      <c r="Y338" s="150"/>
      <c r="Z338" s="150"/>
      <c r="AA338" s="150"/>
      <c r="AB338" s="150"/>
      <c r="AC338" s="150"/>
      <c r="AD338" s="150"/>
      <c r="AE338" s="150"/>
      <c r="AF338" s="150"/>
      <c r="AG338" s="150" t="s">
        <v>530</v>
      </c>
      <c r="AH338" s="150"/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0"/>
      <c r="AU338" s="150"/>
      <c r="AV338" s="150"/>
      <c r="AW338" s="150"/>
      <c r="AX338" s="150"/>
      <c r="AY338" s="150"/>
      <c r="AZ338" s="150"/>
      <c r="BA338" s="150"/>
      <c r="BB338" s="150"/>
      <c r="BC338" s="150"/>
      <c r="BD338" s="150"/>
      <c r="BE338" s="150"/>
      <c r="BF338" s="150"/>
      <c r="BG338" s="150"/>
      <c r="BH338" s="150"/>
    </row>
    <row r="339" spans="1:60" outlineLevel="1" x14ac:dyDescent="0.2">
      <c r="A339" s="157"/>
      <c r="B339" s="158"/>
      <c r="C339" s="188" t="s">
        <v>375</v>
      </c>
      <c r="D339" s="160"/>
      <c r="E339" s="161">
        <v>5.04</v>
      </c>
      <c r="F339" s="159"/>
      <c r="G339" s="159"/>
      <c r="H339" s="159"/>
      <c r="I339" s="159"/>
      <c r="J339" s="159"/>
      <c r="K339" s="159"/>
      <c r="L339" s="159"/>
      <c r="M339" s="159"/>
      <c r="N339" s="159"/>
      <c r="O339" s="159"/>
      <c r="P339" s="159"/>
      <c r="Q339" s="159"/>
      <c r="R339" s="159"/>
      <c r="S339" s="159"/>
      <c r="T339" s="159"/>
      <c r="U339" s="159"/>
      <c r="V339" s="159"/>
      <c r="W339" s="159"/>
      <c r="X339" s="150"/>
      <c r="Y339" s="150"/>
      <c r="Z339" s="150"/>
      <c r="AA339" s="150"/>
      <c r="AB339" s="150"/>
      <c r="AC339" s="150"/>
      <c r="AD339" s="150"/>
      <c r="AE339" s="150"/>
      <c r="AF339" s="150"/>
      <c r="AG339" s="150" t="s">
        <v>169</v>
      </c>
      <c r="AH339" s="150">
        <v>0</v>
      </c>
      <c r="AI339" s="150"/>
      <c r="AJ339" s="150"/>
      <c r="AK339" s="150"/>
      <c r="AL339" s="150"/>
      <c r="AM339" s="150"/>
      <c r="AN339" s="150"/>
      <c r="AO339" s="150"/>
      <c r="AP339" s="150"/>
      <c r="AQ339" s="150"/>
      <c r="AR339" s="150"/>
      <c r="AS339" s="150"/>
      <c r="AT339" s="150"/>
      <c r="AU339" s="150"/>
      <c r="AV339" s="150"/>
      <c r="AW339" s="150"/>
      <c r="AX339" s="150"/>
      <c r="AY339" s="150"/>
      <c r="AZ339" s="150"/>
      <c r="BA339" s="150"/>
      <c r="BB339" s="150"/>
      <c r="BC339" s="150"/>
      <c r="BD339" s="150"/>
      <c r="BE339" s="150"/>
      <c r="BF339" s="150"/>
      <c r="BG339" s="150"/>
      <c r="BH339" s="150"/>
    </row>
    <row r="340" spans="1:60" ht="22.5" outlineLevel="1" x14ac:dyDescent="0.2">
      <c r="A340" s="169">
        <v>132</v>
      </c>
      <c r="B340" s="170" t="s">
        <v>604</v>
      </c>
      <c r="C340" s="187" t="s">
        <v>605</v>
      </c>
      <c r="D340" s="171" t="s">
        <v>314</v>
      </c>
      <c r="E340" s="172">
        <v>3.9000000000000004</v>
      </c>
      <c r="F340" s="173"/>
      <c r="G340" s="174">
        <f>ROUND(E340*F340,2)</f>
        <v>0</v>
      </c>
      <c r="H340" s="173"/>
      <c r="I340" s="174">
        <f>ROUND(E340*H340,2)</f>
        <v>0</v>
      </c>
      <c r="J340" s="173"/>
      <c r="K340" s="174">
        <f>ROUND(E340*J340,2)</f>
        <v>0</v>
      </c>
      <c r="L340" s="174">
        <v>21</v>
      </c>
      <c r="M340" s="174">
        <f>G340*(1+L340/100)</f>
        <v>0</v>
      </c>
      <c r="N340" s="174">
        <v>3.2000000000000003E-4</v>
      </c>
      <c r="O340" s="174">
        <f>ROUND(E340*N340,2)</f>
        <v>0</v>
      </c>
      <c r="P340" s="174">
        <v>0</v>
      </c>
      <c r="Q340" s="174">
        <f>ROUND(E340*P340,2)</f>
        <v>0</v>
      </c>
      <c r="R340" s="174" t="s">
        <v>599</v>
      </c>
      <c r="S340" s="174" t="s">
        <v>164</v>
      </c>
      <c r="T340" s="175" t="s">
        <v>165</v>
      </c>
      <c r="U340" s="159">
        <v>0.23600000000000002</v>
      </c>
      <c r="V340" s="159">
        <f>ROUND(E340*U340,2)</f>
        <v>0.92</v>
      </c>
      <c r="W340" s="159"/>
      <c r="X340" s="150"/>
      <c r="Y340" s="150"/>
      <c r="Z340" s="150"/>
      <c r="AA340" s="150"/>
      <c r="AB340" s="150"/>
      <c r="AC340" s="150"/>
      <c r="AD340" s="150"/>
      <c r="AE340" s="150"/>
      <c r="AF340" s="150"/>
      <c r="AG340" s="150" t="s">
        <v>189</v>
      </c>
      <c r="AH340" s="150"/>
      <c r="AI340" s="150"/>
      <c r="AJ340" s="150"/>
      <c r="AK340" s="150"/>
      <c r="AL340" s="150"/>
      <c r="AM340" s="150"/>
      <c r="AN340" s="150"/>
      <c r="AO340" s="150"/>
      <c r="AP340" s="150"/>
      <c r="AQ340" s="150"/>
      <c r="AR340" s="150"/>
      <c r="AS340" s="150"/>
      <c r="AT340" s="150"/>
      <c r="AU340" s="150"/>
      <c r="AV340" s="150"/>
      <c r="AW340" s="150"/>
      <c r="AX340" s="150"/>
      <c r="AY340" s="150"/>
      <c r="AZ340" s="150"/>
      <c r="BA340" s="150"/>
      <c r="BB340" s="150"/>
      <c r="BC340" s="150"/>
      <c r="BD340" s="150"/>
      <c r="BE340" s="150"/>
      <c r="BF340" s="150"/>
      <c r="BG340" s="150"/>
      <c r="BH340" s="150"/>
    </row>
    <row r="341" spans="1:60" outlineLevel="1" x14ac:dyDescent="0.2">
      <c r="A341" s="157"/>
      <c r="B341" s="158"/>
      <c r="C341" s="188" t="s">
        <v>606</v>
      </c>
      <c r="D341" s="160"/>
      <c r="E341" s="161">
        <v>3.9000000000000004</v>
      </c>
      <c r="F341" s="159"/>
      <c r="G341" s="159"/>
      <c r="H341" s="159"/>
      <c r="I341" s="159"/>
      <c r="J341" s="159"/>
      <c r="K341" s="159"/>
      <c r="L341" s="159"/>
      <c r="M341" s="159"/>
      <c r="N341" s="159"/>
      <c r="O341" s="159"/>
      <c r="P341" s="159"/>
      <c r="Q341" s="159"/>
      <c r="R341" s="159"/>
      <c r="S341" s="159"/>
      <c r="T341" s="159"/>
      <c r="U341" s="159"/>
      <c r="V341" s="159"/>
      <c r="W341" s="159"/>
      <c r="X341" s="150"/>
      <c r="Y341" s="150"/>
      <c r="Z341" s="150"/>
      <c r="AA341" s="150"/>
      <c r="AB341" s="150"/>
      <c r="AC341" s="150"/>
      <c r="AD341" s="150"/>
      <c r="AE341" s="150"/>
      <c r="AF341" s="150"/>
      <c r="AG341" s="150" t="s">
        <v>169</v>
      </c>
      <c r="AH341" s="150">
        <v>0</v>
      </c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  <c r="AZ341" s="150"/>
      <c r="BA341" s="150"/>
      <c r="BB341" s="150"/>
      <c r="BC341" s="150"/>
      <c r="BD341" s="150"/>
      <c r="BE341" s="150"/>
      <c r="BF341" s="150"/>
      <c r="BG341" s="150"/>
      <c r="BH341" s="150"/>
    </row>
    <row r="342" spans="1:60" ht="22.5" outlineLevel="1" x14ac:dyDescent="0.2">
      <c r="A342" s="169">
        <v>133</v>
      </c>
      <c r="B342" s="170" t="s">
        <v>607</v>
      </c>
      <c r="C342" s="187" t="s">
        <v>608</v>
      </c>
      <c r="D342" s="171" t="s">
        <v>314</v>
      </c>
      <c r="E342" s="172">
        <v>8.9400000000000013</v>
      </c>
      <c r="F342" s="173"/>
      <c r="G342" s="174">
        <f>ROUND(E342*F342,2)</f>
        <v>0</v>
      </c>
      <c r="H342" s="173"/>
      <c r="I342" s="174">
        <f>ROUND(E342*H342,2)</f>
        <v>0</v>
      </c>
      <c r="J342" s="173"/>
      <c r="K342" s="174">
        <f>ROUND(E342*J342,2)</f>
        <v>0</v>
      </c>
      <c r="L342" s="174">
        <v>21</v>
      </c>
      <c r="M342" s="174">
        <f>G342*(1+L342/100)</f>
        <v>0</v>
      </c>
      <c r="N342" s="174">
        <v>1.1E-4</v>
      </c>
      <c r="O342" s="174">
        <f>ROUND(E342*N342,2)</f>
        <v>0</v>
      </c>
      <c r="P342" s="174">
        <v>0</v>
      </c>
      <c r="Q342" s="174">
        <f>ROUND(E342*P342,2)</f>
        <v>0</v>
      </c>
      <c r="R342" s="174" t="s">
        <v>599</v>
      </c>
      <c r="S342" s="174" t="s">
        <v>164</v>
      </c>
      <c r="T342" s="175" t="s">
        <v>165</v>
      </c>
      <c r="U342" s="159">
        <v>7.0000000000000007E-2</v>
      </c>
      <c r="V342" s="159">
        <f>ROUND(E342*U342,2)</f>
        <v>0.63</v>
      </c>
      <c r="W342" s="159"/>
      <c r="X342" s="150"/>
      <c r="Y342" s="150"/>
      <c r="Z342" s="150"/>
      <c r="AA342" s="150"/>
      <c r="AB342" s="150"/>
      <c r="AC342" s="150"/>
      <c r="AD342" s="150"/>
      <c r="AE342" s="150"/>
      <c r="AF342" s="150"/>
      <c r="AG342" s="150" t="s">
        <v>530</v>
      </c>
      <c r="AH342" s="150"/>
      <c r="AI342" s="150"/>
      <c r="AJ342" s="150"/>
      <c r="AK342" s="150"/>
      <c r="AL342" s="150"/>
      <c r="AM342" s="150"/>
      <c r="AN342" s="150"/>
      <c r="AO342" s="150"/>
      <c r="AP342" s="150"/>
      <c r="AQ342" s="150"/>
      <c r="AR342" s="150"/>
      <c r="AS342" s="150"/>
      <c r="AT342" s="150"/>
      <c r="AU342" s="150"/>
      <c r="AV342" s="150"/>
      <c r="AW342" s="150"/>
      <c r="AX342" s="150"/>
      <c r="AY342" s="150"/>
      <c r="AZ342" s="150"/>
      <c r="BA342" s="150"/>
      <c r="BB342" s="150"/>
      <c r="BC342" s="150"/>
      <c r="BD342" s="150"/>
      <c r="BE342" s="150"/>
      <c r="BF342" s="150"/>
      <c r="BG342" s="150"/>
      <c r="BH342" s="150"/>
    </row>
    <row r="343" spans="1:60" outlineLevel="1" x14ac:dyDescent="0.2">
      <c r="A343" s="157"/>
      <c r="B343" s="158"/>
      <c r="C343" s="244" t="s">
        <v>609</v>
      </c>
      <c r="D343" s="245"/>
      <c r="E343" s="245"/>
      <c r="F343" s="245"/>
      <c r="G343" s="245"/>
      <c r="H343" s="159"/>
      <c r="I343" s="159"/>
      <c r="J343" s="159"/>
      <c r="K343" s="159"/>
      <c r="L343" s="159"/>
      <c r="M343" s="159"/>
      <c r="N343" s="159"/>
      <c r="O343" s="159"/>
      <c r="P343" s="159"/>
      <c r="Q343" s="159"/>
      <c r="R343" s="159"/>
      <c r="S343" s="159"/>
      <c r="T343" s="159"/>
      <c r="U343" s="159"/>
      <c r="V343" s="159"/>
      <c r="W343" s="159"/>
      <c r="X343" s="150"/>
      <c r="Y343" s="150"/>
      <c r="Z343" s="150"/>
      <c r="AA343" s="150"/>
      <c r="AB343" s="150"/>
      <c r="AC343" s="150"/>
      <c r="AD343" s="150"/>
      <c r="AE343" s="150"/>
      <c r="AF343" s="150"/>
      <c r="AG343" s="150" t="s">
        <v>406</v>
      </c>
      <c r="AH343" s="150"/>
      <c r="AI343" s="150"/>
      <c r="AJ343" s="150"/>
      <c r="AK343" s="150"/>
      <c r="AL343" s="150"/>
      <c r="AM343" s="150"/>
      <c r="AN343" s="150"/>
      <c r="AO343" s="150"/>
      <c r="AP343" s="150"/>
      <c r="AQ343" s="150"/>
      <c r="AR343" s="150"/>
      <c r="AS343" s="150"/>
      <c r="AT343" s="150"/>
      <c r="AU343" s="150"/>
      <c r="AV343" s="150"/>
      <c r="AW343" s="150"/>
      <c r="AX343" s="150"/>
      <c r="AY343" s="150"/>
      <c r="AZ343" s="150"/>
      <c r="BA343" s="150"/>
      <c r="BB343" s="150"/>
      <c r="BC343" s="150"/>
      <c r="BD343" s="150"/>
      <c r="BE343" s="150"/>
      <c r="BF343" s="150"/>
      <c r="BG343" s="150"/>
      <c r="BH343" s="150"/>
    </row>
    <row r="344" spans="1:60" outlineLevel="1" x14ac:dyDescent="0.2">
      <c r="A344" s="157"/>
      <c r="B344" s="158"/>
      <c r="C344" s="188" t="s">
        <v>610</v>
      </c>
      <c r="D344" s="160"/>
      <c r="E344" s="161">
        <v>8.9400000000000013</v>
      </c>
      <c r="F344" s="159"/>
      <c r="G344" s="159"/>
      <c r="H344" s="159"/>
      <c r="I344" s="159"/>
      <c r="J344" s="159"/>
      <c r="K344" s="159"/>
      <c r="L344" s="159"/>
      <c r="M344" s="159"/>
      <c r="N344" s="159"/>
      <c r="O344" s="159"/>
      <c r="P344" s="159"/>
      <c r="Q344" s="159"/>
      <c r="R344" s="159"/>
      <c r="S344" s="159"/>
      <c r="T344" s="159"/>
      <c r="U344" s="159"/>
      <c r="V344" s="159"/>
      <c r="W344" s="159"/>
      <c r="X344" s="150"/>
      <c r="Y344" s="150"/>
      <c r="Z344" s="150"/>
      <c r="AA344" s="150"/>
      <c r="AB344" s="150"/>
      <c r="AC344" s="150"/>
      <c r="AD344" s="150"/>
      <c r="AE344" s="150"/>
      <c r="AF344" s="150"/>
      <c r="AG344" s="150" t="s">
        <v>169</v>
      </c>
      <c r="AH344" s="150">
        <v>0</v>
      </c>
      <c r="AI344" s="150"/>
      <c r="AJ344" s="150"/>
      <c r="AK344" s="150"/>
      <c r="AL344" s="150"/>
      <c r="AM344" s="150"/>
      <c r="AN344" s="150"/>
      <c r="AO344" s="150"/>
      <c r="AP344" s="150"/>
      <c r="AQ344" s="150"/>
      <c r="AR344" s="150"/>
      <c r="AS344" s="150"/>
      <c r="AT344" s="150"/>
      <c r="AU344" s="150"/>
      <c r="AV344" s="150"/>
      <c r="AW344" s="150"/>
      <c r="AX344" s="150"/>
      <c r="AY344" s="150"/>
      <c r="AZ344" s="150"/>
      <c r="BA344" s="150"/>
      <c r="BB344" s="150"/>
      <c r="BC344" s="150"/>
      <c r="BD344" s="150"/>
      <c r="BE344" s="150"/>
      <c r="BF344" s="150"/>
      <c r="BG344" s="150"/>
      <c r="BH344" s="150"/>
    </row>
    <row r="345" spans="1:60" ht="22.5" outlineLevel="1" x14ac:dyDescent="0.2">
      <c r="A345" s="176">
        <v>134</v>
      </c>
      <c r="B345" s="177" t="s">
        <v>611</v>
      </c>
      <c r="C345" s="186" t="s">
        <v>612</v>
      </c>
      <c r="D345" s="178" t="s">
        <v>203</v>
      </c>
      <c r="E345" s="179">
        <v>2.4570000000000003</v>
      </c>
      <c r="F345" s="180"/>
      <c r="G345" s="181">
        <f>ROUND(E345*F345,2)</f>
        <v>0</v>
      </c>
      <c r="H345" s="180"/>
      <c r="I345" s="181">
        <f>ROUND(E345*H345,2)</f>
        <v>0</v>
      </c>
      <c r="J345" s="180"/>
      <c r="K345" s="181">
        <f>ROUND(E345*J345,2)</f>
        <v>0</v>
      </c>
      <c r="L345" s="181">
        <v>21</v>
      </c>
      <c r="M345" s="181">
        <f>G345*(1+L345/100)</f>
        <v>0</v>
      </c>
      <c r="N345" s="181">
        <v>0</v>
      </c>
      <c r="O345" s="181">
        <f>ROUND(E345*N345,2)</f>
        <v>0</v>
      </c>
      <c r="P345" s="181">
        <v>0</v>
      </c>
      <c r="Q345" s="181">
        <f>ROUND(E345*P345,2)</f>
        <v>0</v>
      </c>
      <c r="R345" s="181" t="s">
        <v>599</v>
      </c>
      <c r="S345" s="181" t="s">
        <v>164</v>
      </c>
      <c r="T345" s="182" t="s">
        <v>165</v>
      </c>
      <c r="U345" s="159">
        <v>3.0000000000000002E-2</v>
      </c>
      <c r="V345" s="159">
        <f>ROUND(E345*U345,2)</f>
        <v>7.0000000000000007E-2</v>
      </c>
      <c r="W345" s="159"/>
      <c r="X345" s="150"/>
      <c r="Y345" s="150"/>
      <c r="Z345" s="150"/>
      <c r="AA345" s="150"/>
      <c r="AB345" s="150"/>
      <c r="AC345" s="150"/>
      <c r="AD345" s="150"/>
      <c r="AE345" s="150"/>
      <c r="AF345" s="150"/>
      <c r="AG345" s="150" t="s">
        <v>530</v>
      </c>
      <c r="AH345" s="150"/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  <c r="AZ345" s="150"/>
      <c r="BA345" s="150"/>
      <c r="BB345" s="150"/>
      <c r="BC345" s="150"/>
      <c r="BD345" s="150"/>
      <c r="BE345" s="150"/>
      <c r="BF345" s="150"/>
      <c r="BG345" s="150"/>
      <c r="BH345" s="150"/>
    </row>
    <row r="346" spans="1:60" ht="22.5" outlineLevel="1" x14ac:dyDescent="0.2">
      <c r="A346" s="169">
        <v>135</v>
      </c>
      <c r="B346" s="170" t="s">
        <v>613</v>
      </c>
      <c r="C346" s="187" t="s">
        <v>614</v>
      </c>
      <c r="D346" s="171" t="s">
        <v>203</v>
      </c>
      <c r="E346" s="172">
        <v>2.4570000000000003</v>
      </c>
      <c r="F346" s="173"/>
      <c r="G346" s="174">
        <f>ROUND(E346*F346,2)</f>
        <v>0</v>
      </c>
      <c r="H346" s="173"/>
      <c r="I346" s="174">
        <f>ROUND(E346*H346,2)</f>
        <v>0</v>
      </c>
      <c r="J346" s="173"/>
      <c r="K346" s="174">
        <f>ROUND(E346*J346,2)</f>
        <v>0</v>
      </c>
      <c r="L346" s="174">
        <v>21</v>
      </c>
      <c r="M346" s="174">
        <f>G346*(1+L346/100)</f>
        <v>0</v>
      </c>
      <c r="N346" s="174">
        <v>8.1900000000000011E-3</v>
      </c>
      <c r="O346" s="174">
        <f>ROUND(E346*N346,2)</f>
        <v>0.02</v>
      </c>
      <c r="P346" s="174">
        <v>0</v>
      </c>
      <c r="Q346" s="174">
        <f>ROUND(E346*P346,2)</f>
        <v>0</v>
      </c>
      <c r="R346" s="174" t="s">
        <v>615</v>
      </c>
      <c r="S346" s="174" t="s">
        <v>164</v>
      </c>
      <c r="T346" s="175" t="s">
        <v>165</v>
      </c>
      <c r="U346" s="159">
        <v>0.44</v>
      </c>
      <c r="V346" s="159">
        <f>ROUND(E346*U346,2)</f>
        <v>1.08</v>
      </c>
      <c r="W346" s="159"/>
      <c r="X346" s="150"/>
      <c r="Y346" s="150"/>
      <c r="Z346" s="150"/>
      <c r="AA346" s="150"/>
      <c r="AB346" s="150"/>
      <c r="AC346" s="150"/>
      <c r="AD346" s="150"/>
      <c r="AE346" s="150"/>
      <c r="AF346" s="150"/>
      <c r="AG346" s="150" t="s">
        <v>530</v>
      </c>
      <c r="AH346" s="150"/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  <c r="AZ346" s="150"/>
      <c r="BA346" s="150"/>
      <c r="BB346" s="150"/>
      <c r="BC346" s="150"/>
      <c r="BD346" s="150"/>
      <c r="BE346" s="150"/>
      <c r="BF346" s="150"/>
      <c r="BG346" s="150"/>
      <c r="BH346" s="150"/>
    </row>
    <row r="347" spans="1:60" outlineLevel="1" x14ac:dyDescent="0.2">
      <c r="A347" s="157"/>
      <c r="B347" s="158"/>
      <c r="C347" s="188" t="s">
        <v>600</v>
      </c>
      <c r="D347" s="160"/>
      <c r="E347" s="161">
        <v>2.4570000000000003</v>
      </c>
      <c r="F347" s="159"/>
      <c r="G347" s="159"/>
      <c r="H347" s="159"/>
      <c r="I347" s="159"/>
      <c r="J347" s="159"/>
      <c r="K347" s="159"/>
      <c r="L347" s="159"/>
      <c r="M347" s="159"/>
      <c r="N347" s="159"/>
      <c r="O347" s="159"/>
      <c r="P347" s="159"/>
      <c r="Q347" s="159"/>
      <c r="R347" s="159"/>
      <c r="S347" s="159"/>
      <c r="T347" s="159"/>
      <c r="U347" s="159"/>
      <c r="V347" s="159"/>
      <c r="W347" s="159"/>
      <c r="X347" s="150"/>
      <c r="Y347" s="150"/>
      <c r="Z347" s="150"/>
      <c r="AA347" s="150"/>
      <c r="AB347" s="150"/>
      <c r="AC347" s="150"/>
      <c r="AD347" s="150"/>
      <c r="AE347" s="150"/>
      <c r="AF347" s="150"/>
      <c r="AG347" s="150" t="s">
        <v>169</v>
      </c>
      <c r="AH347" s="150">
        <v>0</v>
      </c>
      <c r="AI347" s="150"/>
      <c r="AJ347" s="150"/>
      <c r="AK347" s="150"/>
      <c r="AL347" s="150"/>
      <c r="AM347" s="150"/>
      <c r="AN347" s="150"/>
      <c r="AO347" s="150"/>
      <c r="AP347" s="150"/>
      <c r="AQ347" s="150"/>
      <c r="AR347" s="150"/>
      <c r="AS347" s="150"/>
      <c r="AT347" s="150"/>
      <c r="AU347" s="150"/>
      <c r="AV347" s="150"/>
      <c r="AW347" s="150"/>
      <c r="AX347" s="150"/>
      <c r="AY347" s="150"/>
      <c r="AZ347" s="150"/>
      <c r="BA347" s="150"/>
      <c r="BB347" s="150"/>
      <c r="BC347" s="150"/>
      <c r="BD347" s="150"/>
      <c r="BE347" s="150"/>
      <c r="BF347" s="150"/>
      <c r="BG347" s="150"/>
      <c r="BH347" s="150"/>
    </row>
    <row r="348" spans="1:60" outlineLevel="1" x14ac:dyDescent="0.2">
      <c r="A348" s="176">
        <v>136</v>
      </c>
      <c r="B348" s="177" t="s">
        <v>616</v>
      </c>
      <c r="C348" s="186" t="s">
        <v>318</v>
      </c>
      <c r="D348" s="178" t="s">
        <v>153</v>
      </c>
      <c r="E348" s="179">
        <v>1</v>
      </c>
      <c r="F348" s="180"/>
      <c r="G348" s="181">
        <f>ROUND(E348*F348,2)</f>
        <v>0</v>
      </c>
      <c r="H348" s="180"/>
      <c r="I348" s="181">
        <f>ROUND(E348*H348,2)</f>
        <v>0</v>
      </c>
      <c r="J348" s="180"/>
      <c r="K348" s="181">
        <f>ROUND(E348*J348,2)</f>
        <v>0</v>
      </c>
      <c r="L348" s="181">
        <v>21</v>
      </c>
      <c r="M348" s="181">
        <f>G348*(1+L348/100)</f>
        <v>0</v>
      </c>
      <c r="N348" s="181">
        <v>0</v>
      </c>
      <c r="O348" s="181">
        <f>ROUND(E348*N348,2)</f>
        <v>0</v>
      </c>
      <c r="P348" s="181">
        <v>0</v>
      </c>
      <c r="Q348" s="181">
        <f>ROUND(E348*P348,2)</f>
        <v>0</v>
      </c>
      <c r="R348" s="181"/>
      <c r="S348" s="181" t="s">
        <v>154</v>
      </c>
      <c r="T348" s="182" t="s">
        <v>319</v>
      </c>
      <c r="U348" s="159">
        <v>0</v>
      </c>
      <c r="V348" s="159">
        <f>ROUND(E348*U348,2)</f>
        <v>0</v>
      </c>
      <c r="W348" s="159"/>
      <c r="X348" s="150"/>
      <c r="Y348" s="150"/>
      <c r="Z348" s="150"/>
      <c r="AA348" s="150"/>
      <c r="AB348" s="150"/>
      <c r="AC348" s="150"/>
      <c r="AD348" s="150"/>
      <c r="AE348" s="150"/>
      <c r="AF348" s="150"/>
      <c r="AG348" s="150" t="s">
        <v>189</v>
      </c>
      <c r="AH348" s="150"/>
      <c r="AI348" s="150"/>
      <c r="AJ348" s="150"/>
      <c r="AK348" s="150"/>
      <c r="AL348" s="150"/>
      <c r="AM348" s="150"/>
      <c r="AN348" s="150"/>
      <c r="AO348" s="150"/>
      <c r="AP348" s="150"/>
      <c r="AQ348" s="150"/>
      <c r="AR348" s="150"/>
      <c r="AS348" s="150"/>
      <c r="AT348" s="150"/>
      <c r="AU348" s="150"/>
      <c r="AV348" s="150"/>
      <c r="AW348" s="150"/>
      <c r="AX348" s="150"/>
      <c r="AY348" s="150"/>
      <c r="AZ348" s="150"/>
      <c r="BA348" s="150"/>
      <c r="BB348" s="150"/>
      <c r="BC348" s="150"/>
      <c r="BD348" s="150"/>
      <c r="BE348" s="150"/>
      <c r="BF348" s="150"/>
      <c r="BG348" s="150"/>
      <c r="BH348" s="150"/>
    </row>
    <row r="349" spans="1:60" outlineLevel="1" x14ac:dyDescent="0.2">
      <c r="A349" s="169">
        <v>137</v>
      </c>
      <c r="B349" s="170" t="s">
        <v>617</v>
      </c>
      <c r="C349" s="187" t="s">
        <v>618</v>
      </c>
      <c r="D349" s="171" t="s">
        <v>203</v>
      </c>
      <c r="E349" s="172">
        <v>2.4570000000000003</v>
      </c>
      <c r="F349" s="173"/>
      <c r="G349" s="174">
        <f>ROUND(E349*F349,2)</f>
        <v>0</v>
      </c>
      <c r="H349" s="173"/>
      <c r="I349" s="174">
        <f>ROUND(E349*H349,2)</f>
        <v>0</v>
      </c>
      <c r="J349" s="173"/>
      <c r="K349" s="174">
        <f>ROUND(E349*J349,2)</f>
        <v>0</v>
      </c>
      <c r="L349" s="174">
        <v>21</v>
      </c>
      <c r="M349" s="174">
        <f>G349*(1+L349/100)</f>
        <v>0</v>
      </c>
      <c r="N349" s="174">
        <v>6.5500000000000003E-2</v>
      </c>
      <c r="O349" s="174">
        <f>ROUND(E349*N349,2)</f>
        <v>0.16</v>
      </c>
      <c r="P349" s="174">
        <v>8.7000000000000008E-2</v>
      </c>
      <c r="Q349" s="174">
        <f>ROUND(E349*P349,2)</f>
        <v>0.21</v>
      </c>
      <c r="R349" s="174" t="s">
        <v>533</v>
      </c>
      <c r="S349" s="174" t="s">
        <v>164</v>
      </c>
      <c r="T349" s="175" t="s">
        <v>165</v>
      </c>
      <c r="U349" s="159">
        <v>1.3118500000000002</v>
      </c>
      <c r="V349" s="159">
        <f>ROUND(E349*U349,2)</f>
        <v>3.22</v>
      </c>
      <c r="W349" s="159"/>
      <c r="X349" s="150"/>
      <c r="Y349" s="150"/>
      <c r="Z349" s="150"/>
      <c r="AA349" s="150"/>
      <c r="AB349" s="150"/>
      <c r="AC349" s="150"/>
      <c r="AD349" s="150"/>
      <c r="AE349" s="150"/>
      <c r="AF349" s="150"/>
      <c r="AG349" s="150" t="s">
        <v>619</v>
      </c>
      <c r="AH349" s="150"/>
      <c r="AI349" s="150"/>
      <c r="AJ349" s="150"/>
      <c r="AK349" s="150"/>
      <c r="AL349" s="150"/>
      <c r="AM349" s="150"/>
      <c r="AN349" s="150"/>
      <c r="AO349" s="150"/>
      <c r="AP349" s="150"/>
      <c r="AQ349" s="150"/>
      <c r="AR349" s="150"/>
      <c r="AS349" s="150"/>
      <c r="AT349" s="150"/>
      <c r="AU349" s="150"/>
      <c r="AV349" s="150"/>
      <c r="AW349" s="150"/>
      <c r="AX349" s="150"/>
      <c r="AY349" s="150"/>
      <c r="AZ349" s="150"/>
      <c r="BA349" s="150"/>
      <c r="BB349" s="150"/>
      <c r="BC349" s="150"/>
      <c r="BD349" s="150"/>
      <c r="BE349" s="150"/>
      <c r="BF349" s="150"/>
      <c r="BG349" s="150"/>
      <c r="BH349" s="150"/>
    </row>
    <row r="350" spans="1:60" ht="22.5" outlineLevel="1" x14ac:dyDescent="0.2">
      <c r="A350" s="157"/>
      <c r="B350" s="158"/>
      <c r="C350" s="242" t="s">
        <v>620</v>
      </c>
      <c r="D350" s="243"/>
      <c r="E350" s="243"/>
      <c r="F350" s="243"/>
      <c r="G350" s="243"/>
      <c r="H350" s="159"/>
      <c r="I350" s="159"/>
      <c r="J350" s="159"/>
      <c r="K350" s="159"/>
      <c r="L350" s="159"/>
      <c r="M350" s="159"/>
      <c r="N350" s="159"/>
      <c r="O350" s="159"/>
      <c r="P350" s="159"/>
      <c r="Q350" s="159"/>
      <c r="R350" s="159"/>
      <c r="S350" s="159"/>
      <c r="T350" s="159"/>
      <c r="U350" s="159"/>
      <c r="V350" s="159"/>
      <c r="W350" s="159"/>
      <c r="X350" s="150"/>
      <c r="Y350" s="150"/>
      <c r="Z350" s="150"/>
      <c r="AA350" s="150"/>
      <c r="AB350" s="150"/>
      <c r="AC350" s="150"/>
      <c r="AD350" s="150"/>
      <c r="AE350" s="150"/>
      <c r="AF350" s="150"/>
      <c r="AG350" s="150" t="s">
        <v>167</v>
      </c>
      <c r="AH350" s="150"/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  <c r="BA350" s="183" t="str">
        <f>C350</f>
        <v>Vybourání dlažeb bez podkladního lože, s jakoukoliv výplní spár z dlaždic kameninových, cementových, teracových, čedičových nebo keramických tloušťky do 10 mm.</v>
      </c>
      <c r="BB350" s="150"/>
      <c r="BC350" s="150"/>
      <c r="BD350" s="150"/>
      <c r="BE350" s="150"/>
      <c r="BF350" s="150"/>
      <c r="BG350" s="150"/>
      <c r="BH350" s="150"/>
    </row>
    <row r="351" spans="1:60" outlineLevel="1" x14ac:dyDescent="0.2">
      <c r="A351" s="157"/>
      <c r="B351" s="158"/>
      <c r="C351" s="188" t="s">
        <v>600</v>
      </c>
      <c r="D351" s="160"/>
      <c r="E351" s="161">
        <v>2.4570000000000003</v>
      </c>
      <c r="F351" s="159"/>
      <c r="G351" s="159"/>
      <c r="H351" s="159"/>
      <c r="I351" s="159"/>
      <c r="J351" s="159"/>
      <c r="K351" s="159"/>
      <c r="L351" s="159"/>
      <c r="M351" s="159"/>
      <c r="N351" s="159"/>
      <c r="O351" s="159"/>
      <c r="P351" s="159"/>
      <c r="Q351" s="159"/>
      <c r="R351" s="159"/>
      <c r="S351" s="159"/>
      <c r="T351" s="159"/>
      <c r="U351" s="159"/>
      <c r="V351" s="159"/>
      <c r="W351" s="159"/>
      <c r="X351" s="150"/>
      <c r="Y351" s="150"/>
      <c r="Z351" s="150"/>
      <c r="AA351" s="150"/>
      <c r="AB351" s="150"/>
      <c r="AC351" s="150"/>
      <c r="AD351" s="150"/>
      <c r="AE351" s="150"/>
      <c r="AF351" s="150"/>
      <c r="AG351" s="150" t="s">
        <v>169</v>
      </c>
      <c r="AH351" s="150">
        <v>0</v>
      </c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  <c r="BA351" s="150"/>
      <c r="BB351" s="150"/>
      <c r="BC351" s="150"/>
      <c r="BD351" s="150"/>
      <c r="BE351" s="150"/>
      <c r="BF351" s="150"/>
      <c r="BG351" s="150"/>
      <c r="BH351" s="150"/>
    </row>
    <row r="352" spans="1:60" outlineLevel="1" x14ac:dyDescent="0.2">
      <c r="A352" s="169">
        <v>138</v>
      </c>
      <c r="B352" s="170" t="s">
        <v>542</v>
      </c>
      <c r="C352" s="187" t="s">
        <v>543</v>
      </c>
      <c r="D352" s="171" t="s">
        <v>241</v>
      </c>
      <c r="E352" s="172">
        <v>8</v>
      </c>
      <c r="F352" s="173"/>
      <c r="G352" s="174">
        <f>ROUND(E352*F352,2)</f>
        <v>0</v>
      </c>
      <c r="H352" s="173"/>
      <c r="I352" s="174">
        <f>ROUND(E352*H352,2)</f>
        <v>0</v>
      </c>
      <c r="J352" s="173"/>
      <c r="K352" s="174">
        <f>ROUND(E352*J352,2)</f>
        <v>0</v>
      </c>
      <c r="L352" s="174">
        <v>21</v>
      </c>
      <c r="M352" s="174">
        <f>G352*(1+L352/100)</f>
        <v>0</v>
      </c>
      <c r="N352" s="174">
        <v>0</v>
      </c>
      <c r="O352" s="174">
        <f>ROUND(E352*N352,2)</f>
        <v>0</v>
      </c>
      <c r="P352" s="174">
        <v>0</v>
      </c>
      <c r="Q352" s="174">
        <f>ROUND(E352*P352,2)</f>
        <v>0</v>
      </c>
      <c r="R352" s="174" t="s">
        <v>438</v>
      </c>
      <c r="S352" s="174" t="s">
        <v>164</v>
      </c>
      <c r="T352" s="175" t="s">
        <v>164</v>
      </c>
      <c r="U352" s="159">
        <v>1</v>
      </c>
      <c r="V352" s="159">
        <f>ROUND(E352*U352,2)</f>
        <v>8</v>
      </c>
      <c r="W352" s="159"/>
      <c r="X352" s="150"/>
      <c r="Y352" s="150"/>
      <c r="Z352" s="150"/>
      <c r="AA352" s="150"/>
      <c r="AB352" s="150"/>
      <c r="AC352" s="150"/>
      <c r="AD352" s="150"/>
      <c r="AE352" s="150"/>
      <c r="AF352" s="150"/>
      <c r="AG352" s="150" t="s">
        <v>439</v>
      </c>
      <c r="AH352" s="150"/>
      <c r="AI352" s="150"/>
      <c r="AJ352" s="150"/>
      <c r="AK352" s="150"/>
      <c r="AL352" s="150"/>
      <c r="AM352" s="150"/>
      <c r="AN352" s="150"/>
      <c r="AO352" s="150"/>
      <c r="AP352" s="150"/>
      <c r="AQ352" s="150"/>
      <c r="AR352" s="150"/>
      <c r="AS352" s="150"/>
      <c r="AT352" s="150"/>
      <c r="AU352" s="150"/>
      <c r="AV352" s="150"/>
      <c r="AW352" s="150"/>
      <c r="AX352" s="150"/>
      <c r="AY352" s="150"/>
      <c r="AZ352" s="150"/>
      <c r="BA352" s="150"/>
      <c r="BB352" s="150"/>
      <c r="BC352" s="150"/>
      <c r="BD352" s="150"/>
      <c r="BE352" s="150"/>
      <c r="BF352" s="150"/>
      <c r="BG352" s="150"/>
      <c r="BH352" s="150"/>
    </row>
    <row r="353" spans="1:60" outlineLevel="1" x14ac:dyDescent="0.2">
      <c r="A353" s="157"/>
      <c r="B353" s="158"/>
      <c r="C353" s="188" t="s">
        <v>544</v>
      </c>
      <c r="D353" s="160"/>
      <c r="E353" s="161">
        <v>8</v>
      </c>
      <c r="F353" s="159"/>
      <c r="G353" s="159"/>
      <c r="H353" s="159"/>
      <c r="I353" s="159"/>
      <c r="J353" s="159"/>
      <c r="K353" s="159"/>
      <c r="L353" s="159"/>
      <c r="M353" s="159"/>
      <c r="N353" s="159"/>
      <c r="O353" s="159"/>
      <c r="P353" s="159"/>
      <c r="Q353" s="159"/>
      <c r="R353" s="159"/>
      <c r="S353" s="159"/>
      <c r="T353" s="159"/>
      <c r="U353" s="159"/>
      <c r="V353" s="159"/>
      <c r="W353" s="159"/>
      <c r="X353" s="150"/>
      <c r="Y353" s="150"/>
      <c r="Z353" s="150"/>
      <c r="AA353" s="150"/>
      <c r="AB353" s="150"/>
      <c r="AC353" s="150"/>
      <c r="AD353" s="150"/>
      <c r="AE353" s="150"/>
      <c r="AF353" s="150"/>
      <c r="AG353" s="150" t="s">
        <v>169</v>
      </c>
      <c r="AH353" s="150">
        <v>0</v>
      </c>
      <c r="AI353" s="150"/>
      <c r="AJ353" s="150"/>
      <c r="AK353" s="150"/>
      <c r="AL353" s="150"/>
      <c r="AM353" s="150"/>
      <c r="AN353" s="150"/>
      <c r="AO353" s="150"/>
      <c r="AP353" s="150"/>
      <c r="AQ353" s="150"/>
      <c r="AR353" s="150"/>
      <c r="AS353" s="150"/>
      <c r="AT353" s="150"/>
      <c r="AU353" s="150"/>
      <c r="AV353" s="150"/>
      <c r="AW353" s="150"/>
      <c r="AX353" s="150"/>
      <c r="AY353" s="150"/>
      <c r="AZ353" s="150"/>
      <c r="BA353" s="150"/>
      <c r="BB353" s="150"/>
      <c r="BC353" s="150"/>
      <c r="BD353" s="150"/>
      <c r="BE353" s="150"/>
      <c r="BF353" s="150"/>
      <c r="BG353" s="150"/>
      <c r="BH353" s="150"/>
    </row>
    <row r="354" spans="1:60" ht="22.5" outlineLevel="1" x14ac:dyDescent="0.2">
      <c r="A354" s="169">
        <v>139</v>
      </c>
      <c r="B354" s="170" t="s">
        <v>621</v>
      </c>
      <c r="C354" s="187" t="s">
        <v>622</v>
      </c>
      <c r="D354" s="171" t="s">
        <v>314</v>
      </c>
      <c r="E354" s="172">
        <v>5.7960000000000003</v>
      </c>
      <c r="F354" s="173"/>
      <c r="G354" s="174">
        <f>ROUND(E354*F354,2)</f>
        <v>0</v>
      </c>
      <c r="H354" s="173"/>
      <c r="I354" s="174">
        <f>ROUND(E354*H354,2)</f>
        <v>0</v>
      </c>
      <c r="J354" s="173"/>
      <c r="K354" s="174">
        <f>ROUND(E354*J354,2)</f>
        <v>0</v>
      </c>
      <c r="L354" s="174">
        <v>21</v>
      </c>
      <c r="M354" s="174">
        <f>G354*(1+L354/100)</f>
        <v>0</v>
      </c>
      <c r="N354" s="174">
        <v>7.3000000000000007E-4</v>
      </c>
      <c r="O354" s="174">
        <f>ROUND(E354*N354,2)</f>
        <v>0</v>
      </c>
      <c r="P354" s="174">
        <v>0</v>
      </c>
      <c r="Q354" s="174">
        <f>ROUND(E354*P354,2)</f>
        <v>0</v>
      </c>
      <c r="R354" s="174" t="s">
        <v>198</v>
      </c>
      <c r="S354" s="174" t="s">
        <v>164</v>
      </c>
      <c r="T354" s="175" t="s">
        <v>155</v>
      </c>
      <c r="U354" s="159">
        <v>0</v>
      </c>
      <c r="V354" s="159">
        <f>ROUND(E354*U354,2)</f>
        <v>0</v>
      </c>
      <c r="W354" s="159"/>
      <c r="X354" s="150"/>
      <c r="Y354" s="150"/>
      <c r="Z354" s="150"/>
      <c r="AA354" s="150"/>
      <c r="AB354" s="150"/>
      <c r="AC354" s="150"/>
      <c r="AD354" s="150"/>
      <c r="AE354" s="150"/>
      <c r="AF354" s="150"/>
      <c r="AG354" s="150" t="s">
        <v>594</v>
      </c>
      <c r="AH354" s="150"/>
      <c r="AI354" s="150"/>
      <c r="AJ354" s="150"/>
      <c r="AK354" s="150"/>
      <c r="AL354" s="150"/>
      <c r="AM354" s="150"/>
      <c r="AN354" s="150"/>
      <c r="AO354" s="150"/>
      <c r="AP354" s="150"/>
      <c r="AQ354" s="150"/>
      <c r="AR354" s="150"/>
      <c r="AS354" s="150"/>
      <c r="AT354" s="150"/>
      <c r="AU354" s="150"/>
      <c r="AV354" s="150"/>
      <c r="AW354" s="150"/>
      <c r="AX354" s="150"/>
      <c r="AY354" s="150"/>
      <c r="AZ354" s="150"/>
      <c r="BA354" s="150"/>
      <c r="BB354" s="150"/>
      <c r="BC354" s="150"/>
      <c r="BD354" s="150"/>
      <c r="BE354" s="150"/>
      <c r="BF354" s="150"/>
      <c r="BG354" s="150"/>
      <c r="BH354" s="150"/>
    </row>
    <row r="355" spans="1:60" outlineLevel="1" x14ac:dyDescent="0.2">
      <c r="A355" s="157"/>
      <c r="B355" s="158"/>
      <c r="C355" s="188" t="s">
        <v>623</v>
      </c>
      <c r="D355" s="160"/>
      <c r="E355" s="161">
        <v>5.7960000000000003</v>
      </c>
      <c r="F355" s="159"/>
      <c r="G355" s="159"/>
      <c r="H355" s="159"/>
      <c r="I355" s="159"/>
      <c r="J355" s="159"/>
      <c r="K355" s="159"/>
      <c r="L355" s="159"/>
      <c r="M355" s="159"/>
      <c r="N355" s="159"/>
      <c r="O355" s="159"/>
      <c r="P355" s="159"/>
      <c r="Q355" s="159"/>
      <c r="R355" s="159"/>
      <c r="S355" s="159"/>
      <c r="T355" s="159"/>
      <c r="U355" s="159"/>
      <c r="V355" s="159"/>
      <c r="W355" s="159"/>
      <c r="X355" s="150"/>
      <c r="Y355" s="150"/>
      <c r="Z355" s="150"/>
      <c r="AA355" s="150"/>
      <c r="AB355" s="150"/>
      <c r="AC355" s="150"/>
      <c r="AD355" s="150"/>
      <c r="AE355" s="150"/>
      <c r="AF355" s="150"/>
      <c r="AG355" s="150" t="s">
        <v>169</v>
      </c>
      <c r="AH355" s="150">
        <v>0</v>
      </c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  <c r="AZ355" s="150"/>
      <c r="BA355" s="150"/>
      <c r="BB355" s="150"/>
      <c r="BC355" s="150"/>
      <c r="BD355" s="150"/>
      <c r="BE355" s="150"/>
      <c r="BF355" s="150"/>
      <c r="BG355" s="150"/>
      <c r="BH355" s="150"/>
    </row>
    <row r="356" spans="1:60" ht="22.5" outlineLevel="1" x14ac:dyDescent="0.2">
      <c r="A356" s="176">
        <v>140</v>
      </c>
      <c r="B356" s="177" t="s">
        <v>624</v>
      </c>
      <c r="C356" s="186" t="s">
        <v>625</v>
      </c>
      <c r="D356" s="178" t="s">
        <v>333</v>
      </c>
      <c r="E356" s="179">
        <v>14</v>
      </c>
      <c r="F356" s="180"/>
      <c r="G356" s="181">
        <f>ROUND(E356*F356,2)</f>
        <v>0</v>
      </c>
      <c r="H356" s="180"/>
      <c r="I356" s="181">
        <f>ROUND(E356*H356,2)</f>
        <v>0</v>
      </c>
      <c r="J356" s="180"/>
      <c r="K356" s="181">
        <f>ROUND(E356*J356,2)</f>
        <v>0</v>
      </c>
      <c r="L356" s="181">
        <v>21</v>
      </c>
      <c r="M356" s="181">
        <f>G356*(1+L356/100)</f>
        <v>0</v>
      </c>
      <c r="N356" s="181">
        <v>4.5000000000000004E-4</v>
      </c>
      <c r="O356" s="181">
        <f>ROUND(E356*N356,2)</f>
        <v>0.01</v>
      </c>
      <c r="P356" s="181">
        <v>0</v>
      </c>
      <c r="Q356" s="181">
        <f>ROUND(E356*P356,2)</f>
        <v>0</v>
      </c>
      <c r="R356" s="181" t="s">
        <v>198</v>
      </c>
      <c r="S356" s="181" t="s">
        <v>164</v>
      </c>
      <c r="T356" s="182" t="s">
        <v>165</v>
      </c>
      <c r="U356" s="159">
        <v>0</v>
      </c>
      <c r="V356" s="159">
        <f>ROUND(E356*U356,2)</f>
        <v>0</v>
      </c>
      <c r="W356" s="159"/>
      <c r="X356" s="150"/>
      <c r="Y356" s="150"/>
      <c r="Z356" s="150"/>
      <c r="AA356" s="150"/>
      <c r="AB356" s="150"/>
      <c r="AC356" s="150"/>
      <c r="AD356" s="150"/>
      <c r="AE356" s="150"/>
      <c r="AF356" s="150"/>
      <c r="AG356" s="150" t="s">
        <v>199</v>
      </c>
      <c r="AH356" s="150"/>
      <c r="AI356" s="150"/>
      <c r="AJ356" s="150"/>
      <c r="AK356" s="150"/>
      <c r="AL356" s="150"/>
      <c r="AM356" s="150"/>
      <c r="AN356" s="150"/>
      <c r="AO356" s="150"/>
      <c r="AP356" s="150"/>
      <c r="AQ356" s="150"/>
      <c r="AR356" s="150"/>
      <c r="AS356" s="150"/>
      <c r="AT356" s="150"/>
      <c r="AU356" s="150"/>
      <c r="AV356" s="150"/>
      <c r="AW356" s="150"/>
      <c r="AX356" s="150"/>
      <c r="AY356" s="150"/>
      <c r="AZ356" s="150"/>
      <c r="BA356" s="150"/>
      <c r="BB356" s="150"/>
      <c r="BC356" s="150"/>
      <c r="BD356" s="150"/>
      <c r="BE356" s="150"/>
      <c r="BF356" s="150"/>
      <c r="BG356" s="150"/>
      <c r="BH356" s="150"/>
    </row>
    <row r="357" spans="1:60" outlineLevel="1" x14ac:dyDescent="0.2">
      <c r="A357" s="169">
        <v>141</v>
      </c>
      <c r="B357" s="170" t="s">
        <v>626</v>
      </c>
      <c r="C357" s="187" t="s">
        <v>627</v>
      </c>
      <c r="D357" s="171" t="s">
        <v>197</v>
      </c>
      <c r="E357" s="172">
        <v>3.3520000000000001E-2</v>
      </c>
      <c r="F357" s="173"/>
      <c r="G357" s="174">
        <f>ROUND(E357*F357,2)</f>
        <v>0</v>
      </c>
      <c r="H357" s="173"/>
      <c r="I357" s="174">
        <f>ROUND(E357*H357,2)</f>
        <v>0</v>
      </c>
      <c r="J357" s="173"/>
      <c r="K357" s="174">
        <f>ROUND(E357*J357,2)</f>
        <v>0</v>
      </c>
      <c r="L357" s="174">
        <v>21</v>
      </c>
      <c r="M357" s="174">
        <f>G357*(1+L357/100)</f>
        <v>0</v>
      </c>
      <c r="N357" s="174">
        <v>0</v>
      </c>
      <c r="O357" s="174">
        <f>ROUND(E357*N357,2)</f>
        <v>0</v>
      </c>
      <c r="P357" s="174">
        <v>0</v>
      </c>
      <c r="Q357" s="174">
        <f>ROUND(E357*P357,2)</f>
        <v>0</v>
      </c>
      <c r="R357" s="174" t="s">
        <v>599</v>
      </c>
      <c r="S357" s="174" t="s">
        <v>164</v>
      </c>
      <c r="T357" s="175" t="s">
        <v>165</v>
      </c>
      <c r="U357" s="159">
        <v>1.2650000000000001</v>
      </c>
      <c r="V357" s="159">
        <f>ROUND(E357*U357,2)</f>
        <v>0.04</v>
      </c>
      <c r="W357" s="159"/>
      <c r="X357" s="150"/>
      <c r="Y357" s="150"/>
      <c r="Z357" s="150"/>
      <c r="AA357" s="150"/>
      <c r="AB357" s="150"/>
      <c r="AC357" s="150"/>
      <c r="AD357" s="150"/>
      <c r="AE357" s="150"/>
      <c r="AF357" s="150"/>
      <c r="AG357" s="150" t="s">
        <v>520</v>
      </c>
      <c r="AH357" s="150"/>
      <c r="AI357" s="150"/>
      <c r="AJ357" s="150"/>
      <c r="AK357" s="150"/>
      <c r="AL357" s="150"/>
      <c r="AM357" s="150"/>
      <c r="AN357" s="150"/>
      <c r="AO357" s="150"/>
      <c r="AP357" s="150"/>
      <c r="AQ357" s="150"/>
      <c r="AR357" s="150"/>
      <c r="AS357" s="150"/>
      <c r="AT357" s="150"/>
      <c r="AU357" s="150"/>
      <c r="AV357" s="150"/>
      <c r="AW357" s="150"/>
      <c r="AX357" s="150"/>
      <c r="AY357" s="150"/>
      <c r="AZ357" s="150"/>
      <c r="BA357" s="150"/>
      <c r="BB357" s="150"/>
      <c r="BC357" s="150"/>
      <c r="BD357" s="150"/>
      <c r="BE357" s="150"/>
      <c r="BF357" s="150"/>
      <c r="BG357" s="150"/>
      <c r="BH357" s="150"/>
    </row>
    <row r="358" spans="1:60" outlineLevel="1" x14ac:dyDescent="0.2">
      <c r="A358" s="157"/>
      <c r="B358" s="158"/>
      <c r="C358" s="242" t="s">
        <v>565</v>
      </c>
      <c r="D358" s="243"/>
      <c r="E358" s="243"/>
      <c r="F358" s="243"/>
      <c r="G358" s="243"/>
      <c r="H358" s="159"/>
      <c r="I358" s="159"/>
      <c r="J358" s="159"/>
      <c r="K358" s="159"/>
      <c r="L358" s="159"/>
      <c r="M358" s="159"/>
      <c r="N358" s="159"/>
      <c r="O358" s="159"/>
      <c r="P358" s="159"/>
      <c r="Q358" s="159"/>
      <c r="R358" s="159"/>
      <c r="S358" s="159"/>
      <c r="T358" s="159"/>
      <c r="U358" s="159"/>
      <c r="V358" s="159"/>
      <c r="W358" s="159"/>
      <c r="X358" s="150"/>
      <c r="Y358" s="150"/>
      <c r="Z358" s="150"/>
      <c r="AA358" s="150"/>
      <c r="AB358" s="150"/>
      <c r="AC358" s="150"/>
      <c r="AD358" s="150"/>
      <c r="AE358" s="150"/>
      <c r="AF358" s="150"/>
      <c r="AG358" s="150" t="s">
        <v>167</v>
      </c>
      <c r="AH358" s="150"/>
      <c r="AI358" s="150"/>
      <c r="AJ358" s="150"/>
      <c r="AK358" s="150"/>
      <c r="AL358" s="150"/>
      <c r="AM358" s="150"/>
      <c r="AN358" s="150"/>
      <c r="AO358" s="150"/>
      <c r="AP358" s="150"/>
      <c r="AQ358" s="150"/>
      <c r="AR358" s="150"/>
      <c r="AS358" s="150"/>
      <c r="AT358" s="150"/>
      <c r="AU358" s="150"/>
      <c r="AV358" s="150"/>
      <c r="AW358" s="150"/>
      <c r="AX358" s="150"/>
      <c r="AY358" s="150"/>
      <c r="AZ358" s="150"/>
      <c r="BA358" s="150"/>
      <c r="BB358" s="150"/>
      <c r="BC358" s="150"/>
      <c r="BD358" s="150"/>
      <c r="BE358" s="150"/>
      <c r="BF358" s="150"/>
      <c r="BG358" s="150"/>
      <c r="BH358" s="150"/>
    </row>
    <row r="359" spans="1:60" x14ac:dyDescent="0.2">
      <c r="A359" s="163" t="s">
        <v>149</v>
      </c>
      <c r="B359" s="164" t="s">
        <v>107</v>
      </c>
      <c r="C359" s="185" t="s">
        <v>108</v>
      </c>
      <c r="D359" s="165"/>
      <c r="E359" s="166"/>
      <c r="F359" s="167"/>
      <c r="G359" s="167">
        <f>SUMIF(AG360:AG361,"&lt;&gt;NOR",G360:G361)</f>
        <v>0</v>
      </c>
      <c r="H359" s="167"/>
      <c r="I359" s="167">
        <f>SUM(I360:I361)</f>
        <v>0</v>
      </c>
      <c r="J359" s="167"/>
      <c r="K359" s="167">
        <f>SUM(K360:K361)</f>
        <v>0</v>
      </c>
      <c r="L359" s="167"/>
      <c r="M359" s="167">
        <f>SUM(M360:M361)</f>
        <v>0</v>
      </c>
      <c r="N359" s="167"/>
      <c r="O359" s="167">
        <f>SUM(O360:O361)</f>
        <v>0.17</v>
      </c>
      <c r="P359" s="167"/>
      <c r="Q359" s="167">
        <f>SUM(Q360:Q361)</f>
        <v>0</v>
      </c>
      <c r="R359" s="167"/>
      <c r="S359" s="167"/>
      <c r="T359" s="168"/>
      <c r="U359" s="162"/>
      <c r="V359" s="162">
        <f>SUM(V360:V361)</f>
        <v>10.050000000000001</v>
      </c>
      <c r="W359" s="162"/>
      <c r="AG359" t="s">
        <v>150</v>
      </c>
    </row>
    <row r="360" spans="1:60" outlineLevel="1" x14ac:dyDescent="0.2">
      <c r="A360" s="169">
        <v>142</v>
      </c>
      <c r="B360" s="170" t="s">
        <v>628</v>
      </c>
      <c r="C360" s="187" t="s">
        <v>629</v>
      </c>
      <c r="D360" s="171" t="s">
        <v>203</v>
      </c>
      <c r="E360" s="172">
        <v>2.5350000000000001</v>
      </c>
      <c r="F360" s="173"/>
      <c r="G360" s="174">
        <f>ROUND(E360*F360,2)</f>
        <v>0</v>
      </c>
      <c r="H360" s="173"/>
      <c r="I360" s="174">
        <f>ROUND(E360*H360,2)</f>
        <v>0</v>
      </c>
      <c r="J360" s="173"/>
      <c r="K360" s="174">
        <f>ROUND(E360*J360,2)</f>
        <v>0</v>
      </c>
      <c r="L360" s="174">
        <v>21</v>
      </c>
      <c r="M360" s="174">
        <f>G360*(1+L360/100)</f>
        <v>0</v>
      </c>
      <c r="N360" s="174">
        <v>6.9000000000000006E-2</v>
      </c>
      <c r="O360" s="174">
        <f>ROUND(E360*N360,2)</f>
        <v>0.17</v>
      </c>
      <c r="P360" s="174">
        <v>0</v>
      </c>
      <c r="Q360" s="174">
        <f>ROUND(E360*P360,2)</f>
        <v>0</v>
      </c>
      <c r="R360" s="174" t="s">
        <v>615</v>
      </c>
      <c r="S360" s="174" t="s">
        <v>164</v>
      </c>
      <c r="T360" s="175" t="s">
        <v>165</v>
      </c>
      <c r="U360" s="159">
        <v>3.9635000000000002</v>
      </c>
      <c r="V360" s="159">
        <f>ROUND(E360*U360,2)</f>
        <v>10.050000000000001</v>
      </c>
      <c r="W360" s="159"/>
      <c r="X360" s="150"/>
      <c r="Y360" s="150"/>
      <c r="Z360" s="150"/>
      <c r="AA360" s="150"/>
      <c r="AB360" s="150"/>
      <c r="AC360" s="150"/>
      <c r="AD360" s="150"/>
      <c r="AE360" s="150"/>
      <c r="AF360" s="150"/>
      <c r="AG360" s="150" t="s">
        <v>189</v>
      </c>
      <c r="AH360" s="150"/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  <c r="AZ360" s="150"/>
      <c r="BA360" s="150"/>
      <c r="BB360" s="150"/>
      <c r="BC360" s="150"/>
      <c r="BD360" s="150"/>
      <c r="BE360" s="150"/>
      <c r="BF360" s="150"/>
      <c r="BG360" s="150"/>
      <c r="BH360" s="150"/>
    </row>
    <row r="361" spans="1:60" outlineLevel="1" x14ac:dyDescent="0.2">
      <c r="A361" s="157"/>
      <c r="B361" s="158"/>
      <c r="C361" s="188" t="s">
        <v>630</v>
      </c>
      <c r="D361" s="160"/>
      <c r="E361" s="161">
        <v>2.5350000000000001</v>
      </c>
      <c r="F361" s="159"/>
      <c r="G361" s="159"/>
      <c r="H361" s="159"/>
      <c r="I361" s="159"/>
      <c r="J361" s="159"/>
      <c r="K361" s="159"/>
      <c r="L361" s="159"/>
      <c r="M361" s="159"/>
      <c r="N361" s="159"/>
      <c r="O361" s="159"/>
      <c r="P361" s="159"/>
      <c r="Q361" s="159"/>
      <c r="R361" s="159"/>
      <c r="S361" s="159"/>
      <c r="T361" s="159"/>
      <c r="U361" s="159"/>
      <c r="V361" s="159"/>
      <c r="W361" s="159"/>
      <c r="X361" s="150"/>
      <c r="Y361" s="150"/>
      <c r="Z361" s="150"/>
      <c r="AA361" s="150"/>
      <c r="AB361" s="150"/>
      <c r="AC361" s="150"/>
      <c r="AD361" s="150"/>
      <c r="AE361" s="150"/>
      <c r="AF361" s="150"/>
      <c r="AG361" s="150" t="s">
        <v>169</v>
      </c>
      <c r="AH361" s="150">
        <v>0</v>
      </c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0"/>
      <c r="AU361" s="150"/>
      <c r="AV361" s="150"/>
      <c r="AW361" s="150"/>
      <c r="AX361" s="150"/>
      <c r="AY361" s="150"/>
      <c r="AZ361" s="150"/>
      <c r="BA361" s="150"/>
      <c r="BB361" s="150"/>
      <c r="BC361" s="150"/>
      <c r="BD361" s="150"/>
      <c r="BE361" s="150"/>
      <c r="BF361" s="150"/>
      <c r="BG361" s="150"/>
      <c r="BH361" s="150"/>
    </row>
    <row r="362" spans="1:60" x14ac:dyDescent="0.2">
      <c r="A362" s="163" t="s">
        <v>149</v>
      </c>
      <c r="B362" s="164" t="s">
        <v>109</v>
      </c>
      <c r="C362" s="185" t="s">
        <v>110</v>
      </c>
      <c r="D362" s="165"/>
      <c r="E362" s="166"/>
      <c r="F362" s="167"/>
      <c r="G362" s="167">
        <f>SUMIF(AG363:AG368,"&lt;&gt;NOR",G363:G368)</f>
        <v>0</v>
      </c>
      <c r="H362" s="167"/>
      <c r="I362" s="167">
        <f>SUM(I363:I368)</f>
        <v>0</v>
      </c>
      <c r="J362" s="167"/>
      <c r="K362" s="167">
        <f>SUM(K363:K368)</f>
        <v>0</v>
      </c>
      <c r="L362" s="167"/>
      <c r="M362" s="167">
        <f>SUM(M363:M368)</f>
        <v>0</v>
      </c>
      <c r="N362" s="167"/>
      <c r="O362" s="167">
        <f>SUM(O363:O368)</f>
        <v>0.01</v>
      </c>
      <c r="P362" s="167"/>
      <c r="Q362" s="167">
        <f>SUM(Q363:Q368)</f>
        <v>0</v>
      </c>
      <c r="R362" s="167"/>
      <c r="S362" s="167"/>
      <c r="T362" s="168"/>
      <c r="U362" s="162"/>
      <c r="V362" s="162">
        <f>SUM(V363:V368)</f>
        <v>1.71</v>
      </c>
      <c r="W362" s="162"/>
      <c r="AG362" t="s">
        <v>150</v>
      </c>
    </row>
    <row r="363" spans="1:60" ht="22.5" outlineLevel="1" x14ac:dyDescent="0.2">
      <c r="A363" s="169">
        <v>143</v>
      </c>
      <c r="B363" s="170" t="s">
        <v>631</v>
      </c>
      <c r="C363" s="187" t="s">
        <v>632</v>
      </c>
      <c r="D363" s="171" t="s">
        <v>203</v>
      </c>
      <c r="E363" s="172">
        <v>10.4192</v>
      </c>
      <c r="F363" s="173"/>
      <c r="G363" s="174">
        <f>ROUND(E363*F363,2)</f>
        <v>0</v>
      </c>
      <c r="H363" s="173"/>
      <c r="I363" s="174">
        <f>ROUND(E363*H363,2)</f>
        <v>0</v>
      </c>
      <c r="J363" s="173"/>
      <c r="K363" s="174">
        <f>ROUND(E363*J363,2)</f>
        <v>0</v>
      </c>
      <c r="L363" s="174">
        <v>21</v>
      </c>
      <c r="M363" s="174">
        <f>G363*(1+L363/100)</f>
        <v>0</v>
      </c>
      <c r="N363" s="174">
        <v>3.1000000000000005E-4</v>
      </c>
      <c r="O363" s="174">
        <f>ROUND(E363*N363,2)</f>
        <v>0</v>
      </c>
      <c r="P363" s="174">
        <v>0</v>
      </c>
      <c r="Q363" s="174">
        <f>ROUND(E363*P363,2)</f>
        <v>0</v>
      </c>
      <c r="R363" s="174" t="s">
        <v>633</v>
      </c>
      <c r="S363" s="174" t="s">
        <v>164</v>
      </c>
      <c r="T363" s="175" t="s">
        <v>165</v>
      </c>
      <c r="U363" s="159">
        <v>0.16400000000000001</v>
      </c>
      <c r="V363" s="159">
        <f>ROUND(E363*U363,2)</f>
        <v>1.71</v>
      </c>
      <c r="W363" s="159"/>
      <c r="X363" s="150"/>
      <c r="Y363" s="150"/>
      <c r="Z363" s="150"/>
      <c r="AA363" s="150"/>
      <c r="AB363" s="150"/>
      <c r="AC363" s="150"/>
      <c r="AD363" s="150"/>
      <c r="AE363" s="150"/>
      <c r="AF363" s="150"/>
      <c r="AG363" s="150" t="s">
        <v>189</v>
      </c>
      <c r="AH363" s="150"/>
      <c r="AI363" s="150"/>
      <c r="AJ363" s="150"/>
      <c r="AK363" s="150"/>
      <c r="AL363" s="150"/>
      <c r="AM363" s="150"/>
      <c r="AN363" s="150"/>
      <c r="AO363" s="150"/>
      <c r="AP363" s="150"/>
      <c r="AQ363" s="150"/>
      <c r="AR363" s="150"/>
      <c r="AS363" s="150"/>
      <c r="AT363" s="150"/>
      <c r="AU363" s="150"/>
      <c r="AV363" s="150"/>
      <c r="AW363" s="150"/>
      <c r="AX363" s="150"/>
      <c r="AY363" s="150"/>
      <c r="AZ363" s="150"/>
      <c r="BA363" s="150"/>
      <c r="BB363" s="150"/>
      <c r="BC363" s="150"/>
      <c r="BD363" s="150"/>
      <c r="BE363" s="150"/>
      <c r="BF363" s="150"/>
      <c r="BG363" s="150"/>
      <c r="BH363" s="150"/>
    </row>
    <row r="364" spans="1:60" outlineLevel="1" x14ac:dyDescent="0.2">
      <c r="A364" s="157"/>
      <c r="B364" s="158"/>
      <c r="C364" s="242" t="s">
        <v>634</v>
      </c>
      <c r="D364" s="243"/>
      <c r="E364" s="243"/>
      <c r="F364" s="243"/>
      <c r="G364" s="243"/>
      <c r="H364" s="159"/>
      <c r="I364" s="159"/>
      <c r="J364" s="159"/>
      <c r="K364" s="159"/>
      <c r="L364" s="159"/>
      <c r="M364" s="159"/>
      <c r="N364" s="159"/>
      <c r="O364" s="159"/>
      <c r="P364" s="159"/>
      <c r="Q364" s="159"/>
      <c r="R364" s="159"/>
      <c r="S364" s="159"/>
      <c r="T364" s="159"/>
      <c r="U364" s="159"/>
      <c r="V364" s="159"/>
      <c r="W364" s="159"/>
      <c r="X364" s="150"/>
      <c r="Y364" s="150"/>
      <c r="Z364" s="150"/>
      <c r="AA364" s="150"/>
      <c r="AB364" s="150"/>
      <c r="AC364" s="150"/>
      <c r="AD364" s="150"/>
      <c r="AE364" s="150"/>
      <c r="AF364" s="150"/>
      <c r="AG364" s="150" t="s">
        <v>167</v>
      </c>
      <c r="AH364" s="150"/>
      <c r="AI364" s="150"/>
      <c r="AJ364" s="150"/>
      <c r="AK364" s="150"/>
      <c r="AL364" s="150"/>
      <c r="AM364" s="150"/>
      <c r="AN364" s="150"/>
      <c r="AO364" s="150"/>
      <c r="AP364" s="150"/>
      <c r="AQ364" s="150"/>
      <c r="AR364" s="150"/>
      <c r="AS364" s="150"/>
      <c r="AT364" s="150"/>
      <c r="AU364" s="150"/>
      <c r="AV364" s="150"/>
      <c r="AW364" s="150"/>
      <c r="AX364" s="150"/>
      <c r="AY364" s="150"/>
      <c r="AZ364" s="150"/>
      <c r="BA364" s="150"/>
      <c r="BB364" s="150"/>
      <c r="BC364" s="150"/>
      <c r="BD364" s="150"/>
      <c r="BE364" s="150"/>
      <c r="BF364" s="150"/>
      <c r="BG364" s="150"/>
      <c r="BH364" s="150"/>
    </row>
    <row r="365" spans="1:60" outlineLevel="1" x14ac:dyDescent="0.2">
      <c r="A365" s="157"/>
      <c r="B365" s="158"/>
      <c r="C365" s="188" t="s">
        <v>635</v>
      </c>
      <c r="D365" s="160"/>
      <c r="E365" s="161">
        <v>10.4192</v>
      </c>
      <c r="F365" s="159"/>
      <c r="G365" s="159"/>
      <c r="H365" s="159"/>
      <c r="I365" s="159"/>
      <c r="J365" s="159"/>
      <c r="K365" s="159"/>
      <c r="L365" s="159"/>
      <c r="M365" s="159"/>
      <c r="N365" s="159"/>
      <c r="O365" s="159"/>
      <c r="P365" s="159"/>
      <c r="Q365" s="159"/>
      <c r="R365" s="159"/>
      <c r="S365" s="159"/>
      <c r="T365" s="159"/>
      <c r="U365" s="159"/>
      <c r="V365" s="159"/>
      <c r="W365" s="159"/>
      <c r="X365" s="150"/>
      <c r="Y365" s="150"/>
      <c r="Z365" s="150"/>
      <c r="AA365" s="150"/>
      <c r="AB365" s="150"/>
      <c r="AC365" s="150"/>
      <c r="AD365" s="150"/>
      <c r="AE365" s="150"/>
      <c r="AF365" s="150"/>
      <c r="AG365" s="150" t="s">
        <v>169</v>
      </c>
      <c r="AH365" s="150">
        <v>0</v>
      </c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  <c r="AZ365" s="150"/>
      <c r="BA365" s="150"/>
      <c r="BB365" s="150"/>
      <c r="BC365" s="150"/>
      <c r="BD365" s="150"/>
      <c r="BE365" s="150"/>
      <c r="BF365" s="150"/>
      <c r="BG365" s="150"/>
      <c r="BH365" s="150"/>
    </row>
    <row r="366" spans="1:60" ht="22.5" outlineLevel="1" x14ac:dyDescent="0.2">
      <c r="A366" s="169">
        <v>144</v>
      </c>
      <c r="B366" s="170" t="s">
        <v>636</v>
      </c>
      <c r="C366" s="187" t="s">
        <v>637</v>
      </c>
      <c r="D366" s="171" t="s">
        <v>203</v>
      </c>
      <c r="E366" s="172">
        <v>5.1316000000000006</v>
      </c>
      <c r="F366" s="173"/>
      <c r="G366" s="174">
        <f>ROUND(E366*F366,2)</f>
        <v>0</v>
      </c>
      <c r="H366" s="173"/>
      <c r="I366" s="174">
        <f>ROUND(E366*H366,2)</f>
        <v>0</v>
      </c>
      <c r="J366" s="173"/>
      <c r="K366" s="174">
        <f>ROUND(E366*J366,2)</f>
        <v>0</v>
      </c>
      <c r="L366" s="174">
        <v>21</v>
      </c>
      <c r="M366" s="174">
        <f>G366*(1+L366/100)</f>
        <v>0</v>
      </c>
      <c r="N366" s="174">
        <v>1.2000000000000001E-3</v>
      </c>
      <c r="O366" s="174">
        <f>ROUND(E366*N366,2)</f>
        <v>0.01</v>
      </c>
      <c r="P366" s="174">
        <v>0</v>
      </c>
      <c r="Q366" s="174">
        <f>ROUND(E366*P366,2)</f>
        <v>0</v>
      </c>
      <c r="R366" s="174"/>
      <c r="S366" s="174" t="s">
        <v>154</v>
      </c>
      <c r="T366" s="175" t="s">
        <v>155</v>
      </c>
      <c r="U366" s="159">
        <v>0</v>
      </c>
      <c r="V366" s="159">
        <f>ROUND(E366*U366,2)</f>
        <v>0</v>
      </c>
      <c r="W366" s="159"/>
      <c r="X366" s="150"/>
      <c r="Y366" s="150"/>
      <c r="Z366" s="150"/>
      <c r="AA366" s="150"/>
      <c r="AB366" s="150"/>
      <c r="AC366" s="150"/>
      <c r="AD366" s="150"/>
      <c r="AE366" s="150"/>
      <c r="AF366" s="150"/>
      <c r="AG366" s="150" t="s">
        <v>530</v>
      </c>
      <c r="AH366" s="150"/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  <c r="AZ366" s="150"/>
      <c r="BA366" s="150"/>
      <c r="BB366" s="150"/>
      <c r="BC366" s="150"/>
      <c r="BD366" s="150"/>
      <c r="BE366" s="150"/>
      <c r="BF366" s="150"/>
      <c r="BG366" s="150"/>
      <c r="BH366" s="150"/>
    </row>
    <row r="367" spans="1:60" outlineLevel="1" x14ac:dyDescent="0.2">
      <c r="A367" s="157"/>
      <c r="B367" s="158"/>
      <c r="C367" s="188" t="s">
        <v>638</v>
      </c>
      <c r="D367" s="160"/>
      <c r="E367" s="161">
        <v>3.9376000000000002</v>
      </c>
      <c r="F367" s="159"/>
      <c r="G367" s="159"/>
      <c r="H367" s="159"/>
      <c r="I367" s="159"/>
      <c r="J367" s="159"/>
      <c r="K367" s="159"/>
      <c r="L367" s="159"/>
      <c r="M367" s="159"/>
      <c r="N367" s="159"/>
      <c r="O367" s="159"/>
      <c r="P367" s="159"/>
      <c r="Q367" s="159"/>
      <c r="R367" s="159"/>
      <c r="S367" s="159"/>
      <c r="T367" s="159"/>
      <c r="U367" s="159"/>
      <c r="V367" s="159"/>
      <c r="W367" s="159"/>
      <c r="X367" s="150"/>
      <c r="Y367" s="150"/>
      <c r="Z367" s="150"/>
      <c r="AA367" s="150"/>
      <c r="AB367" s="150"/>
      <c r="AC367" s="150"/>
      <c r="AD367" s="150"/>
      <c r="AE367" s="150"/>
      <c r="AF367" s="150"/>
      <c r="AG367" s="150" t="s">
        <v>169</v>
      </c>
      <c r="AH367" s="150">
        <v>0</v>
      </c>
      <c r="AI367" s="150"/>
      <c r="AJ367" s="150"/>
      <c r="AK367" s="150"/>
      <c r="AL367" s="150"/>
      <c r="AM367" s="150"/>
      <c r="AN367" s="150"/>
      <c r="AO367" s="150"/>
      <c r="AP367" s="150"/>
      <c r="AQ367" s="150"/>
      <c r="AR367" s="150"/>
      <c r="AS367" s="150"/>
      <c r="AT367" s="150"/>
      <c r="AU367" s="150"/>
      <c r="AV367" s="150"/>
      <c r="AW367" s="150"/>
      <c r="AX367" s="150"/>
      <c r="AY367" s="150"/>
      <c r="AZ367" s="150"/>
      <c r="BA367" s="150"/>
      <c r="BB367" s="150"/>
      <c r="BC367" s="150"/>
      <c r="BD367" s="150"/>
      <c r="BE367" s="150"/>
      <c r="BF367" s="150"/>
      <c r="BG367" s="150"/>
      <c r="BH367" s="150"/>
    </row>
    <row r="368" spans="1:60" outlineLevel="1" x14ac:dyDescent="0.2">
      <c r="A368" s="157"/>
      <c r="B368" s="158"/>
      <c r="C368" s="188" t="s">
        <v>639</v>
      </c>
      <c r="D368" s="160"/>
      <c r="E368" s="161">
        <v>1.1940000000000002</v>
      </c>
      <c r="F368" s="159"/>
      <c r="G368" s="159"/>
      <c r="H368" s="159"/>
      <c r="I368" s="159"/>
      <c r="J368" s="159"/>
      <c r="K368" s="159"/>
      <c r="L368" s="159"/>
      <c r="M368" s="159"/>
      <c r="N368" s="159"/>
      <c r="O368" s="159"/>
      <c r="P368" s="159"/>
      <c r="Q368" s="159"/>
      <c r="R368" s="159"/>
      <c r="S368" s="159"/>
      <c r="T368" s="159"/>
      <c r="U368" s="159"/>
      <c r="V368" s="159"/>
      <c r="W368" s="159"/>
      <c r="X368" s="150"/>
      <c r="Y368" s="150"/>
      <c r="Z368" s="150"/>
      <c r="AA368" s="150"/>
      <c r="AB368" s="150"/>
      <c r="AC368" s="150"/>
      <c r="AD368" s="150"/>
      <c r="AE368" s="150"/>
      <c r="AF368" s="150"/>
      <c r="AG368" s="150" t="s">
        <v>169</v>
      </c>
      <c r="AH368" s="150">
        <v>0</v>
      </c>
      <c r="AI368" s="150"/>
      <c r="AJ368" s="150"/>
      <c r="AK368" s="150"/>
      <c r="AL368" s="150"/>
      <c r="AM368" s="150"/>
      <c r="AN368" s="150"/>
      <c r="AO368" s="150"/>
      <c r="AP368" s="150"/>
      <c r="AQ368" s="150"/>
      <c r="AR368" s="150"/>
      <c r="AS368" s="150"/>
      <c r="AT368" s="150"/>
      <c r="AU368" s="150"/>
      <c r="AV368" s="150"/>
      <c r="AW368" s="150"/>
      <c r="AX368" s="150"/>
      <c r="AY368" s="150"/>
      <c r="AZ368" s="150"/>
      <c r="BA368" s="150"/>
      <c r="BB368" s="150"/>
      <c r="BC368" s="150"/>
      <c r="BD368" s="150"/>
      <c r="BE368" s="150"/>
      <c r="BF368" s="150"/>
      <c r="BG368" s="150"/>
      <c r="BH368" s="150"/>
    </row>
    <row r="369" spans="1:60" x14ac:dyDescent="0.2">
      <c r="A369" s="163" t="s">
        <v>149</v>
      </c>
      <c r="B369" s="164" t="s">
        <v>111</v>
      </c>
      <c r="C369" s="185" t="s">
        <v>112</v>
      </c>
      <c r="D369" s="165"/>
      <c r="E369" s="166"/>
      <c r="F369" s="167"/>
      <c r="G369" s="167">
        <f>SUMIF(AG370:AG374,"&lt;&gt;NOR",G370:G374)</f>
        <v>0</v>
      </c>
      <c r="H369" s="167"/>
      <c r="I369" s="167">
        <f>SUM(I370:I374)</f>
        <v>0</v>
      </c>
      <c r="J369" s="167"/>
      <c r="K369" s="167">
        <f>SUM(K370:K374)</f>
        <v>0</v>
      </c>
      <c r="L369" s="167"/>
      <c r="M369" s="167">
        <f>SUM(M370:M374)</f>
        <v>0</v>
      </c>
      <c r="N369" s="167"/>
      <c r="O369" s="167">
        <f>SUM(O370:O374)</f>
        <v>0.01</v>
      </c>
      <c r="P369" s="167"/>
      <c r="Q369" s="167">
        <f>SUM(Q370:Q374)</f>
        <v>0</v>
      </c>
      <c r="R369" s="167"/>
      <c r="S369" s="167"/>
      <c r="T369" s="168"/>
      <c r="U369" s="162"/>
      <c r="V369" s="162">
        <f>SUM(V370:V374)</f>
        <v>7.2399999999999993</v>
      </c>
      <c r="W369" s="162"/>
      <c r="AG369" t="s">
        <v>150</v>
      </c>
    </row>
    <row r="370" spans="1:60" outlineLevel="1" x14ac:dyDescent="0.2">
      <c r="A370" s="169">
        <v>145</v>
      </c>
      <c r="B370" s="170" t="s">
        <v>640</v>
      </c>
      <c r="C370" s="187" t="s">
        <v>641</v>
      </c>
      <c r="D370" s="171" t="s">
        <v>203</v>
      </c>
      <c r="E370" s="172">
        <v>53.895000000000003</v>
      </c>
      <c r="F370" s="173"/>
      <c r="G370" s="174">
        <f>ROUND(E370*F370,2)</f>
        <v>0</v>
      </c>
      <c r="H370" s="173"/>
      <c r="I370" s="174">
        <f>ROUND(E370*H370,2)</f>
        <v>0</v>
      </c>
      <c r="J370" s="173"/>
      <c r="K370" s="174">
        <f>ROUND(E370*J370,2)</f>
        <v>0</v>
      </c>
      <c r="L370" s="174">
        <v>21</v>
      </c>
      <c r="M370" s="174">
        <f>G370*(1+L370/100)</f>
        <v>0</v>
      </c>
      <c r="N370" s="174">
        <v>7.0000000000000007E-5</v>
      </c>
      <c r="O370" s="174">
        <f>ROUND(E370*N370,2)</f>
        <v>0</v>
      </c>
      <c r="P370" s="174">
        <v>0</v>
      </c>
      <c r="Q370" s="174">
        <f>ROUND(E370*P370,2)</f>
        <v>0</v>
      </c>
      <c r="R370" s="174" t="s">
        <v>642</v>
      </c>
      <c r="S370" s="174" t="s">
        <v>164</v>
      </c>
      <c r="T370" s="175" t="s">
        <v>165</v>
      </c>
      <c r="U370" s="159">
        <v>3.2480000000000002E-2</v>
      </c>
      <c r="V370" s="159">
        <f>ROUND(E370*U370,2)</f>
        <v>1.75</v>
      </c>
      <c r="W370" s="159"/>
      <c r="X370" s="150"/>
      <c r="Y370" s="150"/>
      <c r="Z370" s="150"/>
      <c r="AA370" s="150"/>
      <c r="AB370" s="150"/>
      <c r="AC370" s="150"/>
      <c r="AD370" s="150"/>
      <c r="AE370" s="150"/>
      <c r="AF370" s="150"/>
      <c r="AG370" s="150" t="s">
        <v>530</v>
      </c>
      <c r="AH370" s="150"/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  <c r="AZ370" s="150"/>
      <c r="BA370" s="150"/>
      <c r="BB370" s="150"/>
      <c r="BC370" s="150"/>
      <c r="BD370" s="150"/>
      <c r="BE370" s="150"/>
      <c r="BF370" s="150"/>
      <c r="BG370" s="150"/>
      <c r="BH370" s="150"/>
    </row>
    <row r="371" spans="1:60" outlineLevel="1" x14ac:dyDescent="0.2">
      <c r="A371" s="157"/>
      <c r="B371" s="158"/>
      <c r="C371" s="188" t="s">
        <v>643</v>
      </c>
      <c r="D371" s="160"/>
      <c r="E371" s="161">
        <v>50</v>
      </c>
      <c r="F371" s="159"/>
      <c r="G371" s="159"/>
      <c r="H371" s="159"/>
      <c r="I371" s="159"/>
      <c r="J371" s="159"/>
      <c r="K371" s="159"/>
      <c r="L371" s="159"/>
      <c r="M371" s="159"/>
      <c r="N371" s="159"/>
      <c r="O371" s="159"/>
      <c r="P371" s="159"/>
      <c r="Q371" s="159"/>
      <c r="R371" s="159"/>
      <c r="S371" s="159"/>
      <c r="T371" s="159"/>
      <c r="U371" s="159"/>
      <c r="V371" s="159"/>
      <c r="W371" s="159"/>
      <c r="X371" s="150"/>
      <c r="Y371" s="150"/>
      <c r="Z371" s="150"/>
      <c r="AA371" s="150"/>
      <c r="AB371" s="150"/>
      <c r="AC371" s="150"/>
      <c r="AD371" s="150"/>
      <c r="AE371" s="150"/>
      <c r="AF371" s="150"/>
      <c r="AG371" s="150" t="s">
        <v>169</v>
      </c>
      <c r="AH371" s="150">
        <v>0</v>
      </c>
      <c r="AI371" s="150"/>
      <c r="AJ371" s="150"/>
      <c r="AK371" s="150"/>
      <c r="AL371" s="150"/>
      <c r="AM371" s="150"/>
      <c r="AN371" s="150"/>
      <c r="AO371" s="150"/>
      <c r="AP371" s="150"/>
      <c r="AQ371" s="150"/>
      <c r="AR371" s="150"/>
      <c r="AS371" s="150"/>
      <c r="AT371" s="150"/>
      <c r="AU371" s="150"/>
      <c r="AV371" s="150"/>
      <c r="AW371" s="150"/>
      <c r="AX371" s="150"/>
      <c r="AY371" s="150"/>
      <c r="AZ371" s="150"/>
      <c r="BA371" s="150"/>
      <c r="BB371" s="150"/>
      <c r="BC371" s="150"/>
      <c r="BD371" s="150"/>
      <c r="BE371" s="150"/>
      <c r="BF371" s="150"/>
      <c r="BG371" s="150"/>
      <c r="BH371" s="150"/>
    </row>
    <row r="372" spans="1:60" outlineLevel="1" x14ac:dyDescent="0.2">
      <c r="A372" s="157"/>
      <c r="B372" s="158"/>
      <c r="C372" s="188" t="s">
        <v>644</v>
      </c>
      <c r="D372" s="160"/>
      <c r="E372" s="161">
        <v>3.895</v>
      </c>
      <c r="F372" s="159"/>
      <c r="G372" s="159"/>
      <c r="H372" s="159"/>
      <c r="I372" s="159"/>
      <c r="J372" s="159"/>
      <c r="K372" s="159"/>
      <c r="L372" s="159"/>
      <c r="M372" s="159"/>
      <c r="N372" s="159"/>
      <c r="O372" s="159"/>
      <c r="P372" s="159"/>
      <c r="Q372" s="159"/>
      <c r="R372" s="159"/>
      <c r="S372" s="159"/>
      <c r="T372" s="159"/>
      <c r="U372" s="159"/>
      <c r="V372" s="159"/>
      <c r="W372" s="159"/>
      <c r="X372" s="150"/>
      <c r="Y372" s="150"/>
      <c r="Z372" s="150"/>
      <c r="AA372" s="150"/>
      <c r="AB372" s="150"/>
      <c r="AC372" s="150"/>
      <c r="AD372" s="150"/>
      <c r="AE372" s="150"/>
      <c r="AF372" s="150"/>
      <c r="AG372" s="150" t="s">
        <v>169</v>
      </c>
      <c r="AH372" s="150">
        <v>0</v>
      </c>
      <c r="AI372" s="150"/>
      <c r="AJ372" s="150"/>
      <c r="AK372" s="150"/>
      <c r="AL372" s="150"/>
      <c r="AM372" s="150"/>
      <c r="AN372" s="150"/>
      <c r="AO372" s="150"/>
      <c r="AP372" s="150"/>
      <c r="AQ372" s="150"/>
      <c r="AR372" s="150"/>
      <c r="AS372" s="150"/>
      <c r="AT372" s="150"/>
      <c r="AU372" s="150"/>
      <c r="AV372" s="150"/>
      <c r="AW372" s="150"/>
      <c r="AX372" s="150"/>
      <c r="AY372" s="150"/>
      <c r="AZ372" s="150"/>
      <c r="BA372" s="150"/>
      <c r="BB372" s="150"/>
      <c r="BC372" s="150"/>
      <c r="BD372" s="150"/>
      <c r="BE372" s="150"/>
      <c r="BF372" s="150"/>
      <c r="BG372" s="150"/>
      <c r="BH372" s="150"/>
    </row>
    <row r="373" spans="1:60" outlineLevel="1" x14ac:dyDescent="0.2">
      <c r="A373" s="176">
        <v>146</v>
      </c>
      <c r="B373" s="177" t="s">
        <v>645</v>
      </c>
      <c r="C373" s="186" t="s">
        <v>646</v>
      </c>
      <c r="D373" s="178" t="s">
        <v>203</v>
      </c>
      <c r="E373" s="179">
        <v>50</v>
      </c>
      <c r="F373" s="180"/>
      <c r="G373" s="181">
        <f>ROUND(E373*F373,2)</f>
        <v>0</v>
      </c>
      <c r="H373" s="180"/>
      <c r="I373" s="181">
        <f>ROUND(E373*H373,2)</f>
        <v>0</v>
      </c>
      <c r="J373" s="180"/>
      <c r="K373" s="181">
        <f>ROUND(E373*J373,2)</f>
        <v>0</v>
      </c>
      <c r="L373" s="181">
        <v>21</v>
      </c>
      <c r="M373" s="181">
        <f>G373*(1+L373/100)</f>
        <v>0</v>
      </c>
      <c r="N373" s="181">
        <v>1.4000000000000001E-4</v>
      </c>
      <c r="O373" s="181">
        <f>ROUND(E373*N373,2)</f>
        <v>0.01</v>
      </c>
      <c r="P373" s="181">
        <v>0</v>
      </c>
      <c r="Q373" s="181">
        <f>ROUND(E373*P373,2)</f>
        <v>0</v>
      </c>
      <c r="R373" s="181" t="s">
        <v>642</v>
      </c>
      <c r="S373" s="181" t="s">
        <v>164</v>
      </c>
      <c r="T373" s="182" t="s">
        <v>165</v>
      </c>
      <c r="U373" s="159">
        <v>0.10191</v>
      </c>
      <c r="V373" s="159">
        <f>ROUND(E373*U373,2)</f>
        <v>5.0999999999999996</v>
      </c>
      <c r="W373" s="159"/>
      <c r="X373" s="150"/>
      <c r="Y373" s="150"/>
      <c r="Z373" s="150"/>
      <c r="AA373" s="150"/>
      <c r="AB373" s="150"/>
      <c r="AC373" s="150"/>
      <c r="AD373" s="150"/>
      <c r="AE373" s="150"/>
      <c r="AF373" s="150"/>
      <c r="AG373" s="150" t="s">
        <v>530</v>
      </c>
      <c r="AH373" s="150"/>
      <c r="AI373" s="150"/>
      <c r="AJ373" s="150"/>
      <c r="AK373" s="150"/>
      <c r="AL373" s="150"/>
      <c r="AM373" s="150"/>
      <c r="AN373" s="150"/>
      <c r="AO373" s="150"/>
      <c r="AP373" s="150"/>
      <c r="AQ373" s="150"/>
      <c r="AR373" s="150"/>
      <c r="AS373" s="150"/>
      <c r="AT373" s="150"/>
      <c r="AU373" s="150"/>
      <c r="AV373" s="150"/>
      <c r="AW373" s="150"/>
      <c r="AX373" s="150"/>
      <c r="AY373" s="150"/>
      <c r="AZ373" s="150"/>
      <c r="BA373" s="150"/>
      <c r="BB373" s="150"/>
      <c r="BC373" s="150"/>
      <c r="BD373" s="150"/>
      <c r="BE373" s="150"/>
      <c r="BF373" s="150"/>
      <c r="BG373" s="150"/>
      <c r="BH373" s="150"/>
    </row>
    <row r="374" spans="1:60" ht="22.5" outlineLevel="1" x14ac:dyDescent="0.2">
      <c r="A374" s="176">
        <v>147</v>
      </c>
      <c r="B374" s="177" t="s">
        <v>647</v>
      </c>
      <c r="C374" s="186" t="s">
        <v>648</v>
      </c>
      <c r="D374" s="178" t="s">
        <v>203</v>
      </c>
      <c r="E374" s="179">
        <v>3.895</v>
      </c>
      <c r="F374" s="180"/>
      <c r="G374" s="181">
        <f>ROUND(E374*F374,2)</f>
        <v>0</v>
      </c>
      <c r="H374" s="180"/>
      <c r="I374" s="181">
        <f>ROUND(E374*H374,2)</f>
        <v>0</v>
      </c>
      <c r="J374" s="180"/>
      <c r="K374" s="181">
        <f>ROUND(E374*J374,2)</f>
        <v>0</v>
      </c>
      <c r="L374" s="181">
        <v>21</v>
      </c>
      <c r="M374" s="181">
        <f>G374*(1+L374/100)</f>
        <v>0</v>
      </c>
      <c r="N374" s="181">
        <v>2.5000000000000001E-4</v>
      </c>
      <c r="O374" s="181">
        <f>ROUND(E374*N374,2)</f>
        <v>0</v>
      </c>
      <c r="P374" s="181">
        <v>0</v>
      </c>
      <c r="Q374" s="181">
        <f>ROUND(E374*P374,2)</f>
        <v>0</v>
      </c>
      <c r="R374" s="181" t="s">
        <v>642</v>
      </c>
      <c r="S374" s="181" t="s">
        <v>164</v>
      </c>
      <c r="T374" s="182" t="s">
        <v>165</v>
      </c>
      <c r="U374" s="159">
        <v>0.10073</v>
      </c>
      <c r="V374" s="159">
        <f>ROUND(E374*U374,2)</f>
        <v>0.39</v>
      </c>
      <c r="W374" s="159"/>
      <c r="X374" s="150"/>
      <c r="Y374" s="150"/>
      <c r="Z374" s="150"/>
      <c r="AA374" s="150"/>
      <c r="AB374" s="150"/>
      <c r="AC374" s="150"/>
      <c r="AD374" s="150"/>
      <c r="AE374" s="150"/>
      <c r="AF374" s="150"/>
      <c r="AG374" s="150" t="s">
        <v>189</v>
      </c>
      <c r="AH374" s="150"/>
      <c r="AI374" s="150"/>
      <c r="AJ374" s="150"/>
      <c r="AK374" s="150"/>
      <c r="AL374" s="150"/>
      <c r="AM374" s="150"/>
      <c r="AN374" s="150"/>
      <c r="AO374" s="150"/>
      <c r="AP374" s="150"/>
      <c r="AQ374" s="150"/>
      <c r="AR374" s="150"/>
      <c r="AS374" s="150"/>
      <c r="AT374" s="150"/>
      <c r="AU374" s="150"/>
      <c r="AV374" s="150"/>
      <c r="AW374" s="150"/>
      <c r="AX374" s="150"/>
      <c r="AY374" s="150"/>
      <c r="AZ374" s="150"/>
      <c r="BA374" s="150"/>
      <c r="BB374" s="150"/>
      <c r="BC374" s="150"/>
      <c r="BD374" s="150"/>
      <c r="BE374" s="150"/>
      <c r="BF374" s="150"/>
      <c r="BG374" s="150"/>
      <c r="BH374" s="150"/>
    </row>
    <row r="375" spans="1:60" x14ac:dyDescent="0.2">
      <c r="A375" s="163" t="s">
        <v>149</v>
      </c>
      <c r="B375" s="164" t="s">
        <v>113</v>
      </c>
      <c r="C375" s="185" t="s">
        <v>114</v>
      </c>
      <c r="D375" s="165"/>
      <c r="E375" s="166"/>
      <c r="F375" s="167"/>
      <c r="G375" s="167">
        <f>SUMIF(AG376:AG379,"&lt;&gt;NOR",G376:G379)</f>
        <v>0</v>
      </c>
      <c r="H375" s="167"/>
      <c r="I375" s="167">
        <f>SUM(I376:I379)</f>
        <v>0</v>
      </c>
      <c r="J375" s="167"/>
      <c r="K375" s="167">
        <f>SUM(K376:K379)</f>
        <v>0</v>
      </c>
      <c r="L375" s="167"/>
      <c r="M375" s="167">
        <f>SUM(M376:M379)</f>
        <v>0</v>
      </c>
      <c r="N375" s="167"/>
      <c r="O375" s="167">
        <f>SUM(O376:O379)</f>
        <v>0</v>
      </c>
      <c r="P375" s="167"/>
      <c r="Q375" s="167">
        <f>SUM(Q376:Q379)</f>
        <v>0</v>
      </c>
      <c r="R375" s="167"/>
      <c r="S375" s="167"/>
      <c r="T375" s="168"/>
      <c r="U375" s="162"/>
      <c r="V375" s="162">
        <f>SUM(V376:V379)</f>
        <v>0</v>
      </c>
      <c r="W375" s="162"/>
      <c r="AG375" t="s">
        <v>150</v>
      </c>
    </row>
    <row r="376" spans="1:60" outlineLevel="1" x14ac:dyDescent="0.2">
      <c r="A376" s="176">
        <v>148</v>
      </c>
      <c r="B376" s="177" t="s">
        <v>649</v>
      </c>
      <c r="C376" s="186" t="s">
        <v>650</v>
      </c>
      <c r="D376" s="178" t="s">
        <v>651</v>
      </c>
      <c r="E376" s="179">
        <v>1</v>
      </c>
      <c r="F376" s="180"/>
      <c r="G376" s="181">
        <f>ROUND(E376*F376,2)</f>
        <v>0</v>
      </c>
      <c r="H376" s="180"/>
      <c r="I376" s="181">
        <f>ROUND(E376*H376,2)</f>
        <v>0</v>
      </c>
      <c r="J376" s="180"/>
      <c r="K376" s="181">
        <f>ROUND(E376*J376,2)</f>
        <v>0</v>
      </c>
      <c r="L376" s="181">
        <v>21</v>
      </c>
      <c r="M376" s="181">
        <f>G376*(1+L376/100)</f>
        <v>0</v>
      </c>
      <c r="N376" s="181">
        <v>0</v>
      </c>
      <c r="O376" s="181">
        <f>ROUND(E376*N376,2)</f>
        <v>0</v>
      </c>
      <c r="P376" s="181">
        <v>0</v>
      </c>
      <c r="Q376" s="181">
        <f>ROUND(E376*P376,2)</f>
        <v>0</v>
      </c>
      <c r="R376" s="181"/>
      <c r="S376" s="181" t="s">
        <v>154</v>
      </c>
      <c r="T376" s="182" t="s">
        <v>155</v>
      </c>
      <c r="U376" s="159">
        <v>0</v>
      </c>
      <c r="V376" s="159">
        <f>ROUND(E376*U376,2)</f>
        <v>0</v>
      </c>
      <c r="W376" s="159"/>
      <c r="X376" s="150"/>
      <c r="Y376" s="150"/>
      <c r="Z376" s="150"/>
      <c r="AA376" s="150"/>
      <c r="AB376" s="150"/>
      <c r="AC376" s="150"/>
      <c r="AD376" s="150"/>
      <c r="AE376" s="150"/>
      <c r="AF376" s="150"/>
      <c r="AG376" s="150" t="s">
        <v>159</v>
      </c>
      <c r="AH376" s="150"/>
      <c r="AI376" s="150"/>
      <c r="AJ376" s="150"/>
      <c r="AK376" s="150"/>
      <c r="AL376" s="150"/>
      <c r="AM376" s="150"/>
      <c r="AN376" s="150"/>
      <c r="AO376" s="150"/>
      <c r="AP376" s="150"/>
      <c r="AQ376" s="150"/>
      <c r="AR376" s="150"/>
      <c r="AS376" s="150"/>
      <c r="AT376" s="150"/>
      <c r="AU376" s="150"/>
      <c r="AV376" s="150"/>
      <c r="AW376" s="150"/>
      <c r="AX376" s="150"/>
      <c r="AY376" s="150"/>
      <c r="AZ376" s="150"/>
      <c r="BA376" s="150"/>
      <c r="BB376" s="150"/>
      <c r="BC376" s="150"/>
      <c r="BD376" s="150"/>
      <c r="BE376" s="150"/>
      <c r="BF376" s="150"/>
      <c r="BG376" s="150"/>
      <c r="BH376" s="150"/>
    </row>
    <row r="377" spans="1:60" outlineLevel="1" x14ac:dyDescent="0.2">
      <c r="A377" s="176">
        <v>149</v>
      </c>
      <c r="B377" s="177" t="s">
        <v>652</v>
      </c>
      <c r="C377" s="186" t="s">
        <v>653</v>
      </c>
      <c r="D377" s="178" t="s">
        <v>651</v>
      </c>
      <c r="E377" s="179">
        <v>1</v>
      </c>
      <c r="F377" s="180"/>
      <c r="G377" s="181">
        <f>ROUND(E377*F377,2)</f>
        <v>0</v>
      </c>
      <c r="H377" s="180"/>
      <c r="I377" s="181">
        <f>ROUND(E377*H377,2)</f>
        <v>0</v>
      </c>
      <c r="J377" s="180"/>
      <c r="K377" s="181">
        <f>ROUND(E377*J377,2)</f>
        <v>0</v>
      </c>
      <c r="L377" s="181">
        <v>21</v>
      </c>
      <c r="M377" s="181">
        <f>G377*(1+L377/100)</f>
        <v>0</v>
      </c>
      <c r="N377" s="181">
        <v>0</v>
      </c>
      <c r="O377" s="181">
        <f>ROUND(E377*N377,2)</f>
        <v>0</v>
      </c>
      <c r="P377" s="181">
        <v>0</v>
      </c>
      <c r="Q377" s="181">
        <f>ROUND(E377*P377,2)</f>
        <v>0</v>
      </c>
      <c r="R377" s="181"/>
      <c r="S377" s="181" t="s">
        <v>154</v>
      </c>
      <c r="T377" s="182" t="s">
        <v>155</v>
      </c>
      <c r="U377" s="159">
        <v>0</v>
      </c>
      <c r="V377" s="159">
        <f>ROUND(E377*U377,2)</f>
        <v>0</v>
      </c>
      <c r="W377" s="159"/>
      <c r="X377" s="150"/>
      <c r="Y377" s="150"/>
      <c r="Z377" s="150"/>
      <c r="AA377" s="150"/>
      <c r="AB377" s="150"/>
      <c r="AC377" s="150"/>
      <c r="AD377" s="150"/>
      <c r="AE377" s="150"/>
      <c r="AF377" s="150"/>
      <c r="AG377" s="150" t="s">
        <v>159</v>
      </c>
      <c r="AH377" s="150"/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  <c r="BG377" s="150"/>
      <c r="BH377" s="150"/>
    </row>
    <row r="378" spans="1:60" outlineLevel="1" x14ac:dyDescent="0.2">
      <c r="A378" s="176">
        <v>150</v>
      </c>
      <c r="B378" s="177" t="s">
        <v>654</v>
      </c>
      <c r="C378" s="186" t="s">
        <v>655</v>
      </c>
      <c r="D378" s="178" t="s">
        <v>651</v>
      </c>
      <c r="E378" s="179">
        <v>1</v>
      </c>
      <c r="F378" s="180"/>
      <c r="G378" s="181">
        <f>ROUND(E378*F378,2)</f>
        <v>0</v>
      </c>
      <c r="H378" s="180"/>
      <c r="I378" s="181">
        <f>ROUND(E378*H378,2)</f>
        <v>0</v>
      </c>
      <c r="J378" s="180"/>
      <c r="K378" s="181">
        <f>ROUND(E378*J378,2)</f>
        <v>0</v>
      </c>
      <c r="L378" s="181">
        <v>21</v>
      </c>
      <c r="M378" s="181">
        <f>G378*(1+L378/100)</f>
        <v>0</v>
      </c>
      <c r="N378" s="181">
        <v>0</v>
      </c>
      <c r="O378" s="181">
        <f>ROUND(E378*N378,2)</f>
        <v>0</v>
      </c>
      <c r="P378" s="181">
        <v>0</v>
      </c>
      <c r="Q378" s="181">
        <f>ROUND(E378*P378,2)</f>
        <v>0</v>
      </c>
      <c r="R378" s="181"/>
      <c r="S378" s="181" t="s">
        <v>154</v>
      </c>
      <c r="T378" s="182" t="s">
        <v>155</v>
      </c>
      <c r="U378" s="159">
        <v>0</v>
      </c>
      <c r="V378" s="159">
        <f>ROUND(E378*U378,2)</f>
        <v>0</v>
      </c>
      <c r="W378" s="159"/>
      <c r="X378" s="150"/>
      <c r="Y378" s="150"/>
      <c r="Z378" s="150"/>
      <c r="AA378" s="150"/>
      <c r="AB378" s="150"/>
      <c r="AC378" s="150"/>
      <c r="AD378" s="150"/>
      <c r="AE378" s="150"/>
      <c r="AF378" s="150"/>
      <c r="AG378" s="150" t="s">
        <v>159</v>
      </c>
      <c r="AH378" s="150"/>
      <c r="AI378" s="150"/>
      <c r="AJ378" s="150"/>
      <c r="AK378" s="150"/>
      <c r="AL378" s="150"/>
      <c r="AM378" s="150"/>
      <c r="AN378" s="150"/>
      <c r="AO378" s="150"/>
      <c r="AP378" s="150"/>
      <c r="AQ378" s="150"/>
      <c r="AR378" s="150"/>
      <c r="AS378" s="150"/>
      <c r="AT378" s="150"/>
      <c r="AU378" s="150"/>
      <c r="AV378" s="150"/>
      <c r="AW378" s="150"/>
      <c r="AX378" s="150"/>
      <c r="AY378" s="150"/>
      <c r="AZ378" s="150"/>
      <c r="BA378" s="150"/>
      <c r="BB378" s="150"/>
      <c r="BC378" s="150"/>
      <c r="BD378" s="150"/>
      <c r="BE378" s="150"/>
      <c r="BF378" s="150"/>
      <c r="BG378" s="150"/>
      <c r="BH378" s="150"/>
    </row>
    <row r="379" spans="1:60" outlineLevel="1" x14ac:dyDescent="0.2">
      <c r="A379" s="176">
        <v>151</v>
      </c>
      <c r="B379" s="177" t="s">
        <v>656</v>
      </c>
      <c r="C379" s="186" t="s">
        <v>657</v>
      </c>
      <c r="D379" s="178" t="s">
        <v>651</v>
      </c>
      <c r="E379" s="179">
        <v>1</v>
      </c>
      <c r="F379" s="180"/>
      <c r="G379" s="181">
        <f>ROUND(E379*F379,2)</f>
        <v>0</v>
      </c>
      <c r="H379" s="180"/>
      <c r="I379" s="181">
        <f>ROUND(E379*H379,2)</f>
        <v>0</v>
      </c>
      <c r="J379" s="180"/>
      <c r="K379" s="181">
        <f>ROUND(E379*J379,2)</f>
        <v>0</v>
      </c>
      <c r="L379" s="181">
        <v>21</v>
      </c>
      <c r="M379" s="181">
        <f>G379*(1+L379/100)</f>
        <v>0</v>
      </c>
      <c r="N379" s="181">
        <v>0</v>
      </c>
      <c r="O379" s="181">
        <f>ROUND(E379*N379,2)</f>
        <v>0</v>
      </c>
      <c r="P379" s="181">
        <v>0</v>
      </c>
      <c r="Q379" s="181">
        <f>ROUND(E379*P379,2)</f>
        <v>0</v>
      </c>
      <c r="R379" s="181"/>
      <c r="S379" s="181" t="s">
        <v>154</v>
      </c>
      <c r="T379" s="182" t="s">
        <v>155</v>
      </c>
      <c r="U379" s="159">
        <v>0</v>
      </c>
      <c r="V379" s="159">
        <f>ROUND(E379*U379,2)</f>
        <v>0</v>
      </c>
      <c r="W379" s="159"/>
      <c r="X379" s="150"/>
      <c r="Y379" s="150"/>
      <c r="Z379" s="150"/>
      <c r="AA379" s="150"/>
      <c r="AB379" s="150"/>
      <c r="AC379" s="150"/>
      <c r="AD379" s="150"/>
      <c r="AE379" s="150"/>
      <c r="AF379" s="150"/>
      <c r="AG379" s="150" t="s">
        <v>159</v>
      </c>
      <c r="AH379" s="150"/>
      <c r="AI379" s="150"/>
      <c r="AJ379" s="150"/>
      <c r="AK379" s="150"/>
      <c r="AL379" s="150"/>
      <c r="AM379" s="150"/>
      <c r="AN379" s="150"/>
      <c r="AO379" s="150"/>
      <c r="AP379" s="150"/>
      <c r="AQ379" s="150"/>
      <c r="AR379" s="150"/>
      <c r="AS379" s="150"/>
      <c r="AT379" s="150"/>
      <c r="AU379" s="150"/>
      <c r="AV379" s="150"/>
      <c r="AW379" s="150"/>
      <c r="AX379" s="150"/>
      <c r="AY379" s="150"/>
      <c r="AZ379" s="150"/>
      <c r="BA379" s="150"/>
      <c r="BB379" s="150"/>
      <c r="BC379" s="150"/>
      <c r="BD379" s="150"/>
      <c r="BE379" s="150"/>
      <c r="BF379" s="150"/>
      <c r="BG379" s="150"/>
      <c r="BH379" s="150"/>
    </row>
    <row r="380" spans="1:60" x14ac:dyDescent="0.2">
      <c r="A380" s="163" t="s">
        <v>149</v>
      </c>
      <c r="B380" s="164" t="s">
        <v>119</v>
      </c>
      <c r="C380" s="185" t="s">
        <v>120</v>
      </c>
      <c r="D380" s="165"/>
      <c r="E380" s="166"/>
      <c r="F380" s="167"/>
      <c r="G380" s="167">
        <f>SUMIF(AG381:AG387,"&lt;&gt;NOR",G381:G387)</f>
        <v>0</v>
      </c>
      <c r="H380" s="167"/>
      <c r="I380" s="167">
        <f>SUM(I381:I387)</f>
        <v>0</v>
      </c>
      <c r="J380" s="167"/>
      <c r="K380" s="167">
        <f>SUM(K381:K387)</f>
        <v>0</v>
      </c>
      <c r="L380" s="167"/>
      <c r="M380" s="167">
        <f>SUM(M381:M387)</f>
        <v>0</v>
      </c>
      <c r="N380" s="167"/>
      <c r="O380" s="167">
        <f>SUM(O381:O387)</f>
        <v>0</v>
      </c>
      <c r="P380" s="167"/>
      <c r="Q380" s="167">
        <f>SUM(Q381:Q387)</f>
        <v>0</v>
      </c>
      <c r="R380" s="167"/>
      <c r="S380" s="167"/>
      <c r="T380" s="168"/>
      <c r="U380" s="162"/>
      <c r="V380" s="162">
        <f>SUM(V381:V387)</f>
        <v>39.619999999999997</v>
      </c>
      <c r="W380" s="162"/>
      <c r="AG380" t="s">
        <v>150</v>
      </c>
    </row>
    <row r="381" spans="1:60" outlineLevel="1" x14ac:dyDescent="0.2">
      <c r="A381" s="176">
        <v>152</v>
      </c>
      <c r="B381" s="177" t="s">
        <v>658</v>
      </c>
      <c r="C381" s="186" t="s">
        <v>659</v>
      </c>
      <c r="D381" s="178" t="s">
        <v>197</v>
      </c>
      <c r="E381" s="179">
        <v>16.449930000000002</v>
      </c>
      <c r="F381" s="180"/>
      <c r="G381" s="181">
        <f t="shared" ref="G381:G387" si="0">ROUND(E381*F381,2)</f>
        <v>0</v>
      </c>
      <c r="H381" s="180"/>
      <c r="I381" s="181">
        <f t="shared" ref="I381:I387" si="1">ROUND(E381*H381,2)</f>
        <v>0</v>
      </c>
      <c r="J381" s="180"/>
      <c r="K381" s="181">
        <f t="shared" ref="K381:K387" si="2">ROUND(E381*J381,2)</f>
        <v>0</v>
      </c>
      <c r="L381" s="181">
        <v>21</v>
      </c>
      <c r="M381" s="181">
        <f t="shared" ref="M381:M387" si="3">G381*(1+L381/100)</f>
        <v>0</v>
      </c>
      <c r="N381" s="181">
        <v>0</v>
      </c>
      <c r="O381" s="181">
        <f t="shared" ref="O381:O387" si="4">ROUND(E381*N381,2)</f>
        <v>0</v>
      </c>
      <c r="P381" s="181">
        <v>0</v>
      </c>
      <c r="Q381" s="181">
        <f t="shared" ref="Q381:Q387" si="5">ROUND(E381*P381,2)</f>
        <v>0</v>
      </c>
      <c r="R381" s="181" t="s">
        <v>453</v>
      </c>
      <c r="S381" s="181" t="s">
        <v>164</v>
      </c>
      <c r="T381" s="182" t="s">
        <v>165</v>
      </c>
      <c r="U381" s="159">
        <v>0.55000000000000004</v>
      </c>
      <c r="V381" s="159">
        <f t="shared" ref="V381:V387" si="6">ROUND(E381*U381,2)</f>
        <v>9.0500000000000007</v>
      </c>
      <c r="W381" s="159"/>
      <c r="X381" s="150"/>
      <c r="Y381" s="150"/>
      <c r="Z381" s="150"/>
      <c r="AA381" s="150"/>
      <c r="AB381" s="150"/>
      <c r="AC381" s="150"/>
      <c r="AD381" s="150"/>
      <c r="AE381" s="150"/>
      <c r="AF381" s="150"/>
      <c r="AG381" s="150" t="s">
        <v>660</v>
      </c>
      <c r="AH381" s="150"/>
      <c r="AI381" s="150"/>
      <c r="AJ381" s="150"/>
      <c r="AK381" s="150"/>
      <c r="AL381" s="150"/>
      <c r="AM381" s="150"/>
      <c r="AN381" s="150"/>
      <c r="AO381" s="150"/>
      <c r="AP381" s="150"/>
      <c r="AQ381" s="150"/>
      <c r="AR381" s="150"/>
      <c r="AS381" s="150"/>
      <c r="AT381" s="150"/>
      <c r="AU381" s="150"/>
      <c r="AV381" s="150"/>
      <c r="AW381" s="150"/>
      <c r="AX381" s="150"/>
      <c r="AY381" s="150"/>
      <c r="AZ381" s="150"/>
      <c r="BA381" s="150"/>
      <c r="BB381" s="150"/>
      <c r="BC381" s="150"/>
      <c r="BD381" s="150"/>
      <c r="BE381" s="150"/>
      <c r="BF381" s="150"/>
      <c r="BG381" s="150"/>
      <c r="BH381" s="150"/>
    </row>
    <row r="382" spans="1:60" outlineLevel="1" x14ac:dyDescent="0.2">
      <c r="A382" s="176">
        <v>153</v>
      </c>
      <c r="B382" s="177" t="s">
        <v>661</v>
      </c>
      <c r="C382" s="186" t="s">
        <v>662</v>
      </c>
      <c r="D382" s="178" t="s">
        <v>197</v>
      </c>
      <c r="E382" s="179">
        <v>16.449930000000002</v>
      </c>
      <c r="F382" s="180"/>
      <c r="G382" s="181">
        <f t="shared" si="0"/>
        <v>0</v>
      </c>
      <c r="H382" s="180"/>
      <c r="I382" s="181">
        <f t="shared" si="1"/>
        <v>0</v>
      </c>
      <c r="J382" s="180"/>
      <c r="K382" s="181">
        <f t="shared" si="2"/>
        <v>0</v>
      </c>
      <c r="L382" s="181">
        <v>21</v>
      </c>
      <c r="M382" s="181">
        <f t="shared" si="3"/>
        <v>0</v>
      </c>
      <c r="N382" s="181">
        <v>0</v>
      </c>
      <c r="O382" s="181">
        <f t="shared" si="4"/>
        <v>0</v>
      </c>
      <c r="P382" s="181">
        <v>0</v>
      </c>
      <c r="Q382" s="181">
        <f t="shared" si="5"/>
        <v>0</v>
      </c>
      <c r="R382" s="181" t="s">
        <v>453</v>
      </c>
      <c r="S382" s="181" t="s">
        <v>164</v>
      </c>
      <c r="T382" s="182" t="s">
        <v>165</v>
      </c>
      <c r="U382" s="159">
        <v>0.49000000000000005</v>
      </c>
      <c r="V382" s="159">
        <f t="shared" si="6"/>
        <v>8.06</v>
      </c>
      <c r="W382" s="159"/>
      <c r="X382" s="150"/>
      <c r="Y382" s="150"/>
      <c r="Z382" s="150"/>
      <c r="AA382" s="150"/>
      <c r="AB382" s="150"/>
      <c r="AC382" s="150"/>
      <c r="AD382" s="150"/>
      <c r="AE382" s="150"/>
      <c r="AF382" s="150"/>
      <c r="AG382" s="150" t="s">
        <v>660</v>
      </c>
      <c r="AH382" s="150"/>
      <c r="AI382" s="150"/>
      <c r="AJ382" s="150"/>
      <c r="AK382" s="150"/>
      <c r="AL382" s="150"/>
      <c r="AM382" s="150"/>
      <c r="AN382" s="150"/>
      <c r="AO382" s="150"/>
      <c r="AP382" s="150"/>
      <c r="AQ382" s="150"/>
      <c r="AR382" s="150"/>
      <c r="AS382" s="150"/>
      <c r="AT382" s="150"/>
      <c r="AU382" s="150"/>
      <c r="AV382" s="150"/>
      <c r="AW382" s="150"/>
      <c r="AX382" s="150"/>
      <c r="AY382" s="150"/>
      <c r="AZ382" s="150"/>
      <c r="BA382" s="150"/>
      <c r="BB382" s="150"/>
      <c r="BC382" s="150"/>
      <c r="BD382" s="150"/>
      <c r="BE382" s="150"/>
      <c r="BF382" s="150"/>
      <c r="BG382" s="150"/>
      <c r="BH382" s="150"/>
    </row>
    <row r="383" spans="1:60" outlineLevel="1" x14ac:dyDescent="0.2">
      <c r="A383" s="176">
        <v>154</v>
      </c>
      <c r="B383" s="177" t="s">
        <v>663</v>
      </c>
      <c r="C383" s="186" t="s">
        <v>664</v>
      </c>
      <c r="D383" s="178" t="s">
        <v>197</v>
      </c>
      <c r="E383" s="179">
        <v>246.74888000000001</v>
      </c>
      <c r="F383" s="180"/>
      <c r="G383" s="181">
        <f t="shared" si="0"/>
        <v>0</v>
      </c>
      <c r="H383" s="180"/>
      <c r="I383" s="181">
        <f t="shared" si="1"/>
        <v>0</v>
      </c>
      <c r="J383" s="180"/>
      <c r="K383" s="181">
        <f t="shared" si="2"/>
        <v>0</v>
      </c>
      <c r="L383" s="181">
        <v>21</v>
      </c>
      <c r="M383" s="181">
        <f t="shared" si="3"/>
        <v>0</v>
      </c>
      <c r="N383" s="181">
        <v>0</v>
      </c>
      <c r="O383" s="181">
        <f t="shared" si="4"/>
        <v>0</v>
      </c>
      <c r="P383" s="181">
        <v>0</v>
      </c>
      <c r="Q383" s="181">
        <f t="shared" si="5"/>
        <v>0</v>
      </c>
      <c r="R383" s="181" t="s">
        <v>453</v>
      </c>
      <c r="S383" s="181" t="s">
        <v>164</v>
      </c>
      <c r="T383" s="182" t="s">
        <v>165</v>
      </c>
      <c r="U383" s="159">
        <v>0</v>
      </c>
      <c r="V383" s="159">
        <f t="shared" si="6"/>
        <v>0</v>
      </c>
      <c r="W383" s="159"/>
      <c r="X383" s="150"/>
      <c r="Y383" s="150"/>
      <c r="Z383" s="150"/>
      <c r="AA383" s="150"/>
      <c r="AB383" s="150"/>
      <c r="AC383" s="150"/>
      <c r="AD383" s="150"/>
      <c r="AE383" s="150"/>
      <c r="AF383" s="150"/>
      <c r="AG383" s="150" t="s">
        <v>660</v>
      </c>
      <c r="AH383" s="150"/>
      <c r="AI383" s="150"/>
      <c r="AJ383" s="150"/>
      <c r="AK383" s="150"/>
      <c r="AL383" s="150"/>
      <c r="AM383" s="150"/>
      <c r="AN383" s="150"/>
      <c r="AO383" s="150"/>
      <c r="AP383" s="150"/>
      <c r="AQ383" s="150"/>
      <c r="AR383" s="150"/>
      <c r="AS383" s="150"/>
      <c r="AT383" s="150"/>
      <c r="AU383" s="150"/>
      <c r="AV383" s="150"/>
      <c r="AW383" s="150"/>
      <c r="AX383" s="150"/>
      <c r="AY383" s="150"/>
      <c r="AZ383" s="150"/>
      <c r="BA383" s="150"/>
      <c r="BB383" s="150"/>
      <c r="BC383" s="150"/>
      <c r="BD383" s="150"/>
      <c r="BE383" s="150"/>
      <c r="BF383" s="150"/>
      <c r="BG383" s="150"/>
      <c r="BH383" s="150"/>
    </row>
    <row r="384" spans="1:60" outlineLevel="1" x14ac:dyDescent="0.2">
      <c r="A384" s="176">
        <v>155</v>
      </c>
      <c r="B384" s="177" t="s">
        <v>665</v>
      </c>
      <c r="C384" s="186" t="s">
        <v>666</v>
      </c>
      <c r="D384" s="178" t="s">
        <v>197</v>
      </c>
      <c r="E384" s="179">
        <v>16.449930000000002</v>
      </c>
      <c r="F384" s="180"/>
      <c r="G384" s="181">
        <f t="shared" si="0"/>
        <v>0</v>
      </c>
      <c r="H384" s="180"/>
      <c r="I384" s="181">
        <f t="shared" si="1"/>
        <v>0</v>
      </c>
      <c r="J384" s="180"/>
      <c r="K384" s="181">
        <f t="shared" si="2"/>
        <v>0</v>
      </c>
      <c r="L384" s="181">
        <v>21</v>
      </c>
      <c r="M384" s="181">
        <f t="shared" si="3"/>
        <v>0</v>
      </c>
      <c r="N384" s="181">
        <v>0</v>
      </c>
      <c r="O384" s="181">
        <f t="shared" si="4"/>
        <v>0</v>
      </c>
      <c r="P384" s="181">
        <v>0</v>
      </c>
      <c r="Q384" s="181">
        <f t="shared" si="5"/>
        <v>0</v>
      </c>
      <c r="R384" s="181" t="s">
        <v>453</v>
      </c>
      <c r="S384" s="181" t="s">
        <v>164</v>
      </c>
      <c r="T384" s="182" t="s">
        <v>165</v>
      </c>
      <c r="U384" s="159">
        <v>0.94200000000000006</v>
      </c>
      <c r="V384" s="159">
        <f t="shared" si="6"/>
        <v>15.5</v>
      </c>
      <c r="W384" s="159"/>
      <c r="X384" s="150"/>
      <c r="Y384" s="150"/>
      <c r="Z384" s="150"/>
      <c r="AA384" s="150"/>
      <c r="AB384" s="150"/>
      <c r="AC384" s="150"/>
      <c r="AD384" s="150"/>
      <c r="AE384" s="150"/>
      <c r="AF384" s="150"/>
      <c r="AG384" s="150" t="s">
        <v>660</v>
      </c>
      <c r="AH384" s="150"/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150"/>
      <c r="AT384" s="150"/>
      <c r="AU384" s="150"/>
      <c r="AV384" s="150"/>
      <c r="AW384" s="150"/>
      <c r="AX384" s="150"/>
      <c r="AY384" s="150"/>
      <c r="AZ384" s="150"/>
      <c r="BA384" s="150"/>
      <c r="BB384" s="150"/>
      <c r="BC384" s="150"/>
      <c r="BD384" s="150"/>
      <c r="BE384" s="150"/>
      <c r="BF384" s="150"/>
      <c r="BG384" s="150"/>
      <c r="BH384" s="150"/>
    </row>
    <row r="385" spans="1:60" ht="22.5" outlineLevel="1" x14ac:dyDescent="0.2">
      <c r="A385" s="176">
        <v>156</v>
      </c>
      <c r="B385" s="177" t="s">
        <v>667</v>
      </c>
      <c r="C385" s="186" t="s">
        <v>668</v>
      </c>
      <c r="D385" s="178" t="s">
        <v>197</v>
      </c>
      <c r="E385" s="179">
        <v>65.799700000000001</v>
      </c>
      <c r="F385" s="180"/>
      <c r="G385" s="181">
        <f t="shared" si="0"/>
        <v>0</v>
      </c>
      <c r="H385" s="180"/>
      <c r="I385" s="181">
        <f t="shared" si="1"/>
        <v>0</v>
      </c>
      <c r="J385" s="180"/>
      <c r="K385" s="181">
        <f t="shared" si="2"/>
        <v>0</v>
      </c>
      <c r="L385" s="181">
        <v>21</v>
      </c>
      <c r="M385" s="181">
        <f t="shared" si="3"/>
        <v>0</v>
      </c>
      <c r="N385" s="181">
        <v>0</v>
      </c>
      <c r="O385" s="181">
        <f t="shared" si="4"/>
        <v>0</v>
      </c>
      <c r="P385" s="181">
        <v>0</v>
      </c>
      <c r="Q385" s="181">
        <f t="shared" si="5"/>
        <v>0</v>
      </c>
      <c r="R385" s="181" t="s">
        <v>453</v>
      </c>
      <c r="S385" s="181" t="s">
        <v>164</v>
      </c>
      <c r="T385" s="182" t="s">
        <v>165</v>
      </c>
      <c r="U385" s="159">
        <v>0.10500000000000001</v>
      </c>
      <c r="V385" s="159">
        <f t="shared" si="6"/>
        <v>6.91</v>
      </c>
      <c r="W385" s="159"/>
      <c r="X385" s="150"/>
      <c r="Y385" s="150"/>
      <c r="Z385" s="150"/>
      <c r="AA385" s="150"/>
      <c r="AB385" s="150"/>
      <c r="AC385" s="150"/>
      <c r="AD385" s="150"/>
      <c r="AE385" s="150"/>
      <c r="AF385" s="150"/>
      <c r="AG385" s="150" t="s">
        <v>660</v>
      </c>
      <c r="AH385" s="150"/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  <c r="BG385" s="150"/>
      <c r="BH385" s="150"/>
    </row>
    <row r="386" spans="1:60" outlineLevel="1" x14ac:dyDescent="0.2">
      <c r="A386" s="176">
        <v>157</v>
      </c>
      <c r="B386" s="177" t="s">
        <v>669</v>
      </c>
      <c r="C386" s="186" t="s">
        <v>670</v>
      </c>
      <c r="D386" s="178" t="s">
        <v>197</v>
      </c>
      <c r="E386" s="179">
        <v>16.449930000000002</v>
      </c>
      <c r="F386" s="180"/>
      <c r="G386" s="181">
        <f t="shared" si="0"/>
        <v>0</v>
      </c>
      <c r="H386" s="180"/>
      <c r="I386" s="181">
        <f t="shared" si="1"/>
        <v>0</v>
      </c>
      <c r="J386" s="180"/>
      <c r="K386" s="181">
        <f t="shared" si="2"/>
        <v>0</v>
      </c>
      <c r="L386" s="181">
        <v>21</v>
      </c>
      <c r="M386" s="181">
        <f t="shared" si="3"/>
        <v>0</v>
      </c>
      <c r="N386" s="181">
        <v>0</v>
      </c>
      <c r="O386" s="181">
        <f t="shared" si="4"/>
        <v>0</v>
      </c>
      <c r="P386" s="181">
        <v>0</v>
      </c>
      <c r="Q386" s="181">
        <f t="shared" si="5"/>
        <v>0</v>
      </c>
      <c r="R386" s="181" t="s">
        <v>453</v>
      </c>
      <c r="S386" s="181" t="s">
        <v>164</v>
      </c>
      <c r="T386" s="182" t="s">
        <v>165</v>
      </c>
      <c r="U386" s="159">
        <v>0</v>
      </c>
      <c r="V386" s="159">
        <f t="shared" si="6"/>
        <v>0</v>
      </c>
      <c r="W386" s="159"/>
      <c r="X386" s="150"/>
      <c r="Y386" s="150"/>
      <c r="Z386" s="150"/>
      <c r="AA386" s="150"/>
      <c r="AB386" s="150"/>
      <c r="AC386" s="150"/>
      <c r="AD386" s="150"/>
      <c r="AE386" s="150"/>
      <c r="AF386" s="150"/>
      <c r="AG386" s="150" t="s">
        <v>660</v>
      </c>
      <c r="AH386" s="150"/>
      <c r="AI386" s="150"/>
      <c r="AJ386" s="150"/>
      <c r="AK386" s="150"/>
      <c r="AL386" s="150"/>
      <c r="AM386" s="150"/>
      <c r="AN386" s="150"/>
      <c r="AO386" s="150"/>
      <c r="AP386" s="150"/>
      <c r="AQ386" s="150"/>
      <c r="AR386" s="150"/>
      <c r="AS386" s="150"/>
      <c r="AT386" s="150"/>
      <c r="AU386" s="150"/>
      <c r="AV386" s="150"/>
      <c r="AW386" s="150"/>
      <c r="AX386" s="150"/>
      <c r="AY386" s="150"/>
      <c r="AZ386" s="150"/>
      <c r="BA386" s="150"/>
      <c r="BB386" s="150"/>
      <c r="BC386" s="150"/>
      <c r="BD386" s="150"/>
      <c r="BE386" s="150"/>
      <c r="BF386" s="150"/>
      <c r="BG386" s="150"/>
      <c r="BH386" s="150"/>
    </row>
    <row r="387" spans="1:60" outlineLevel="1" x14ac:dyDescent="0.2">
      <c r="A387" s="176">
        <v>158</v>
      </c>
      <c r="B387" s="177" t="s">
        <v>671</v>
      </c>
      <c r="C387" s="186" t="s">
        <v>672</v>
      </c>
      <c r="D387" s="178" t="s">
        <v>197</v>
      </c>
      <c r="E387" s="179">
        <v>16.449930000000002</v>
      </c>
      <c r="F387" s="180"/>
      <c r="G387" s="181">
        <f t="shared" si="0"/>
        <v>0</v>
      </c>
      <c r="H387" s="180"/>
      <c r="I387" s="181">
        <f t="shared" si="1"/>
        <v>0</v>
      </c>
      <c r="J387" s="180"/>
      <c r="K387" s="181">
        <f t="shared" si="2"/>
        <v>0</v>
      </c>
      <c r="L387" s="181">
        <v>21</v>
      </c>
      <c r="M387" s="181">
        <f t="shared" si="3"/>
        <v>0</v>
      </c>
      <c r="N387" s="181">
        <v>0</v>
      </c>
      <c r="O387" s="181">
        <f t="shared" si="4"/>
        <v>0</v>
      </c>
      <c r="P387" s="181">
        <v>0</v>
      </c>
      <c r="Q387" s="181">
        <f t="shared" si="5"/>
        <v>0</v>
      </c>
      <c r="R387" s="181"/>
      <c r="S387" s="181" t="s">
        <v>164</v>
      </c>
      <c r="T387" s="182" t="s">
        <v>165</v>
      </c>
      <c r="U387" s="159">
        <v>6.0000000000000001E-3</v>
      </c>
      <c r="V387" s="159">
        <f t="shared" si="6"/>
        <v>0.1</v>
      </c>
      <c r="W387" s="159"/>
      <c r="X387" s="150"/>
      <c r="Y387" s="150"/>
      <c r="Z387" s="150"/>
      <c r="AA387" s="150"/>
      <c r="AB387" s="150"/>
      <c r="AC387" s="150"/>
      <c r="AD387" s="150"/>
      <c r="AE387" s="150"/>
      <c r="AF387" s="150"/>
      <c r="AG387" s="150" t="s">
        <v>660</v>
      </c>
      <c r="AH387" s="150"/>
      <c r="AI387" s="150"/>
      <c r="AJ387" s="150"/>
      <c r="AK387" s="150"/>
      <c r="AL387" s="150"/>
      <c r="AM387" s="150"/>
      <c r="AN387" s="150"/>
      <c r="AO387" s="150"/>
      <c r="AP387" s="150"/>
      <c r="AQ387" s="150"/>
      <c r="AR387" s="150"/>
      <c r="AS387" s="150"/>
      <c r="AT387" s="150"/>
      <c r="AU387" s="150"/>
      <c r="AV387" s="150"/>
      <c r="AW387" s="150"/>
      <c r="AX387" s="150"/>
      <c r="AY387" s="150"/>
      <c r="AZ387" s="150"/>
      <c r="BA387" s="150"/>
      <c r="BB387" s="150"/>
      <c r="BC387" s="150"/>
      <c r="BD387" s="150"/>
      <c r="BE387" s="150"/>
      <c r="BF387" s="150"/>
      <c r="BG387" s="150"/>
      <c r="BH387" s="150"/>
    </row>
    <row r="388" spans="1:60" x14ac:dyDescent="0.2">
      <c r="A388" s="163" t="s">
        <v>149</v>
      </c>
      <c r="B388" s="164" t="s">
        <v>122</v>
      </c>
      <c r="C388" s="185" t="s">
        <v>27</v>
      </c>
      <c r="D388" s="165"/>
      <c r="E388" s="166"/>
      <c r="F388" s="167"/>
      <c r="G388" s="167">
        <f>SUMIF(AG389:AG391,"&lt;&gt;NOR",G389:G391)</f>
        <v>0</v>
      </c>
      <c r="H388" s="167"/>
      <c r="I388" s="167">
        <f>SUM(I389:I391)</f>
        <v>0</v>
      </c>
      <c r="J388" s="167"/>
      <c r="K388" s="167">
        <f>SUM(K389:K391)</f>
        <v>0</v>
      </c>
      <c r="L388" s="167"/>
      <c r="M388" s="167">
        <f>SUM(M389:M391)</f>
        <v>0</v>
      </c>
      <c r="N388" s="167"/>
      <c r="O388" s="167">
        <f>SUM(O389:O391)</f>
        <v>0</v>
      </c>
      <c r="P388" s="167"/>
      <c r="Q388" s="167">
        <f>SUM(Q389:Q391)</f>
        <v>0</v>
      </c>
      <c r="R388" s="167"/>
      <c r="S388" s="167"/>
      <c r="T388" s="168"/>
      <c r="U388" s="162"/>
      <c r="V388" s="162">
        <f>SUM(V389:V391)</f>
        <v>0</v>
      </c>
      <c r="W388" s="162"/>
      <c r="AG388" t="s">
        <v>150</v>
      </c>
    </row>
    <row r="389" spans="1:60" outlineLevel="1" x14ac:dyDescent="0.2">
      <c r="A389" s="176">
        <v>159</v>
      </c>
      <c r="B389" s="177" t="s">
        <v>673</v>
      </c>
      <c r="C389" s="186" t="s">
        <v>674</v>
      </c>
      <c r="D389" s="178" t="s">
        <v>675</v>
      </c>
      <c r="E389" s="179">
        <v>1</v>
      </c>
      <c r="F389" s="180"/>
      <c r="G389" s="181">
        <f>ROUND(E389*F389,2)</f>
        <v>0</v>
      </c>
      <c r="H389" s="180"/>
      <c r="I389" s="181">
        <f>ROUND(E389*H389,2)</f>
        <v>0</v>
      </c>
      <c r="J389" s="180"/>
      <c r="K389" s="181">
        <f>ROUND(E389*J389,2)</f>
        <v>0</v>
      </c>
      <c r="L389" s="181">
        <v>21</v>
      </c>
      <c r="M389" s="181">
        <f>G389*(1+L389/100)</f>
        <v>0</v>
      </c>
      <c r="N389" s="181">
        <v>0</v>
      </c>
      <c r="O389" s="181">
        <f>ROUND(E389*N389,2)</f>
        <v>0</v>
      </c>
      <c r="P389" s="181">
        <v>0</v>
      </c>
      <c r="Q389" s="181">
        <f>ROUND(E389*P389,2)</f>
        <v>0</v>
      </c>
      <c r="R389" s="181"/>
      <c r="S389" s="181" t="s">
        <v>164</v>
      </c>
      <c r="T389" s="182" t="s">
        <v>155</v>
      </c>
      <c r="U389" s="159">
        <v>0</v>
      </c>
      <c r="V389" s="159">
        <f>ROUND(E389*U389,2)</f>
        <v>0</v>
      </c>
      <c r="W389" s="159"/>
      <c r="X389" s="150"/>
      <c r="Y389" s="150"/>
      <c r="Z389" s="150"/>
      <c r="AA389" s="150"/>
      <c r="AB389" s="150"/>
      <c r="AC389" s="150"/>
      <c r="AD389" s="150"/>
      <c r="AE389" s="150"/>
      <c r="AF389" s="150"/>
      <c r="AG389" s="150" t="s">
        <v>676</v>
      </c>
      <c r="AH389" s="150"/>
      <c r="AI389" s="150"/>
      <c r="AJ389" s="150"/>
      <c r="AK389" s="150"/>
      <c r="AL389" s="150"/>
      <c r="AM389" s="150"/>
      <c r="AN389" s="150"/>
      <c r="AO389" s="150"/>
      <c r="AP389" s="150"/>
      <c r="AQ389" s="150"/>
      <c r="AR389" s="150"/>
      <c r="AS389" s="150"/>
      <c r="AT389" s="150"/>
      <c r="AU389" s="150"/>
      <c r="AV389" s="150"/>
      <c r="AW389" s="150"/>
      <c r="AX389" s="150"/>
      <c r="AY389" s="150"/>
      <c r="AZ389" s="150"/>
      <c r="BA389" s="150"/>
      <c r="BB389" s="150"/>
      <c r="BC389" s="150"/>
      <c r="BD389" s="150"/>
      <c r="BE389" s="150"/>
      <c r="BF389" s="150"/>
      <c r="BG389" s="150"/>
      <c r="BH389" s="150"/>
    </row>
    <row r="390" spans="1:60" outlineLevel="1" x14ac:dyDescent="0.2">
      <c r="A390" s="176">
        <v>160</v>
      </c>
      <c r="B390" s="177" t="s">
        <v>677</v>
      </c>
      <c r="C390" s="186" t="s">
        <v>678</v>
      </c>
      <c r="D390" s="178" t="s">
        <v>675</v>
      </c>
      <c r="E390" s="179">
        <v>1</v>
      </c>
      <c r="F390" s="180"/>
      <c r="G390" s="181">
        <f>ROUND(E390*F390,2)</f>
        <v>0</v>
      </c>
      <c r="H390" s="180"/>
      <c r="I390" s="181">
        <f>ROUND(E390*H390,2)</f>
        <v>0</v>
      </c>
      <c r="J390" s="180"/>
      <c r="K390" s="181">
        <f>ROUND(E390*J390,2)</f>
        <v>0</v>
      </c>
      <c r="L390" s="181">
        <v>21</v>
      </c>
      <c r="M390" s="181">
        <f>G390*(1+L390/100)</f>
        <v>0</v>
      </c>
      <c r="N390" s="181">
        <v>0</v>
      </c>
      <c r="O390" s="181">
        <f>ROUND(E390*N390,2)</f>
        <v>0</v>
      </c>
      <c r="P390" s="181">
        <v>0</v>
      </c>
      <c r="Q390" s="181">
        <f>ROUND(E390*P390,2)</f>
        <v>0</v>
      </c>
      <c r="R390" s="181"/>
      <c r="S390" s="181" t="s">
        <v>164</v>
      </c>
      <c r="T390" s="182" t="s">
        <v>155</v>
      </c>
      <c r="U390" s="159">
        <v>0</v>
      </c>
      <c r="V390" s="159">
        <f>ROUND(E390*U390,2)</f>
        <v>0</v>
      </c>
      <c r="W390" s="159"/>
      <c r="X390" s="150"/>
      <c r="Y390" s="150"/>
      <c r="Z390" s="150"/>
      <c r="AA390" s="150"/>
      <c r="AB390" s="150"/>
      <c r="AC390" s="150"/>
      <c r="AD390" s="150"/>
      <c r="AE390" s="150"/>
      <c r="AF390" s="150"/>
      <c r="AG390" s="150" t="s">
        <v>676</v>
      </c>
      <c r="AH390" s="150"/>
      <c r="AI390" s="150"/>
      <c r="AJ390" s="150"/>
      <c r="AK390" s="150"/>
      <c r="AL390" s="150"/>
      <c r="AM390" s="150"/>
      <c r="AN390" s="150"/>
      <c r="AO390" s="150"/>
      <c r="AP390" s="150"/>
      <c r="AQ390" s="150"/>
      <c r="AR390" s="150"/>
      <c r="AS390" s="150"/>
      <c r="AT390" s="150"/>
      <c r="AU390" s="150"/>
      <c r="AV390" s="150"/>
      <c r="AW390" s="150"/>
      <c r="AX390" s="150"/>
      <c r="AY390" s="150"/>
      <c r="AZ390" s="150"/>
      <c r="BA390" s="150"/>
      <c r="BB390" s="150"/>
      <c r="BC390" s="150"/>
      <c r="BD390" s="150"/>
      <c r="BE390" s="150"/>
      <c r="BF390" s="150"/>
      <c r="BG390" s="150"/>
      <c r="BH390" s="150"/>
    </row>
    <row r="391" spans="1:60" outlineLevel="1" x14ac:dyDescent="0.2">
      <c r="A391" s="169">
        <v>161</v>
      </c>
      <c r="B391" s="170" t="s">
        <v>679</v>
      </c>
      <c r="C391" s="187" t="s">
        <v>680</v>
      </c>
      <c r="D391" s="171" t="s">
        <v>675</v>
      </c>
      <c r="E391" s="172">
        <v>1</v>
      </c>
      <c r="F391" s="173"/>
      <c r="G391" s="174">
        <f>ROUND(E391*F391,2)</f>
        <v>0</v>
      </c>
      <c r="H391" s="173"/>
      <c r="I391" s="174">
        <f>ROUND(E391*H391,2)</f>
        <v>0</v>
      </c>
      <c r="J391" s="173"/>
      <c r="K391" s="174">
        <f>ROUND(E391*J391,2)</f>
        <v>0</v>
      </c>
      <c r="L391" s="174">
        <v>21</v>
      </c>
      <c r="M391" s="174">
        <f>G391*(1+L391/100)</f>
        <v>0</v>
      </c>
      <c r="N391" s="174">
        <v>0</v>
      </c>
      <c r="O391" s="174">
        <f>ROUND(E391*N391,2)</f>
        <v>0</v>
      </c>
      <c r="P391" s="174">
        <v>0</v>
      </c>
      <c r="Q391" s="174">
        <f>ROUND(E391*P391,2)</f>
        <v>0</v>
      </c>
      <c r="R391" s="174"/>
      <c r="S391" s="174" t="s">
        <v>164</v>
      </c>
      <c r="T391" s="175" t="s">
        <v>155</v>
      </c>
      <c r="U391" s="159">
        <v>0</v>
      </c>
      <c r="V391" s="159">
        <f>ROUND(E391*U391,2)</f>
        <v>0</v>
      </c>
      <c r="W391" s="159"/>
      <c r="X391" s="150"/>
      <c r="Y391" s="150"/>
      <c r="Z391" s="150"/>
      <c r="AA391" s="150"/>
      <c r="AB391" s="150"/>
      <c r="AC391" s="150"/>
      <c r="AD391" s="150"/>
      <c r="AE391" s="150"/>
      <c r="AF391" s="150"/>
      <c r="AG391" s="150" t="s">
        <v>676</v>
      </c>
      <c r="AH391" s="150"/>
      <c r="AI391" s="150"/>
      <c r="AJ391" s="150"/>
      <c r="AK391" s="150"/>
      <c r="AL391" s="150"/>
      <c r="AM391" s="150"/>
      <c r="AN391" s="150"/>
      <c r="AO391" s="150"/>
      <c r="AP391" s="150"/>
      <c r="AQ391" s="150"/>
      <c r="AR391" s="150"/>
      <c r="AS391" s="150"/>
      <c r="AT391" s="150"/>
      <c r="AU391" s="150"/>
      <c r="AV391" s="150"/>
      <c r="AW391" s="150"/>
      <c r="AX391" s="150"/>
      <c r="AY391" s="150"/>
      <c r="AZ391" s="150"/>
      <c r="BA391" s="150"/>
      <c r="BB391" s="150"/>
      <c r="BC391" s="150"/>
      <c r="BD391" s="150"/>
      <c r="BE391" s="150"/>
      <c r="BF391" s="150"/>
      <c r="BG391" s="150"/>
      <c r="BH391" s="150"/>
    </row>
    <row r="392" spans="1:60" x14ac:dyDescent="0.2">
      <c r="A392" s="5"/>
      <c r="B392" s="6"/>
      <c r="C392" s="189"/>
      <c r="D392" s="8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AE392">
        <v>15</v>
      </c>
      <c r="AF392">
        <v>21</v>
      </c>
    </row>
    <row r="393" spans="1:60" x14ac:dyDescent="0.2">
      <c r="A393" s="153"/>
      <c r="B393" s="154" t="s">
        <v>29</v>
      </c>
      <c r="C393" s="190"/>
      <c r="D393" s="155"/>
      <c r="E393" s="156"/>
      <c r="F393" s="156"/>
      <c r="G393" s="184">
        <f>G8+G11+G35+G70+G99+G106+G115+G131+G160+G169+G206+G218+G222+G258+G282+G285+G302+G314+G316+G327+G334+G359+G362+G369+G375+G380+G388</f>
        <v>0</v>
      </c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AE393">
        <f>SUMIF(L7:L391,AE392,G7:G391)</f>
        <v>0</v>
      </c>
      <c r="AF393">
        <f>SUMIF(L7:L391,AF392,G7:G391)</f>
        <v>0</v>
      </c>
      <c r="AG393" t="s">
        <v>681</v>
      </c>
    </row>
    <row r="394" spans="1:60" x14ac:dyDescent="0.2">
      <c r="C394" s="191"/>
      <c r="D394" s="141"/>
      <c r="AG394" t="s">
        <v>683</v>
      </c>
    </row>
    <row r="395" spans="1:60" x14ac:dyDescent="0.2">
      <c r="D395" s="141"/>
    </row>
    <row r="396" spans="1:60" x14ac:dyDescent="0.2">
      <c r="D396" s="141"/>
    </row>
    <row r="397" spans="1:60" x14ac:dyDescent="0.2">
      <c r="D397" s="141"/>
    </row>
    <row r="398" spans="1:60" x14ac:dyDescent="0.2">
      <c r="D398" s="141"/>
    </row>
    <row r="399" spans="1:60" x14ac:dyDescent="0.2">
      <c r="D399" s="141"/>
    </row>
    <row r="400" spans="1:60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mergeCells count="75">
    <mergeCell ref="C17:G17"/>
    <mergeCell ref="A1:G1"/>
    <mergeCell ref="C2:G2"/>
    <mergeCell ref="C3:G3"/>
    <mergeCell ref="C4:G4"/>
    <mergeCell ref="C13:G13"/>
    <mergeCell ref="C72:G72"/>
    <mergeCell ref="C20:G20"/>
    <mergeCell ref="C22:G22"/>
    <mergeCell ref="C25:G25"/>
    <mergeCell ref="C29:G29"/>
    <mergeCell ref="C37:G37"/>
    <mergeCell ref="C45:G45"/>
    <mergeCell ref="C48:G48"/>
    <mergeCell ref="C51:G51"/>
    <mergeCell ref="C53:G53"/>
    <mergeCell ref="C60:G60"/>
    <mergeCell ref="C63:G63"/>
    <mergeCell ref="C127:G127"/>
    <mergeCell ref="C76:G76"/>
    <mergeCell ref="C82:G82"/>
    <mergeCell ref="C87:G87"/>
    <mergeCell ref="C90:G90"/>
    <mergeCell ref="C93:G93"/>
    <mergeCell ref="C96:G96"/>
    <mergeCell ref="C117:G117"/>
    <mergeCell ref="C120:G120"/>
    <mergeCell ref="C124:G124"/>
    <mergeCell ref="C125:G125"/>
    <mergeCell ref="C126:G126"/>
    <mergeCell ref="C173:G173"/>
    <mergeCell ref="C128:G128"/>
    <mergeCell ref="C129:G129"/>
    <mergeCell ref="C133:G133"/>
    <mergeCell ref="C136:G136"/>
    <mergeCell ref="C142:G142"/>
    <mergeCell ref="C149:G149"/>
    <mergeCell ref="C152:G152"/>
    <mergeCell ref="C157:G157"/>
    <mergeCell ref="C162:G162"/>
    <mergeCell ref="C165:G165"/>
    <mergeCell ref="C167:G167"/>
    <mergeCell ref="C202:G202"/>
    <mergeCell ref="C176:G176"/>
    <mergeCell ref="C179:G179"/>
    <mergeCell ref="C183:G183"/>
    <mergeCell ref="C186:G186"/>
    <mergeCell ref="C189:G189"/>
    <mergeCell ref="C192:G192"/>
    <mergeCell ref="C197:G197"/>
    <mergeCell ref="C198:G198"/>
    <mergeCell ref="C199:G199"/>
    <mergeCell ref="C200:G200"/>
    <mergeCell ref="C201:G201"/>
    <mergeCell ref="C271:G271"/>
    <mergeCell ref="C203:G203"/>
    <mergeCell ref="C204:G204"/>
    <mergeCell ref="C224:G224"/>
    <mergeCell ref="C227:G227"/>
    <mergeCell ref="C230:G230"/>
    <mergeCell ref="C233:G233"/>
    <mergeCell ref="C236:G236"/>
    <mergeCell ref="C242:G242"/>
    <mergeCell ref="C245:G245"/>
    <mergeCell ref="C251:G251"/>
    <mergeCell ref="C254:G254"/>
    <mergeCell ref="C350:G350"/>
    <mergeCell ref="C358:G358"/>
    <mergeCell ref="C364:G364"/>
    <mergeCell ref="C284:G284"/>
    <mergeCell ref="C301:G301"/>
    <mergeCell ref="C313:G313"/>
    <mergeCell ref="C326:G326"/>
    <mergeCell ref="C333:G333"/>
    <mergeCell ref="C343:G343"/>
  </mergeCells>
  <pageMargins left="0.59055118110236204" right="0.196850393700787" top="0.78740157499999996" bottom="0.78740157499999996" header="0.3" footer="0.3"/>
  <pageSetup paperSize="9" scale="72" fitToHeight="0" orientation="portrait" horizontalDpi="1200" verticalDpi="12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B61EF-1CE6-4CF3-83CB-FAB2E28E087C}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124</v>
      </c>
      <c r="B1" s="250"/>
      <c r="C1" s="250"/>
      <c r="D1" s="250"/>
      <c r="E1" s="250"/>
      <c r="F1" s="250"/>
      <c r="G1" s="250"/>
      <c r="AG1" t="s">
        <v>125</v>
      </c>
    </row>
    <row r="2" spans="1:60" ht="24.95" customHeight="1" x14ac:dyDescent="0.2">
      <c r="A2" s="142" t="s">
        <v>7</v>
      </c>
      <c r="B2" s="73" t="s">
        <v>44</v>
      </c>
      <c r="C2" s="251" t="s">
        <v>45</v>
      </c>
      <c r="D2" s="252"/>
      <c r="E2" s="252"/>
      <c r="F2" s="252"/>
      <c r="G2" s="253"/>
      <c r="AG2" t="s">
        <v>126</v>
      </c>
    </row>
    <row r="3" spans="1:60" ht="24.95" customHeight="1" x14ac:dyDescent="0.2">
      <c r="A3" s="142" t="s">
        <v>8</v>
      </c>
      <c r="B3" s="73" t="s">
        <v>53</v>
      </c>
      <c r="C3" s="251" t="s">
        <v>54</v>
      </c>
      <c r="D3" s="252"/>
      <c r="E3" s="252"/>
      <c r="F3" s="252"/>
      <c r="G3" s="253"/>
      <c r="AC3" s="89" t="s">
        <v>126</v>
      </c>
      <c r="AG3" t="s">
        <v>127</v>
      </c>
    </row>
    <row r="4" spans="1:60" ht="24.95" customHeight="1" x14ac:dyDescent="0.2">
      <c r="A4" s="143" t="s">
        <v>9</v>
      </c>
      <c r="B4" s="144" t="s">
        <v>57</v>
      </c>
      <c r="C4" s="254" t="s">
        <v>58</v>
      </c>
      <c r="D4" s="255"/>
      <c r="E4" s="255"/>
      <c r="F4" s="255"/>
      <c r="G4" s="256"/>
      <c r="AG4" t="s">
        <v>128</v>
      </c>
    </row>
    <row r="5" spans="1:60" x14ac:dyDescent="0.2">
      <c r="D5" s="141"/>
    </row>
    <row r="6" spans="1:60" ht="38.25" x14ac:dyDescent="0.2">
      <c r="A6" s="146" t="s">
        <v>129</v>
      </c>
      <c r="B6" s="148" t="s">
        <v>130</v>
      </c>
      <c r="C6" s="148" t="s">
        <v>131</v>
      </c>
      <c r="D6" s="147" t="s">
        <v>132</v>
      </c>
      <c r="E6" s="146" t="s">
        <v>133</v>
      </c>
      <c r="F6" s="145" t="s">
        <v>134</v>
      </c>
      <c r="G6" s="146" t="s">
        <v>29</v>
      </c>
      <c r="H6" s="149" t="s">
        <v>30</v>
      </c>
      <c r="I6" s="149" t="s">
        <v>135</v>
      </c>
      <c r="J6" s="149" t="s">
        <v>31</v>
      </c>
      <c r="K6" s="149" t="s">
        <v>136</v>
      </c>
      <c r="L6" s="149" t="s">
        <v>137</v>
      </c>
      <c r="M6" s="149" t="s">
        <v>138</v>
      </c>
      <c r="N6" s="149" t="s">
        <v>139</v>
      </c>
      <c r="O6" s="149" t="s">
        <v>140</v>
      </c>
      <c r="P6" s="149" t="s">
        <v>141</v>
      </c>
      <c r="Q6" s="149" t="s">
        <v>142</v>
      </c>
      <c r="R6" s="149" t="s">
        <v>143</v>
      </c>
      <c r="S6" s="149" t="s">
        <v>144</v>
      </c>
      <c r="T6" s="149" t="s">
        <v>145</v>
      </c>
      <c r="U6" s="149" t="s">
        <v>146</v>
      </c>
      <c r="V6" s="149" t="s">
        <v>147</v>
      </c>
      <c r="W6" s="149" t="s">
        <v>148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149</v>
      </c>
      <c r="B8" s="164" t="s">
        <v>117</v>
      </c>
      <c r="C8" s="185" t="s">
        <v>118</v>
      </c>
      <c r="D8" s="165"/>
      <c r="E8" s="166"/>
      <c r="F8" s="167"/>
      <c r="G8" s="167">
        <f>SUMIF(AG9:AG29,"&lt;&gt;NOR",G9:G29)</f>
        <v>0</v>
      </c>
      <c r="H8" s="167"/>
      <c r="I8" s="167">
        <f>SUM(I9:I29)</f>
        <v>0</v>
      </c>
      <c r="J8" s="167"/>
      <c r="K8" s="167">
        <f>SUM(K9:K29)</f>
        <v>0</v>
      </c>
      <c r="L8" s="167"/>
      <c r="M8" s="167">
        <f>SUM(M9:M29)</f>
        <v>0</v>
      </c>
      <c r="N8" s="167"/>
      <c r="O8" s="167">
        <f>SUM(O9:O29)</f>
        <v>2.1399999999999997</v>
      </c>
      <c r="P8" s="167"/>
      <c r="Q8" s="167">
        <f>SUM(Q9:Q29)</f>
        <v>0</v>
      </c>
      <c r="R8" s="167"/>
      <c r="S8" s="167"/>
      <c r="T8" s="168"/>
      <c r="U8" s="162"/>
      <c r="V8" s="162">
        <f>SUM(V9:V29)</f>
        <v>47.45</v>
      </c>
      <c r="W8" s="162"/>
      <c r="AG8" t="s">
        <v>150</v>
      </c>
    </row>
    <row r="9" spans="1:60" outlineLevel="1" x14ac:dyDescent="0.2">
      <c r="A9" s="176">
        <v>1</v>
      </c>
      <c r="B9" s="177" t="s">
        <v>684</v>
      </c>
      <c r="C9" s="186" t="s">
        <v>685</v>
      </c>
      <c r="D9" s="178" t="s">
        <v>153</v>
      </c>
      <c r="E9" s="179">
        <v>1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 t="s">
        <v>154</v>
      </c>
      <c r="T9" s="182" t="s">
        <v>155</v>
      </c>
      <c r="U9" s="159">
        <v>0</v>
      </c>
      <c r="V9" s="159">
        <f>ROUND(E9*U9,2)</f>
        <v>0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189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69">
        <v>2</v>
      </c>
      <c r="B10" s="170" t="s">
        <v>686</v>
      </c>
      <c r="C10" s="187" t="s">
        <v>687</v>
      </c>
      <c r="D10" s="171" t="s">
        <v>314</v>
      </c>
      <c r="E10" s="172">
        <v>66.240000000000009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74">
        <v>0</v>
      </c>
      <c r="O10" s="174">
        <f>ROUND(E10*N10,2)</f>
        <v>0</v>
      </c>
      <c r="P10" s="174">
        <v>0</v>
      </c>
      <c r="Q10" s="174">
        <f>ROUND(E10*P10,2)</f>
        <v>0</v>
      </c>
      <c r="R10" s="174"/>
      <c r="S10" s="174" t="s">
        <v>154</v>
      </c>
      <c r="T10" s="175" t="s">
        <v>155</v>
      </c>
      <c r="U10" s="159">
        <v>0</v>
      </c>
      <c r="V10" s="159">
        <f>ROUND(E10*U10,2)</f>
        <v>0</v>
      </c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159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88" t="s">
        <v>688</v>
      </c>
      <c r="D11" s="160"/>
      <c r="E11" s="161">
        <v>66.240000000000009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169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9">
        <v>3</v>
      </c>
      <c r="B12" s="170" t="s">
        <v>689</v>
      </c>
      <c r="C12" s="187" t="s">
        <v>690</v>
      </c>
      <c r="D12" s="171" t="s">
        <v>314</v>
      </c>
      <c r="E12" s="172">
        <v>102.92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</v>
      </c>
      <c r="Q12" s="174">
        <f>ROUND(E12*P12,2)</f>
        <v>0</v>
      </c>
      <c r="R12" s="174"/>
      <c r="S12" s="174" t="s">
        <v>154</v>
      </c>
      <c r="T12" s="175" t="s">
        <v>155</v>
      </c>
      <c r="U12" s="159">
        <v>0</v>
      </c>
      <c r="V12" s="159">
        <f>ROUND(E12*U12,2)</f>
        <v>0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159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88" t="s">
        <v>691</v>
      </c>
      <c r="D13" s="160"/>
      <c r="E13" s="161">
        <v>65.62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169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88" t="s">
        <v>692</v>
      </c>
      <c r="D14" s="160"/>
      <c r="E14" s="161">
        <v>26.400000000000002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169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88" t="s">
        <v>693</v>
      </c>
      <c r="D15" s="160"/>
      <c r="E15" s="161">
        <v>10.9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169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69">
        <v>4</v>
      </c>
      <c r="B16" s="170" t="s">
        <v>694</v>
      </c>
      <c r="C16" s="187" t="s">
        <v>695</v>
      </c>
      <c r="D16" s="171" t="s">
        <v>314</v>
      </c>
      <c r="E16" s="172">
        <v>19.150000000000002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4">
        <v>0</v>
      </c>
      <c r="O16" s="174">
        <f>ROUND(E16*N16,2)</f>
        <v>0</v>
      </c>
      <c r="P16" s="174">
        <v>0</v>
      </c>
      <c r="Q16" s="174">
        <f>ROUND(E16*P16,2)</f>
        <v>0</v>
      </c>
      <c r="R16" s="174"/>
      <c r="S16" s="174" t="s">
        <v>154</v>
      </c>
      <c r="T16" s="175" t="s">
        <v>155</v>
      </c>
      <c r="U16" s="159">
        <v>0</v>
      </c>
      <c r="V16" s="159">
        <f>ROUND(E16*U16,2)</f>
        <v>0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159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88" t="s">
        <v>693</v>
      </c>
      <c r="D17" s="160"/>
      <c r="E17" s="161">
        <v>10.9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169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188" t="s">
        <v>696</v>
      </c>
      <c r="D18" s="160"/>
      <c r="E18" s="161">
        <v>8.25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169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6">
        <v>5</v>
      </c>
      <c r="B19" s="177" t="s">
        <v>697</v>
      </c>
      <c r="C19" s="186" t="s">
        <v>698</v>
      </c>
      <c r="D19" s="178" t="s">
        <v>699</v>
      </c>
      <c r="E19" s="179">
        <v>2</v>
      </c>
      <c r="F19" s="180"/>
      <c r="G19" s="181">
        <f>ROUND(E19*F19,2)</f>
        <v>0</v>
      </c>
      <c r="H19" s="180"/>
      <c r="I19" s="181">
        <f>ROUND(E19*H19,2)</f>
        <v>0</v>
      </c>
      <c r="J19" s="180"/>
      <c r="K19" s="181">
        <f>ROUND(E19*J19,2)</f>
        <v>0</v>
      </c>
      <c r="L19" s="181">
        <v>21</v>
      </c>
      <c r="M19" s="181">
        <f>G19*(1+L19/100)</f>
        <v>0</v>
      </c>
      <c r="N19" s="181">
        <v>0</v>
      </c>
      <c r="O19" s="181">
        <f>ROUND(E19*N19,2)</f>
        <v>0</v>
      </c>
      <c r="P19" s="181">
        <v>0</v>
      </c>
      <c r="Q19" s="181">
        <f>ROUND(E19*P19,2)</f>
        <v>0</v>
      </c>
      <c r="R19" s="181"/>
      <c r="S19" s="181" t="s">
        <v>154</v>
      </c>
      <c r="T19" s="182" t="s">
        <v>155</v>
      </c>
      <c r="U19" s="159">
        <v>0</v>
      </c>
      <c r="V19" s="159">
        <f>ROUND(E19*U19,2)</f>
        <v>0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159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6">
        <v>6</v>
      </c>
      <c r="B20" s="177" t="s">
        <v>700</v>
      </c>
      <c r="C20" s="186" t="s">
        <v>701</v>
      </c>
      <c r="D20" s="178" t="s">
        <v>699</v>
      </c>
      <c r="E20" s="179">
        <v>1</v>
      </c>
      <c r="F20" s="180"/>
      <c r="G20" s="181">
        <f>ROUND(E20*F20,2)</f>
        <v>0</v>
      </c>
      <c r="H20" s="180"/>
      <c r="I20" s="181">
        <f>ROUND(E20*H20,2)</f>
        <v>0</v>
      </c>
      <c r="J20" s="180"/>
      <c r="K20" s="181">
        <f>ROUND(E20*J20,2)</f>
        <v>0</v>
      </c>
      <c r="L20" s="181">
        <v>21</v>
      </c>
      <c r="M20" s="181">
        <f>G20*(1+L20/100)</f>
        <v>0</v>
      </c>
      <c r="N20" s="181">
        <v>0</v>
      </c>
      <c r="O20" s="181">
        <f>ROUND(E20*N20,2)</f>
        <v>0</v>
      </c>
      <c r="P20" s="181">
        <v>0</v>
      </c>
      <c r="Q20" s="181">
        <f>ROUND(E20*P20,2)</f>
        <v>0</v>
      </c>
      <c r="R20" s="181"/>
      <c r="S20" s="181" t="s">
        <v>154</v>
      </c>
      <c r="T20" s="182" t="s">
        <v>155</v>
      </c>
      <c r="U20" s="159">
        <v>0</v>
      </c>
      <c r="V20" s="159">
        <f>ROUND(E20*U20,2)</f>
        <v>0</v>
      </c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159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69">
        <v>7</v>
      </c>
      <c r="B21" s="170" t="s">
        <v>702</v>
      </c>
      <c r="C21" s="187" t="s">
        <v>703</v>
      </c>
      <c r="D21" s="171" t="s">
        <v>203</v>
      </c>
      <c r="E21" s="172">
        <v>58.727200000000003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4">
        <v>0</v>
      </c>
      <c r="O21" s="174">
        <f>ROUND(E21*N21,2)</f>
        <v>0</v>
      </c>
      <c r="P21" s="174">
        <v>0</v>
      </c>
      <c r="Q21" s="174">
        <f>ROUND(E21*P21,2)</f>
        <v>0</v>
      </c>
      <c r="R21" s="174"/>
      <c r="S21" s="174" t="s">
        <v>164</v>
      </c>
      <c r="T21" s="175" t="s">
        <v>155</v>
      </c>
      <c r="U21" s="159">
        <v>0</v>
      </c>
      <c r="V21" s="159">
        <f>ROUND(E21*U21,2)</f>
        <v>0</v>
      </c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323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88" t="s">
        <v>704</v>
      </c>
      <c r="D22" s="160"/>
      <c r="E22" s="161">
        <v>54.131200000000007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169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88" t="s">
        <v>705</v>
      </c>
      <c r="D23" s="160"/>
      <c r="E23" s="161">
        <v>4.5960000000000001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169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69">
        <v>8</v>
      </c>
      <c r="B24" s="170" t="s">
        <v>706</v>
      </c>
      <c r="C24" s="187" t="s">
        <v>707</v>
      </c>
      <c r="D24" s="171" t="s">
        <v>203</v>
      </c>
      <c r="E24" s="172">
        <v>1.5385000000000002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2.017E-2</v>
      </c>
      <c r="O24" s="174">
        <f>ROUND(E24*N24,2)</f>
        <v>0.03</v>
      </c>
      <c r="P24" s="174">
        <v>0</v>
      </c>
      <c r="Q24" s="174">
        <f>ROUND(E24*P24,2)</f>
        <v>0</v>
      </c>
      <c r="R24" s="174" t="s">
        <v>533</v>
      </c>
      <c r="S24" s="174" t="s">
        <v>164</v>
      </c>
      <c r="T24" s="175" t="s">
        <v>155</v>
      </c>
      <c r="U24" s="159">
        <v>1.3701300000000001</v>
      </c>
      <c r="V24" s="159">
        <f>ROUND(E24*U24,2)</f>
        <v>2.11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323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88" t="s">
        <v>708</v>
      </c>
      <c r="D25" s="160"/>
      <c r="E25" s="161">
        <v>1.5385000000000002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169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 x14ac:dyDescent="0.2">
      <c r="A26" s="169">
        <v>9</v>
      </c>
      <c r="B26" s="170" t="s">
        <v>709</v>
      </c>
      <c r="C26" s="187" t="s">
        <v>710</v>
      </c>
      <c r="D26" s="171" t="s">
        <v>203</v>
      </c>
      <c r="E26" s="172">
        <v>64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3.218E-2</v>
      </c>
      <c r="O26" s="174">
        <f>ROUND(E26*N26,2)</f>
        <v>2.06</v>
      </c>
      <c r="P26" s="174">
        <v>0</v>
      </c>
      <c r="Q26" s="174">
        <f>ROUND(E26*P26,2)</f>
        <v>0</v>
      </c>
      <c r="R26" s="174" t="s">
        <v>533</v>
      </c>
      <c r="S26" s="174" t="s">
        <v>164</v>
      </c>
      <c r="T26" s="175" t="s">
        <v>155</v>
      </c>
      <c r="U26" s="159">
        <v>0.70839000000000008</v>
      </c>
      <c r="V26" s="159">
        <f>ROUND(E26*U26,2)</f>
        <v>45.34</v>
      </c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323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242" t="s">
        <v>711</v>
      </c>
      <c r="D27" s="243"/>
      <c r="E27" s="243"/>
      <c r="F27" s="243"/>
      <c r="G27" s="243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167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6">
        <v>10</v>
      </c>
      <c r="B28" s="177" t="s">
        <v>712</v>
      </c>
      <c r="C28" s="186" t="s">
        <v>713</v>
      </c>
      <c r="D28" s="178" t="s">
        <v>153</v>
      </c>
      <c r="E28" s="179">
        <v>1</v>
      </c>
      <c r="F28" s="180"/>
      <c r="G28" s="181">
        <f>ROUND(E28*F28,2)</f>
        <v>0</v>
      </c>
      <c r="H28" s="180"/>
      <c r="I28" s="181">
        <f>ROUND(E28*H28,2)</f>
        <v>0</v>
      </c>
      <c r="J28" s="180"/>
      <c r="K28" s="181">
        <f>ROUND(E28*J28,2)</f>
        <v>0</v>
      </c>
      <c r="L28" s="181">
        <v>21</v>
      </c>
      <c r="M28" s="181">
        <f>G28*(1+L28/100)</f>
        <v>0</v>
      </c>
      <c r="N28" s="181">
        <v>4.5690000000000001E-2</v>
      </c>
      <c r="O28" s="181">
        <f>ROUND(E28*N28,2)</f>
        <v>0.05</v>
      </c>
      <c r="P28" s="181">
        <v>0</v>
      </c>
      <c r="Q28" s="181">
        <f>ROUND(E28*P28,2)</f>
        <v>0</v>
      </c>
      <c r="R28" s="181"/>
      <c r="S28" s="181" t="s">
        <v>154</v>
      </c>
      <c r="T28" s="182" t="s">
        <v>155</v>
      </c>
      <c r="U28" s="159">
        <v>0</v>
      </c>
      <c r="V28" s="159">
        <f>ROUND(E28*U28,2)</f>
        <v>0</v>
      </c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714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69">
        <v>11</v>
      </c>
      <c r="B29" s="170" t="s">
        <v>715</v>
      </c>
      <c r="C29" s="187" t="s">
        <v>716</v>
      </c>
      <c r="D29" s="171" t="s">
        <v>153</v>
      </c>
      <c r="E29" s="172">
        <v>1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4">
        <v>0</v>
      </c>
      <c r="O29" s="174">
        <f>ROUND(E29*N29,2)</f>
        <v>0</v>
      </c>
      <c r="P29" s="174">
        <v>0</v>
      </c>
      <c r="Q29" s="174">
        <f>ROUND(E29*P29,2)</f>
        <v>0</v>
      </c>
      <c r="R29" s="174"/>
      <c r="S29" s="174" t="s">
        <v>154</v>
      </c>
      <c r="T29" s="175" t="s">
        <v>319</v>
      </c>
      <c r="U29" s="159">
        <v>0</v>
      </c>
      <c r="V29" s="159">
        <f>ROUND(E29*U29,2)</f>
        <v>0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323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x14ac:dyDescent="0.2">
      <c r="A30" s="5"/>
      <c r="B30" s="6"/>
      <c r="C30" s="189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AE30">
        <v>15</v>
      </c>
      <c r="AF30">
        <v>21</v>
      </c>
    </row>
    <row r="31" spans="1:60" x14ac:dyDescent="0.2">
      <c r="A31" s="153"/>
      <c r="B31" s="154" t="s">
        <v>29</v>
      </c>
      <c r="C31" s="190"/>
      <c r="D31" s="155"/>
      <c r="E31" s="156"/>
      <c r="F31" s="156"/>
      <c r="G31" s="184">
        <f>G8</f>
        <v>0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AE31">
        <f>SUMIF(L7:L29,AE30,G7:G29)</f>
        <v>0</v>
      </c>
      <c r="AF31">
        <f>SUMIF(L7:L29,AF30,G7:G29)</f>
        <v>0</v>
      </c>
      <c r="AG31" t="s">
        <v>681</v>
      </c>
    </row>
    <row r="32" spans="1:60" x14ac:dyDescent="0.2">
      <c r="C32" s="191"/>
      <c r="D32" s="141"/>
      <c r="AG32" t="s">
        <v>683</v>
      </c>
    </row>
    <row r="33" spans="4:4" x14ac:dyDescent="0.2">
      <c r="D33" s="141"/>
    </row>
    <row r="34" spans="4:4" x14ac:dyDescent="0.2">
      <c r="D34" s="141"/>
    </row>
    <row r="35" spans="4:4" x14ac:dyDescent="0.2">
      <c r="D35" s="141"/>
    </row>
    <row r="36" spans="4:4" x14ac:dyDescent="0.2">
      <c r="D36" s="141"/>
    </row>
    <row r="37" spans="4:4" x14ac:dyDescent="0.2">
      <c r="D37" s="141"/>
    </row>
    <row r="38" spans="4:4" x14ac:dyDescent="0.2">
      <c r="D38" s="141"/>
    </row>
    <row r="39" spans="4:4" x14ac:dyDescent="0.2">
      <c r="D39" s="141"/>
    </row>
    <row r="40" spans="4:4" x14ac:dyDescent="0.2">
      <c r="D40" s="141"/>
    </row>
    <row r="41" spans="4:4" x14ac:dyDescent="0.2">
      <c r="D41" s="141"/>
    </row>
    <row r="42" spans="4:4" x14ac:dyDescent="0.2">
      <c r="D42" s="141"/>
    </row>
    <row r="43" spans="4:4" x14ac:dyDescent="0.2">
      <c r="D43" s="141"/>
    </row>
    <row r="44" spans="4:4" x14ac:dyDescent="0.2">
      <c r="D44" s="141"/>
    </row>
    <row r="45" spans="4:4" x14ac:dyDescent="0.2">
      <c r="D45" s="141"/>
    </row>
    <row r="46" spans="4:4" x14ac:dyDescent="0.2">
      <c r="D46" s="141"/>
    </row>
    <row r="47" spans="4:4" x14ac:dyDescent="0.2">
      <c r="D47" s="141"/>
    </row>
    <row r="48" spans="4:4" x14ac:dyDescent="0.2">
      <c r="D48" s="141"/>
    </row>
    <row r="49" spans="4:4" x14ac:dyDescent="0.2">
      <c r="D49" s="141"/>
    </row>
    <row r="50" spans="4:4" x14ac:dyDescent="0.2">
      <c r="D50" s="141"/>
    </row>
    <row r="51" spans="4:4" x14ac:dyDescent="0.2">
      <c r="D51" s="141"/>
    </row>
    <row r="52" spans="4:4" x14ac:dyDescent="0.2">
      <c r="D52" s="141"/>
    </row>
    <row r="53" spans="4:4" x14ac:dyDescent="0.2">
      <c r="D53" s="141"/>
    </row>
    <row r="54" spans="4:4" x14ac:dyDescent="0.2">
      <c r="D54" s="141"/>
    </row>
    <row r="55" spans="4:4" x14ac:dyDescent="0.2">
      <c r="D55" s="141"/>
    </row>
    <row r="56" spans="4:4" x14ac:dyDescent="0.2">
      <c r="D56" s="141"/>
    </row>
    <row r="57" spans="4:4" x14ac:dyDescent="0.2">
      <c r="D57" s="141"/>
    </row>
    <row r="58" spans="4:4" x14ac:dyDescent="0.2">
      <c r="D58" s="141"/>
    </row>
    <row r="59" spans="4:4" x14ac:dyDescent="0.2">
      <c r="D59" s="141"/>
    </row>
    <row r="60" spans="4:4" x14ac:dyDescent="0.2">
      <c r="D60" s="141"/>
    </row>
    <row r="61" spans="4:4" x14ac:dyDescent="0.2">
      <c r="D61" s="141"/>
    </row>
    <row r="62" spans="4:4" x14ac:dyDescent="0.2">
      <c r="D62" s="141"/>
    </row>
    <row r="63" spans="4:4" x14ac:dyDescent="0.2">
      <c r="D63" s="141"/>
    </row>
    <row r="64" spans="4:4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mergeCells count="5">
    <mergeCell ref="A1:G1"/>
    <mergeCell ref="C2:G2"/>
    <mergeCell ref="C3:G3"/>
    <mergeCell ref="C4:G4"/>
    <mergeCell ref="C27:G27"/>
  </mergeCells>
  <pageMargins left="0.59055118110236204" right="0.196850393700787" top="0.78740157499999996" bottom="0.78740157499999996" header="0.3" footer="0.3"/>
  <pageSetup paperSize="9" scale="72" fitToHeight="0" orientation="portrait" horizontalDpi="1200" verticalDpi="120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206F0-74CA-4CCA-9E51-2DA2CF48AB24}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124</v>
      </c>
      <c r="B1" s="250"/>
      <c r="C1" s="250"/>
      <c r="D1" s="250"/>
      <c r="E1" s="250"/>
      <c r="F1" s="250"/>
      <c r="G1" s="250"/>
      <c r="AG1" t="s">
        <v>125</v>
      </c>
    </row>
    <row r="2" spans="1:60" ht="24.95" customHeight="1" x14ac:dyDescent="0.2">
      <c r="A2" s="142" t="s">
        <v>7</v>
      </c>
      <c r="B2" s="73" t="s">
        <v>44</v>
      </c>
      <c r="C2" s="251" t="s">
        <v>45</v>
      </c>
      <c r="D2" s="252"/>
      <c r="E2" s="252"/>
      <c r="F2" s="252"/>
      <c r="G2" s="253"/>
      <c r="AG2" t="s">
        <v>126</v>
      </c>
    </row>
    <row r="3" spans="1:60" ht="24.95" customHeight="1" x14ac:dyDescent="0.2">
      <c r="A3" s="142" t="s">
        <v>8</v>
      </c>
      <c r="B3" s="73" t="s">
        <v>53</v>
      </c>
      <c r="C3" s="251" t="s">
        <v>54</v>
      </c>
      <c r="D3" s="252"/>
      <c r="E3" s="252"/>
      <c r="F3" s="252"/>
      <c r="G3" s="253"/>
      <c r="AC3" s="89" t="s">
        <v>126</v>
      </c>
      <c r="AG3" t="s">
        <v>127</v>
      </c>
    </row>
    <row r="4" spans="1:60" ht="24.95" customHeight="1" x14ac:dyDescent="0.2">
      <c r="A4" s="143" t="s">
        <v>9</v>
      </c>
      <c r="B4" s="144" t="s">
        <v>59</v>
      </c>
      <c r="C4" s="254" t="s">
        <v>60</v>
      </c>
      <c r="D4" s="255"/>
      <c r="E4" s="255"/>
      <c r="F4" s="255"/>
      <c r="G4" s="256"/>
      <c r="AG4" t="s">
        <v>128</v>
      </c>
    </row>
    <row r="5" spans="1:60" x14ac:dyDescent="0.2">
      <c r="D5" s="141"/>
    </row>
    <row r="6" spans="1:60" ht="38.25" x14ac:dyDescent="0.2">
      <c r="A6" s="146" t="s">
        <v>129</v>
      </c>
      <c r="B6" s="148" t="s">
        <v>130</v>
      </c>
      <c r="C6" s="148" t="s">
        <v>131</v>
      </c>
      <c r="D6" s="147" t="s">
        <v>132</v>
      </c>
      <c r="E6" s="146" t="s">
        <v>133</v>
      </c>
      <c r="F6" s="145" t="s">
        <v>134</v>
      </c>
      <c r="G6" s="146" t="s">
        <v>29</v>
      </c>
      <c r="H6" s="149" t="s">
        <v>30</v>
      </c>
      <c r="I6" s="149" t="s">
        <v>135</v>
      </c>
      <c r="J6" s="149" t="s">
        <v>31</v>
      </c>
      <c r="K6" s="149" t="s">
        <v>136</v>
      </c>
      <c r="L6" s="149" t="s">
        <v>137</v>
      </c>
      <c r="M6" s="149" t="s">
        <v>138</v>
      </c>
      <c r="N6" s="149" t="s">
        <v>139</v>
      </c>
      <c r="O6" s="149" t="s">
        <v>140</v>
      </c>
      <c r="P6" s="149" t="s">
        <v>141</v>
      </c>
      <c r="Q6" s="149" t="s">
        <v>142</v>
      </c>
      <c r="R6" s="149" t="s">
        <v>143</v>
      </c>
      <c r="S6" s="149" t="s">
        <v>144</v>
      </c>
      <c r="T6" s="149" t="s">
        <v>145</v>
      </c>
      <c r="U6" s="149" t="s">
        <v>146</v>
      </c>
      <c r="V6" s="149" t="s">
        <v>147</v>
      </c>
      <c r="W6" s="149" t="s">
        <v>148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149</v>
      </c>
      <c r="B8" s="164" t="s">
        <v>115</v>
      </c>
      <c r="C8" s="185" t="s">
        <v>116</v>
      </c>
      <c r="D8" s="165"/>
      <c r="E8" s="166"/>
      <c r="F8" s="167"/>
      <c r="G8" s="167">
        <f>SUMIF(AG9:AG9,"&lt;&gt;NOR",G9:G9)</f>
        <v>0</v>
      </c>
      <c r="H8" s="167"/>
      <c r="I8" s="167">
        <f>SUM(I9:I9)</f>
        <v>0</v>
      </c>
      <c r="J8" s="167"/>
      <c r="K8" s="167">
        <f>SUM(K9:K9)</f>
        <v>0</v>
      </c>
      <c r="L8" s="167"/>
      <c r="M8" s="167">
        <f>SUM(M9:M9)</f>
        <v>0</v>
      </c>
      <c r="N8" s="167"/>
      <c r="O8" s="167">
        <f>SUM(O9:O9)</f>
        <v>2.06</v>
      </c>
      <c r="P8" s="167"/>
      <c r="Q8" s="167">
        <f>SUM(Q9:Q9)</f>
        <v>0</v>
      </c>
      <c r="R8" s="167"/>
      <c r="S8" s="167"/>
      <c r="T8" s="168"/>
      <c r="U8" s="162"/>
      <c r="V8" s="162">
        <f>SUM(V9:V9)</f>
        <v>341</v>
      </c>
      <c r="W8" s="162"/>
      <c r="AG8" t="s">
        <v>150</v>
      </c>
    </row>
    <row r="9" spans="1:60" ht="22.5" outlineLevel="1" x14ac:dyDescent="0.2">
      <c r="A9" s="169">
        <v>1</v>
      </c>
      <c r="B9" s="170" t="s">
        <v>717</v>
      </c>
      <c r="C9" s="187" t="s">
        <v>718</v>
      </c>
      <c r="D9" s="171" t="s">
        <v>333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2.06</v>
      </c>
      <c r="O9" s="174">
        <f>ROUND(E9*N9,2)</f>
        <v>2.06</v>
      </c>
      <c r="P9" s="174">
        <v>0</v>
      </c>
      <c r="Q9" s="174">
        <f>ROUND(E9*P9,2)</f>
        <v>0</v>
      </c>
      <c r="R9" s="174"/>
      <c r="S9" s="174" t="s">
        <v>154</v>
      </c>
      <c r="T9" s="175" t="s">
        <v>155</v>
      </c>
      <c r="U9" s="159">
        <v>341</v>
      </c>
      <c r="V9" s="159">
        <f>ROUND(E9*U9,2)</f>
        <v>341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714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5"/>
      <c r="B10" s="6"/>
      <c r="C10" s="189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AE10">
        <v>15</v>
      </c>
      <c r="AF10">
        <v>21</v>
      </c>
    </row>
    <row r="11" spans="1:60" x14ac:dyDescent="0.2">
      <c r="A11" s="153"/>
      <c r="B11" s="154" t="s">
        <v>29</v>
      </c>
      <c r="C11" s="190"/>
      <c r="D11" s="155"/>
      <c r="E11" s="156"/>
      <c r="F11" s="156"/>
      <c r="G11" s="184">
        <f>G8</f>
        <v>0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AE11">
        <f>SUMIF(L7:L9,AE10,G7:G9)</f>
        <v>0</v>
      </c>
      <c r="AF11">
        <f>SUMIF(L7:L9,AF10,G7:G9)</f>
        <v>0</v>
      </c>
      <c r="AG11" t="s">
        <v>681</v>
      </c>
    </row>
    <row r="12" spans="1:60" x14ac:dyDescent="0.2">
      <c r="C12" s="191"/>
      <c r="D12" s="141"/>
      <c r="AG12" t="s">
        <v>683</v>
      </c>
    </row>
    <row r="13" spans="1:60" x14ac:dyDescent="0.2">
      <c r="D13" s="141"/>
    </row>
    <row r="14" spans="1:60" x14ac:dyDescent="0.2">
      <c r="D14" s="141"/>
    </row>
    <row r="15" spans="1:60" x14ac:dyDescent="0.2">
      <c r="D15" s="141"/>
    </row>
    <row r="16" spans="1:60" x14ac:dyDescent="0.2">
      <c r="D16" s="141"/>
    </row>
    <row r="17" spans="4:4" x14ac:dyDescent="0.2">
      <c r="D17" s="141"/>
    </row>
    <row r="18" spans="4:4" x14ac:dyDescent="0.2">
      <c r="D18" s="141"/>
    </row>
    <row r="19" spans="4:4" x14ac:dyDescent="0.2">
      <c r="D19" s="141"/>
    </row>
    <row r="20" spans="4:4" x14ac:dyDescent="0.2">
      <c r="D20" s="141"/>
    </row>
    <row r="21" spans="4:4" x14ac:dyDescent="0.2">
      <c r="D21" s="141"/>
    </row>
    <row r="22" spans="4:4" x14ac:dyDescent="0.2">
      <c r="D22" s="141"/>
    </row>
    <row r="23" spans="4:4" x14ac:dyDescent="0.2">
      <c r="D23" s="141"/>
    </row>
    <row r="24" spans="4:4" x14ac:dyDescent="0.2">
      <c r="D24" s="141"/>
    </row>
    <row r="25" spans="4:4" x14ac:dyDescent="0.2">
      <c r="D25" s="141"/>
    </row>
    <row r="26" spans="4:4" x14ac:dyDescent="0.2">
      <c r="D26" s="141"/>
    </row>
    <row r="27" spans="4:4" x14ac:dyDescent="0.2">
      <c r="D27" s="141"/>
    </row>
    <row r="28" spans="4:4" x14ac:dyDescent="0.2">
      <c r="D28" s="141"/>
    </row>
    <row r="29" spans="4:4" x14ac:dyDescent="0.2">
      <c r="D29" s="141"/>
    </row>
    <row r="30" spans="4:4" x14ac:dyDescent="0.2">
      <c r="D30" s="141"/>
    </row>
    <row r="31" spans="4:4" x14ac:dyDescent="0.2">
      <c r="D31" s="141"/>
    </row>
    <row r="32" spans="4:4" x14ac:dyDescent="0.2">
      <c r="D32" s="141"/>
    </row>
    <row r="33" spans="4:4" x14ac:dyDescent="0.2">
      <c r="D33" s="141"/>
    </row>
    <row r="34" spans="4:4" x14ac:dyDescent="0.2">
      <c r="D34" s="141"/>
    </row>
    <row r="35" spans="4:4" x14ac:dyDescent="0.2">
      <c r="D35" s="141"/>
    </row>
    <row r="36" spans="4:4" x14ac:dyDescent="0.2">
      <c r="D36" s="141"/>
    </row>
    <row r="37" spans="4:4" x14ac:dyDescent="0.2">
      <c r="D37" s="141"/>
    </row>
    <row r="38" spans="4:4" x14ac:dyDescent="0.2">
      <c r="D38" s="141"/>
    </row>
    <row r="39" spans="4:4" x14ac:dyDescent="0.2">
      <c r="D39" s="141"/>
    </row>
    <row r="40" spans="4:4" x14ac:dyDescent="0.2">
      <c r="D40" s="141"/>
    </row>
    <row r="41" spans="4:4" x14ac:dyDescent="0.2">
      <c r="D41" s="141"/>
    </row>
    <row r="42" spans="4:4" x14ac:dyDescent="0.2">
      <c r="D42" s="141"/>
    </row>
    <row r="43" spans="4:4" x14ac:dyDescent="0.2">
      <c r="D43" s="141"/>
    </row>
    <row r="44" spans="4:4" x14ac:dyDescent="0.2">
      <c r="D44" s="141"/>
    </row>
    <row r="45" spans="4:4" x14ac:dyDescent="0.2">
      <c r="D45" s="141"/>
    </row>
    <row r="46" spans="4:4" x14ac:dyDescent="0.2">
      <c r="D46" s="141"/>
    </row>
    <row r="47" spans="4:4" x14ac:dyDescent="0.2">
      <c r="D47" s="141"/>
    </row>
    <row r="48" spans="4:4" x14ac:dyDescent="0.2">
      <c r="D48" s="141"/>
    </row>
    <row r="49" spans="4:4" x14ac:dyDescent="0.2">
      <c r="D49" s="141"/>
    </row>
    <row r="50" spans="4:4" x14ac:dyDescent="0.2">
      <c r="D50" s="141"/>
    </row>
    <row r="51" spans="4:4" x14ac:dyDescent="0.2">
      <c r="D51" s="141"/>
    </row>
    <row r="52" spans="4:4" x14ac:dyDescent="0.2">
      <c r="D52" s="141"/>
    </row>
    <row r="53" spans="4:4" x14ac:dyDescent="0.2">
      <c r="D53" s="141"/>
    </row>
    <row r="54" spans="4:4" x14ac:dyDescent="0.2">
      <c r="D54" s="141"/>
    </row>
    <row r="55" spans="4:4" x14ac:dyDescent="0.2">
      <c r="D55" s="141"/>
    </row>
    <row r="56" spans="4:4" x14ac:dyDescent="0.2">
      <c r="D56" s="141"/>
    </row>
    <row r="57" spans="4:4" x14ac:dyDescent="0.2">
      <c r="D57" s="141"/>
    </row>
    <row r="58" spans="4:4" x14ac:dyDescent="0.2">
      <c r="D58" s="141"/>
    </row>
    <row r="59" spans="4:4" x14ac:dyDescent="0.2">
      <c r="D59" s="141"/>
    </row>
    <row r="60" spans="4:4" x14ac:dyDescent="0.2">
      <c r="D60" s="141"/>
    </row>
    <row r="61" spans="4:4" x14ac:dyDescent="0.2">
      <c r="D61" s="141"/>
    </row>
    <row r="62" spans="4:4" x14ac:dyDescent="0.2">
      <c r="D62" s="141"/>
    </row>
    <row r="63" spans="4:4" x14ac:dyDescent="0.2">
      <c r="D63" s="141"/>
    </row>
    <row r="64" spans="4:4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scale="72" fitToHeight="0" orientation="portrait" horizontalDpi="1200" verticalDpi="12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280 001 Pol</vt:lpstr>
      <vt:lpstr>280 002 Pol</vt:lpstr>
      <vt:lpstr>280 003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'280 001 Pol'!Názvy_tisku</vt:lpstr>
      <vt:lpstr>'280 002 Pol'!Názvy_tisku</vt:lpstr>
      <vt:lpstr>'280 003 Pol'!Názvy_tisku</vt:lpstr>
      <vt:lpstr>oadresa</vt:lpstr>
      <vt:lpstr>Stavba!Objednatel</vt:lpstr>
      <vt:lpstr>Stavba!Objekt</vt:lpstr>
      <vt:lpstr>'280 001 Pol'!Oblast_tisku</vt:lpstr>
      <vt:lpstr>'280 002 Pol'!Oblast_tisku</vt:lpstr>
      <vt:lpstr>'280 003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Projektant 10</cp:lastModifiedBy>
  <cp:lastPrinted>2018-05-09T14:14:20Z</cp:lastPrinted>
  <dcterms:created xsi:type="dcterms:W3CDTF">2009-04-08T07:15:50Z</dcterms:created>
  <dcterms:modified xsi:type="dcterms:W3CDTF">2018-05-09T14:14:26Z</dcterms:modified>
</cp:coreProperties>
</file>