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130 - Oprava odvodnění"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'SO 130 - Oprava odvodnění'!$C$85:$K$242</definedName>
    <definedName name="_xlnm.Print_Area" localSheetId="1">'SO 130 - Oprava odvodnění'!$C$4:$J$36,'SO 130 - Oprava odvodnění'!$C$42:$J$67,'SO 130 - Oprava odvodnění'!$C$73:$K$242</definedName>
    <definedName name="_xlnm.Print_Titles" localSheetId="1">'SO 130 - Oprava odvodnění'!$85:$85</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242"/>
  <c r="BH242"/>
  <c r="BG242"/>
  <c r="BF242"/>
  <c r="T242"/>
  <c r="T241"/>
  <c r="T240"/>
  <c r="R242"/>
  <c r="R241"/>
  <c r="R240"/>
  <c r="P242"/>
  <c r="P241"/>
  <c r="P240"/>
  <c r="BK242"/>
  <c r="BK241"/>
  <c r="J241"/>
  <c r="BK240"/>
  <c r="J240"/>
  <c r="J242"/>
  <c r="BE242"/>
  <c r="J66"/>
  <c r="J65"/>
  <c r="BI239"/>
  <c r="BH239"/>
  <c r="BG239"/>
  <c r="BF239"/>
  <c r="T239"/>
  <c r="T238"/>
  <c r="R239"/>
  <c r="R238"/>
  <c r="P239"/>
  <c r="P238"/>
  <c r="BK239"/>
  <c r="BK238"/>
  <c r="J238"/>
  <c r="J239"/>
  <c r="BE239"/>
  <c r="J64"/>
  <c r="BI235"/>
  <c r="BH235"/>
  <c r="BG235"/>
  <c r="BF235"/>
  <c r="T235"/>
  <c r="R235"/>
  <c r="P235"/>
  <c r="BK235"/>
  <c r="J235"/>
  <c r="BE235"/>
  <c r="BI232"/>
  <c r="BH232"/>
  <c r="BG232"/>
  <c r="BF232"/>
  <c r="T232"/>
  <c r="R232"/>
  <c r="P232"/>
  <c r="BK232"/>
  <c r="J232"/>
  <c r="BE232"/>
  <c r="BI228"/>
  <c r="BH228"/>
  <c r="BG228"/>
  <c r="BF228"/>
  <c r="T228"/>
  <c r="R228"/>
  <c r="P228"/>
  <c r="BK228"/>
  <c r="J228"/>
  <c r="BE228"/>
  <c r="BI226"/>
  <c r="BH226"/>
  <c r="BG226"/>
  <c r="BF226"/>
  <c r="T226"/>
  <c r="R226"/>
  <c r="P226"/>
  <c r="BK226"/>
  <c r="J226"/>
  <c r="BE226"/>
  <c r="BI223"/>
  <c r="BH223"/>
  <c r="BG223"/>
  <c r="BF223"/>
  <c r="T223"/>
  <c r="R223"/>
  <c r="P223"/>
  <c r="BK223"/>
  <c r="J223"/>
  <c r="BE223"/>
  <c r="BI220"/>
  <c r="BH220"/>
  <c r="BG220"/>
  <c r="BF220"/>
  <c r="T220"/>
  <c r="T219"/>
  <c r="R220"/>
  <c r="R219"/>
  <c r="P220"/>
  <c r="P219"/>
  <c r="BK220"/>
  <c r="BK219"/>
  <c r="J219"/>
  <c r="J220"/>
  <c r="BE220"/>
  <c r="J63"/>
  <c r="BI216"/>
  <c r="BH216"/>
  <c r="BG216"/>
  <c r="BF216"/>
  <c r="T216"/>
  <c r="R216"/>
  <c r="P216"/>
  <c r="BK216"/>
  <c r="J216"/>
  <c r="BE216"/>
  <c r="BI213"/>
  <c r="BH213"/>
  <c r="BG213"/>
  <c r="BF213"/>
  <c r="T213"/>
  <c r="R213"/>
  <c r="P213"/>
  <c r="BK213"/>
  <c r="J213"/>
  <c r="BE213"/>
  <c r="BI210"/>
  <c r="BH210"/>
  <c r="BG210"/>
  <c r="BF210"/>
  <c r="T210"/>
  <c r="R210"/>
  <c r="P210"/>
  <c r="BK210"/>
  <c r="J210"/>
  <c r="BE210"/>
  <c r="BI207"/>
  <c r="BH207"/>
  <c r="BG207"/>
  <c r="BF207"/>
  <c r="T207"/>
  <c r="R207"/>
  <c r="P207"/>
  <c r="BK207"/>
  <c r="J207"/>
  <c r="BE207"/>
  <c r="BI204"/>
  <c r="BH204"/>
  <c r="BG204"/>
  <c r="BF204"/>
  <c r="T204"/>
  <c r="R204"/>
  <c r="P204"/>
  <c r="BK204"/>
  <c r="J204"/>
  <c r="BE204"/>
  <c r="BI201"/>
  <c r="BH201"/>
  <c r="BG201"/>
  <c r="BF201"/>
  <c r="T201"/>
  <c r="T200"/>
  <c r="R201"/>
  <c r="R200"/>
  <c r="P201"/>
  <c r="P200"/>
  <c r="BK201"/>
  <c r="BK200"/>
  <c r="J200"/>
  <c r="J201"/>
  <c r="BE201"/>
  <c r="J62"/>
  <c r="BI199"/>
  <c r="BH199"/>
  <c r="BG199"/>
  <c r="BF199"/>
  <c r="T199"/>
  <c r="R199"/>
  <c r="P199"/>
  <c r="BK199"/>
  <c r="J199"/>
  <c r="BE199"/>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4"/>
  <c r="BH184"/>
  <c r="BG184"/>
  <c r="BF184"/>
  <c r="T184"/>
  <c r="R184"/>
  <c r="P184"/>
  <c r="BK184"/>
  <c r="J184"/>
  <c r="BE184"/>
  <c r="BI183"/>
  <c r="BH183"/>
  <c r="BG183"/>
  <c r="BF183"/>
  <c r="T183"/>
  <c r="R183"/>
  <c r="P183"/>
  <c r="BK183"/>
  <c r="J183"/>
  <c r="BE183"/>
  <c r="BI180"/>
  <c r="BH180"/>
  <c r="BG180"/>
  <c r="BF180"/>
  <c r="T180"/>
  <c r="T179"/>
  <c r="R180"/>
  <c r="R179"/>
  <c r="P180"/>
  <c r="P179"/>
  <c r="BK180"/>
  <c r="BK179"/>
  <c r="J179"/>
  <c r="J180"/>
  <c r="BE180"/>
  <c r="J61"/>
  <c r="BI174"/>
  <c r="BH174"/>
  <c r="BG174"/>
  <c r="BF174"/>
  <c r="T174"/>
  <c r="R174"/>
  <c r="P174"/>
  <c r="BK174"/>
  <c r="J174"/>
  <c r="BE174"/>
  <c r="BI170"/>
  <c r="BH170"/>
  <c r="BG170"/>
  <c r="BF170"/>
  <c r="T170"/>
  <c r="R170"/>
  <c r="P170"/>
  <c r="BK170"/>
  <c r="J170"/>
  <c r="BE170"/>
  <c r="BI167"/>
  <c r="BH167"/>
  <c r="BG167"/>
  <c r="BF167"/>
  <c r="T167"/>
  <c r="R167"/>
  <c r="P167"/>
  <c r="BK167"/>
  <c r="J167"/>
  <c r="BE167"/>
  <c r="BI162"/>
  <c r="BH162"/>
  <c r="BG162"/>
  <c r="BF162"/>
  <c r="T162"/>
  <c r="T161"/>
  <c r="R162"/>
  <c r="R161"/>
  <c r="P162"/>
  <c r="P161"/>
  <c r="BK162"/>
  <c r="BK161"/>
  <c r="J161"/>
  <c r="J162"/>
  <c r="BE162"/>
  <c r="J60"/>
  <c r="BI158"/>
  <c r="BH158"/>
  <c r="BG158"/>
  <c r="BF158"/>
  <c r="T158"/>
  <c r="R158"/>
  <c r="P158"/>
  <c r="BK158"/>
  <c r="J158"/>
  <c r="BE158"/>
  <c r="BI154"/>
  <c r="BH154"/>
  <c r="BG154"/>
  <c r="BF154"/>
  <c r="T154"/>
  <c r="R154"/>
  <c r="P154"/>
  <c r="BK154"/>
  <c r="J154"/>
  <c r="BE154"/>
  <c r="BI150"/>
  <c r="BH150"/>
  <c r="BG150"/>
  <c r="BF150"/>
  <c r="T150"/>
  <c r="T149"/>
  <c r="R150"/>
  <c r="R149"/>
  <c r="P150"/>
  <c r="P149"/>
  <c r="BK150"/>
  <c r="BK149"/>
  <c r="J149"/>
  <c r="J150"/>
  <c r="BE150"/>
  <c r="J59"/>
  <c r="BI143"/>
  <c r="BH143"/>
  <c r="BG143"/>
  <c r="BF143"/>
  <c r="T143"/>
  <c r="R143"/>
  <c r="P143"/>
  <c r="BK143"/>
  <c r="J143"/>
  <c r="BE143"/>
  <c r="BI141"/>
  <c r="BH141"/>
  <c r="BG141"/>
  <c r="BF141"/>
  <c r="T141"/>
  <c r="R141"/>
  <c r="P141"/>
  <c r="BK141"/>
  <c r="J141"/>
  <c r="BE141"/>
  <c r="BI138"/>
  <c r="BH138"/>
  <c r="BG138"/>
  <c r="BF138"/>
  <c r="T138"/>
  <c r="R138"/>
  <c r="P138"/>
  <c r="BK138"/>
  <c r="J138"/>
  <c r="BE138"/>
  <c r="BI136"/>
  <c r="BH136"/>
  <c r="BG136"/>
  <c r="BF136"/>
  <c r="T136"/>
  <c r="R136"/>
  <c r="P136"/>
  <c r="BK136"/>
  <c r="J136"/>
  <c r="BE136"/>
  <c r="BI133"/>
  <c r="BH133"/>
  <c r="BG133"/>
  <c r="BF133"/>
  <c r="T133"/>
  <c r="R133"/>
  <c r="P133"/>
  <c r="BK133"/>
  <c r="J133"/>
  <c r="BE133"/>
  <c r="BI130"/>
  <c r="BH130"/>
  <c r="BG130"/>
  <c r="BF130"/>
  <c r="T130"/>
  <c r="R130"/>
  <c r="P130"/>
  <c r="BK130"/>
  <c r="J130"/>
  <c r="BE130"/>
  <c r="BI127"/>
  <c r="BH127"/>
  <c r="BG127"/>
  <c r="BF127"/>
  <c r="T127"/>
  <c r="R127"/>
  <c r="P127"/>
  <c r="BK127"/>
  <c r="J127"/>
  <c r="BE127"/>
  <c r="BI121"/>
  <c r="BH121"/>
  <c r="BG121"/>
  <c r="BF121"/>
  <c r="T121"/>
  <c r="R121"/>
  <c r="P121"/>
  <c r="BK121"/>
  <c r="J121"/>
  <c r="BE121"/>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1"/>
  <c r="BH101"/>
  <c r="BG101"/>
  <c r="BF101"/>
  <c r="T101"/>
  <c r="R101"/>
  <c r="P101"/>
  <c r="BK101"/>
  <c r="J101"/>
  <c r="BE101"/>
  <c r="BI95"/>
  <c r="BH95"/>
  <c r="BG95"/>
  <c r="BF95"/>
  <c r="T95"/>
  <c r="R95"/>
  <c r="P95"/>
  <c r="BK95"/>
  <c r="J95"/>
  <c r="BE95"/>
  <c r="BI92"/>
  <c r="BH92"/>
  <c r="BG92"/>
  <c r="BF92"/>
  <c r="T92"/>
  <c r="R92"/>
  <c r="P92"/>
  <c r="BK92"/>
  <c r="J92"/>
  <c r="BE92"/>
  <c r="BI89"/>
  <c r="F34"/>
  <c i="1" r="BD52"/>
  <c i="2" r="BH89"/>
  <c r="F33"/>
  <c i="1" r="BC52"/>
  <c i="2" r="BG89"/>
  <c r="F32"/>
  <c i="1" r="BB52"/>
  <c i="2" r="BF89"/>
  <c r="J31"/>
  <c i="1" r="AW52"/>
  <c i="2" r="F31"/>
  <c i="1" r="BA52"/>
  <c i="2" r="T89"/>
  <c r="T88"/>
  <c r="T87"/>
  <c r="T86"/>
  <c r="R89"/>
  <c r="R88"/>
  <c r="R87"/>
  <c r="R86"/>
  <c r="P89"/>
  <c r="P88"/>
  <c r="P87"/>
  <c r="P86"/>
  <c i="1" r="AU52"/>
  <c i="2" r="BK89"/>
  <c r="BK88"/>
  <c r="J88"/>
  <c r="BK87"/>
  <c r="J87"/>
  <c r="BK86"/>
  <c r="J86"/>
  <c r="J56"/>
  <c r="J27"/>
  <c i="1" r="AG52"/>
  <c i="2" r="J89"/>
  <c r="BE89"/>
  <c r="J30"/>
  <c i="1" r="AV52"/>
  <c i="2" r="F30"/>
  <c i="1" r="AZ52"/>
  <c i="2" r="J58"/>
  <c r="J57"/>
  <c r="F80"/>
  <c r="E78"/>
  <c r="F49"/>
  <c r="E47"/>
  <c r="J36"/>
  <c r="J21"/>
  <c r="E21"/>
  <c r="J82"/>
  <c r="J51"/>
  <c r="J20"/>
  <c r="J18"/>
  <c r="E18"/>
  <c r="F83"/>
  <c r="F52"/>
  <c r="J17"/>
  <c r="J15"/>
  <c r="E15"/>
  <c r="F82"/>
  <c r="F51"/>
  <c r="J14"/>
  <c r="J12"/>
  <c r="J80"/>
  <c r="J49"/>
  <c r="E7"/>
  <c r="E76"/>
  <c r="E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<sst xmlns="http://schemas.openxmlformats.org/spreadsheetml/2006/main">
  <si>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</si>
  <si>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</si>
  <si>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</si>
  <si>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</si>
  <si>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</si>
  <si>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</si>
  <si>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</si>
  <si>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{de1dbc73-bd63-44e7-92fa-01e0c366f7ad}</t>
  </si>
  <si>
    <t>0,01</t>
  </si>
  <si>
    <t>21</t>
  </si>
  <si>
    <t>15</t>
  </si>
  <si>
    <t>REKAPITULACE STAVBY</t>
  </si>
  <si>
    <t xml:space="preserve">v ---  níže se nacházejí doplnkové a pomocné údaje k sestavám  --- v</t>
  </si>
  <si>
    <t>Návod na vyplnění</t>
  </si>
  <si>
    <t>0,001</t>
  </si>
  <si>
    <t>Kód:</t>
  </si>
  <si>
    <t>0318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</si>
  <si>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</si>
  <si>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</si>
  <si>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II/183 Nebílovy - oprava odvodnění</t>
  </si>
  <si>
    <t>KSO:</t>
  </si>
  <si>
    <t/>
  </si>
  <si>
    <t>CC-CZ:</t>
  </si>
  <si>
    <t>Místo:</t>
  </si>
  <si>
    <t xml:space="preserve"> </t>
  </si>
  <si>
    <t>Datum:</t>
  </si>
  <si>
    <t>23. 3. 2018</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</si>
  <si>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</si>
  <si>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</si>
  <si>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</si>
  <si>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</si>
  <si>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</si>
  <si>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</si>
  <si>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</si>
  <si>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</si>
  <si>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</si>
  <si>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</si>
  <si>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</si>
  <si>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</si>
  <si>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</si>
  <si>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</si>
  <si>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</si>
  <si>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</si>
  <si>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</si>
  <si>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</si>
  <si>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</si>
  <si>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</si>
  <si>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</si>
  <si>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</si>
  <si>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</si>
  <si>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</si>
  <si>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</si>
  <si>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</si>
  <si>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</si>
  <si>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</si>
  <si>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</si>
  <si>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</si>
  <si>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</si>
  <si>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</si>
  <si>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</si>
  <si>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</si>
  <si>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</si>
  <si>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</si>
  <si>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</si>
  <si>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</si>
  <si>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</si>
  <si>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</si>
  <si>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</si>
  <si>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</si>
  <si>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</si>
  <si>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</si>
  <si>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</si>
  <si>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</si>
  <si>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</si>
  <si>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</si>
  <si>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130</t>
  </si>
  <si>
    <t>Oprava odvodnění</t>
  </si>
  <si>
    <t>STA</t>
  </si>
  <si>
    <t>1</t>
  </si>
  <si>
    <t>{bd281db7-2a2d-48dd-8e04-9f4abf14f090}</t>
  </si>
  <si>
    <t>2</t>
  </si>
  <si>
    <t>1) Krycí list soupisu</t>
  </si>
  <si>
    <t>2) Rekapitulace</t>
  </si>
  <si>
    <t>3) Soupis prací</t>
  </si>
  <si>
    <t>Zpět na list:</t>
  </si>
  <si>
    <t>Rekapitulace stavby</t>
  </si>
  <si>
    <t>KRYCÍ LIST SOUPISU</t>
  </si>
  <si>
    <t>Objekt:</t>
  </si>
  <si>
    <t>SO 130 - Oprava odvodnění</t>
  </si>
  <si>
    <t>REKAPITULACE ČLENĚNÍ SOUPISU PRACÍ</t>
  </si>
  <si>
    <t>Kód dílu - Popis</t>
  </si>
  <si>
    <t>Cena celkem [CZK]</t>
  </si>
  <si>
    <t>Náklady soupisu celkem</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</si>
  <si>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</si>
  <si>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</si>
  <si>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</si>
  <si>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</si>
  <si>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</si>
  <si>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</si>
  <si>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</si>
  <si>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</si>
  <si>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</si>
  <si>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VRN - Vedlejší rozpočtové náklady</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</si>
  <si>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</si>
  <si>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</si>
  <si>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</si>
  <si>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</si>
  <si>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</si>
  <si>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</si>
  <si>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</si>
  <si>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</si>
  <si>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</si>
  <si>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</si>
  <si>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</si>
  <si>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</si>
  <si>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</si>
  <si>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</si>
  <si>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</si>
  <si>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</si>
  <si>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</si>
  <si>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</si>
  <si>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</si>
  <si>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</si>
  <si>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113107163</t>
  </si>
  <si>
    <t>Odstranění podkladů nebo krytů s přemístěním hmot na skládku na vzdálenost do 20 m nebo s naložením na dopravní prostředek v ploše jednotlivě přes 50 m2 do 200 m2 z kameniva hrubého drceného, o tl. vrstvy přes 200 do 300 mm</t>
  </si>
  <si>
    <t>m2</t>
  </si>
  <si>
    <t>CS ÚRS 2017 02</t>
  </si>
  <si>
    <t>4</t>
  </si>
  <si>
    <t>-1367774222</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</si>
  <si>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</si>
  <si>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</si>
  <si>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</si>
  <si>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"Odvodňovací žlab" 225</t>
  </si>
  <si>
    <t>113107164</t>
  </si>
  <si>
    <t>Odstranění podkladů nebo krytů s přemístěním hmot na skládku na vzdálenost do 20 m nebo s naložením na dopravní prostředek v ploše jednotlivě přes 50 m2 do 200 m2 z kameniva hrubého drceného, o tl. vrstvy přes 300 do 400 mm</t>
  </si>
  <si>
    <t>-997394</t>
  </si>
  <si>
    <t>"Odvodňovací žlab v místě sjezdu" 63</t>
  </si>
  <si>
    <t>3</t>
  </si>
  <si>
    <t>121101103</t>
  </si>
  <si>
    <t>Sejmutí ornice nebo lesní půdy s vodorovným přemístěním na hromady v místě upotřebení nebo na dočasné či trvalé skládky se složením, na vzdálenost přes 100 do 250 m</t>
  </si>
  <si>
    <t>m3</t>
  </si>
  <si>
    <t>-1229330342</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</si>
  <si>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</si>
  <si>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"Odvodňovací žlab" 113*0,1</t>
  </si>
  <si>
    <t>"Odvodňovací žlab v místě vjezdu" 31*0,1</t>
  </si>
  <si>
    <t>"Vjezd" 87,8*0,1</t>
  </si>
  <si>
    <t>Součet</t>
  </si>
  <si>
    <t>122301101</t>
  </si>
  <si>
    <t>Odkopávky a prokopávky nezapažené s přehozením výkopku na vzdálenost do 3 m nebo s naložením na dopravní prostředek v hornině tř. 4 do 100 m3</t>
  </si>
  <si>
    <t>-870562405</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</si>
  <si>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</si>
  <si>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"Odvodňovací žlab" 113*0,2</t>
  </si>
  <si>
    <t>"Odvodňovací žlab v místě vjezdu" 31*0,3</t>
  </si>
  <si>
    <t>"Vjezd" 87,8*0,05</t>
  </si>
  <si>
    <t>5</t>
  </si>
  <si>
    <t>122301109</t>
  </si>
  <si>
    <t>Odkopávky a prokopávky nezapažené s přehozením výkopku na vzdálenost do 3 m nebo s naložením na dopravní prostředek v hornině tř. 4 Příplatek k cenám za lepivost horniny tř. 4</t>
  </si>
  <si>
    <t>-437521662</t>
  </si>
  <si>
    <t>36,29*0,5</t>
  </si>
  <si>
    <t>6</t>
  </si>
  <si>
    <t>132301201</t>
  </si>
  <si>
    <t>Hloubení zapažených i nezapažených rýh šířky přes 600 do 2 000 mm s urovnáním dna do předepsaného profilu a spádu v hornině tř. 4 do 100 m3</t>
  </si>
  <si>
    <t>261259504</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</si>
  <si>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</si>
  <si>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"Přípojka UV" 24*1,1*1,5</t>
  </si>
  <si>
    <t>7</t>
  </si>
  <si>
    <t>132301209</t>
  </si>
  <si>
    <t>Hloubení zapažených i nezapažených rýh šířky přes 600 do 2 000 mm s urovnáním dna do předepsaného profilu a spádu v hornině tř. 4 Příplatek k cenám za lepivost horniny tř. 4</t>
  </si>
  <si>
    <t>1495453141</t>
  </si>
  <si>
    <t>39,6*0,5</t>
  </si>
  <si>
    <t>8</t>
  </si>
  <si>
    <t>151101101</t>
  </si>
  <si>
    <t>Zřízení pažení a rozepření stěn rýh pro podzemní vedení pro všechny šířky rýhy příložné pro jakoukoliv mezerovitost, hloubky do 2 m</t>
  </si>
  <si>
    <t>-1262506919</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</si>
  <si>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</si>
  <si>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"Přípojka UV" 24*1,5*2</t>
  </si>
  <si>
    <t>9</t>
  </si>
  <si>
    <t>151101111</t>
  </si>
  <si>
    <t>Odstranění pažení a rozepření stěn rýh pro podzemní vedení s uložením materiálu na vzdálenost do 3 m od kraje výkopu příložné, hloubky do 2 m</t>
  </si>
  <si>
    <t>-405173528</t>
  </si>
  <si>
    <t>10</t>
  </si>
  <si>
    <t>162701105</t>
  </si>
  <si>
    <t>Vodorovné přemístění výkopku nebo sypaniny po suchu na obvyklém dopravním prostředku, bez naložení výkopku, avšak se složením bez rozhrnutí z horniny tř. 1 až 4 na vzdálenost přes 9 000 do 10 000 m</t>
  </si>
  <si>
    <t>-742295092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</si>
  <si>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</si>
  <si>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"Odkopávky" 36,29</t>
  </si>
  <si>
    <t>"Hloubení rýh" 39,6</t>
  </si>
  <si>
    <t>"Sejmutí ornice" 23,18</t>
  </si>
  <si>
    <t>11</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</si>
  <si>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</si>
  <si>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</si>
  <si>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-855176334</t>
  </si>
  <si>
    <t>99,07*12</t>
  </si>
  <si>
    <t>12</t>
  </si>
  <si>
    <t>171201211</t>
  </si>
  <si>
    <t>Uložení sypaniny poplatek za uložení sypaniny na skládce (skládkovné)</t>
  </si>
  <si>
    <t>t</t>
  </si>
  <si>
    <t>578683815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</si>
  <si>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</si>
  <si>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99,07*1,9</t>
  </si>
  <si>
    <t>13</t>
  </si>
  <si>
    <t>174101101</t>
  </si>
  <si>
    <t>Zásyp sypaninou z jakékoliv horniny s uložením výkopku ve vrstvách se zhutněním jam, šachet, rýh nebo kolem objektů v těchto vykopávkách</t>
  </si>
  <si>
    <t>-2125168505</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</si>
  <si>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</si>
  <si>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"Přípojka UV" 24*1,1*0,95</t>
  </si>
  <si>
    <t>14</t>
  </si>
  <si>
    <t>M</t>
  </si>
  <si>
    <t>583312000</t>
  </si>
  <si>
    <t>štěrkopísek netříděný zásypový materiál</t>
  </si>
  <si>
    <t>-1041260262</t>
  </si>
  <si>
    <t>25,08*1,9</t>
  </si>
  <si>
    <t>175111101</t>
  </si>
  <si>
    <t>Obsypání potrubí ručně sypaninou z vhodných hornin tř. 1 až 4 nebo materiálem připraveným podél výkopu ve vzdálenosti do 3 m od jeho kraje, pro jakoukoliv hloubku výkopu a míru zhutnění bez prohození sypaniny</t>
  </si>
  <si>
    <t>1970090448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</si>
  <si>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</si>
  <si>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"Přípojka UV" 24*1,1*0,45</t>
  </si>
  <si>
    <t>16</t>
  </si>
  <si>
    <t>583336740</t>
  </si>
  <si>
    <t>kamenivo těžené hrubé frakce 16-32</t>
  </si>
  <si>
    <t>1280795269</t>
  </si>
  <si>
    <t>11,88*1,9</t>
  </si>
  <si>
    <t>17</t>
  </si>
  <si>
    <t>181951102</t>
  </si>
  <si>
    <t>Úprava pláně vyrovnáním výškových rozdílů v hornině tř. 1 až 4 se zhutněním</t>
  </si>
  <si>
    <t>1790293145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</si>
  <si>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</si>
  <si>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"Odvodňovací žlab" 338</t>
  </si>
  <si>
    <t>"Odvodňovací žlab v místě vjezdu" 94</t>
  </si>
  <si>
    <t>"Vjezd" 87,8</t>
  </si>
  <si>
    <t>Vodorovné konstrukce</t>
  </si>
  <si>
    <t>18</t>
  </si>
  <si>
    <t>451311111</t>
  </si>
  <si>
    <t>Podklad pod dlažbu z betonu prostého tl. do 100 mm</t>
  </si>
  <si>
    <t>-576307102</t>
  </si>
  <si>
    <t xml:space="preserve">Poznámka k souboru cen:_x000d_
1. Ceny nelze použít pro beton pod dlažbu dna vývaru; tento beton se oceňuje cenami souboru cen 27 . 31- . . Základové pásy z betonu prostého. 2. V cenách jsou započteny i náklady na zvětšení objemu betonu způsobené nerovností podloží. </t>
  </si>
  <si>
    <t>19</t>
  </si>
  <si>
    <t>451313111</t>
  </si>
  <si>
    <t>Podklad pod dlažbu z betonu prostého tl. přes 150 do 200 mm</t>
  </si>
  <si>
    <t>-938005496</t>
  </si>
  <si>
    <t>20</t>
  </si>
  <si>
    <t>451573111</t>
  </si>
  <si>
    <t>Lože pod potrubí, stoky a drobné objekty v otevřeném výkopu z písku a štěrkopísku do 63 mm</t>
  </si>
  <si>
    <t>1337820855</t>
  </si>
  <si>
    <t xml:space="preserve">Poznámka k souboru cen:_x000d_
1. Ceny -1111 a -1192 lze použít i pro zřízení sběrných vrstev nad drenážními trubkami. 2. V cenách -5111 a -1192 jsou započteny i náklady na prohození výkopku získaného při zemních pracích. </t>
  </si>
  <si>
    <t>"Přípojka UV" 24*1,1*0,1</t>
  </si>
  <si>
    <t>Komunikace pozemní</t>
  </si>
  <si>
    <t>564831111</t>
  </si>
  <si>
    <t>Podklad ze štěrkodrti ŠD s rozprostřením a zhutněním, po zhutnění tl. 100 mm</t>
  </si>
  <si>
    <t>-1964935490</t>
  </si>
  <si>
    <t>22</t>
  </si>
  <si>
    <t>573231106</t>
  </si>
  <si>
    <t>Postřik spojovací PS bez posypu kamenivem ze silniční emulze, v množství 0,30 kg/m2</t>
  </si>
  <si>
    <t>-2019541035</t>
  </si>
  <si>
    <t>23</t>
  </si>
  <si>
    <t>577144111</t>
  </si>
  <si>
    <t>Asfaltový beton vrstva obrusná ACO 11 (ABS) s rozprostřením a se zhutněním z nemodifikovaného asfaltu v pruhu šířky do 3 m tř. I, po zhutnění tl. 50 mm</t>
  </si>
  <si>
    <t>-2102486597</t>
  </si>
  <si>
    <t xml:space="preserve">Poznámka k souboru cen:_x000d_
1. ČSN EN 13108-1 připouští pro ACO 11 pouze tl. 35 až 50 mm. </t>
  </si>
  <si>
    <t>24</t>
  </si>
  <si>
    <t>591241111</t>
  </si>
  <si>
    <t>Kladení dlažby z kostek s provedením lože do tl. 50 mm, s vyplněním spár, s dvojím beraněním a se smetením přebytečného materiálu na krajnici drobných z kamene, do lože z cementové malty</t>
  </si>
  <si>
    <t>-693493699</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</si>
  <si>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</si>
  <si>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Trubní vedení</t>
  </si>
  <si>
    <t>25</t>
  </si>
  <si>
    <t>871313121</t>
  </si>
  <si>
    <t>Montáž kanalizačního potrubí z plastů z tvrdého PVC těsněných gumovým kroužkem v otevřeném výkopu ve sklonu do 20 % DN 160</t>
  </si>
  <si>
    <t>m</t>
  </si>
  <si>
    <t>-359060569</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</si>
  <si>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</si>
  <si>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26</t>
  </si>
  <si>
    <t>286114600</t>
  </si>
  <si>
    <t>trubka kanalizační plastová PVC KG DN 160x1000 mm SN 8</t>
  </si>
  <si>
    <t>kus</t>
  </si>
  <si>
    <t>1831069488</t>
  </si>
  <si>
    <t>27</t>
  </si>
  <si>
    <t>877315211</t>
  </si>
  <si>
    <t>Montáž tvarovek na kanalizačním potrubí z trub z plastu z tvrdého PVC nebo z polypropylenu v otevřeném výkopu jednoosých DN 150</t>
  </si>
  <si>
    <t>-673429132</t>
  </si>
  <si>
    <t xml:space="preserve">Poznámka k souboru cen:_x000d_
1. V cenách nejsou započteny náklady na dodání tvarovek. Tvarovky se oceňují ve ve specifikaci. </t>
  </si>
  <si>
    <t>28</t>
  </si>
  <si>
    <t>286113600</t>
  </si>
  <si>
    <t>koleno kanalizace plastové KG 150x30°</t>
  </si>
  <si>
    <t>-1476393177</t>
  </si>
  <si>
    <t>29</t>
  </si>
  <si>
    <t>286113610</t>
  </si>
  <si>
    <t>koleno kanalizace plastové KG 150x45°</t>
  </si>
  <si>
    <t>1177151041</t>
  </si>
  <si>
    <t>30</t>
  </si>
  <si>
    <t>891000001R</t>
  </si>
  <si>
    <t>Navrtání přípojky uličních vpustí DN 150 do stávajícího betonového potrubí</t>
  </si>
  <si>
    <t>ks</t>
  </si>
  <si>
    <t>939935596</t>
  </si>
  <si>
    <t>31</t>
  </si>
  <si>
    <t>895941111</t>
  </si>
  <si>
    <t>Zřízení vpusti kanalizační uliční z betonových dílců typ UV-50 normální</t>
  </si>
  <si>
    <t>-892001688</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</si>
  <si>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</si>
  <si>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32</t>
  </si>
  <si>
    <t>592238520</t>
  </si>
  <si>
    <t>dno betonové pro uliční vpusť s kalovou prohlubní 45x30x5 cm</t>
  </si>
  <si>
    <t>-725561890</t>
  </si>
  <si>
    <t>33</t>
  </si>
  <si>
    <t>592238540</t>
  </si>
  <si>
    <t>skruž betonová pro uliční vpusť s výtokovým otvorem PVC, 45x35x5 cm</t>
  </si>
  <si>
    <t>-571627501</t>
  </si>
  <si>
    <t>34</t>
  </si>
  <si>
    <t>592238560</t>
  </si>
  <si>
    <t>skruž betonová pro uliční vpusť horní 45x19,5x5 cm</t>
  </si>
  <si>
    <t>968317126</t>
  </si>
  <si>
    <t>35</t>
  </si>
  <si>
    <t>592238600</t>
  </si>
  <si>
    <t>skruž betonová pro uliční vpusť středová 45 x 19,5 x 5 cm</t>
  </si>
  <si>
    <t>-1267066482</t>
  </si>
  <si>
    <t>36</t>
  </si>
  <si>
    <t>592238640</t>
  </si>
  <si>
    <t>prstenec betonový pro uliční vpusť vyrovnávací 39 x 6 x 13 cm</t>
  </si>
  <si>
    <t>-121980238</t>
  </si>
  <si>
    <t>37</t>
  </si>
  <si>
    <t>592238740</t>
  </si>
  <si>
    <t>koš vysoký pro uliční vpusti, žárově zinkovaný plech,pro rám 500/300</t>
  </si>
  <si>
    <t>1955471219</t>
  </si>
  <si>
    <t>38</t>
  </si>
  <si>
    <t>899204112</t>
  </si>
  <si>
    <t>Osazení mříží litinových včetně rámů a košů na bahno pro třídu zatížení D400, E600</t>
  </si>
  <si>
    <t>-716343168</t>
  </si>
  <si>
    <t xml:space="preserve">Poznámka k souboru cen:_x000d_
1. V cenách nejsou započteny náklady na dodání mříží, rámů a košů na bahno; tyto náklady se oceňují ve specifikaci. </t>
  </si>
  <si>
    <t>39</t>
  </si>
  <si>
    <t>592238780</t>
  </si>
  <si>
    <t>mříž vtoková pro uliční vpusti 500/500 mm</t>
  </si>
  <si>
    <t>-553247649</t>
  </si>
  <si>
    <t>Ostatní konstrukce a práce, bourání</t>
  </si>
  <si>
    <t>40</t>
  </si>
  <si>
    <t>919112114</t>
  </si>
  <si>
    <t>Řezání dilatačních spár v živičném krytu příčných nebo podélných, šířky 4 mm, hloubky přes 90 do 100 mm</t>
  </si>
  <si>
    <t>999346244</t>
  </si>
  <si>
    <t xml:space="preserve">Poznámka k souboru cen:_x000d_
1. V cenách jsou započteny i náklady na vyčištění spár po řezání. </t>
  </si>
  <si>
    <t>369</t>
  </si>
  <si>
    <t>41</t>
  </si>
  <si>
    <t>919112223</t>
  </si>
  <si>
    <t>Řezání dilatačních spár v živičném krytu vytvoření komůrky pro těsnící zálivku šířky 15 mm, hloubky 30 mm</t>
  </si>
  <si>
    <t>1675891266</t>
  </si>
  <si>
    <t>42</t>
  </si>
  <si>
    <t>919122122</t>
  </si>
  <si>
    <t>Utěsnění dilatačních spár zálivkou za tepla v cementobetonovém nebo živičném krytu včetně adhezního nátěru s těsnicím profilem pod zálivkou, pro komůrky šířky 15 mm, hloubky 30 mm</t>
  </si>
  <si>
    <t>1697315434</t>
  </si>
  <si>
    <t xml:space="preserve">Poznámka k souboru cen:_x000d_
1. V cenách jsou započteny i náklady na vyčištění spár před těsněním a zalitím a náklady na impregnaci, těsnění a zalití spár včetně dodání hmot. </t>
  </si>
  <si>
    <t>43</t>
  </si>
  <si>
    <t>919731123</t>
  </si>
  <si>
    <t>Zarovnání styčné plochy podkladu nebo krytu podél vybourané části komunikace nebo zpevněné plochy živičné tl. přes 100 do 200 mm</t>
  </si>
  <si>
    <t>490009437</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</si>
  <si>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</si>
  <si>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44</t>
  </si>
  <si>
    <t>919735114</t>
  </si>
  <si>
    <t>Řezání stávajícího živičného krytu nebo podkladu hloubky přes 150 do 200 mm</t>
  </si>
  <si>
    <t>-53030295</t>
  </si>
  <si>
    <t xml:space="preserve">Poznámka k souboru cen:_x000d_
1. V cenách jsou započteny i náklady na spotřebu vody. </t>
  </si>
  <si>
    <t>45</t>
  </si>
  <si>
    <t>979071122</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</si>
  <si>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</si>
  <si>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360243132</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</si>
  <si>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</si>
  <si>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"Dovoz dlažebních kostek Seč" 432</t>
  </si>
  <si>
    <t>997</t>
  </si>
  <si>
    <t>Přesun sutě</t>
  </si>
  <si>
    <t>46</t>
  </si>
  <si>
    <t>997002511</t>
  </si>
  <si>
    <t>Vodorovné přemístění suti a vybouraných hmot bez naložení, se složením a hrubým urovnáním na vzdálenost do 1 km</t>
  </si>
  <si>
    <t>-1611915306</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</si>
  <si>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</si>
  <si>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"Dovoz dlažebních kostek Seč" 432*0,25</t>
  </si>
  <si>
    <t>47</t>
  </si>
  <si>
    <t>997002519</t>
  </si>
  <si>
    <t>Vodorovné přemístění suti a vybouraných hmot bez naložení, se složením a hrubým urovnáním Příplatek k ceně za každý další i započatý 1 km přes 1 km</t>
  </si>
  <si>
    <t>-1422396669</t>
  </si>
  <si>
    <t>108*13</t>
  </si>
  <si>
    <t>48</t>
  </si>
  <si>
    <t>997211612</t>
  </si>
  <si>
    <t>Nakládání suti nebo vybouraných hmot na dopravní prostředky pro vodorovnou dopravu vybouraných hmot</t>
  </si>
  <si>
    <t>-1508424980</t>
  </si>
  <si>
    <t>49</t>
  </si>
  <si>
    <t>997221551</t>
  </si>
  <si>
    <t>Vodorovná doprava suti bez naložení, ale se složením a s hrubým urovnáním ze sypkých materiálů, na vzdálenost do 1 km</t>
  </si>
  <si>
    <t>1241737976</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</si>
  <si>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</si>
  <si>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"Podkladní vrstvy" 135,54</t>
  </si>
  <si>
    <t>50</t>
  </si>
  <si>
    <t>997221559</t>
  </si>
  <si>
    <t>Vodorovná doprava suti bez naložení, ale se složením a s hrubým urovnáním Příplatek k ceně za každý další i započatý 1 km přes 1 km</t>
  </si>
  <si>
    <t>585405889</t>
  </si>
  <si>
    <t>135,54*21</t>
  </si>
  <si>
    <t>51</t>
  </si>
  <si>
    <t>997221855</t>
  </si>
  <si>
    <t>Poplatek za uložení stavebního odpadu na skládce (skládkovné) zeminy a kameniva</t>
  </si>
  <si>
    <t>-530222758</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</si>
  <si>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</si>
  <si>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135,54</t>
  </si>
  <si>
    <t>998</t>
  </si>
  <si>
    <t>Přesun hmot</t>
  </si>
  <si>
    <t>52</t>
  </si>
  <si>
    <t>998223011</t>
  </si>
  <si>
    <t>Přesun hmot pro pozemní komunikace s krytem dlážděným dopravní vzdálenost do 200 m jakékoliv délky objektu</t>
  </si>
  <si>
    <t>710652334</t>
  </si>
  <si>
    <t>VRN</t>
  </si>
  <si>
    <t>Vedlejší rozpočtové náklady</t>
  </si>
  <si>
    <t>VRN3</t>
  </si>
  <si>
    <t>Zařízení staveniště</t>
  </si>
  <si>
    <t>53</t>
  </si>
  <si>
    <t>034303000</t>
  </si>
  <si>
    <t>Zařízení staveniště zabezpečení staveniště dopravní značení na staveništi</t>
  </si>
  <si>
    <t>Kpl</t>
  </si>
  <si>
    <t>1024</t>
  </si>
  <si>
    <t>1964703988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</si>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</sst>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4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4"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8" fillId="0" borderId="0" xfId="0" applyFont="1" applyAlignment="1" applyProtection="1">
      <alignment horizontal="left" vertical="center" wrapText="1"/>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4"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4"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2" borderId="1" xfId="0" applyFont="1" applyFill="1" applyBorder="1" applyAlignment="1">
      <alignment horizontal="left" vertical="center"/>
      <protection locked="0"/>
    </xf>
    <xf numFmtId="0" fontId="40" fillId="2"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ht="14.4" customHeight="1">
      <c r="B5" s="26"/>
      <c r="C5" s="27"/>
      <c r="D5" s="32" t="s">
        <v>15</v>
      </c>
      <c r="E5" s="27"/>
      <c r="F5" s="27"/>
      <c r="G5" s="27"/>
      <c r="H5" s="27"/>
      <c r="I5" s="27"/>
      <c r="J5" s="27"/>
      <c r="K5" s="33" t="s">
        <v>16</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17</v>
      </c>
      <c r="BS5" s="22" t="s">
        <v>8</v>
      </c>
    </row>
    <row r="6" ht="36.96" customHeight="1">
      <c r="B6" s="26"/>
      <c r="C6" s="27"/>
      <c r="D6" s="35" t="s">
        <v>18</v>
      </c>
      <c r="E6" s="27"/>
      <c r="F6" s="27"/>
      <c r="G6" s="27"/>
      <c r="H6" s="27"/>
      <c r="I6" s="27"/>
      <c r="J6" s="27"/>
      <c r="K6" s="3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8</v>
      </c>
    </row>
    <row r="7" ht="14.4" customHeight="1">
      <c r="B7" s="26"/>
      <c r="C7" s="27"/>
      <c r="D7" s="38"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22</v>
      </c>
      <c r="AL7" s="27"/>
      <c r="AM7" s="27"/>
      <c r="AN7" s="33" t="s">
        <v>21</v>
      </c>
      <c r="AO7" s="27"/>
      <c r="AP7" s="27"/>
      <c r="AQ7" s="29"/>
      <c r="BE7" s="37"/>
      <c r="BS7" s="22" t="s">
        <v>8</v>
      </c>
    </row>
    <row r="8" ht="14.4" customHeight="1">
      <c r="B8" s="26"/>
      <c r="C8" s="27"/>
      <c r="D8" s="38"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25</v>
      </c>
      <c r="AL8" s="27"/>
      <c r="AM8" s="27"/>
      <c r="AN8" s="39" t="s">
        <v>26</v>
      </c>
      <c r="AO8" s="27"/>
      <c r="AP8" s="27"/>
      <c r="AQ8" s="29"/>
      <c r="BE8" s="37"/>
      <c r="BS8" s="22" t="s">
        <v>8</v>
      </c>
    </row>
    <row r="9"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7"/>
      <c r="BS9" s="22" t="s">
        <v>8</v>
      </c>
    </row>
    <row r="10" ht="14.4" customHeight="1">
      <c r="B10" s="26"/>
      <c r="C10" s="27"/>
      <c r="D10" s="38"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28</v>
      </c>
      <c r="AL10" s="27"/>
      <c r="AM10" s="27"/>
      <c r="AN10" s="33" t="s">
        <v>21</v>
      </c>
      <c r="AO10" s="27"/>
      <c r="AP10" s="27"/>
      <c r="AQ10" s="29"/>
      <c r="BE10" s="37"/>
      <c r="BS10" s="22" t="s">
        <v>8</v>
      </c>
    </row>
    <row r="11" ht="18.48" customHeight="1">
      <c r="B11" s="26"/>
      <c r="C11" s="27"/>
      <c r="D11" s="27"/>
      <c r="E11" s="33" t="s">
        <v>24</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29</v>
      </c>
      <c r="AL11" s="27"/>
      <c r="AM11" s="27"/>
      <c r="AN11" s="33" t="s">
        <v>21</v>
      </c>
      <c r="AO11" s="27"/>
      <c r="AP11" s="27"/>
      <c r="AQ11" s="29"/>
      <c r="BE11" s="37"/>
      <c r="BS11" s="22" t="s">
        <v>8</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8</v>
      </c>
    </row>
    <row r="13" ht="14.4" customHeight="1">
      <c r="B13" s="26"/>
      <c r="C13" s="27"/>
      <c r="D13" s="38" t="s">
        <v>30</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28</v>
      </c>
      <c r="AL13" s="27"/>
      <c r="AM13" s="27"/>
      <c r="AN13" s="40" t="s">
        <v>31</v>
      </c>
      <c r="AO13" s="27"/>
      <c r="AP13" s="27"/>
      <c r="AQ13" s="29"/>
      <c r="BE13" s="37"/>
      <c r="BS13" s="22" t="s">
        <v>8</v>
      </c>
    </row>
    <row r="14">
      <c r="B14" s="26"/>
      <c r="C14" s="27"/>
      <c r="D14" s="27"/>
      <c r="E14" s="40" t="s">
        <v>31</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29</v>
      </c>
      <c r="AL14" s="27"/>
      <c r="AM14" s="27"/>
      <c r="AN14" s="40" t="s">
        <v>31</v>
      </c>
      <c r="AO14" s="27"/>
      <c r="AP14" s="27"/>
      <c r="AQ14" s="29"/>
      <c r="BE14" s="37"/>
      <c r="BS14" s="22" t="s">
        <v>8</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32</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28</v>
      </c>
      <c r="AL16" s="27"/>
      <c r="AM16" s="27"/>
      <c r="AN16" s="33" t="s">
        <v>21</v>
      </c>
      <c r="AO16" s="27"/>
      <c r="AP16" s="27"/>
      <c r="AQ16" s="29"/>
      <c r="BE16" s="37"/>
      <c r="BS16" s="22" t="s">
        <v>6</v>
      </c>
    </row>
    <row r="17" ht="18.48" customHeight="1">
      <c r="B17" s="26"/>
      <c r="C17" s="27"/>
      <c r="D17" s="27"/>
      <c r="E17" s="33" t="s">
        <v>24</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29</v>
      </c>
      <c r="AL17" s="27"/>
      <c r="AM17" s="27"/>
      <c r="AN17" s="33" t="s">
        <v>21</v>
      </c>
      <c r="AO17" s="27"/>
      <c r="AP17" s="27"/>
      <c r="AQ17" s="29"/>
      <c r="BE17" s="37"/>
      <c r="BS17" s="22" t="s">
        <v>33</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34</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57" customHeight="1">
      <c r="B20" s="26"/>
      <c r="C20" s="27"/>
      <c r="D20" s="27"/>
      <c r="E20" s="42" t="s">
        <v>35</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27"/>
      <c r="AQ22" s="29"/>
      <c r="BE22" s="37"/>
    </row>
    <row r="23" s="1" customFormat="1" ht="25.92" customHeight="1">
      <c r="B23" s="44"/>
      <c r="C23" s="45"/>
      <c r="D23" s="46" t="s">
        <v>36</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ROUND(AG51,2)</f>
        <v>0</v>
      </c>
      <c r="AL23" s="47"/>
      <c r="AM23" s="47"/>
      <c r="AN23" s="47"/>
      <c r="AO23" s="47"/>
      <c r="AP23" s="45"/>
      <c r="AQ23" s="49"/>
      <c r="BE23" s="37"/>
    </row>
    <row r="24" s="1" customFormat="1" ht="6.96"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9"/>
      <c r="BE24" s="37"/>
    </row>
    <row r="25" s="1" customFormat="1">
      <c r="B25" s="44"/>
      <c r="C25" s="45"/>
      <c r="D25" s="45"/>
      <c r="E25" s="45"/>
      <c r="F25" s="45"/>
      <c r="G25" s="45"/>
      <c r="H25" s="45"/>
      <c r="I25" s="45"/>
      <c r="J25" s="45"/>
      <c r="K25" s="45"/>
      <c r="L25" s="50" t="s">
        <v>37</v>
      </c>
      <c r="M25" s="50"/>
      <c r="N25" s="50"/>
      <c r="O25" s="50"/>
      <c r="P25" s="45"/>
      <c r="Q25" s="45"/>
      <c r="R25" s="45"/>
      <c r="S25" s="45"/>
      <c r="T25" s="45"/>
      <c r="U25" s="45"/>
      <c r="V25" s="45"/>
      <c r="W25" s="50" t="s">
        <v>38</v>
      </c>
      <c r="X25" s="50"/>
      <c r="Y25" s="50"/>
      <c r="Z25" s="50"/>
      <c r="AA25" s="50"/>
      <c r="AB25" s="50"/>
      <c r="AC25" s="50"/>
      <c r="AD25" s="50"/>
      <c r="AE25" s="50"/>
      <c r="AF25" s="45"/>
      <c r="AG25" s="45"/>
      <c r="AH25" s="45"/>
      <c r="AI25" s="45"/>
      <c r="AJ25" s="45"/>
      <c r="AK25" s="50" t="s">
        <v>39</v>
      </c>
      <c r="AL25" s="50"/>
      <c r="AM25" s="50"/>
      <c r="AN25" s="50"/>
      <c r="AO25" s="50"/>
      <c r="AP25" s="45"/>
      <c r="AQ25" s="49"/>
      <c r="BE25" s="37"/>
    </row>
    <row r="26" s="2" customFormat="1" ht="14.4" customHeight="1">
      <c r="B26" s="51"/>
      <c r="C26" s="52"/>
      <c r="D26" s="53" t="s">
        <v>40</v>
      </c>
      <c r="E26" s="52"/>
      <c r="F26" s="53" t="s">
        <v>41</v>
      </c>
      <c r="G26" s="52"/>
      <c r="H26" s="52"/>
      <c r="I26" s="52"/>
      <c r="J26" s="52"/>
      <c r="K26" s="52"/>
      <c r="L26" s="54">
        <v>0.20999999999999999</v>
      </c>
      <c r="M26" s="52"/>
      <c r="N26" s="52"/>
      <c r="O26" s="52"/>
      <c r="P26" s="52"/>
      <c r="Q26" s="52"/>
      <c r="R26" s="52"/>
      <c r="S26" s="52"/>
      <c r="T26" s="52"/>
      <c r="U26" s="52"/>
      <c r="V26" s="52"/>
      <c r="W26" s="55">
        <f>ROUND(AZ51,2)</f>
        <v>0</v>
      </c>
      <c r="X26" s="52"/>
      <c r="Y26" s="52"/>
      <c r="Z26" s="52"/>
      <c r="AA26" s="52"/>
      <c r="AB26" s="52"/>
      <c r="AC26" s="52"/>
      <c r="AD26" s="52"/>
      <c r="AE26" s="52"/>
      <c r="AF26" s="52"/>
      <c r="AG26" s="52"/>
      <c r="AH26" s="52"/>
      <c r="AI26" s="52"/>
      <c r="AJ26" s="52"/>
      <c r="AK26" s="55">
        <f>ROUND(AV51,2)</f>
        <v>0</v>
      </c>
      <c r="AL26" s="52"/>
      <c r="AM26" s="52"/>
      <c r="AN26" s="52"/>
      <c r="AO26" s="52"/>
      <c r="AP26" s="52"/>
      <c r="AQ26" s="56"/>
      <c r="BE26" s="37"/>
    </row>
    <row r="27" s="2" customFormat="1" ht="14.4" customHeight="1">
      <c r="B27" s="51"/>
      <c r="C27" s="52"/>
      <c r="D27" s="52"/>
      <c r="E27" s="52"/>
      <c r="F27" s="53" t="s">
        <v>42</v>
      </c>
      <c r="G27" s="52"/>
      <c r="H27" s="52"/>
      <c r="I27" s="52"/>
      <c r="J27" s="52"/>
      <c r="K27" s="52"/>
      <c r="L27" s="54">
        <v>0.14999999999999999</v>
      </c>
      <c r="M27" s="52"/>
      <c r="N27" s="52"/>
      <c r="O27" s="52"/>
      <c r="P27" s="52"/>
      <c r="Q27" s="52"/>
      <c r="R27" s="52"/>
      <c r="S27" s="52"/>
      <c r="T27" s="52"/>
      <c r="U27" s="52"/>
      <c r="V27" s="52"/>
      <c r="W27" s="55">
        <f>ROUND(BA51,2)</f>
        <v>0</v>
      </c>
      <c r="X27" s="52"/>
      <c r="Y27" s="52"/>
      <c r="Z27" s="52"/>
      <c r="AA27" s="52"/>
      <c r="AB27" s="52"/>
      <c r="AC27" s="52"/>
      <c r="AD27" s="52"/>
      <c r="AE27" s="52"/>
      <c r="AF27" s="52"/>
      <c r="AG27" s="52"/>
      <c r="AH27" s="52"/>
      <c r="AI27" s="52"/>
      <c r="AJ27" s="52"/>
      <c r="AK27" s="55">
        <f>ROUND(AW51,2)</f>
        <v>0</v>
      </c>
      <c r="AL27" s="52"/>
      <c r="AM27" s="52"/>
      <c r="AN27" s="52"/>
      <c r="AO27" s="52"/>
      <c r="AP27" s="52"/>
      <c r="AQ27" s="56"/>
      <c r="BE27" s="37"/>
    </row>
    <row r="28" hidden="1" s="2" customFormat="1" ht="14.4" customHeight="1">
      <c r="B28" s="51"/>
      <c r="C28" s="52"/>
      <c r="D28" s="52"/>
      <c r="E28" s="52"/>
      <c r="F28" s="53" t="s">
        <v>43</v>
      </c>
      <c r="G28" s="52"/>
      <c r="H28" s="52"/>
      <c r="I28" s="52"/>
      <c r="J28" s="52"/>
      <c r="K28" s="52"/>
      <c r="L28" s="54">
        <v>0.20999999999999999</v>
      </c>
      <c r="M28" s="52"/>
      <c r="N28" s="52"/>
      <c r="O28" s="52"/>
      <c r="P28" s="52"/>
      <c r="Q28" s="52"/>
      <c r="R28" s="52"/>
      <c r="S28" s="52"/>
      <c r="T28" s="52"/>
      <c r="U28" s="52"/>
      <c r="V28" s="52"/>
      <c r="W28" s="55">
        <f>ROUND(BB51,2)</f>
        <v>0</v>
      </c>
      <c r="X28" s="52"/>
      <c r="Y28" s="52"/>
      <c r="Z28" s="52"/>
      <c r="AA28" s="52"/>
      <c r="AB28" s="52"/>
      <c r="AC28" s="52"/>
      <c r="AD28" s="52"/>
      <c r="AE28" s="52"/>
      <c r="AF28" s="52"/>
      <c r="AG28" s="52"/>
      <c r="AH28" s="52"/>
      <c r="AI28" s="52"/>
      <c r="AJ28" s="52"/>
      <c r="AK28" s="55">
        <v>0</v>
      </c>
      <c r="AL28" s="52"/>
      <c r="AM28" s="52"/>
      <c r="AN28" s="52"/>
      <c r="AO28" s="52"/>
      <c r="AP28" s="52"/>
      <c r="AQ28" s="56"/>
      <c r="BE28" s="37"/>
    </row>
    <row r="29" hidden="1" s="2" customFormat="1" ht="14.4" customHeight="1">
      <c r="B29" s="51"/>
      <c r="C29" s="52"/>
      <c r="D29" s="52"/>
      <c r="E29" s="52"/>
      <c r="F29" s="53" t="s">
        <v>44</v>
      </c>
      <c r="G29" s="52"/>
      <c r="H29" s="52"/>
      <c r="I29" s="52"/>
      <c r="J29" s="52"/>
      <c r="K29" s="52"/>
      <c r="L29" s="54">
        <v>0.14999999999999999</v>
      </c>
      <c r="M29" s="52"/>
      <c r="N29" s="52"/>
      <c r="O29" s="52"/>
      <c r="P29" s="52"/>
      <c r="Q29" s="52"/>
      <c r="R29" s="52"/>
      <c r="S29" s="52"/>
      <c r="T29" s="52"/>
      <c r="U29" s="52"/>
      <c r="V29" s="52"/>
      <c r="W29" s="55">
        <f>ROUND(BC51,2)</f>
        <v>0</v>
      </c>
      <c r="X29" s="52"/>
      <c r="Y29" s="52"/>
      <c r="Z29" s="52"/>
      <c r="AA29" s="52"/>
      <c r="AB29" s="52"/>
      <c r="AC29" s="52"/>
      <c r="AD29" s="52"/>
      <c r="AE29" s="52"/>
      <c r="AF29" s="52"/>
      <c r="AG29" s="52"/>
      <c r="AH29" s="52"/>
      <c r="AI29" s="52"/>
      <c r="AJ29" s="52"/>
      <c r="AK29" s="55">
        <v>0</v>
      </c>
      <c r="AL29" s="52"/>
      <c r="AM29" s="52"/>
      <c r="AN29" s="52"/>
      <c r="AO29" s="52"/>
      <c r="AP29" s="52"/>
      <c r="AQ29" s="56"/>
      <c r="BE29" s="37"/>
    </row>
    <row r="30" hidden="1" s="2" customFormat="1" ht="14.4" customHeight="1">
      <c r="B30" s="51"/>
      <c r="C30" s="52"/>
      <c r="D30" s="52"/>
      <c r="E30" s="52"/>
      <c r="F30" s="53" t="s">
        <v>45</v>
      </c>
      <c r="G30" s="52"/>
      <c r="H30" s="52"/>
      <c r="I30" s="52"/>
      <c r="J30" s="52"/>
      <c r="K30" s="52"/>
      <c r="L30" s="54">
        <v>0</v>
      </c>
      <c r="M30" s="52"/>
      <c r="N30" s="52"/>
      <c r="O30" s="52"/>
      <c r="P30" s="52"/>
      <c r="Q30" s="52"/>
      <c r="R30" s="52"/>
      <c r="S30" s="52"/>
      <c r="T30" s="52"/>
      <c r="U30" s="52"/>
      <c r="V30" s="52"/>
      <c r="W30" s="55">
        <f>ROUND(BD51,2)</f>
        <v>0</v>
      </c>
      <c r="X30" s="52"/>
      <c r="Y30" s="52"/>
      <c r="Z30" s="52"/>
      <c r="AA30" s="52"/>
      <c r="AB30" s="52"/>
      <c r="AC30" s="52"/>
      <c r="AD30" s="52"/>
      <c r="AE30" s="52"/>
      <c r="AF30" s="52"/>
      <c r="AG30" s="52"/>
      <c r="AH30" s="52"/>
      <c r="AI30" s="52"/>
      <c r="AJ30" s="52"/>
      <c r="AK30" s="55">
        <v>0</v>
      </c>
      <c r="AL30" s="52"/>
      <c r="AM30" s="52"/>
      <c r="AN30" s="52"/>
      <c r="AO30" s="52"/>
      <c r="AP30" s="52"/>
      <c r="AQ30" s="56"/>
      <c r="BE30" s="37"/>
    </row>
    <row r="31" s="1" customFormat="1" ht="6.96"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9"/>
      <c r="BE31" s="37"/>
    </row>
    <row r="32" s="1" customFormat="1" ht="25.92" customHeight="1">
      <c r="B32" s="44"/>
      <c r="C32" s="57"/>
      <c r="D32" s="58" t="s">
        <v>46</v>
      </c>
      <c r="E32" s="59"/>
      <c r="F32" s="59"/>
      <c r="G32" s="59"/>
      <c r="H32" s="59"/>
      <c r="I32" s="59"/>
      <c r="J32" s="59"/>
      <c r="K32" s="59"/>
      <c r="L32" s="59"/>
      <c r="M32" s="59"/>
      <c r="N32" s="59"/>
      <c r="O32" s="59"/>
      <c r="P32" s="59"/>
      <c r="Q32" s="59"/>
      <c r="R32" s="59"/>
      <c r="S32" s="59"/>
      <c r="T32" s="60" t="s">
        <v>47</v>
      </c>
      <c r="U32" s="59"/>
      <c r="V32" s="59"/>
      <c r="W32" s="59"/>
      <c r="X32" s="61" t="s">
        <v>48</v>
      </c>
      <c r="Y32" s="59"/>
      <c r="Z32" s="59"/>
      <c r="AA32" s="59"/>
      <c r="AB32" s="59"/>
      <c r="AC32" s="59"/>
      <c r="AD32" s="59"/>
      <c r="AE32" s="59"/>
      <c r="AF32" s="59"/>
      <c r="AG32" s="59"/>
      <c r="AH32" s="59"/>
      <c r="AI32" s="59"/>
      <c r="AJ32" s="59"/>
      <c r="AK32" s="62">
        <f>SUM(AK23:AK30)</f>
        <v>0</v>
      </c>
      <c r="AL32" s="59"/>
      <c r="AM32" s="59"/>
      <c r="AN32" s="59"/>
      <c r="AO32" s="63"/>
      <c r="AP32" s="57"/>
      <c r="AQ32" s="64"/>
      <c r="BE32" s="37"/>
    </row>
    <row r="33" s="1" customFormat="1" ht="6.96"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9"/>
    </row>
    <row r="34" s="1" customFormat="1" ht="6.96" customHeight="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row>
    <row r="38" s="1" customFormat="1" ht="6.96" customHeight="1">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0"/>
    </row>
    <row r="39" s="1" customFormat="1" ht="36.96" customHeight="1">
      <c r="B39" s="44"/>
      <c r="C39" s="71" t="s">
        <v>49</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0"/>
    </row>
    <row r="40" s="1" customFormat="1" ht="6.96" customHeight="1">
      <c r="B40" s="44"/>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0"/>
    </row>
    <row r="41" s="3" customFormat="1" ht="14.4" customHeight="1">
      <c r="B41" s="73"/>
      <c r="C41" s="74" t="s">
        <v>15</v>
      </c>
      <c r="D41" s="75"/>
      <c r="E41" s="75"/>
      <c r="F41" s="75"/>
      <c r="G41" s="75"/>
      <c r="H41" s="75"/>
      <c r="I41" s="75"/>
      <c r="J41" s="75"/>
      <c r="K41" s="75"/>
      <c r="L41" s="75" t="str">
        <f>K5</f>
        <v>0318</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6"/>
    </row>
    <row r="42" s="4" customFormat="1" ht="36.96" customHeight="1">
      <c r="B42" s="77"/>
      <c r="C42" s="78" t="s">
        <v>18</v>
      </c>
      <c r="D42" s="79"/>
      <c r="E42" s="79"/>
      <c r="F42" s="79"/>
      <c r="G42" s="79"/>
      <c r="H42" s="79"/>
      <c r="I42" s="79"/>
      <c r="J42" s="79"/>
      <c r="K42" s="79"/>
      <c r="L42" s="80" t="str">
        <f>K6</f>
        <v>II/183 Nebílovy - oprava odvodnění</v>
      </c>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1"/>
    </row>
    <row r="43" s="1" customFormat="1" ht="6.96" customHeight="1">
      <c r="B43" s="44"/>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0"/>
    </row>
    <row r="44" s="1" customFormat="1">
      <c r="B44" s="44"/>
      <c r="C44" s="74" t="s">
        <v>23</v>
      </c>
      <c r="D44" s="72"/>
      <c r="E44" s="72"/>
      <c r="F44" s="72"/>
      <c r="G44" s="72"/>
      <c r="H44" s="72"/>
      <c r="I44" s="72"/>
      <c r="J44" s="72"/>
      <c r="K44" s="72"/>
      <c r="L44" s="82" t="str">
        <f>IF(K8="","",K8)</f>
        <v xml:space="preserve"> </v>
      </c>
      <c r="M44" s="72"/>
      <c r="N44" s="72"/>
      <c r="O44" s="72"/>
      <c r="P44" s="72"/>
      <c r="Q44" s="72"/>
      <c r="R44" s="72"/>
      <c r="S44" s="72"/>
      <c r="T44" s="72"/>
      <c r="U44" s="72"/>
      <c r="V44" s="72"/>
      <c r="W44" s="72"/>
      <c r="X44" s="72"/>
      <c r="Y44" s="72"/>
      <c r="Z44" s="72"/>
      <c r="AA44" s="72"/>
      <c r="AB44" s="72"/>
      <c r="AC44" s="72"/>
      <c r="AD44" s="72"/>
      <c r="AE44" s="72"/>
      <c r="AF44" s="72"/>
      <c r="AG44" s="72"/>
      <c r="AH44" s="72"/>
      <c r="AI44" s="74" t="s">
        <v>25</v>
      </c>
      <c r="AJ44" s="72"/>
      <c r="AK44" s="72"/>
      <c r="AL44" s="72"/>
      <c r="AM44" s="83" t="str">
        <f>IF(AN8= "","",AN8)</f>
        <v>23. 3. 2018</v>
      </c>
      <c r="AN44" s="83"/>
      <c r="AO44" s="72"/>
      <c r="AP44" s="72"/>
      <c r="AQ44" s="72"/>
      <c r="AR44" s="70"/>
    </row>
    <row r="45" s="1" customFormat="1" ht="6.96" customHeight="1">
      <c r="B45" s="44"/>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0"/>
    </row>
    <row r="46" s="1" customFormat="1">
      <c r="B46" s="44"/>
      <c r="C46" s="74" t="s">
        <v>27</v>
      </c>
      <c r="D46" s="72"/>
      <c r="E46" s="72"/>
      <c r="F46" s="72"/>
      <c r="G46" s="72"/>
      <c r="H46" s="72"/>
      <c r="I46" s="72"/>
      <c r="J46" s="72"/>
      <c r="K46" s="72"/>
      <c r="L46" s="75" t="str">
        <f>IF(E11= "","",E11)</f>
        <v xml:space="preserve"> </v>
      </c>
      <c r="M46" s="72"/>
      <c r="N46" s="72"/>
      <c r="O46" s="72"/>
      <c r="P46" s="72"/>
      <c r="Q46" s="72"/>
      <c r="R46" s="72"/>
      <c r="S46" s="72"/>
      <c r="T46" s="72"/>
      <c r="U46" s="72"/>
      <c r="V46" s="72"/>
      <c r="W46" s="72"/>
      <c r="X46" s="72"/>
      <c r="Y46" s="72"/>
      <c r="Z46" s="72"/>
      <c r="AA46" s="72"/>
      <c r="AB46" s="72"/>
      <c r="AC46" s="72"/>
      <c r="AD46" s="72"/>
      <c r="AE46" s="72"/>
      <c r="AF46" s="72"/>
      <c r="AG46" s="72"/>
      <c r="AH46" s="72"/>
      <c r="AI46" s="74" t="s">
        <v>32</v>
      </c>
      <c r="AJ46" s="72"/>
      <c r="AK46" s="72"/>
      <c r="AL46" s="72"/>
      <c r="AM46" s="75" t="str">
        <f>IF(E17="","",E17)</f>
        <v xml:space="preserve"> </v>
      </c>
      <c r="AN46" s="75"/>
      <c r="AO46" s="75"/>
      <c r="AP46" s="75"/>
      <c r="AQ46" s="72"/>
      <c r="AR46" s="70"/>
      <c r="AS46" s="84" t="s">
        <v>50</v>
      </c>
      <c r="AT46" s="85"/>
      <c r="AU46" s="86"/>
      <c r="AV46" s="86"/>
      <c r="AW46" s="86"/>
      <c r="AX46" s="86"/>
      <c r="AY46" s="86"/>
      <c r="AZ46" s="86"/>
      <c r="BA46" s="86"/>
      <c r="BB46" s="86"/>
      <c r="BC46" s="86"/>
      <c r="BD46" s="87"/>
    </row>
    <row r="47" s="1" customFormat="1">
      <c r="B47" s="44"/>
      <c r="C47" s="74" t="s">
        <v>30</v>
      </c>
      <c r="D47" s="72"/>
      <c r="E47" s="72"/>
      <c r="F47" s="72"/>
      <c r="G47" s="72"/>
      <c r="H47" s="72"/>
      <c r="I47" s="72"/>
      <c r="J47" s="72"/>
      <c r="K47" s="72"/>
      <c r="L47" s="75" t="str">
        <f>IF(E14= "Vyplň údaj","",E14)</f>
        <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0"/>
      <c r="AS47" s="88"/>
      <c r="AT47" s="89"/>
      <c r="AU47" s="90"/>
      <c r="AV47" s="90"/>
      <c r="AW47" s="90"/>
      <c r="AX47" s="90"/>
      <c r="AY47" s="90"/>
      <c r="AZ47" s="90"/>
      <c r="BA47" s="90"/>
      <c r="BB47" s="90"/>
      <c r="BC47" s="90"/>
      <c r="BD47" s="91"/>
    </row>
    <row r="48" s="1" customFormat="1" ht="10.8" customHeight="1">
      <c r="B48" s="44"/>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0"/>
      <c r="AS48" s="92"/>
      <c r="AT48" s="53"/>
      <c r="AU48" s="45"/>
      <c r="AV48" s="45"/>
      <c r="AW48" s="45"/>
      <c r="AX48" s="45"/>
      <c r="AY48" s="45"/>
      <c r="AZ48" s="45"/>
      <c r="BA48" s="45"/>
      <c r="BB48" s="45"/>
      <c r="BC48" s="45"/>
      <c r="BD48" s="93"/>
    </row>
    <row r="49" s="1" customFormat="1" ht="29.28" customHeight="1">
      <c r="B49" s="44"/>
      <c r="C49" s="94" t="s">
        <v>51</v>
      </c>
      <c r="D49" s="95"/>
      <c r="E49" s="95"/>
      <c r="F49" s="95"/>
      <c r="G49" s="95"/>
      <c r="H49" s="96"/>
      <c r="I49" s="97" t="s">
        <v>52</v>
      </c>
      <c r="J49" s="95"/>
      <c r="K49" s="95"/>
      <c r="L49" s="95"/>
      <c r="M49" s="95"/>
      <c r="N49" s="95"/>
      <c r="O49" s="95"/>
      <c r="P49" s="95"/>
      <c r="Q49" s="95"/>
      <c r="R49" s="95"/>
      <c r="S49" s="95"/>
      <c r="T49" s="95"/>
      <c r="U49" s="95"/>
      <c r="V49" s="95"/>
      <c r="W49" s="95"/>
      <c r="X49" s="95"/>
      <c r="Y49" s="95"/>
      <c r="Z49" s="95"/>
      <c r="AA49" s="95"/>
      <c r="AB49" s="95"/>
      <c r="AC49" s="95"/>
      <c r="AD49" s="95"/>
      <c r="AE49" s="95"/>
      <c r="AF49" s="95"/>
      <c r="AG49" s="98" t="s">
        <v>53</v>
      </c>
      <c r="AH49" s="95"/>
      <c r="AI49" s="95"/>
      <c r="AJ49" s="95"/>
      <c r="AK49" s="95"/>
      <c r="AL49" s="95"/>
      <c r="AM49" s="95"/>
      <c r="AN49" s="97" t="s">
        <v>54</v>
      </c>
      <c r="AO49" s="95"/>
      <c r="AP49" s="95"/>
      <c r="AQ49" s="99" t="s">
        <v>55</v>
      </c>
      <c r="AR49" s="70"/>
      <c r="AS49" s="100" t="s">
        <v>56</v>
      </c>
      <c r="AT49" s="101" t="s">
        <v>57</v>
      </c>
      <c r="AU49" s="101" t="s">
        <v>58</v>
      </c>
      <c r="AV49" s="101" t="s">
        <v>59</v>
      </c>
      <c r="AW49" s="101" t="s">
        <v>60</v>
      </c>
      <c r="AX49" s="101" t="s">
        <v>61</v>
      </c>
      <c r="AY49" s="101" t="s">
        <v>62</v>
      </c>
      <c r="AZ49" s="101" t="s">
        <v>63</v>
      </c>
      <c r="BA49" s="101" t="s">
        <v>64</v>
      </c>
      <c r="BB49" s="101" t="s">
        <v>65</v>
      </c>
      <c r="BC49" s="101" t="s">
        <v>66</v>
      </c>
      <c r="BD49" s="102" t="s">
        <v>67</v>
      </c>
    </row>
    <row r="50" s="1" customFormat="1" ht="10.8" customHeight="1">
      <c r="B50" s="44"/>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0"/>
      <c r="AS50" s="103"/>
      <c r="AT50" s="104"/>
      <c r="AU50" s="104"/>
      <c r="AV50" s="104"/>
      <c r="AW50" s="104"/>
      <c r="AX50" s="104"/>
      <c r="AY50" s="104"/>
      <c r="AZ50" s="104"/>
      <c r="BA50" s="104"/>
      <c r="BB50" s="104"/>
      <c r="BC50" s="104"/>
      <c r="BD50" s="105"/>
    </row>
    <row r="51" s="4" customFormat="1" ht="32.4" customHeight="1">
      <c r="B51" s="77"/>
      <c r="C51" s="106" t="s">
        <v>68</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f>ROUND(AG52,2)</f>
        <v>0</v>
      </c>
      <c r="AH51" s="108"/>
      <c r="AI51" s="108"/>
      <c r="AJ51" s="108"/>
      <c r="AK51" s="108"/>
      <c r="AL51" s="108"/>
      <c r="AM51" s="108"/>
      <c r="AN51" s="109">
        <f>SUM(AG51,AT51)</f>
        <v>0</v>
      </c>
      <c r="AO51" s="109"/>
      <c r="AP51" s="109"/>
      <c r="AQ51" s="110" t="s">
        <v>21</v>
      </c>
      <c r="AR51" s="81"/>
      <c r="AS51" s="111">
        <f>ROUND(AS52,2)</f>
        <v>0</v>
      </c>
      <c r="AT51" s="112">
        <f>ROUND(SUM(AV51:AW51),2)</f>
        <v>0</v>
      </c>
      <c r="AU51" s="113">
        <f>ROUND(AU52,5)</f>
        <v>0</v>
      </c>
      <c r="AV51" s="112">
        <f>ROUND(AZ51*L26,2)</f>
        <v>0</v>
      </c>
      <c r="AW51" s="112">
        <f>ROUND(BA51*L27,2)</f>
        <v>0</v>
      </c>
      <c r="AX51" s="112">
        <f>ROUND(BB51*L26,2)</f>
        <v>0</v>
      </c>
      <c r="AY51" s="112">
        <f>ROUND(BC51*L27,2)</f>
        <v>0</v>
      </c>
      <c r="AZ51" s="112">
        <f>ROUND(AZ52,2)</f>
        <v>0</v>
      </c>
      <c r="BA51" s="112">
        <f>ROUND(BA52,2)</f>
        <v>0</v>
      </c>
      <c r="BB51" s="112">
        <f>ROUND(BB52,2)</f>
        <v>0</v>
      </c>
      <c r="BC51" s="112">
        <f>ROUND(BC52,2)</f>
        <v>0</v>
      </c>
      <c r="BD51" s="114">
        <f>ROUND(BD52,2)</f>
        <v>0</v>
      </c>
      <c r="BS51" s="115" t="s">
        <v>69</v>
      </c>
      <c r="BT51" s="115" t="s">
        <v>70</v>
      </c>
      <c r="BU51" s="116" t="s">
        <v>71</v>
      </c>
      <c r="BV51" s="115" t="s">
        <v>72</v>
      </c>
      <c r="BW51" s="115" t="s">
        <v>7</v>
      </c>
      <c r="BX51" s="115" t="s">
        <v>73</v>
      </c>
      <c r="CL51" s="115" t="s">
        <v>21</v>
      </c>
    </row>
    <row r="52" s="5" customFormat="1" ht="16.5" customHeight="1">
      <c r="A52" s="117" t="s">
        <v>74</v>
      </c>
      <c r="B52" s="118"/>
      <c r="C52" s="119"/>
      <c r="D52" s="120" t="s">
        <v>75</v>
      </c>
      <c r="E52" s="120"/>
      <c r="F52" s="120"/>
      <c r="G52" s="120"/>
      <c r="H52" s="120"/>
      <c r="I52" s="121"/>
      <c r="J52" s="120" t="s">
        <v>76</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'SO 130 - Oprava odvodnění'!J27</f>
        <v>0</v>
      </c>
      <c r="AH52" s="121"/>
      <c r="AI52" s="121"/>
      <c r="AJ52" s="121"/>
      <c r="AK52" s="121"/>
      <c r="AL52" s="121"/>
      <c r="AM52" s="121"/>
      <c r="AN52" s="122">
        <f>SUM(AG52,AT52)</f>
        <v>0</v>
      </c>
      <c r="AO52" s="121"/>
      <c r="AP52" s="121"/>
      <c r="AQ52" s="123" t="s">
        <v>77</v>
      </c>
      <c r="AR52" s="124"/>
      <c r="AS52" s="125">
        <v>0</v>
      </c>
      <c r="AT52" s="126">
        <f>ROUND(SUM(AV52:AW52),2)</f>
        <v>0</v>
      </c>
      <c r="AU52" s="127">
        <f>'SO 130 - Oprava odvodnění'!P86</f>
        <v>0</v>
      </c>
      <c r="AV52" s="126">
        <f>'SO 130 - Oprava odvodnění'!J30</f>
        <v>0</v>
      </c>
      <c r="AW52" s="126">
        <f>'SO 130 - Oprava odvodnění'!J31</f>
        <v>0</v>
      </c>
      <c r="AX52" s="126">
        <f>'SO 130 - Oprava odvodnění'!J32</f>
        <v>0</v>
      </c>
      <c r="AY52" s="126">
        <f>'SO 130 - Oprava odvodnění'!J33</f>
        <v>0</v>
      </c>
      <c r="AZ52" s="126">
        <f>'SO 130 - Oprava odvodnění'!F30</f>
        <v>0</v>
      </c>
      <c r="BA52" s="126">
        <f>'SO 130 - Oprava odvodnění'!F31</f>
        <v>0</v>
      </c>
      <c r="BB52" s="126">
        <f>'SO 130 - Oprava odvodnění'!F32</f>
        <v>0</v>
      </c>
      <c r="BC52" s="126">
        <f>'SO 130 - Oprava odvodnění'!F33</f>
        <v>0</v>
      </c>
      <c r="BD52" s="128">
        <f>'SO 130 - Oprava odvodnění'!F34</f>
        <v>0</v>
      </c>
      <c r="BT52" s="129" t="s">
        <v>78</v>
      </c>
      <c r="BV52" s="129" t="s">
        <v>72</v>
      </c>
      <c r="BW52" s="129" t="s">
        <v>79</v>
      </c>
      <c r="BX52" s="129" t="s">
        <v>7</v>
      </c>
      <c r="CL52" s="129" t="s">
        <v>21</v>
      </c>
      <c r="CM52" s="129" t="s">
        <v>80</v>
      </c>
    </row>
    <row r="53" s="1" customFormat="1" ht="30" customHeight="1">
      <c r="B53" s="44"/>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0"/>
    </row>
    <row r="54" s="1" customFormat="1" ht="6.96" customHeight="1">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70"/>
    </row>
  </sheetData>
  <sheetProtection sheet="1" formatColumns="0" formatRows="0" objects="1" scenarios="1" spinCount="100000" saltValue="+1J5nBKDzHjR9on3rNweTmXOGneZWVfOVdL/+Ph5E6g0m2nfz1n01UN1hOeSQ2ue+vCwU1q7GYIfWKvIKXRfcw==" hashValue="EJ7WqQUFVr8Hh0f/ylYTcS/3BMlRGPzpKEFMruYn9RkvF+j2eyJeJxRJHywuuhwfHe3r97L+UPERm/jMh54dWQ=="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SO 130 - Oprava odvodnění'!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1"/>
      <c r="C1" s="131"/>
      <c r="D1" s="132" t="s">
        <v>1</v>
      </c>
      <c r="E1" s="131"/>
      <c r="F1" s="133" t="s">
        <v>81</v>
      </c>
      <c r="G1" s="133" t="s">
        <v>82</v>
      </c>
      <c r="H1" s="133"/>
      <c r="I1" s="134"/>
      <c r="J1" s="133" t="s">
        <v>83</v>
      </c>
      <c r="K1" s="132" t="s">
        <v>84</v>
      </c>
      <c r="L1" s="133" t="s">
        <v>85</v>
      </c>
      <c r="M1" s="133"/>
      <c r="N1" s="133"/>
      <c r="O1" s="133"/>
      <c r="P1" s="133"/>
      <c r="Q1" s="133"/>
      <c r="R1" s="133"/>
      <c r="S1" s="133"/>
      <c r="T1" s="13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79</v>
      </c>
    </row>
    <row r="3" ht="6.96" customHeight="1">
      <c r="B3" s="23"/>
      <c r="C3" s="24"/>
      <c r="D3" s="24"/>
      <c r="E3" s="24"/>
      <c r="F3" s="24"/>
      <c r="G3" s="24"/>
      <c r="H3" s="24"/>
      <c r="I3" s="135"/>
      <c r="J3" s="24"/>
      <c r="K3" s="25"/>
      <c r="AT3" s="22" t="s">
        <v>80</v>
      </c>
    </row>
    <row r="4" ht="36.96" customHeight="1">
      <c r="B4" s="26"/>
      <c r="C4" s="27"/>
      <c r="D4" s="28" t="s">
        <v>86</v>
      </c>
      <c r="E4" s="27"/>
      <c r="F4" s="27"/>
      <c r="G4" s="27"/>
      <c r="H4" s="27"/>
      <c r="I4" s="136"/>
      <c r="J4" s="27"/>
      <c r="K4" s="29"/>
      <c r="M4" s="30" t="s">
        <v>12</v>
      </c>
      <c r="AT4" s="22" t="s">
        <v>6</v>
      </c>
    </row>
    <row r="5" ht="6.96" customHeight="1">
      <c r="B5" s="26"/>
      <c r="C5" s="27"/>
      <c r="D5" s="27"/>
      <c r="E5" s="27"/>
      <c r="F5" s="27"/>
      <c r="G5" s="27"/>
      <c r="H5" s="27"/>
      <c r="I5" s="136"/>
      <c r="J5" s="27"/>
      <c r="K5" s="29"/>
    </row>
    <row r="6">
      <c r="B6" s="26"/>
      <c r="C6" s="27"/>
      <c r="D6" s="38" t="s">
        <v>18</v>
      </c>
      <c r="E6" s="27"/>
      <c r="F6" s="27"/>
      <c r="G6" s="27"/>
      <c r="H6" s="27"/>
      <c r="I6" s="136"/>
      <c r="J6" s="27"/>
      <c r="K6" s="29"/>
    </row>
    <row r="7" ht="16.5" customHeight="1">
      <c r="B7" s="26"/>
      <c r="C7" s="27"/>
      <c r="D7" s="27"/>
      <c r="E7" s="137" t="str">
        <f>'Rekapitulace stavby'!K6</f>
        <v>II/183 Nebílovy - oprava odvodnění</v>
      </c>
      <c r="F7" s="38"/>
      <c r="G7" s="38"/>
      <c r="H7" s="38"/>
      <c r="I7" s="136"/>
      <c r="J7" s="27"/>
      <c r="K7" s="29"/>
    </row>
    <row r="8" s="1" customFormat="1">
      <c r="B8" s="44"/>
      <c r="C8" s="45"/>
      <c r="D8" s="38" t="s">
        <v>87</v>
      </c>
      <c r="E8" s="45"/>
      <c r="F8" s="45"/>
      <c r="G8" s="45"/>
      <c r="H8" s="45"/>
      <c r="I8" s="138"/>
      <c r="J8" s="45"/>
      <c r="K8" s="49"/>
    </row>
    <row r="9" s="1" customFormat="1" ht="36.96" customHeight="1">
      <c r="B9" s="44"/>
      <c r="C9" s="45"/>
      <c r="D9" s="45"/>
      <c r="E9" s="139" t="s">
        <v>88</v>
      </c>
      <c r="F9" s="45"/>
      <c r="G9" s="45"/>
      <c r="H9" s="45"/>
      <c r="I9" s="138"/>
      <c r="J9" s="45"/>
      <c r="K9" s="49"/>
    </row>
    <row r="10" s="1" customFormat="1">
      <c r="B10" s="44"/>
      <c r="C10" s="45"/>
      <c r="D10" s="45"/>
      <c r="E10" s="45"/>
      <c r="F10" s="45"/>
      <c r="G10" s="45"/>
      <c r="H10" s="45"/>
      <c r="I10" s="138"/>
      <c r="J10" s="45"/>
      <c r="K10" s="49"/>
    </row>
    <row r="11" s="1" customFormat="1" ht="14.4" customHeight="1">
      <c r="B11" s="44"/>
      <c r="C11" s="45"/>
      <c r="D11" s="38" t="s">
        <v>20</v>
      </c>
      <c r="E11" s="45"/>
      <c r="F11" s="33" t="s">
        <v>21</v>
      </c>
      <c r="G11" s="45"/>
      <c r="H11" s="45"/>
      <c r="I11" s="140" t="s">
        <v>22</v>
      </c>
      <c r="J11" s="33" t="s">
        <v>21</v>
      </c>
      <c r="K11" s="49"/>
    </row>
    <row r="12" s="1" customFormat="1" ht="14.4" customHeight="1">
      <c r="B12" s="44"/>
      <c r="C12" s="45"/>
      <c r="D12" s="38" t="s">
        <v>23</v>
      </c>
      <c r="E12" s="45"/>
      <c r="F12" s="33" t="s">
        <v>24</v>
      </c>
      <c r="G12" s="45"/>
      <c r="H12" s="45"/>
      <c r="I12" s="140" t="s">
        <v>25</v>
      </c>
      <c r="J12" s="141" t="str">
        <f>'Rekapitulace stavby'!AN8</f>
        <v>23. 3. 2018</v>
      </c>
      <c r="K12" s="49"/>
    </row>
    <row r="13" s="1" customFormat="1" ht="10.8" customHeight="1">
      <c r="B13" s="44"/>
      <c r="C13" s="45"/>
      <c r="D13" s="45"/>
      <c r="E13" s="45"/>
      <c r="F13" s="45"/>
      <c r="G13" s="45"/>
      <c r="H13" s="45"/>
      <c r="I13" s="138"/>
      <c r="J13" s="45"/>
      <c r="K13" s="49"/>
    </row>
    <row r="14" s="1" customFormat="1" ht="14.4" customHeight="1">
      <c r="B14" s="44"/>
      <c r="C14" s="45"/>
      <c r="D14" s="38" t="s">
        <v>27</v>
      </c>
      <c r="E14" s="45"/>
      <c r="F14" s="45"/>
      <c r="G14" s="45"/>
      <c r="H14" s="45"/>
      <c r="I14" s="140" t="s">
        <v>28</v>
      </c>
      <c r="J14" s="33" t="str">
        <f>IF('Rekapitulace stavby'!AN10="","",'Rekapitulace stavby'!AN10)</f>
        <v/>
      </c>
      <c r="K14" s="49"/>
    </row>
    <row r="15" s="1" customFormat="1" ht="18" customHeight="1">
      <c r="B15" s="44"/>
      <c r="C15" s="45"/>
      <c r="D15" s="45"/>
      <c r="E15" s="33" t="str">
        <f>IF('Rekapitulace stavby'!E11="","",'Rekapitulace stavby'!E11)</f>
        <v xml:space="preserve"> </v>
      </c>
      <c r="F15" s="45"/>
      <c r="G15" s="45"/>
      <c r="H15" s="45"/>
      <c r="I15" s="140" t="s">
        <v>29</v>
      </c>
      <c r="J15" s="33" t="str">
        <f>IF('Rekapitulace stavby'!AN11="","",'Rekapitulace stavby'!AN11)</f>
        <v/>
      </c>
      <c r="K15" s="49"/>
    </row>
    <row r="16" s="1" customFormat="1" ht="6.96" customHeight="1">
      <c r="B16" s="44"/>
      <c r="C16" s="45"/>
      <c r="D16" s="45"/>
      <c r="E16" s="45"/>
      <c r="F16" s="45"/>
      <c r="G16" s="45"/>
      <c r="H16" s="45"/>
      <c r="I16" s="138"/>
      <c r="J16" s="45"/>
      <c r="K16" s="49"/>
    </row>
    <row r="17" s="1" customFormat="1" ht="14.4" customHeight="1">
      <c r="B17" s="44"/>
      <c r="C17" s="45"/>
      <c r="D17" s="38" t="s">
        <v>30</v>
      </c>
      <c r="E17" s="45"/>
      <c r="F17" s="45"/>
      <c r="G17" s="45"/>
      <c r="H17" s="45"/>
      <c r="I17" s="140"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0" t="s">
        <v>29</v>
      </c>
      <c r="J18" s="33" t="str">
        <f>IF('Rekapitulace stavby'!AN14="Vyplň údaj","",IF('Rekapitulace stavby'!AN14="","",'Rekapitulace stavby'!AN14))</f>
        <v/>
      </c>
      <c r="K18" s="49"/>
    </row>
    <row r="19" s="1" customFormat="1" ht="6.96" customHeight="1">
      <c r="B19" s="44"/>
      <c r="C19" s="45"/>
      <c r="D19" s="45"/>
      <c r="E19" s="45"/>
      <c r="F19" s="45"/>
      <c r="G19" s="45"/>
      <c r="H19" s="45"/>
      <c r="I19" s="138"/>
      <c r="J19" s="45"/>
      <c r="K19" s="49"/>
    </row>
    <row r="20" s="1" customFormat="1" ht="14.4" customHeight="1">
      <c r="B20" s="44"/>
      <c r="C20" s="45"/>
      <c r="D20" s="38" t="s">
        <v>32</v>
      </c>
      <c r="E20" s="45"/>
      <c r="F20" s="45"/>
      <c r="G20" s="45"/>
      <c r="H20" s="45"/>
      <c r="I20" s="140" t="s">
        <v>28</v>
      </c>
      <c r="J20" s="33" t="str">
        <f>IF('Rekapitulace stavby'!AN16="","",'Rekapitulace stavby'!AN16)</f>
        <v/>
      </c>
      <c r="K20" s="49"/>
    </row>
    <row r="21" s="1" customFormat="1" ht="18" customHeight="1">
      <c r="B21" s="44"/>
      <c r="C21" s="45"/>
      <c r="D21" s="45"/>
      <c r="E21" s="33" t="str">
        <f>IF('Rekapitulace stavby'!E17="","",'Rekapitulace stavby'!E17)</f>
        <v xml:space="preserve"> </v>
      </c>
      <c r="F21" s="45"/>
      <c r="G21" s="45"/>
      <c r="H21" s="45"/>
      <c r="I21" s="140" t="s">
        <v>29</v>
      </c>
      <c r="J21" s="33" t="str">
        <f>IF('Rekapitulace stavby'!AN17="","",'Rekapitulace stavby'!AN17)</f>
        <v/>
      </c>
      <c r="K21" s="49"/>
    </row>
    <row r="22" s="1" customFormat="1" ht="6.96" customHeight="1">
      <c r="B22" s="44"/>
      <c r="C22" s="45"/>
      <c r="D22" s="45"/>
      <c r="E22" s="45"/>
      <c r="F22" s="45"/>
      <c r="G22" s="45"/>
      <c r="H22" s="45"/>
      <c r="I22" s="138"/>
      <c r="J22" s="45"/>
      <c r="K22" s="49"/>
    </row>
    <row r="23" s="1" customFormat="1" ht="14.4" customHeight="1">
      <c r="B23" s="44"/>
      <c r="C23" s="45"/>
      <c r="D23" s="38" t="s">
        <v>34</v>
      </c>
      <c r="E23" s="45"/>
      <c r="F23" s="45"/>
      <c r="G23" s="45"/>
      <c r="H23" s="45"/>
      <c r="I23" s="138"/>
      <c r="J23" s="45"/>
      <c r="K23" s="49"/>
    </row>
    <row r="24" s="6" customFormat="1" ht="16.5" customHeight="1">
      <c r="B24" s="142"/>
      <c r="C24" s="143"/>
      <c r="D24" s="143"/>
      <c r="E24" s="42" t="s">
        <v>21</v>
      </c>
      <c r="F24" s="42"/>
      <c r="G24" s="42"/>
      <c r="H24" s="42"/>
      <c r="I24" s="144"/>
      <c r="J24" s="143"/>
      <c r="K24" s="145"/>
    </row>
    <row r="25" s="1" customFormat="1" ht="6.96" customHeight="1">
      <c r="B25" s="44"/>
      <c r="C25" s="45"/>
      <c r="D25" s="45"/>
      <c r="E25" s="45"/>
      <c r="F25" s="45"/>
      <c r="G25" s="45"/>
      <c r="H25" s="45"/>
      <c r="I25" s="138"/>
      <c r="J25" s="45"/>
      <c r="K25" s="49"/>
    </row>
    <row r="26" s="1" customFormat="1" ht="6.96" customHeight="1">
      <c r="B26" s="44"/>
      <c r="C26" s="45"/>
      <c r="D26" s="104"/>
      <c r="E26" s="104"/>
      <c r="F26" s="104"/>
      <c r="G26" s="104"/>
      <c r="H26" s="104"/>
      <c r="I26" s="146"/>
      <c r="J26" s="104"/>
      <c r="K26" s="147"/>
    </row>
    <row r="27" s="1" customFormat="1" ht="25.44" customHeight="1">
      <c r="B27" s="44"/>
      <c r="C27" s="45"/>
      <c r="D27" s="148" t="s">
        <v>36</v>
      </c>
      <c r="E27" s="45"/>
      <c r="F27" s="45"/>
      <c r="G27" s="45"/>
      <c r="H27" s="45"/>
      <c r="I27" s="138"/>
      <c r="J27" s="149">
        <f>ROUND(J86,2)</f>
        <v>0</v>
      </c>
      <c r="K27" s="49"/>
    </row>
    <row r="28" s="1" customFormat="1" ht="6.96" customHeight="1">
      <c r="B28" s="44"/>
      <c r="C28" s="45"/>
      <c r="D28" s="104"/>
      <c r="E28" s="104"/>
      <c r="F28" s="104"/>
      <c r="G28" s="104"/>
      <c r="H28" s="104"/>
      <c r="I28" s="146"/>
      <c r="J28" s="104"/>
      <c r="K28" s="147"/>
    </row>
    <row r="29" s="1" customFormat="1" ht="14.4" customHeight="1">
      <c r="B29" s="44"/>
      <c r="C29" s="45"/>
      <c r="D29" s="45"/>
      <c r="E29" s="45"/>
      <c r="F29" s="50" t="s">
        <v>38</v>
      </c>
      <c r="G29" s="45"/>
      <c r="H29" s="45"/>
      <c r="I29" s="150" t="s">
        <v>37</v>
      </c>
      <c r="J29" s="50" t="s">
        <v>39</v>
      </c>
      <c r="K29" s="49"/>
    </row>
    <row r="30" s="1" customFormat="1" ht="14.4" customHeight="1">
      <c r="B30" s="44"/>
      <c r="C30" s="45"/>
      <c r="D30" s="53" t="s">
        <v>40</v>
      </c>
      <c r="E30" s="53" t="s">
        <v>41</v>
      </c>
      <c r="F30" s="151">
        <f>ROUND(SUM(BE86:BE242), 2)</f>
        <v>0</v>
      </c>
      <c r="G30" s="45"/>
      <c r="H30" s="45"/>
      <c r="I30" s="152">
        <v>0.20999999999999999</v>
      </c>
      <c r="J30" s="151">
        <f>ROUND(ROUND((SUM(BE86:BE242)), 2)*I30, 2)</f>
        <v>0</v>
      </c>
      <c r="K30" s="49"/>
    </row>
    <row r="31" s="1" customFormat="1" ht="14.4" customHeight="1">
      <c r="B31" s="44"/>
      <c r="C31" s="45"/>
      <c r="D31" s="45"/>
      <c r="E31" s="53" t="s">
        <v>42</v>
      </c>
      <c r="F31" s="151">
        <f>ROUND(SUM(BF86:BF242), 2)</f>
        <v>0</v>
      </c>
      <c r="G31" s="45"/>
      <c r="H31" s="45"/>
      <c r="I31" s="152">
        <v>0.14999999999999999</v>
      </c>
      <c r="J31" s="151">
        <f>ROUND(ROUND((SUM(BF86:BF242)), 2)*I31, 2)</f>
        <v>0</v>
      </c>
      <c r="K31" s="49"/>
    </row>
    <row r="32" hidden="1" s="1" customFormat="1" ht="14.4" customHeight="1">
      <c r="B32" s="44"/>
      <c r="C32" s="45"/>
      <c r="D32" s="45"/>
      <c r="E32" s="53" t="s">
        <v>43</v>
      </c>
      <c r="F32" s="151">
        <f>ROUND(SUM(BG86:BG242), 2)</f>
        <v>0</v>
      </c>
      <c r="G32" s="45"/>
      <c r="H32" s="45"/>
      <c r="I32" s="152">
        <v>0.20999999999999999</v>
      </c>
      <c r="J32" s="151">
        <v>0</v>
      </c>
      <c r="K32" s="49"/>
    </row>
    <row r="33" hidden="1" s="1" customFormat="1" ht="14.4" customHeight="1">
      <c r="B33" s="44"/>
      <c r="C33" s="45"/>
      <c r="D33" s="45"/>
      <c r="E33" s="53" t="s">
        <v>44</v>
      </c>
      <c r="F33" s="151">
        <f>ROUND(SUM(BH86:BH242), 2)</f>
        <v>0</v>
      </c>
      <c r="G33" s="45"/>
      <c r="H33" s="45"/>
      <c r="I33" s="152">
        <v>0.14999999999999999</v>
      </c>
      <c r="J33" s="151">
        <v>0</v>
      </c>
      <c r="K33" s="49"/>
    </row>
    <row r="34" hidden="1" s="1" customFormat="1" ht="14.4" customHeight="1">
      <c r="B34" s="44"/>
      <c r="C34" s="45"/>
      <c r="D34" s="45"/>
      <c r="E34" s="53" t="s">
        <v>45</v>
      </c>
      <c r="F34" s="151">
        <f>ROUND(SUM(BI86:BI242), 2)</f>
        <v>0</v>
      </c>
      <c r="G34" s="45"/>
      <c r="H34" s="45"/>
      <c r="I34" s="152">
        <v>0</v>
      </c>
      <c r="J34" s="151">
        <v>0</v>
      </c>
      <c r="K34" s="49"/>
    </row>
    <row r="35" s="1" customFormat="1" ht="6.96" customHeight="1">
      <c r="B35" s="44"/>
      <c r="C35" s="45"/>
      <c r="D35" s="45"/>
      <c r="E35" s="45"/>
      <c r="F35" s="45"/>
      <c r="G35" s="45"/>
      <c r="H35" s="45"/>
      <c r="I35" s="138"/>
      <c r="J35" s="45"/>
      <c r="K35" s="49"/>
    </row>
    <row r="36" s="1" customFormat="1" ht="25.44" customHeight="1">
      <c r="B36" s="44"/>
      <c r="C36" s="153"/>
      <c r="D36" s="154" t="s">
        <v>46</v>
      </c>
      <c r="E36" s="96"/>
      <c r="F36" s="96"/>
      <c r="G36" s="155" t="s">
        <v>47</v>
      </c>
      <c r="H36" s="156" t="s">
        <v>48</v>
      </c>
      <c r="I36" s="157"/>
      <c r="J36" s="158">
        <f>SUM(J27:J34)</f>
        <v>0</v>
      </c>
      <c r="K36" s="159"/>
    </row>
    <row r="37" s="1" customFormat="1" ht="14.4" customHeight="1">
      <c r="B37" s="65"/>
      <c r="C37" s="66"/>
      <c r="D37" s="66"/>
      <c r="E37" s="66"/>
      <c r="F37" s="66"/>
      <c r="G37" s="66"/>
      <c r="H37" s="66"/>
      <c r="I37" s="160"/>
      <c r="J37" s="66"/>
      <c r="K37" s="67"/>
    </row>
    <row r="41" s="1" customFormat="1" ht="6.96" customHeight="1">
      <c r="B41" s="161"/>
      <c r="C41" s="162"/>
      <c r="D41" s="162"/>
      <c r="E41" s="162"/>
      <c r="F41" s="162"/>
      <c r="G41" s="162"/>
      <c r="H41" s="162"/>
      <c r="I41" s="163"/>
      <c r="J41" s="162"/>
      <c r="K41" s="164"/>
    </row>
    <row r="42" s="1" customFormat="1" ht="36.96" customHeight="1">
      <c r="B42" s="44"/>
      <c r="C42" s="28" t="s">
        <v>89</v>
      </c>
      <c r="D42" s="45"/>
      <c r="E42" s="45"/>
      <c r="F42" s="45"/>
      <c r="G42" s="45"/>
      <c r="H42" s="45"/>
      <c r="I42" s="138"/>
      <c r="J42" s="45"/>
      <c r="K42" s="49"/>
    </row>
    <row r="43" s="1" customFormat="1" ht="6.96" customHeight="1">
      <c r="B43" s="44"/>
      <c r="C43" s="45"/>
      <c r="D43" s="45"/>
      <c r="E43" s="45"/>
      <c r="F43" s="45"/>
      <c r="G43" s="45"/>
      <c r="H43" s="45"/>
      <c r="I43" s="138"/>
      <c r="J43" s="45"/>
      <c r="K43" s="49"/>
    </row>
    <row r="44" s="1" customFormat="1" ht="14.4" customHeight="1">
      <c r="B44" s="44"/>
      <c r="C44" s="38" t="s">
        <v>18</v>
      </c>
      <c r="D44" s="45"/>
      <c r="E44" s="45"/>
      <c r="F44" s="45"/>
      <c r="G44" s="45"/>
      <c r="H44" s="45"/>
      <c r="I44" s="138"/>
      <c r="J44" s="45"/>
      <c r="K44" s="49"/>
    </row>
    <row r="45" s="1" customFormat="1" ht="16.5" customHeight="1">
      <c r="B45" s="44"/>
      <c r="C45" s="45"/>
      <c r="D45" s="45"/>
      <c r="E45" s="137" t="str">
        <f>E7</f>
        <v>II/183 Nebílovy - oprava odvodnění</v>
      </c>
      <c r="F45" s="38"/>
      <c r="G45" s="38"/>
      <c r="H45" s="38"/>
      <c r="I45" s="138"/>
      <c r="J45" s="45"/>
      <c r="K45" s="49"/>
    </row>
    <row r="46" s="1" customFormat="1" ht="14.4" customHeight="1">
      <c r="B46" s="44"/>
      <c r="C46" s="38" t="s">
        <v>87</v>
      </c>
      <c r="D46" s="45"/>
      <c r="E46" s="45"/>
      <c r="F46" s="45"/>
      <c r="G46" s="45"/>
      <c r="H46" s="45"/>
      <c r="I46" s="138"/>
      <c r="J46" s="45"/>
      <c r="K46" s="49"/>
    </row>
    <row r="47" s="1" customFormat="1" ht="17.25" customHeight="1">
      <c r="B47" s="44"/>
      <c r="C47" s="45"/>
      <c r="D47" s="45"/>
      <c r="E47" s="139" t="str">
        <f>E9</f>
        <v>SO 130 - Oprava odvodnění</v>
      </c>
      <c r="F47" s="45"/>
      <c r="G47" s="45"/>
      <c r="H47" s="45"/>
      <c r="I47" s="138"/>
      <c r="J47" s="45"/>
      <c r="K47" s="49"/>
    </row>
    <row r="48" s="1" customFormat="1" ht="6.96" customHeight="1">
      <c r="B48" s="44"/>
      <c r="C48" s="45"/>
      <c r="D48" s="45"/>
      <c r="E48" s="45"/>
      <c r="F48" s="45"/>
      <c r="G48" s="45"/>
      <c r="H48" s="45"/>
      <c r="I48" s="138"/>
      <c r="J48" s="45"/>
      <c r="K48" s="49"/>
    </row>
    <row r="49" s="1" customFormat="1" ht="18" customHeight="1">
      <c r="B49" s="44"/>
      <c r="C49" s="38" t="s">
        <v>23</v>
      </c>
      <c r="D49" s="45"/>
      <c r="E49" s="45"/>
      <c r="F49" s="33" t="str">
        <f>F12</f>
        <v xml:space="preserve"> </v>
      </c>
      <c r="G49" s="45"/>
      <c r="H49" s="45"/>
      <c r="I49" s="140" t="s">
        <v>25</v>
      </c>
      <c r="J49" s="141" t="str">
        <f>IF(J12="","",J12)</f>
        <v>23. 3. 2018</v>
      </c>
      <c r="K49" s="49"/>
    </row>
    <row r="50" s="1" customFormat="1" ht="6.96" customHeight="1">
      <c r="B50" s="44"/>
      <c r="C50" s="45"/>
      <c r="D50" s="45"/>
      <c r="E50" s="45"/>
      <c r="F50" s="45"/>
      <c r="G50" s="45"/>
      <c r="H50" s="45"/>
      <c r="I50" s="138"/>
      <c r="J50" s="45"/>
      <c r="K50" s="49"/>
    </row>
    <row r="51" s="1" customFormat="1">
      <c r="B51" s="44"/>
      <c r="C51" s="38" t="s">
        <v>27</v>
      </c>
      <c r="D51" s="45"/>
      <c r="E51" s="45"/>
      <c r="F51" s="33" t="str">
        <f>E15</f>
        <v xml:space="preserve"> </v>
      </c>
      <c r="G51" s="45"/>
      <c r="H51" s="45"/>
      <c r="I51" s="140" t="s">
        <v>32</v>
      </c>
      <c r="J51" s="42" t="str">
        <f>E21</f>
        <v xml:space="preserve"> </v>
      </c>
      <c r="K51" s="49"/>
    </row>
    <row r="52" s="1" customFormat="1" ht="14.4" customHeight="1">
      <c r="B52" s="44"/>
      <c r="C52" s="38" t="s">
        <v>30</v>
      </c>
      <c r="D52" s="45"/>
      <c r="E52" s="45"/>
      <c r="F52" s="33" t="str">
        <f>IF(E18="","",E18)</f>
        <v/>
      </c>
      <c r="G52" s="45"/>
      <c r="H52" s="45"/>
      <c r="I52" s="138"/>
      <c r="J52" s="165"/>
      <c r="K52" s="49"/>
    </row>
    <row r="53" s="1" customFormat="1" ht="10.32" customHeight="1">
      <c r="B53" s="44"/>
      <c r="C53" s="45"/>
      <c r="D53" s="45"/>
      <c r="E53" s="45"/>
      <c r="F53" s="45"/>
      <c r="G53" s="45"/>
      <c r="H53" s="45"/>
      <c r="I53" s="138"/>
      <c r="J53" s="45"/>
      <c r="K53" s="49"/>
    </row>
    <row r="54" s="1" customFormat="1" ht="29.28" customHeight="1">
      <c r="B54" s="44"/>
      <c r="C54" s="166" t="s">
        <v>90</v>
      </c>
      <c r="D54" s="153"/>
      <c r="E54" s="153"/>
      <c r="F54" s="153"/>
      <c r="G54" s="153"/>
      <c r="H54" s="153"/>
      <c r="I54" s="167"/>
      <c r="J54" s="168" t="s">
        <v>91</v>
      </c>
      <c r="K54" s="169"/>
    </row>
    <row r="55" s="1" customFormat="1" ht="10.32" customHeight="1">
      <c r="B55" s="44"/>
      <c r="C55" s="45"/>
      <c r="D55" s="45"/>
      <c r="E55" s="45"/>
      <c r="F55" s="45"/>
      <c r="G55" s="45"/>
      <c r="H55" s="45"/>
      <c r="I55" s="138"/>
      <c r="J55" s="45"/>
      <c r="K55" s="49"/>
    </row>
    <row r="56" s="1" customFormat="1" ht="29.28" customHeight="1">
      <c r="B56" s="44"/>
      <c r="C56" s="170" t="s">
        <v>92</v>
      </c>
      <c r="D56" s="45"/>
      <c r="E56" s="45"/>
      <c r="F56" s="45"/>
      <c r="G56" s="45"/>
      <c r="H56" s="45"/>
      <c r="I56" s="138"/>
      <c r="J56" s="149">
        <f>J86</f>
        <v>0</v>
      </c>
      <c r="K56" s="49"/>
      <c r="AU56" s="22" t="s">
        <v>93</v>
      </c>
    </row>
    <row r="57" s="7" customFormat="1" ht="24.96" customHeight="1">
      <c r="B57" s="171"/>
      <c r="C57" s="172"/>
      <c r="D57" s="173" t="s">
        <v>94</v>
      </c>
      <c r="E57" s="174"/>
      <c r="F57" s="174"/>
      <c r="G57" s="174"/>
      <c r="H57" s="174"/>
      <c r="I57" s="175"/>
      <c r="J57" s="176">
        <f>J87</f>
        <v>0</v>
      </c>
      <c r="K57" s="177"/>
    </row>
    <row r="58" s="8" customFormat="1" ht="19.92" customHeight="1">
      <c r="B58" s="178"/>
      <c r="C58" s="179"/>
      <c r="D58" s="180" t="s">
        <v>95</v>
      </c>
      <c r="E58" s="181"/>
      <c r="F58" s="181"/>
      <c r="G58" s="181"/>
      <c r="H58" s="181"/>
      <c r="I58" s="182"/>
      <c r="J58" s="183">
        <f>J88</f>
        <v>0</v>
      </c>
      <c r="K58" s="184"/>
    </row>
    <row r="59" s="8" customFormat="1" ht="19.92" customHeight="1">
      <c r="B59" s="178"/>
      <c r="C59" s="179"/>
      <c r="D59" s="180" t="s">
        <v>96</v>
      </c>
      <c r="E59" s="181"/>
      <c r="F59" s="181"/>
      <c r="G59" s="181"/>
      <c r="H59" s="181"/>
      <c r="I59" s="182"/>
      <c r="J59" s="183">
        <f>J149</f>
        <v>0</v>
      </c>
      <c r="K59" s="184"/>
    </row>
    <row r="60" s="8" customFormat="1" ht="19.92" customHeight="1">
      <c r="B60" s="178"/>
      <c r="C60" s="179"/>
      <c r="D60" s="180" t="s">
        <v>97</v>
      </c>
      <c r="E60" s="181"/>
      <c r="F60" s="181"/>
      <c r="G60" s="181"/>
      <c r="H60" s="181"/>
      <c r="I60" s="182"/>
      <c r="J60" s="183">
        <f>J161</f>
        <v>0</v>
      </c>
      <c r="K60" s="184"/>
    </row>
    <row r="61" s="8" customFormat="1" ht="19.92" customHeight="1">
      <c r="B61" s="178"/>
      <c r="C61" s="179"/>
      <c r="D61" s="180" t="s">
        <v>98</v>
      </c>
      <c r="E61" s="181"/>
      <c r="F61" s="181"/>
      <c r="G61" s="181"/>
      <c r="H61" s="181"/>
      <c r="I61" s="182"/>
      <c r="J61" s="183">
        <f>J179</f>
        <v>0</v>
      </c>
      <c r="K61" s="184"/>
    </row>
    <row r="62" s="8" customFormat="1" ht="19.92" customHeight="1">
      <c r="B62" s="178"/>
      <c r="C62" s="179"/>
      <c r="D62" s="180" t="s">
        <v>99</v>
      </c>
      <c r="E62" s="181"/>
      <c r="F62" s="181"/>
      <c r="G62" s="181"/>
      <c r="H62" s="181"/>
      <c r="I62" s="182"/>
      <c r="J62" s="183">
        <f>J200</f>
        <v>0</v>
      </c>
      <c r="K62" s="184"/>
    </row>
    <row r="63" s="8" customFormat="1" ht="19.92" customHeight="1">
      <c r="B63" s="178"/>
      <c r="C63" s="179"/>
      <c r="D63" s="180" t="s">
        <v>100</v>
      </c>
      <c r="E63" s="181"/>
      <c r="F63" s="181"/>
      <c r="G63" s="181"/>
      <c r="H63" s="181"/>
      <c r="I63" s="182"/>
      <c r="J63" s="183">
        <f>J219</f>
        <v>0</v>
      </c>
      <c r="K63" s="184"/>
    </row>
    <row r="64" s="8" customFormat="1" ht="19.92" customHeight="1">
      <c r="B64" s="178"/>
      <c r="C64" s="179"/>
      <c r="D64" s="180" t="s">
        <v>101</v>
      </c>
      <c r="E64" s="181"/>
      <c r="F64" s="181"/>
      <c r="G64" s="181"/>
      <c r="H64" s="181"/>
      <c r="I64" s="182"/>
      <c r="J64" s="183">
        <f>J238</f>
        <v>0</v>
      </c>
      <c r="K64" s="184"/>
    </row>
    <row r="65" s="7" customFormat="1" ht="24.96" customHeight="1">
      <c r="B65" s="171"/>
      <c r="C65" s="172"/>
      <c r="D65" s="173" t="s">
        <v>102</v>
      </c>
      <c r="E65" s="174"/>
      <c r="F65" s="174"/>
      <c r="G65" s="174"/>
      <c r="H65" s="174"/>
      <c r="I65" s="175"/>
      <c r="J65" s="176">
        <f>J240</f>
        <v>0</v>
      </c>
      <c r="K65" s="177"/>
    </row>
    <row r="66" s="8" customFormat="1" ht="19.92" customHeight="1">
      <c r="B66" s="178"/>
      <c r="C66" s="179"/>
      <c r="D66" s="180" t="s">
        <v>103</v>
      </c>
      <c r="E66" s="181"/>
      <c r="F66" s="181"/>
      <c r="G66" s="181"/>
      <c r="H66" s="181"/>
      <c r="I66" s="182"/>
      <c r="J66" s="183">
        <f>J241</f>
        <v>0</v>
      </c>
      <c r="K66" s="184"/>
    </row>
    <row r="67" s="1" customFormat="1" ht="21.84" customHeight="1">
      <c r="B67" s="44"/>
      <c r="C67" s="45"/>
      <c r="D67" s="45"/>
      <c r="E67" s="45"/>
      <c r="F67" s="45"/>
      <c r="G67" s="45"/>
      <c r="H67" s="45"/>
      <c r="I67" s="138"/>
      <c r="J67" s="45"/>
      <c r="K67" s="49"/>
    </row>
    <row r="68" s="1" customFormat="1" ht="6.96" customHeight="1">
      <c r="B68" s="65"/>
      <c r="C68" s="66"/>
      <c r="D68" s="66"/>
      <c r="E68" s="66"/>
      <c r="F68" s="66"/>
      <c r="G68" s="66"/>
      <c r="H68" s="66"/>
      <c r="I68" s="160"/>
      <c r="J68" s="66"/>
      <c r="K68" s="67"/>
    </row>
    <row r="72" s="1" customFormat="1" ht="6.96" customHeight="1">
      <c r="B72" s="68"/>
      <c r="C72" s="69"/>
      <c r="D72" s="69"/>
      <c r="E72" s="69"/>
      <c r="F72" s="69"/>
      <c r="G72" s="69"/>
      <c r="H72" s="69"/>
      <c r="I72" s="163"/>
      <c r="J72" s="69"/>
      <c r="K72" s="69"/>
      <c r="L72" s="70"/>
    </row>
    <row r="73" s="1" customFormat="1" ht="36.96" customHeight="1">
      <c r="B73" s="44"/>
      <c r="C73" s="71" t="s">
        <v>104</v>
      </c>
      <c r="D73" s="72"/>
      <c r="E73" s="72"/>
      <c r="F73" s="72"/>
      <c r="G73" s="72"/>
      <c r="H73" s="72"/>
      <c r="I73" s="185"/>
      <c r="J73" s="72"/>
      <c r="K73" s="72"/>
      <c r="L73" s="70"/>
    </row>
    <row r="74" s="1" customFormat="1" ht="6.96" customHeight="1">
      <c r="B74" s="44"/>
      <c r="C74" s="72"/>
      <c r="D74" s="72"/>
      <c r="E74" s="72"/>
      <c r="F74" s="72"/>
      <c r="G74" s="72"/>
      <c r="H74" s="72"/>
      <c r="I74" s="185"/>
      <c r="J74" s="72"/>
      <c r="K74" s="72"/>
      <c r="L74" s="70"/>
    </row>
    <row r="75" s="1" customFormat="1" ht="14.4" customHeight="1">
      <c r="B75" s="44"/>
      <c r="C75" s="74" t="s">
        <v>18</v>
      </c>
      <c r="D75" s="72"/>
      <c r="E75" s="72"/>
      <c r="F75" s="72"/>
      <c r="G75" s="72"/>
      <c r="H75" s="72"/>
      <c r="I75" s="185"/>
      <c r="J75" s="72"/>
      <c r="K75" s="72"/>
      <c r="L75" s="70"/>
    </row>
    <row r="76" s="1" customFormat="1" ht="16.5" customHeight="1">
      <c r="B76" s="44"/>
      <c r="C76" s="72"/>
      <c r="D76" s="72"/>
      <c r="E76" s="186" t="str">
        <f>E7</f>
        <v>II/183 Nebílovy - oprava odvodnění</v>
      </c>
      <c r="F76" s="74"/>
      <c r="G76" s="74"/>
      <c r="H76" s="74"/>
      <c r="I76" s="185"/>
      <c r="J76" s="72"/>
      <c r="K76" s="72"/>
      <c r="L76" s="70"/>
    </row>
    <row r="77" s="1" customFormat="1" ht="14.4" customHeight="1">
      <c r="B77" s="44"/>
      <c r="C77" s="74" t="s">
        <v>87</v>
      </c>
      <c r="D77" s="72"/>
      <c r="E77" s="72"/>
      <c r="F77" s="72"/>
      <c r="G77" s="72"/>
      <c r="H77" s="72"/>
      <c r="I77" s="185"/>
      <c r="J77" s="72"/>
      <c r="K77" s="72"/>
      <c r="L77" s="70"/>
    </row>
    <row r="78" s="1" customFormat="1" ht="17.25" customHeight="1">
      <c r="B78" s="44"/>
      <c r="C78" s="72"/>
      <c r="D78" s="72"/>
      <c r="E78" s="80" t="str">
        <f>E9</f>
        <v>SO 130 - Oprava odvodnění</v>
      </c>
      <c r="F78" s="72"/>
      <c r="G78" s="72"/>
      <c r="H78" s="72"/>
      <c r="I78" s="185"/>
      <c r="J78" s="72"/>
      <c r="K78" s="72"/>
      <c r="L78" s="70"/>
    </row>
    <row r="79" s="1" customFormat="1" ht="6.96" customHeight="1">
      <c r="B79" s="44"/>
      <c r="C79" s="72"/>
      <c r="D79" s="72"/>
      <c r="E79" s="72"/>
      <c r="F79" s="72"/>
      <c r="G79" s="72"/>
      <c r="H79" s="72"/>
      <c r="I79" s="185"/>
      <c r="J79" s="72"/>
      <c r="K79" s="72"/>
      <c r="L79" s="70"/>
    </row>
    <row r="80" s="1" customFormat="1" ht="18" customHeight="1">
      <c r="B80" s="44"/>
      <c r="C80" s="74" t="s">
        <v>23</v>
      </c>
      <c r="D80" s="72"/>
      <c r="E80" s="72"/>
      <c r="F80" s="187" t="str">
        <f>F12</f>
        <v xml:space="preserve"> </v>
      </c>
      <c r="G80" s="72"/>
      <c r="H80" s="72"/>
      <c r="I80" s="188" t="s">
        <v>25</v>
      </c>
      <c r="J80" s="83" t="str">
        <f>IF(J12="","",J12)</f>
        <v>23. 3. 2018</v>
      </c>
      <c r="K80" s="72"/>
      <c r="L80" s="70"/>
    </row>
    <row r="81" s="1" customFormat="1" ht="6.96" customHeight="1">
      <c r="B81" s="44"/>
      <c r="C81" s="72"/>
      <c r="D81" s="72"/>
      <c r="E81" s="72"/>
      <c r="F81" s="72"/>
      <c r="G81" s="72"/>
      <c r="H81" s="72"/>
      <c r="I81" s="185"/>
      <c r="J81" s="72"/>
      <c r="K81" s="72"/>
      <c r="L81" s="70"/>
    </row>
    <row r="82" s="1" customFormat="1">
      <c r="B82" s="44"/>
      <c r="C82" s="74" t="s">
        <v>27</v>
      </c>
      <c r="D82" s="72"/>
      <c r="E82" s="72"/>
      <c r="F82" s="187" t="str">
        <f>E15</f>
        <v xml:space="preserve"> </v>
      </c>
      <c r="G82" s="72"/>
      <c r="H82" s="72"/>
      <c r="I82" s="188" t="s">
        <v>32</v>
      </c>
      <c r="J82" s="187" t="str">
        <f>E21</f>
        <v xml:space="preserve"> </v>
      </c>
      <c r="K82" s="72"/>
      <c r="L82" s="70"/>
    </row>
    <row r="83" s="1" customFormat="1" ht="14.4" customHeight="1">
      <c r="B83" s="44"/>
      <c r="C83" s="74" t="s">
        <v>30</v>
      </c>
      <c r="D83" s="72"/>
      <c r="E83" s="72"/>
      <c r="F83" s="187" t="str">
        <f>IF(E18="","",E18)</f>
        <v/>
      </c>
      <c r="G83" s="72"/>
      <c r="H83" s="72"/>
      <c r="I83" s="185"/>
      <c r="J83" s="72"/>
      <c r="K83" s="72"/>
      <c r="L83" s="70"/>
    </row>
    <row r="84" s="1" customFormat="1" ht="10.32" customHeight="1">
      <c r="B84" s="44"/>
      <c r="C84" s="72"/>
      <c r="D84" s="72"/>
      <c r="E84" s="72"/>
      <c r="F84" s="72"/>
      <c r="G84" s="72"/>
      <c r="H84" s="72"/>
      <c r="I84" s="185"/>
      <c r="J84" s="72"/>
      <c r="K84" s="72"/>
      <c r="L84" s="70"/>
    </row>
    <row r="85" s="9" customFormat="1" ht="29.28" customHeight="1">
      <c r="B85" s="189"/>
      <c r="C85" s="190" t="s">
        <v>105</v>
      </c>
      <c r="D85" s="191" t="s">
        <v>55</v>
      </c>
      <c r="E85" s="191" t="s">
        <v>51</v>
      </c>
      <c r="F85" s="191" t="s">
        <v>106</v>
      </c>
      <c r="G85" s="191" t="s">
        <v>107</v>
      </c>
      <c r="H85" s="191" t="s">
        <v>108</v>
      </c>
      <c r="I85" s="192" t="s">
        <v>109</v>
      </c>
      <c r="J85" s="191" t="s">
        <v>91</v>
      </c>
      <c r="K85" s="193" t="s">
        <v>110</v>
      </c>
      <c r="L85" s="194"/>
      <c r="M85" s="100" t="s">
        <v>111</v>
      </c>
      <c r="N85" s="101" t="s">
        <v>40</v>
      </c>
      <c r="O85" s="101" t="s">
        <v>112</v>
      </c>
      <c r="P85" s="101" t="s">
        <v>113</v>
      </c>
      <c r="Q85" s="101" t="s">
        <v>114</v>
      </c>
      <c r="R85" s="101" t="s">
        <v>115</v>
      </c>
      <c r="S85" s="101" t="s">
        <v>116</v>
      </c>
      <c r="T85" s="102" t="s">
        <v>117</v>
      </c>
    </row>
    <row r="86" s="1" customFormat="1" ht="29.28" customHeight="1">
      <c r="B86" s="44"/>
      <c r="C86" s="106" t="s">
        <v>92</v>
      </c>
      <c r="D86" s="72"/>
      <c r="E86" s="72"/>
      <c r="F86" s="72"/>
      <c r="G86" s="72"/>
      <c r="H86" s="72"/>
      <c r="I86" s="185"/>
      <c r="J86" s="195">
        <f>BK86</f>
        <v>0</v>
      </c>
      <c r="K86" s="72"/>
      <c r="L86" s="70"/>
      <c r="M86" s="103"/>
      <c r="N86" s="104"/>
      <c r="O86" s="104"/>
      <c r="P86" s="196">
        <f>P87+P240</f>
        <v>0</v>
      </c>
      <c r="Q86" s="104"/>
      <c r="R86" s="196">
        <f>R87+R240</f>
        <v>404.31796479999991</v>
      </c>
      <c r="S86" s="104"/>
      <c r="T86" s="197">
        <f>T87+T240</f>
        <v>135.53999999999999</v>
      </c>
      <c r="AT86" s="22" t="s">
        <v>69</v>
      </c>
      <c r="AU86" s="22" t="s">
        <v>93</v>
      </c>
      <c r="BK86" s="198">
        <f>BK87+BK240</f>
        <v>0</v>
      </c>
    </row>
    <row r="87" s="10" customFormat="1" ht="37.44" customHeight="1">
      <c r="B87" s="199"/>
      <c r="C87" s="200"/>
      <c r="D87" s="201" t="s">
        <v>69</v>
      </c>
      <c r="E87" s="202" t="s">
        <v>118</v>
      </c>
      <c r="F87" s="202" t="s">
        <v>119</v>
      </c>
      <c r="G87" s="200"/>
      <c r="H87" s="200"/>
      <c r="I87" s="203"/>
      <c r="J87" s="204">
        <f>BK87</f>
        <v>0</v>
      </c>
      <c r="K87" s="200"/>
      <c r="L87" s="205"/>
      <c r="M87" s="206"/>
      <c r="N87" s="207"/>
      <c r="O87" s="207"/>
      <c r="P87" s="208">
        <f>P88+P149+P161+P179+P200+P219+P238</f>
        <v>0</v>
      </c>
      <c r="Q87" s="207"/>
      <c r="R87" s="208">
        <f>R88+R149+R161+R179+R200+R219+R238</f>
        <v>404.31796479999991</v>
      </c>
      <c r="S87" s="207"/>
      <c r="T87" s="209">
        <f>T88+T149+T161+T179+T200+T219+T238</f>
        <v>135.53999999999999</v>
      </c>
      <c r="AR87" s="210" t="s">
        <v>78</v>
      </c>
      <c r="AT87" s="211" t="s">
        <v>69</v>
      </c>
      <c r="AU87" s="211" t="s">
        <v>70</v>
      </c>
      <c r="AY87" s="210" t="s">
        <v>120</v>
      </c>
      <c r="BK87" s="212">
        <f>BK88+BK149+BK161+BK179+BK200+BK219+BK238</f>
        <v>0</v>
      </c>
    </row>
    <row r="88" s="10" customFormat="1" ht="19.92" customHeight="1">
      <c r="B88" s="199"/>
      <c r="C88" s="200"/>
      <c r="D88" s="201" t="s">
        <v>69</v>
      </c>
      <c r="E88" s="213" t="s">
        <v>78</v>
      </c>
      <c r="F88" s="213" t="s">
        <v>121</v>
      </c>
      <c r="G88" s="200"/>
      <c r="H88" s="200"/>
      <c r="I88" s="203"/>
      <c r="J88" s="214">
        <f>BK88</f>
        <v>0</v>
      </c>
      <c r="K88" s="200"/>
      <c r="L88" s="205"/>
      <c r="M88" s="206"/>
      <c r="N88" s="207"/>
      <c r="O88" s="207"/>
      <c r="P88" s="208">
        <f>SUM(P89:P148)</f>
        <v>0</v>
      </c>
      <c r="Q88" s="207"/>
      <c r="R88" s="208">
        <f>SUM(R89:R148)</f>
        <v>70.284480000000002</v>
      </c>
      <c r="S88" s="207"/>
      <c r="T88" s="209">
        <f>SUM(T89:T148)</f>
        <v>135.53999999999999</v>
      </c>
      <c r="AR88" s="210" t="s">
        <v>78</v>
      </c>
      <c r="AT88" s="211" t="s">
        <v>69</v>
      </c>
      <c r="AU88" s="211" t="s">
        <v>78</v>
      </c>
      <c r="AY88" s="210" t="s">
        <v>120</v>
      </c>
      <c r="BK88" s="212">
        <f>SUM(BK89:BK148)</f>
        <v>0</v>
      </c>
    </row>
    <row r="89" s="1" customFormat="1" ht="51" customHeight="1">
      <c r="B89" s="44"/>
      <c r="C89" s="215" t="s">
        <v>78</v>
      </c>
      <c r="D89" s="215" t="s">
        <v>122</v>
      </c>
      <c r="E89" s="216" t="s">
        <v>123</v>
      </c>
      <c r="F89" s="217" t="s">
        <v>124</v>
      </c>
      <c r="G89" s="218" t="s">
        <v>125</v>
      </c>
      <c r="H89" s="219">
        <v>225</v>
      </c>
      <c r="I89" s="220"/>
      <c r="J89" s="221">
        <f>ROUND(I89*H89,2)</f>
        <v>0</v>
      </c>
      <c r="K89" s="217" t="s">
        <v>126</v>
      </c>
      <c r="L89" s="70"/>
      <c r="M89" s="222" t="s">
        <v>21</v>
      </c>
      <c r="N89" s="223" t="s">
        <v>41</v>
      </c>
      <c r="O89" s="45"/>
      <c r="P89" s="224">
        <f>O89*H89</f>
        <v>0</v>
      </c>
      <c r="Q89" s="224">
        <v>0</v>
      </c>
      <c r="R89" s="224">
        <f>Q89*H89</f>
        <v>0</v>
      </c>
      <c r="S89" s="224">
        <v>0.44</v>
      </c>
      <c r="T89" s="225">
        <f>S89*H89</f>
        <v>99</v>
      </c>
      <c r="AR89" s="22" t="s">
        <v>127</v>
      </c>
      <c r="AT89" s="22" t="s">
        <v>122</v>
      </c>
      <c r="AU89" s="22" t="s">
        <v>80</v>
      </c>
      <c r="AY89" s="22" t="s">
        <v>120</v>
      </c>
      <c r="BE89" s="226">
        <f>IF(N89="základní",J89,0)</f>
        <v>0</v>
      </c>
      <c r="BF89" s="226">
        <f>IF(N89="snížená",J89,0)</f>
        <v>0</v>
      </c>
      <c r="BG89" s="226">
        <f>IF(N89="zákl. přenesená",J89,0)</f>
        <v>0</v>
      </c>
      <c r="BH89" s="226">
        <f>IF(N89="sníž. přenesená",J89,0)</f>
        <v>0</v>
      </c>
      <c r="BI89" s="226">
        <f>IF(N89="nulová",J89,0)</f>
        <v>0</v>
      </c>
      <c r="BJ89" s="22" t="s">
        <v>78</v>
      </c>
      <c r="BK89" s="226">
        <f>ROUND(I89*H89,2)</f>
        <v>0</v>
      </c>
      <c r="BL89" s="22" t="s">
        <v>127</v>
      </c>
      <c r="BM89" s="22" t="s">
        <v>128</v>
      </c>
    </row>
    <row r="90" s="1" customFormat="1">
      <c r="B90" s="44"/>
      <c r="C90" s="72"/>
      <c r="D90" s="227" t="s">
        <v>129</v>
      </c>
      <c r="E90" s="72"/>
      <c r="F90" s="228" t="s">
        <v>130</v>
      </c>
      <c r="G90" s="72"/>
      <c r="H90" s="72"/>
      <c r="I90" s="185"/>
      <c r="J90" s="72"/>
      <c r="K90" s="72"/>
      <c r="L90" s="70"/>
      <c r="M90" s="229"/>
      <c r="N90" s="45"/>
      <c r="O90" s="45"/>
      <c r="P90" s="45"/>
      <c r="Q90" s="45"/>
      <c r="R90" s="45"/>
      <c r="S90" s="45"/>
      <c r="T90" s="93"/>
      <c r="AT90" s="22" t="s">
        <v>129</v>
      </c>
      <c r="AU90" s="22" t="s">
        <v>80</v>
      </c>
    </row>
    <row r="91" s="11" customFormat="1">
      <c r="B91" s="230"/>
      <c r="C91" s="231"/>
      <c r="D91" s="227" t="s">
        <v>131</v>
      </c>
      <c r="E91" s="232" t="s">
        <v>21</v>
      </c>
      <c r="F91" s="233" t="s">
        <v>132</v>
      </c>
      <c r="G91" s="231"/>
      <c r="H91" s="234">
        <v>225</v>
      </c>
      <c r="I91" s="235"/>
      <c r="J91" s="231"/>
      <c r="K91" s="231"/>
      <c r="L91" s="236"/>
      <c r="M91" s="237"/>
      <c r="N91" s="238"/>
      <c r="O91" s="238"/>
      <c r="P91" s="238"/>
      <c r="Q91" s="238"/>
      <c r="R91" s="238"/>
      <c r="S91" s="238"/>
      <c r="T91" s="239"/>
      <c r="AT91" s="240" t="s">
        <v>131</v>
      </c>
      <c r="AU91" s="240" t="s">
        <v>80</v>
      </c>
      <c r="AV91" s="11" t="s">
        <v>80</v>
      </c>
      <c r="AW91" s="11" t="s">
        <v>33</v>
      </c>
      <c r="AX91" s="11" t="s">
        <v>78</v>
      </c>
      <c r="AY91" s="240" t="s">
        <v>120</v>
      </c>
    </row>
    <row r="92" s="1" customFormat="1" ht="51" customHeight="1">
      <c r="B92" s="44"/>
      <c r="C92" s="215" t="s">
        <v>80</v>
      </c>
      <c r="D92" s="215" t="s">
        <v>122</v>
      </c>
      <c r="E92" s="216" t="s">
        <v>133</v>
      </c>
      <c r="F92" s="217" t="s">
        <v>134</v>
      </c>
      <c r="G92" s="218" t="s">
        <v>125</v>
      </c>
      <c r="H92" s="219">
        <v>63</v>
      </c>
      <c r="I92" s="220"/>
      <c r="J92" s="221">
        <f>ROUND(I92*H92,2)</f>
        <v>0</v>
      </c>
      <c r="K92" s="217" t="s">
        <v>126</v>
      </c>
      <c r="L92" s="70"/>
      <c r="M92" s="222" t="s">
        <v>21</v>
      </c>
      <c r="N92" s="223" t="s">
        <v>41</v>
      </c>
      <c r="O92" s="45"/>
      <c r="P92" s="224">
        <f>O92*H92</f>
        <v>0</v>
      </c>
      <c r="Q92" s="224">
        <v>0</v>
      </c>
      <c r="R92" s="224">
        <f>Q92*H92</f>
        <v>0</v>
      </c>
      <c r="S92" s="224">
        <v>0.57999999999999996</v>
      </c>
      <c r="T92" s="225">
        <f>S92*H92</f>
        <v>36.539999999999999</v>
      </c>
      <c r="AR92" s="22" t="s">
        <v>127</v>
      </c>
      <c r="AT92" s="22" t="s">
        <v>122</v>
      </c>
      <c r="AU92" s="22" t="s">
        <v>80</v>
      </c>
      <c r="AY92" s="22" t="s">
        <v>120</v>
      </c>
      <c r="BE92" s="226">
        <f>IF(N92="základní",J92,0)</f>
        <v>0</v>
      </c>
      <c r="BF92" s="226">
        <f>IF(N92="snížená",J92,0)</f>
        <v>0</v>
      </c>
      <c r="BG92" s="226">
        <f>IF(N92="zákl. přenesená",J92,0)</f>
        <v>0</v>
      </c>
      <c r="BH92" s="226">
        <f>IF(N92="sníž. přenesená",J92,0)</f>
        <v>0</v>
      </c>
      <c r="BI92" s="226">
        <f>IF(N92="nulová",J92,0)</f>
        <v>0</v>
      </c>
      <c r="BJ92" s="22" t="s">
        <v>78</v>
      </c>
      <c r="BK92" s="226">
        <f>ROUND(I92*H92,2)</f>
        <v>0</v>
      </c>
      <c r="BL92" s="22" t="s">
        <v>127</v>
      </c>
      <c r="BM92" s="22" t="s">
        <v>135</v>
      </c>
    </row>
    <row r="93" s="1" customFormat="1">
      <c r="B93" s="44"/>
      <c r="C93" s="72"/>
      <c r="D93" s="227" t="s">
        <v>129</v>
      </c>
      <c r="E93" s="72"/>
      <c r="F93" s="228" t="s">
        <v>130</v>
      </c>
      <c r="G93" s="72"/>
      <c r="H93" s="72"/>
      <c r="I93" s="185"/>
      <c r="J93" s="72"/>
      <c r="K93" s="72"/>
      <c r="L93" s="70"/>
      <c r="M93" s="229"/>
      <c r="N93" s="45"/>
      <c r="O93" s="45"/>
      <c r="P93" s="45"/>
      <c r="Q93" s="45"/>
      <c r="R93" s="45"/>
      <c r="S93" s="45"/>
      <c r="T93" s="93"/>
      <c r="AT93" s="22" t="s">
        <v>129</v>
      </c>
      <c r="AU93" s="22" t="s">
        <v>80</v>
      </c>
    </row>
    <row r="94" s="11" customFormat="1">
      <c r="B94" s="230"/>
      <c r="C94" s="231"/>
      <c r="D94" s="227" t="s">
        <v>131</v>
      </c>
      <c r="E94" s="232" t="s">
        <v>21</v>
      </c>
      <c r="F94" s="233" t="s">
        <v>136</v>
      </c>
      <c r="G94" s="231"/>
      <c r="H94" s="234">
        <v>63</v>
      </c>
      <c r="I94" s="235"/>
      <c r="J94" s="231"/>
      <c r="K94" s="231"/>
      <c r="L94" s="236"/>
      <c r="M94" s="237"/>
      <c r="N94" s="238"/>
      <c r="O94" s="238"/>
      <c r="P94" s="238"/>
      <c r="Q94" s="238"/>
      <c r="R94" s="238"/>
      <c r="S94" s="238"/>
      <c r="T94" s="239"/>
      <c r="AT94" s="240" t="s">
        <v>131</v>
      </c>
      <c r="AU94" s="240" t="s">
        <v>80</v>
      </c>
      <c r="AV94" s="11" t="s">
        <v>80</v>
      </c>
      <c r="AW94" s="11" t="s">
        <v>33</v>
      </c>
      <c r="AX94" s="11" t="s">
        <v>78</v>
      </c>
      <c r="AY94" s="240" t="s">
        <v>120</v>
      </c>
    </row>
    <row r="95" s="1" customFormat="1" ht="38.25" customHeight="1">
      <c r="B95" s="44"/>
      <c r="C95" s="215" t="s">
        <v>137</v>
      </c>
      <c r="D95" s="215" t="s">
        <v>122</v>
      </c>
      <c r="E95" s="216" t="s">
        <v>138</v>
      </c>
      <c r="F95" s="217" t="s">
        <v>139</v>
      </c>
      <c r="G95" s="218" t="s">
        <v>140</v>
      </c>
      <c r="H95" s="219">
        <v>23.18</v>
      </c>
      <c r="I95" s="220"/>
      <c r="J95" s="221">
        <f>ROUND(I95*H95,2)</f>
        <v>0</v>
      </c>
      <c r="K95" s="217" t="s">
        <v>126</v>
      </c>
      <c r="L95" s="70"/>
      <c r="M95" s="222" t="s">
        <v>21</v>
      </c>
      <c r="N95" s="223" t="s">
        <v>41</v>
      </c>
      <c r="O95" s="45"/>
      <c r="P95" s="224">
        <f>O95*H95</f>
        <v>0</v>
      </c>
      <c r="Q95" s="224">
        <v>0</v>
      </c>
      <c r="R95" s="224">
        <f>Q95*H95</f>
        <v>0</v>
      </c>
      <c r="S95" s="224">
        <v>0</v>
      </c>
      <c r="T95" s="225">
        <f>S95*H95</f>
        <v>0</v>
      </c>
      <c r="AR95" s="22" t="s">
        <v>127</v>
      </c>
      <c r="AT95" s="22" t="s">
        <v>122</v>
      </c>
      <c r="AU95" s="22" t="s">
        <v>80</v>
      </c>
      <c r="AY95" s="22" t="s">
        <v>120</v>
      </c>
      <c r="BE95" s="226">
        <f>IF(N95="základní",J95,0)</f>
        <v>0</v>
      </c>
      <c r="BF95" s="226">
        <f>IF(N95="snížená",J95,0)</f>
        <v>0</v>
      </c>
      <c r="BG95" s="226">
        <f>IF(N95="zákl. přenesená",J95,0)</f>
        <v>0</v>
      </c>
      <c r="BH95" s="226">
        <f>IF(N95="sníž. přenesená",J95,0)</f>
        <v>0</v>
      </c>
      <c r="BI95" s="226">
        <f>IF(N95="nulová",J95,0)</f>
        <v>0</v>
      </c>
      <c r="BJ95" s="22" t="s">
        <v>78</v>
      </c>
      <c r="BK95" s="226">
        <f>ROUND(I95*H95,2)</f>
        <v>0</v>
      </c>
      <c r="BL95" s="22" t="s">
        <v>127</v>
      </c>
      <c r="BM95" s="22" t="s">
        <v>141</v>
      </c>
    </row>
    <row r="96" s="1" customFormat="1">
      <c r="B96" s="44"/>
      <c r="C96" s="72"/>
      <c r="D96" s="227" t="s">
        <v>129</v>
      </c>
      <c r="E96" s="72"/>
      <c r="F96" s="228" t="s">
        <v>142</v>
      </c>
      <c r="G96" s="72"/>
      <c r="H96" s="72"/>
      <c r="I96" s="185"/>
      <c r="J96" s="72"/>
      <c r="K96" s="72"/>
      <c r="L96" s="70"/>
      <c r="M96" s="229"/>
      <c r="N96" s="45"/>
      <c r="O96" s="45"/>
      <c r="P96" s="45"/>
      <c r="Q96" s="45"/>
      <c r="R96" s="45"/>
      <c r="S96" s="45"/>
      <c r="T96" s="93"/>
      <c r="AT96" s="22" t="s">
        <v>129</v>
      </c>
      <c r="AU96" s="22" t="s">
        <v>80</v>
      </c>
    </row>
    <row r="97" s="11" customFormat="1">
      <c r="B97" s="230"/>
      <c r="C97" s="231"/>
      <c r="D97" s="227" t="s">
        <v>131</v>
      </c>
      <c r="E97" s="232" t="s">
        <v>21</v>
      </c>
      <c r="F97" s="233" t="s">
        <v>143</v>
      </c>
      <c r="G97" s="231"/>
      <c r="H97" s="234">
        <v>11.300000000000001</v>
      </c>
      <c r="I97" s="235"/>
      <c r="J97" s="231"/>
      <c r="K97" s="231"/>
      <c r="L97" s="236"/>
      <c r="M97" s="237"/>
      <c r="N97" s="238"/>
      <c r="O97" s="238"/>
      <c r="P97" s="238"/>
      <c r="Q97" s="238"/>
      <c r="R97" s="238"/>
      <c r="S97" s="238"/>
      <c r="T97" s="239"/>
      <c r="AT97" s="240" t="s">
        <v>131</v>
      </c>
      <c r="AU97" s="240" t="s">
        <v>80</v>
      </c>
      <c r="AV97" s="11" t="s">
        <v>80</v>
      </c>
      <c r="AW97" s="11" t="s">
        <v>33</v>
      </c>
      <c r="AX97" s="11" t="s">
        <v>70</v>
      </c>
      <c r="AY97" s="240" t="s">
        <v>120</v>
      </c>
    </row>
    <row r="98" s="11" customFormat="1">
      <c r="B98" s="230"/>
      <c r="C98" s="231"/>
      <c r="D98" s="227" t="s">
        <v>131</v>
      </c>
      <c r="E98" s="232" t="s">
        <v>21</v>
      </c>
      <c r="F98" s="233" t="s">
        <v>144</v>
      </c>
      <c r="G98" s="231"/>
      <c r="H98" s="234">
        <v>3.1000000000000001</v>
      </c>
      <c r="I98" s="235"/>
      <c r="J98" s="231"/>
      <c r="K98" s="231"/>
      <c r="L98" s="236"/>
      <c r="M98" s="237"/>
      <c r="N98" s="238"/>
      <c r="O98" s="238"/>
      <c r="P98" s="238"/>
      <c r="Q98" s="238"/>
      <c r="R98" s="238"/>
      <c r="S98" s="238"/>
      <c r="T98" s="239"/>
      <c r="AT98" s="240" t="s">
        <v>131</v>
      </c>
      <c r="AU98" s="240" t="s">
        <v>80</v>
      </c>
      <c r="AV98" s="11" t="s">
        <v>80</v>
      </c>
      <c r="AW98" s="11" t="s">
        <v>33</v>
      </c>
      <c r="AX98" s="11" t="s">
        <v>70</v>
      </c>
      <c r="AY98" s="240" t="s">
        <v>120</v>
      </c>
    </row>
    <row r="99" s="11" customFormat="1">
      <c r="B99" s="230"/>
      <c r="C99" s="231"/>
      <c r="D99" s="227" t="s">
        <v>131</v>
      </c>
      <c r="E99" s="232" t="s">
        <v>21</v>
      </c>
      <c r="F99" s="233" t="s">
        <v>145</v>
      </c>
      <c r="G99" s="231"/>
      <c r="H99" s="234">
        <v>8.7799999999999994</v>
      </c>
      <c r="I99" s="235"/>
      <c r="J99" s="231"/>
      <c r="K99" s="231"/>
      <c r="L99" s="236"/>
      <c r="M99" s="237"/>
      <c r="N99" s="238"/>
      <c r="O99" s="238"/>
      <c r="P99" s="238"/>
      <c r="Q99" s="238"/>
      <c r="R99" s="238"/>
      <c r="S99" s="238"/>
      <c r="T99" s="239"/>
      <c r="AT99" s="240" t="s">
        <v>131</v>
      </c>
      <c r="AU99" s="240" t="s">
        <v>80</v>
      </c>
      <c r="AV99" s="11" t="s">
        <v>80</v>
      </c>
      <c r="AW99" s="11" t="s">
        <v>33</v>
      </c>
      <c r="AX99" s="11" t="s">
        <v>70</v>
      </c>
      <c r="AY99" s="240" t="s">
        <v>120</v>
      </c>
    </row>
    <row r="100" s="12" customFormat="1">
      <c r="B100" s="241"/>
      <c r="C100" s="242"/>
      <c r="D100" s="227" t="s">
        <v>131</v>
      </c>
      <c r="E100" s="243" t="s">
        <v>21</v>
      </c>
      <c r="F100" s="244" t="s">
        <v>146</v>
      </c>
      <c r="G100" s="242"/>
      <c r="H100" s="245">
        <v>23.18</v>
      </c>
      <c r="I100" s="246"/>
      <c r="J100" s="242"/>
      <c r="K100" s="242"/>
      <c r="L100" s="247"/>
      <c r="M100" s="248"/>
      <c r="N100" s="249"/>
      <c r="O100" s="249"/>
      <c r="P100" s="249"/>
      <c r="Q100" s="249"/>
      <c r="R100" s="249"/>
      <c r="S100" s="249"/>
      <c r="T100" s="250"/>
      <c r="AT100" s="251" t="s">
        <v>131</v>
      </c>
      <c r="AU100" s="251" t="s">
        <v>80</v>
      </c>
      <c r="AV100" s="12" t="s">
        <v>127</v>
      </c>
      <c r="AW100" s="12" t="s">
        <v>33</v>
      </c>
      <c r="AX100" s="12" t="s">
        <v>78</v>
      </c>
      <c r="AY100" s="251" t="s">
        <v>120</v>
      </c>
    </row>
    <row r="101" s="1" customFormat="1" ht="38.25" customHeight="1">
      <c r="B101" s="44"/>
      <c r="C101" s="215" t="s">
        <v>127</v>
      </c>
      <c r="D101" s="215" t="s">
        <v>122</v>
      </c>
      <c r="E101" s="216" t="s">
        <v>147</v>
      </c>
      <c r="F101" s="217" t="s">
        <v>148</v>
      </c>
      <c r="G101" s="218" t="s">
        <v>140</v>
      </c>
      <c r="H101" s="219">
        <v>36.289999999999999</v>
      </c>
      <c r="I101" s="220"/>
      <c r="J101" s="221">
        <f>ROUND(I101*H101,2)</f>
        <v>0</v>
      </c>
      <c r="K101" s="217" t="s">
        <v>126</v>
      </c>
      <c r="L101" s="70"/>
      <c r="M101" s="222" t="s">
        <v>21</v>
      </c>
      <c r="N101" s="223" t="s">
        <v>41</v>
      </c>
      <c r="O101" s="45"/>
      <c r="P101" s="224">
        <f>O101*H101</f>
        <v>0</v>
      </c>
      <c r="Q101" s="224">
        <v>0</v>
      </c>
      <c r="R101" s="224">
        <f>Q101*H101</f>
        <v>0</v>
      </c>
      <c r="S101" s="224">
        <v>0</v>
      </c>
      <c r="T101" s="225">
        <f>S101*H101</f>
        <v>0</v>
      </c>
      <c r="AR101" s="22" t="s">
        <v>127</v>
      </c>
      <c r="AT101" s="22" t="s">
        <v>122</v>
      </c>
      <c r="AU101" s="22" t="s">
        <v>80</v>
      </c>
      <c r="AY101" s="22" t="s">
        <v>120</v>
      </c>
      <c r="BE101" s="226">
        <f>IF(N101="základní",J101,0)</f>
        <v>0</v>
      </c>
      <c r="BF101" s="226">
        <f>IF(N101="snížená",J101,0)</f>
        <v>0</v>
      </c>
      <c r="BG101" s="226">
        <f>IF(N101="zákl. přenesená",J101,0)</f>
        <v>0</v>
      </c>
      <c r="BH101" s="226">
        <f>IF(N101="sníž. přenesená",J101,0)</f>
        <v>0</v>
      </c>
      <c r="BI101" s="226">
        <f>IF(N101="nulová",J101,0)</f>
        <v>0</v>
      </c>
      <c r="BJ101" s="22" t="s">
        <v>78</v>
      </c>
      <c r="BK101" s="226">
        <f>ROUND(I101*H101,2)</f>
        <v>0</v>
      </c>
      <c r="BL101" s="22" t="s">
        <v>127</v>
      </c>
      <c r="BM101" s="22" t="s">
        <v>149</v>
      </c>
    </row>
    <row r="102" s="1" customFormat="1">
      <c r="B102" s="44"/>
      <c r="C102" s="72"/>
      <c r="D102" s="227" t="s">
        <v>129</v>
      </c>
      <c r="E102" s="72"/>
      <c r="F102" s="228" t="s">
        <v>150</v>
      </c>
      <c r="G102" s="72"/>
      <c r="H102" s="72"/>
      <c r="I102" s="185"/>
      <c r="J102" s="72"/>
      <c r="K102" s="72"/>
      <c r="L102" s="70"/>
      <c r="M102" s="229"/>
      <c r="N102" s="45"/>
      <c r="O102" s="45"/>
      <c r="P102" s="45"/>
      <c r="Q102" s="45"/>
      <c r="R102" s="45"/>
      <c r="S102" s="45"/>
      <c r="T102" s="93"/>
      <c r="AT102" s="22" t="s">
        <v>129</v>
      </c>
      <c r="AU102" s="22" t="s">
        <v>80</v>
      </c>
    </row>
    <row r="103" s="11" customFormat="1">
      <c r="B103" s="230"/>
      <c r="C103" s="231"/>
      <c r="D103" s="227" t="s">
        <v>131</v>
      </c>
      <c r="E103" s="232" t="s">
        <v>21</v>
      </c>
      <c r="F103" s="233" t="s">
        <v>151</v>
      </c>
      <c r="G103" s="231"/>
      <c r="H103" s="234">
        <v>22.600000000000001</v>
      </c>
      <c r="I103" s="235"/>
      <c r="J103" s="231"/>
      <c r="K103" s="231"/>
      <c r="L103" s="236"/>
      <c r="M103" s="237"/>
      <c r="N103" s="238"/>
      <c r="O103" s="238"/>
      <c r="P103" s="238"/>
      <c r="Q103" s="238"/>
      <c r="R103" s="238"/>
      <c r="S103" s="238"/>
      <c r="T103" s="239"/>
      <c r="AT103" s="240" t="s">
        <v>131</v>
      </c>
      <c r="AU103" s="240" t="s">
        <v>80</v>
      </c>
      <c r="AV103" s="11" t="s">
        <v>80</v>
      </c>
      <c r="AW103" s="11" t="s">
        <v>33</v>
      </c>
      <c r="AX103" s="11" t="s">
        <v>70</v>
      </c>
      <c r="AY103" s="240" t="s">
        <v>120</v>
      </c>
    </row>
    <row r="104" s="11" customFormat="1">
      <c r="B104" s="230"/>
      <c r="C104" s="231"/>
      <c r="D104" s="227" t="s">
        <v>131</v>
      </c>
      <c r="E104" s="232" t="s">
        <v>21</v>
      </c>
      <c r="F104" s="233" t="s">
        <v>152</v>
      </c>
      <c r="G104" s="231"/>
      <c r="H104" s="234">
        <v>9.3000000000000007</v>
      </c>
      <c r="I104" s="235"/>
      <c r="J104" s="231"/>
      <c r="K104" s="231"/>
      <c r="L104" s="236"/>
      <c r="M104" s="237"/>
      <c r="N104" s="238"/>
      <c r="O104" s="238"/>
      <c r="P104" s="238"/>
      <c r="Q104" s="238"/>
      <c r="R104" s="238"/>
      <c r="S104" s="238"/>
      <c r="T104" s="239"/>
      <c r="AT104" s="240" t="s">
        <v>131</v>
      </c>
      <c r="AU104" s="240" t="s">
        <v>80</v>
      </c>
      <c r="AV104" s="11" t="s">
        <v>80</v>
      </c>
      <c r="AW104" s="11" t="s">
        <v>33</v>
      </c>
      <c r="AX104" s="11" t="s">
        <v>70</v>
      </c>
      <c r="AY104" s="240" t="s">
        <v>120</v>
      </c>
    </row>
    <row r="105" s="11" customFormat="1">
      <c r="B105" s="230"/>
      <c r="C105" s="231"/>
      <c r="D105" s="227" t="s">
        <v>131</v>
      </c>
      <c r="E105" s="232" t="s">
        <v>21</v>
      </c>
      <c r="F105" s="233" t="s">
        <v>153</v>
      </c>
      <c r="G105" s="231"/>
      <c r="H105" s="234">
        <v>4.3899999999999997</v>
      </c>
      <c r="I105" s="235"/>
      <c r="J105" s="231"/>
      <c r="K105" s="231"/>
      <c r="L105" s="236"/>
      <c r="M105" s="237"/>
      <c r="N105" s="238"/>
      <c r="O105" s="238"/>
      <c r="P105" s="238"/>
      <c r="Q105" s="238"/>
      <c r="R105" s="238"/>
      <c r="S105" s="238"/>
      <c r="T105" s="239"/>
      <c r="AT105" s="240" t="s">
        <v>131</v>
      </c>
      <c r="AU105" s="240" t="s">
        <v>80</v>
      </c>
      <c r="AV105" s="11" t="s">
        <v>80</v>
      </c>
      <c r="AW105" s="11" t="s">
        <v>33</v>
      </c>
      <c r="AX105" s="11" t="s">
        <v>70</v>
      </c>
      <c r="AY105" s="240" t="s">
        <v>120</v>
      </c>
    </row>
    <row r="106" s="12" customFormat="1">
      <c r="B106" s="241"/>
      <c r="C106" s="242"/>
      <c r="D106" s="227" t="s">
        <v>131</v>
      </c>
      <c r="E106" s="243" t="s">
        <v>21</v>
      </c>
      <c r="F106" s="244" t="s">
        <v>146</v>
      </c>
      <c r="G106" s="242"/>
      <c r="H106" s="245">
        <v>36.289999999999999</v>
      </c>
      <c r="I106" s="246"/>
      <c r="J106" s="242"/>
      <c r="K106" s="242"/>
      <c r="L106" s="247"/>
      <c r="M106" s="248"/>
      <c r="N106" s="249"/>
      <c r="O106" s="249"/>
      <c r="P106" s="249"/>
      <c r="Q106" s="249"/>
      <c r="R106" s="249"/>
      <c r="S106" s="249"/>
      <c r="T106" s="250"/>
      <c r="AT106" s="251" t="s">
        <v>131</v>
      </c>
      <c r="AU106" s="251" t="s">
        <v>80</v>
      </c>
      <c r="AV106" s="12" t="s">
        <v>127</v>
      </c>
      <c r="AW106" s="12" t="s">
        <v>33</v>
      </c>
      <c r="AX106" s="12" t="s">
        <v>78</v>
      </c>
      <c r="AY106" s="251" t="s">
        <v>120</v>
      </c>
    </row>
    <row r="107" s="1" customFormat="1" ht="38.25" customHeight="1">
      <c r="B107" s="44"/>
      <c r="C107" s="215" t="s">
        <v>154</v>
      </c>
      <c r="D107" s="215" t="s">
        <v>122</v>
      </c>
      <c r="E107" s="216" t="s">
        <v>155</v>
      </c>
      <c r="F107" s="217" t="s">
        <v>156</v>
      </c>
      <c r="G107" s="218" t="s">
        <v>140</v>
      </c>
      <c r="H107" s="219">
        <v>18.145</v>
      </c>
      <c r="I107" s="220"/>
      <c r="J107" s="221">
        <f>ROUND(I107*H107,2)</f>
        <v>0</v>
      </c>
      <c r="K107" s="217" t="s">
        <v>126</v>
      </c>
      <c r="L107" s="70"/>
      <c r="M107" s="222" t="s">
        <v>21</v>
      </c>
      <c r="N107" s="223" t="s">
        <v>41</v>
      </c>
      <c r="O107" s="45"/>
      <c r="P107" s="224">
        <f>O107*H107</f>
        <v>0</v>
      </c>
      <c r="Q107" s="224">
        <v>0</v>
      </c>
      <c r="R107" s="224">
        <f>Q107*H107</f>
        <v>0</v>
      </c>
      <c r="S107" s="224">
        <v>0</v>
      </c>
      <c r="T107" s="225">
        <f>S107*H107</f>
        <v>0</v>
      </c>
      <c r="AR107" s="22" t="s">
        <v>127</v>
      </c>
      <c r="AT107" s="22" t="s">
        <v>122</v>
      </c>
      <c r="AU107" s="22" t="s">
        <v>80</v>
      </c>
      <c r="AY107" s="22" t="s">
        <v>120</v>
      </c>
      <c r="BE107" s="226">
        <f>IF(N107="základní",J107,0)</f>
        <v>0</v>
      </c>
      <c r="BF107" s="226">
        <f>IF(N107="snížená",J107,0)</f>
        <v>0</v>
      </c>
      <c r="BG107" s="226">
        <f>IF(N107="zákl. přenesená",J107,0)</f>
        <v>0</v>
      </c>
      <c r="BH107" s="226">
        <f>IF(N107="sníž. přenesená",J107,0)</f>
        <v>0</v>
      </c>
      <c r="BI107" s="226">
        <f>IF(N107="nulová",J107,0)</f>
        <v>0</v>
      </c>
      <c r="BJ107" s="22" t="s">
        <v>78</v>
      </c>
      <c r="BK107" s="226">
        <f>ROUND(I107*H107,2)</f>
        <v>0</v>
      </c>
      <c r="BL107" s="22" t="s">
        <v>127</v>
      </c>
      <c r="BM107" s="22" t="s">
        <v>157</v>
      </c>
    </row>
    <row r="108" s="1" customFormat="1">
      <c r="B108" s="44"/>
      <c r="C108" s="72"/>
      <c r="D108" s="227" t="s">
        <v>129</v>
      </c>
      <c r="E108" s="72"/>
      <c r="F108" s="228" t="s">
        <v>150</v>
      </c>
      <c r="G108" s="72"/>
      <c r="H108" s="72"/>
      <c r="I108" s="185"/>
      <c r="J108" s="72"/>
      <c r="K108" s="72"/>
      <c r="L108" s="70"/>
      <c r="M108" s="229"/>
      <c r="N108" s="45"/>
      <c r="O108" s="45"/>
      <c r="P108" s="45"/>
      <c r="Q108" s="45"/>
      <c r="R108" s="45"/>
      <c r="S108" s="45"/>
      <c r="T108" s="93"/>
      <c r="AT108" s="22" t="s">
        <v>129</v>
      </c>
      <c r="AU108" s="22" t="s">
        <v>80</v>
      </c>
    </row>
    <row r="109" s="11" customFormat="1">
      <c r="B109" s="230"/>
      <c r="C109" s="231"/>
      <c r="D109" s="227" t="s">
        <v>131</v>
      </c>
      <c r="E109" s="232" t="s">
        <v>21</v>
      </c>
      <c r="F109" s="233" t="s">
        <v>158</v>
      </c>
      <c r="G109" s="231"/>
      <c r="H109" s="234">
        <v>18.145</v>
      </c>
      <c r="I109" s="235"/>
      <c r="J109" s="231"/>
      <c r="K109" s="231"/>
      <c r="L109" s="236"/>
      <c r="M109" s="237"/>
      <c r="N109" s="238"/>
      <c r="O109" s="238"/>
      <c r="P109" s="238"/>
      <c r="Q109" s="238"/>
      <c r="R109" s="238"/>
      <c r="S109" s="238"/>
      <c r="T109" s="239"/>
      <c r="AT109" s="240" t="s">
        <v>131</v>
      </c>
      <c r="AU109" s="240" t="s">
        <v>80</v>
      </c>
      <c r="AV109" s="11" t="s">
        <v>80</v>
      </c>
      <c r="AW109" s="11" t="s">
        <v>33</v>
      </c>
      <c r="AX109" s="11" t="s">
        <v>78</v>
      </c>
      <c r="AY109" s="240" t="s">
        <v>120</v>
      </c>
    </row>
    <row r="110" s="1" customFormat="1" ht="25.5" customHeight="1">
      <c r="B110" s="44"/>
      <c r="C110" s="215" t="s">
        <v>159</v>
      </c>
      <c r="D110" s="215" t="s">
        <v>122</v>
      </c>
      <c r="E110" s="216" t="s">
        <v>160</v>
      </c>
      <c r="F110" s="217" t="s">
        <v>161</v>
      </c>
      <c r="G110" s="218" t="s">
        <v>140</v>
      </c>
      <c r="H110" s="219">
        <v>39.600000000000001</v>
      </c>
      <c r="I110" s="220"/>
      <c r="J110" s="221">
        <f>ROUND(I110*H110,2)</f>
        <v>0</v>
      </c>
      <c r="K110" s="217" t="s">
        <v>126</v>
      </c>
      <c r="L110" s="70"/>
      <c r="M110" s="222" t="s">
        <v>21</v>
      </c>
      <c r="N110" s="223" t="s">
        <v>41</v>
      </c>
      <c r="O110" s="45"/>
      <c r="P110" s="224">
        <f>O110*H110</f>
        <v>0</v>
      </c>
      <c r="Q110" s="224">
        <v>0</v>
      </c>
      <c r="R110" s="224">
        <f>Q110*H110</f>
        <v>0</v>
      </c>
      <c r="S110" s="224">
        <v>0</v>
      </c>
      <c r="T110" s="225">
        <f>S110*H110</f>
        <v>0</v>
      </c>
      <c r="AR110" s="22" t="s">
        <v>127</v>
      </c>
      <c r="AT110" s="22" t="s">
        <v>122</v>
      </c>
      <c r="AU110" s="22" t="s">
        <v>80</v>
      </c>
      <c r="AY110" s="22" t="s">
        <v>120</v>
      </c>
      <c r="BE110" s="226">
        <f>IF(N110="základní",J110,0)</f>
        <v>0</v>
      </c>
      <c r="BF110" s="226">
        <f>IF(N110="snížená",J110,0)</f>
        <v>0</v>
      </c>
      <c r="BG110" s="226">
        <f>IF(N110="zákl. přenesená",J110,0)</f>
        <v>0</v>
      </c>
      <c r="BH110" s="226">
        <f>IF(N110="sníž. přenesená",J110,0)</f>
        <v>0</v>
      </c>
      <c r="BI110" s="226">
        <f>IF(N110="nulová",J110,0)</f>
        <v>0</v>
      </c>
      <c r="BJ110" s="22" t="s">
        <v>78</v>
      </c>
      <c r="BK110" s="226">
        <f>ROUND(I110*H110,2)</f>
        <v>0</v>
      </c>
      <c r="BL110" s="22" t="s">
        <v>127</v>
      </c>
      <c r="BM110" s="22" t="s">
        <v>162</v>
      </c>
    </row>
    <row r="111" s="1" customFormat="1">
      <c r="B111" s="44"/>
      <c r="C111" s="72"/>
      <c r="D111" s="227" t="s">
        <v>129</v>
      </c>
      <c r="E111" s="72"/>
      <c r="F111" s="228" t="s">
        <v>163</v>
      </c>
      <c r="G111" s="72"/>
      <c r="H111" s="72"/>
      <c r="I111" s="185"/>
      <c r="J111" s="72"/>
      <c r="K111" s="72"/>
      <c r="L111" s="70"/>
      <c r="M111" s="229"/>
      <c r="N111" s="45"/>
      <c r="O111" s="45"/>
      <c r="P111" s="45"/>
      <c r="Q111" s="45"/>
      <c r="R111" s="45"/>
      <c r="S111" s="45"/>
      <c r="T111" s="93"/>
      <c r="AT111" s="22" t="s">
        <v>129</v>
      </c>
      <c r="AU111" s="22" t="s">
        <v>80</v>
      </c>
    </row>
    <row r="112" s="11" customFormat="1">
      <c r="B112" s="230"/>
      <c r="C112" s="231"/>
      <c r="D112" s="227" t="s">
        <v>131</v>
      </c>
      <c r="E112" s="232" t="s">
        <v>21</v>
      </c>
      <c r="F112" s="233" t="s">
        <v>164</v>
      </c>
      <c r="G112" s="231"/>
      <c r="H112" s="234">
        <v>39.600000000000001</v>
      </c>
      <c r="I112" s="235"/>
      <c r="J112" s="231"/>
      <c r="K112" s="231"/>
      <c r="L112" s="236"/>
      <c r="M112" s="237"/>
      <c r="N112" s="238"/>
      <c r="O112" s="238"/>
      <c r="P112" s="238"/>
      <c r="Q112" s="238"/>
      <c r="R112" s="238"/>
      <c r="S112" s="238"/>
      <c r="T112" s="239"/>
      <c r="AT112" s="240" t="s">
        <v>131</v>
      </c>
      <c r="AU112" s="240" t="s">
        <v>80</v>
      </c>
      <c r="AV112" s="11" t="s">
        <v>80</v>
      </c>
      <c r="AW112" s="11" t="s">
        <v>33</v>
      </c>
      <c r="AX112" s="11" t="s">
        <v>78</v>
      </c>
      <c r="AY112" s="240" t="s">
        <v>120</v>
      </c>
    </row>
    <row r="113" s="1" customFormat="1" ht="38.25" customHeight="1">
      <c r="B113" s="44"/>
      <c r="C113" s="215" t="s">
        <v>165</v>
      </c>
      <c r="D113" s="215" t="s">
        <v>122</v>
      </c>
      <c r="E113" s="216" t="s">
        <v>166</v>
      </c>
      <c r="F113" s="217" t="s">
        <v>167</v>
      </c>
      <c r="G113" s="218" t="s">
        <v>140</v>
      </c>
      <c r="H113" s="219">
        <v>19.800000000000001</v>
      </c>
      <c r="I113" s="220"/>
      <c r="J113" s="221">
        <f>ROUND(I113*H113,2)</f>
        <v>0</v>
      </c>
      <c r="K113" s="217" t="s">
        <v>126</v>
      </c>
      <c r="L113" s="70"/>
      <c r="M113" s="222" t="s">
        <v>21</v>
      </c>
      <c r="N113" s="223" t="s">
        <v>41</v>
      </c>
      <c r="O113" s="45"/>
      <c r="P113" s="224">
        <f>O113*H113</f>
        <v>0</v>
      </c>
      <c r="Q113" s="224">
        <v>0</v>
      </c>
      <c r="R113" s="224">
        <f>Q113*H113</f>
        <v>0</v>
      </c>
      <c r="S113" s="224">
        <v>0</v>
      </c>
      <c r="T113" s="225">
        <f>S113*H113</f>
        <v>0</v>
      </c>
      <c r="AR113" s="22" t="s">
        <v>127</v>
      </c>
      <c r="AT113" s="22" t="s">
        <v>122</v>
      </c>
      <c r="AU113" s="22" t="s">
        <v>80</v>
      </c>
      <c r="AY113" s="22" t="s">
        <v>120</v>
      </c>
      <c r="BE113" s="226">
        <f>IF(N113="základní",J113,0)</f>
        <v>0</v>
      </c>
      <c r="BF113" s="226">
        <f>IF(N113="snížená",J113,0)</f>
        <v>0</v>
      </c>
      <c r="BG113" s="226">
        <f>IF(N113="zákl. přenesená",J113,0)</f>
        <v>0</v>
      </c>
      <c r="BH113" s="226">
        <f>IF(N113="sníž. přenesená",J113,0)</f>
        <v>0</v>
      </c>
      <c r="BI113" s="226">
        <f>IF(N113="nulová",J113,0)</f>
        <v>0</v>
      </c>
      <c r="BJ113" s="22" t="s">
        <v>78</v>
      </c>
      <c r="BK113" s="226">
        <f>ROUND(I113*H113,2)</f>
        <v>0</v>
      </c>
      <c r="BL113" s="22" t="s">
        <v>127</v>
      </c>
      <c r="BM113" s="22" t="s">
        <v>168</v>
      </c>
    </row>
    <row r="114" s="1" customFormat="1">
      <c r="B114" s="44"/>
      <c r="C114" s="72"/>
      <c r="D114" s="227" t="s">
        <v>129</v>
      </c>
      <c r="E114" s="72"/>
      <c r="F114" s="228" t="s">
        <v>163</v>
      </c>
      <c r="G114" s="72"/>
      <c r="H114" s="72"/>
      <c r="I114" s="185"/>
      <c r="J114" s="72"/>
      <c r="K114" s="72"/>
      <c r="L114" s="70"/>
      <c r="M114" s="229"/>
      <c r="N114" s="45"/>
      <c r="O114" s="45"/>
      <c r="P114" s="45"/>
      <c r="Q114" s="45"/>
      <c r="R114" s="45"/>
      <c r="S114" s="45"/>
      <c r="T114" s="93"/>
      <c r="AT114" s="22" t="s">
        <v>129</v>
      </c>
      <c r="AU114" s="22" t="s">
        <v>80</v>
      </c>
    </row>
    <row r="115" s="11" customFormat="1">
      <c r="B115" s="230"/>
      <c r="C115" s="231"/>
      <c r="D115" s="227" t="s">
        <v>131</v>
      </c>
      <c r="E115" s="232" t="s">
        <v>21</v>
      </c>
      <c r="F115" s="233" t="s">
        <v>169</v>
      </c>
      <c r="G115" s="231"/>
      <c r="H115" s="234">
        <v>19.800000000000001</v>
      </c>
      <c r="I115" s="235"/>
      <c r="J115" s="231"/>
      <c r="K115" s="231"/>
      <c r="L115" s="236"/>
      <c r="M115" s="237"/>
      <c r="N115" s="238"/>
      <c r="O115" s="238"/>
      <c r="P115" s="238"/>
      <c r="Q115" s="238"/>
      <c r="R115" s="238"/>
      <c r="S115" s="238"/>
      <c r="T115" s="239"/>
      <c r="AT115" s="240" t="s">
        <v>131</v>
      </c>
      <c r="AU115" s="240" t="s">
        <v>80</v>
      </c>
      <c r="AV115" s="11" t="s">
        <v>80</v>
      </c>
      <c r="AW115" s="11" t="s">
        <v>33</v>
      </c>
      <c r="AX115" s="11" t="s">
        <v>78</v>
      </c>
      <c r="AY115" s="240" t="s">
        <v>120</v>
      </c>
    </row>
    <row r="116" s="1" customFormat="1" ht="25.5" customHeight="1">
      <c r="B116" s="44"/>
      <c r="C116" s="215" t="s">
        <v>170</v>
      </c>
      <c r="D116" s="215" t="s">
        <v>122</v>
      </c>
      <c r="E116" s="216" t="s">
        <v>171</v>
      </c>
      <c r="F116" s="217" t="s">
        <v>172</v>
      </c>
      <c r="G116" s="218" t="s">
        <v>125</v>
      </c>
      <c r="H116" s="219">
        <v>72</v>
      </c>
      <c r="I116" s="220"/>
      <c r="J116" s="221">
        <f>ROUND(I116*H116,2)</f>
        <v>0</v>
      </c>
      <c r="K116" s="217" t="s">
        <v>126</v>
      </c>
      <c r="L116" s="70"/>
      <c r="M116" s="222" t="s">
        <v>21</v>
      </c>
      <c r="N116" s="223" t="s">
        <v>41</v>
      </c>
      <c r="O116" s="45"/>
      <c r="P116" s="224">
        <f>O116*H116</f>
        <v>0</v>
      </c>
      <c r="Q116" s="224">
        <v>0.00084000000000000003</v>
      </c>
      <c r="R116" s="224">
        <f>Q116*H116</f>
        <v>0.060480000000000006</v>
      </c>
      <c r="S116" s="224">
        <v>0</v>
      </c>
      <c r="T116" s="225">
        <f>S116*H116</f>
        <v>0</v>
      </c>
      <c r="AR116" s="22" t="s">
        <v>127</v>
      </c>
      <c r="AT116" s="22" t="s">
        <v>122</v>
      </c>
      <c r="AU116" s="22" t="s">
        <v>80</v>
      </c>
      <c r="AY116" s="22" t="s">
        <v>120</v>
      </c>
      <c r="BE116" s="226">
        <f>IF(N116="základní",J116,0)</f>
        <v>0</v>
      </c>
      <c r="BF116" s="226">
        <f>IF(N116="snížená",J116,0)</f>
        <v>0</v>
      </c>
      <c r="BG116" s="226">
        <f>IF(N116="zákl. přenesená",J116,0)</f>
        <v>0</v>
      </c>
      <c r="BH116" s="226">
        <f>IF(N116="sníž. přenesená",J116,0)</f>
        <v>0</v>
      </c>
      <c r="BI116" s="226">
        <f>IF(N116="nulová",J116,0)</f>
        <v>0</v>
      </c>
      <c r="BJ116" s="22" t="s">
        <v>78</v>
      </c>
      <c r="BK116" s="226">
        <f>ROUND(I116*H116,2)</f>
        <v>0</v>
      </c>
      <c r="BL116" s="22" t="s">
        <v>127</v>
      </c>
      <c r="BM116" s="22" t="s">
        <v>173</v>
      </c>
    </row>
    <row r="117" s="1" customFormat="1">
      <c r="B117" s="44"/>
      <c r="C117" s="72"/>
      <c r="D117" s="227" t="s">
        <v>129</v>
      </c>
      <c r="E117" s="72"/>
      <c r="F117" s="228" t="s">
        <v>174</v>
      </c>
      <c r="G117" s="72"/>
      <c r="H117" s="72"/>
      <c r="I117" s="185"/>
      <c r="J117" s="72"/>
      <c r="K117" s="72"/>
      <c r="L117" s="70"/>
      <c r="M117" s="229"/>
      <c r="N117" s="45"/>
      <c r="O117" s="45"/>
      <c r="P117" s="45"/>
      <c r="Q117" s="45"/>
      <c r="R117" s="45"/>
      <c r="S117" s="45"/>
      <c r="T117" s="93"/>
      <c r="AT117" s="22" t="s">
        <v>129</v>
      </c>
      <c r="AU117" s="22" t="s">
        <v>80</v>
      </c>
    </row>
    <row r="118" s="11" customFormat="1">
      <c r="B118" s="230"/>
      <c r="C118" s="231"/>
      <c r="D118" s="227" t="s">
        <v>131</v>
      </c>
      <c r="E118" s="232" t="s">
        <v>21</v>
      </c>
      <c r="F118" s="233" t="s">
        <v>175</v>
      </c>
      <c r="G118" s="231"/>
      <c r="H118" s="234">
        <v>72</v>
      </c>
      <c r="I118" s="235"/>
      <c r="J118" s="231"/>
      <c r="K118" s="231"/>
      <c r="L118" s="236"/>
      <c r="M118" s="237"/>
      <c r="N118" s="238"/>
      <c r="O118" s="238"/>
      <c r="P118" s="238"/>
      <c r="Q118" s="238"/>
      <c r="R118" s="238"/>
      <c r="S118" s="238"/>
      <c r="T118" s="239"/>
      <c r="AT118" s="240" t="s">
        <v>131</v>
      </c>
      <c r="AU118" s="240" t="s">
        <v>80</v>
      </c>
      <c r="AV118" s="11" t="s">
        <v>80</v>
      </c>
      <c r="AW118" s="11" t="s">
        <v>33</v>
      </c>
      <c r="AX118" s="11" t="s">
        <v>78</v>
      </c>
      <c r="AY118" s="240" t="s">
        <v>120</v>
      </c>
    </row>
    <row r="119" s="1" customFormat="1" ht="25.5" customHeight="1">
      <c r="B119" s="44"/>
      <c r="C119" s="215" t="s">
        <v>176</v>
      </c>
      <c r="D119" s="215" t="s">
        <v>122</v>
      </c>
      <c r="E119" s="216" t="s">
        <v>177</v>
      </c>
      <c r="F119" s="217" t="s">
        <v>178</v>
      </c>
      <c r="G119" s="218" t="s">
        <v>125</v>
      </c>
      <c r="H119" s="219">
        <v>72</v>
      </c>
      <c r="I119" s="220"/>
      <c r="J119" s="221">
        <f>ROUND(I119*H119,2)</f>
        <v>0</v>
      </c>
      <c r="K119" s="217" t="s">
        <v>126</v>
      </c>
      <c r="L119" s="70"/>
      <c r="M119" s="222" t="s">
        <v>21</v>
      </c>
      <c r="N119" s="223" t="s">
        <v>41</v>
      </c>
      <c r="O119" s="45"/>
      <c r="P119" s="224">
        <f>O119*H119</f>
        <v>0</v>
      </c>
      <c r="Q119" s="224">
        <v>0</v>
      </c>
      <c r="R119" s="224">
        <f>Q119*H119</f>
        <v>0</v>
      </c>
      <c r="S119" s="224">
        <v>0</v>
      </c>
      <c r="T119" s="225">
        <f>S119*H119</f>
        <v>0</v>
      </c>
      <c r="AR119" s="22" t="s">
        <v>127</v>
      </c>
      <c r="AT119" s="22" t="s">
        <v>122</v>
      </c>
      <c r="AU119" s="22" t="s">
        <v>80</v>
      </c>
      <c r="AY119" s="22" t="s">
        <v>120</v>
      </c>
      <c r="BE119" s="226">
        <f>IF(N119="základní",J119,0)</f>
        <v>0</v>
      </c>
      <c r="BF119" s="226">
        <f>IF(N119="snížená",J119,0)</f>
        <v>0</v>
      </c>
      <c r="BG119" s="226">
        <f>IF(N119="zákl. přenesená",J119,0)</f>
        <v>0</v>
      </c>
      <c r="BH119" s="226">
        <f>IF(N119="sníž. přenesená",J119,0)</f>
        <v>0</v>
      </c>
      <c r="BI119" s="226">
        <f>IF(N119="nulová",J119,0)</f>
        <v>0</v>
      </c>
      <c r="BJ119" s="22" t="s">
        <v>78</v>
      </c>
      <c r="BK119" s="226">
        <f>ROUND(I119*H119,2)</f>
        <v>0</v>
      </c>
      <c r="BL119" s="22" t="s">
        <v>127</v>
      </c>
      <c r="BM119" s="22" t="s">
        <v>179</v>
      </c>
    </row>
    <row r="120" s="11" customFormat="1">
      <c r="B120" s="230"/>
      <c r="C120" s="231"/>
      <c r="D120" s="227" t="s">
        <v>131</v>
      </c>
      <c r="E120" s="232" t="s">
        <v>21</v>
      </c>
      <c r="F120" s="233" t="s">
        <v>175</v>
      </c>
      <c r="G120" s="231"/>
      <c r="H120" s="234">
        <v>72</v>
      </c>
      <c r="I120" s="235"/>
      <c r="J120" s="231"/>
      <c r="K120" s="231"/>
      <c r="L120" s="236"/>
      <c r="M120" s="237"/>
      <c r="N120" s="238"/>
      <c r="O120" s="238"/>
      <c r="P120" s="238"/>
      <c r="Q120" s="238"/>
      <c r="R120" s="238"/>
      <c r="S120" s="238"/>
      <c r="T120" s="239"/>
      <c r="AT120" s="240" t="s">
        <v>131</v>
      </c>
      <c r="AU120" s="240" t="s">
        <v>80</v>
      </c>
      <c r="AV120" s="11" t="s">
        <v>80</v>
      </c>
      <c r="AW120" s="11" t="s">
        <v>33</v>
      </c>
      <c r="AX120" s="11" t="s">
        <v>78</v>
      </c>
      <c r="AY120" s="240" t="s">
        <v>120</v>
      </c>
    </row>
    <row r="121" s="1" customFormat="1" ht="38.25" customHeight="1">
      <c r="B121" s="44"/>
      <c r="C121" s="215" t="s">
        <v>180</v>
      </c>
      <c r="D121" s="215" t="s">
        <v>122</v>
      </c>
      <c r="E121" s="216" t="s">
        <v>181</v>
      </c>
      <c r="F121" s="217" t="s">
        <v>182</v>
      </c>
      <c r="G121" s="218" t="s">
        <v>140</v>
      </c>
      <c r="H121" s="219">
        <v>99.069999999999993</v>
      </c>
      <c r="I121" s="220"/>
      <c r="J121" s="221">
        <f>ROUND(I121*H121,2)</f>
        <v>0</v>
      </c>
      <c r="K121" s="217" t="s">
        <v>126</v>
      </c>
      <c r="L121" s="70"/>
      <c r="M121" s="222" t="s">
        <v>21</v>
      </c>
      <c r="N121" s="223" t="s">
        <v>41</v>
      </c>
      <c r="O121" s="45"/>
      <c r="P121" s="224">
        <f>O121*H121</f>
        <v>0</v>
      </c>
      <c r="Q121" s="224">
        <v>0</v>
      </c>
      <c r="R121" s="224">
        <f>Q121*H121</f>
        <v>0</v>
      </c>
      <c r="S121" s="224">
        <v>0</v>
      </c>
      <c r="T121" s="225">
        <f>S121*H121</f>
        <v>0</v>
      </c>
      <c r="AR121" s="22" t="s">
        <v>127</v>
      </c>
      <c r="AT121" s="22" t="s">
        <v>122</v>
      </c>
      <c r="AU121" s="22" t="s">
        <v>80</v>
      </c>
      <c r="AY121" s="22" t="s">
        <v>120</v>
      </c>
      <c r="BE121" s="226">
        <f>IF(N121="základní",J121,0)</f>
        <v>0</v>
      </c>
      <c r="BF121" s="226">
        <f>IF(N121="snížená",J121,0)</f>
        <v>0</v>
      </c>
      <c r="BG121" s="226">
        <f>IF(N121="zákl. přenesená",J121,0)</f>
        <v>0</v>
      </c>
      <c r="BH121" s="226">
        <f>IF(N121="sníž. přenesená",J121,0)</f>
        <v>0</v>
      </c>
      <c r="BI121" s="226">
        <f>IF(N121="nulová",J121,0)</f>
        <v>0</v>
      </c>
      <c r="BJ121" s="22" t="s">
        <v>78</v>
      </c>
      <c r="BK121" s="226">
        <f>ROUND(I121*H121,2)</f>
        <v>0</v>
      </c>
      <c r="BL121" s="22" t="s">
        <v>127</v>
      </c>
      <c r="BM121" s="22" t="s">
        <v>183</v>
      </c>
    </row>
    <row r="122" s="1" customFormat="1">
      <c r="B122" s="44"/>
      <c r="C122" s="72"/>
      <c r="D122" s="227" t="s">
        <v>129</v>
      </c>
      <c r="E122" s="72"/>
      <c r="F122" s="228" t="s">
        <v>184</v>
      </c>
      <c r="G122" s="72"/>
      <c r="H122" s="72"/>
      <c r="I122" s="185"/>
      <c r="J122" s="72"/>
      <c r="K122" s="72"/>
      <c r="L122" s="70"/>
      <c r="M122" s="229"/>
      <c r="N122" s="45"/>
      <c r="O122" s="45"/>
      <c r="P122" s="45"/>
      <c r="Q122" s="45"/>
      <c r="R122" s="45"/>
      <c r="S122" s="45"/>
      <c r="T122" s="93"/>
      <c r="AT122" s="22" t="s">
        <v>129</v>
      </c>
      <c r="AU122" s="22" t="s">
        <v>80</v>
      </c>
    </row>
    <row r="123" s="11" customFormat="1">
      <c r="B123" s="230"/>
      <c r="C123" s="231"/>
      <c r="D123" s="227" t="s">
        <v>131</v>
      </c>
      <c r="E123" s="232" t="s">
        <v>21</v>
      </c>
      <c r="F123" s="233" t="s">
        <v>185</v>
      </c>
      <c r="G123" s="231"/>
      <c r="H123" s="234">
        <v>36.289999999999999</v>
      </c>
      <c r="I123" s="235"/>
      <c r="J123" s="231"/>
      <c r="K123" s="231"/>
      <c r="L123" s="236"/>
      <c r="M123" s="237"/>
      <c r="N123" s="238"/>
      <c r="O123" s="238"/>
      <c r="P123" s="238"/>
      <c r="Q123" s="238"/>
      <c r="R123" s="238"/>
      <c r="S123" s="238"/>
      <c r="T123" s="239"/>
      <c r="AT123" s="240" t="s">
        <v>131</v>
      </c>
      <c r="AU123" s="240" t="s">
        <v>80</v>
      </c>
      <c r="AV123" s="11" t="s">
        <v>80</v>
      </c>
      <c r="AW123" s="11" t="s">
        <v>33</v>
      </c>
      <c r="AX123" s="11" t="s">
        <v>70</v>
      </c>
      <c r="AY123" s="240" t="s">
        <v>120</v>
      </c>
    </row>
    <row r="124" s="11" customFormat="1">
      <c r="B124" s="230"/>
      <c r="C124" s="231"/>
      <c r="D124" s="227" t="s">
        <v>131</v>
      </c>
      <c r="E124" s="232" t="s">
        <v>21</v>
      </c>
      <c r="F124" s="233" t="s">
        <v>186</v>
      </c>
      <c r="G124" s="231"/>
      <c r="H124" s="234">
        <v>39.600000000000001</v>
      </c>
      <c r="I124" s="235"/>
      <c r="J124" s="231"/>
      <c r="K124" s="231"/>
      <c r="L124" s="236"/>
      <c r="M124" s="237"/>
      <c r="N124" s="238"/>
      <c r="O124" s="238"/>
      <c r="P124" s="238"/>
      <c r="Q124" s="238"/>
      <c r="R124" s="238"/>
      <c r="S124" s="238"/>
      <c r="T124" s="239"/>
      <c r="AT124" s="240" t="s">
        <v>131</v>
      </c>
      <c r="AU124" s="240" t="s">
        <v>80</v>
      </c>
      <c r="AV124" s="11" t="s">
        <v>80</v>
      </c>
      <c r="AW124" s="11" t="s">
        <v>33</v>
      </c>
      <c r="AX124" s="11" t="s">
        <v>70</v>
      </c>
      <c r="AY124" s="240" t="s">
        <v>120</v>
      </c>
    </row>
    <row r="125" s="11" customFormat="1">
      <c r="B125" s="230"/>
      <c r="C125" s="231"/>
      <c r="D125" s="227" t="s">
        <v>131</v>
      </c>
      <c r="E125" s="232" t="s">
        <v>21</v>
      </c>
      <c r="F125" s="233" t="s">
        <v>187</v>
      </c>
      <c r="G125" s="231"/>
      <c r="H125" s="234">
        <v>23.18</v>
      </c>
      <c r="I125" s="235"/>
      <c r="J125" s="231"/>
      <c r="K125" s="231"/>
      <c r="L125" s="236"/>
      <c r="M125" s="237"/>
      <c r="N125" s="238"/>
      <c r="O125" s="238"/>
      <c r="P125" s="238"/>
      <c r="Q125" s="238"/>
      <c r="R125" s="238"/>
      <c r="S125" s="238"/>
      <c r="T125" s="239"/>
      <c r="AT125" s="240" t="s">
        <v>131</v>
      </c>
      <c r="AU125" s="240" t="s">
        <v>80</v>
      </c>
      <c r="AV125" s="11" t="s">
        <v>80</v>
      </c>
      <c r="AW125" s="11" t="s">
        <v>33</v>
      </c>
      <c r="AX125" s="11" t="s">
        <v>70</v>
      </c>
      <c r="AY125" s="240" t="s">
        <v>120</v>
      </c>
    </row>
    <row r="126" s="12" customFormat="1">
      <c r="B126" s="241"/>
      <c r="C126" s="242"/>
      <c r="D126" s="227" t="s">
        <v>131</v>
      </c>
      <c r="E126" s="243" t="s">
        <v>21</v>
      </c>
      <c r="F126" s="244" t="s">
        <v>146</v>
      </c>
      <c r="G126" s="242"/>
      <c r="H126" s="245">
        <v>99.069999999999993</v>
      </c>
      <c r="I126" s="246"/>
      <c r="J126" s="242"/>
      <c r="K126" s="242"/>
      <c r="L126" s="247"/>
      <c r="M126" s="248"/>
      <c r="N126" s="249"/>
      <c r="O126" s="249"/>
      <c r="P126" s="249"/>
      <c r="Q126" s="249"/>
      <c r="R126" s="249"/>
      <c r="S126" s="249"/>
      <c r="T126" s="250"/>
      <c r="AT126" s="251" t="s">
        <v>131</v>
      </c>
      <c r="AU126" s="251" t="s">
        <v>80</v>
      </c>
      <c r="AV126" s="12" t="s">
        <v>127</v>
      </c>
      <c r="AW126" s="12" t="s">
        <v>33</v>
      </c>
      <c r="AX126" s="12" t="s">
        <v>78</v>
      </c>
      <c r="AY126" s="251" t="s">
        <v>120</v>
      </c>
    </row>
    <row r="127" s="1" customFormat="1" ht="51" customHeight="1">
      <c r="B127" s="44"/>
      <c r="C127" s="215" t="s">
        <v>188</v>
      </c>
      <c r="D127" s="215" t="s">
        <v>122</v>
      </c>
      <c r="E127" s="216" t="s">
        <v>189</v>
      </c>
      <c r="F127" s="217" t="s">
        <v>190</v>
      </c>
      <c r="G127" s="218" t="s">
        <v>140</v>
      </c>
      <c r="H127" s="219">
        <v>1188.8399999999999</v>
      </c>
      <c r="I127" s="220"/>
      <c r="J127" s="221">
        <f>ROUND(I127*H127,2)</f>
        <v>0</v>
      </c>
      <c r="K127" s="217" t="s">
        <v>126</v>
      </c>
      <c r="L127" s="70"/>
      <c r="M127" s="222" t="s">
        <v>21</v>
      </c>
      <c r="N127" s="223" t="s">
        <v>41</v>
      </c>
      <c r="O127" s="45"/>
      <c r="P127" s="224">
        <f>O127*H127</f>
        <v>0</v>
      </c>
      <c r="Q127" s="224">
        <v>0</v>
      </c>
      <c r="R127" s="224">
        <f>Q127*H127</f>
        <v>0</v>
      </c>
      <c r="S127" s="224">
        <v>0</v>
      </c>
      <c r="T127" s="225">
        <f>S127*H127</f>
        <v>0</v>
      </c>
      <c r="AR127" s="22" t="s">
        <v>127</v>
      </c>
      <c r="AT127" s="22" t="s">
        <v>122</v>
      </c>
      <c r="AU127" s="22" t="s">
        <v>80</v>
      </c>
      <c r="AY127" s="22" t="s">
        <v>120</v>
      </c>
      <c r="BE127" s="226">
        <f>IF(N127="základní",J127,0)</f>
        <v>0</v>
      </c>
      <c r="BF127" s="226">
        <f>IF(N127="snížená",J127,0)</f>
        <v>0</v>
      </c>
      <c r="BG127" s="226">
        <f>IF(N127="zákl. přenesená",J127,0)</f>
        <v>0</v>
      </c>
      <c r="BH127" s="226">
        <f>IF(N127="sníž. přenesená",J127,0)</f>
        <v>0</v>
      </c>
      <c r="BI127" s="226">
        <f>IF(N127="nulová",J127,0)</f>
        <v>0</v>
      </c>
      <c r="BJ127" s="22" t="s">
        <v>78</v>
      </c>
      <c r="BK127" s="226">
        <f>ROUND(I127*H127,2)</f>
        <v>0</v>
      </c>
      <c r="BL127" s="22" t="s">
        <v>127</v>
      </c>
      <c r="BM127" s="22" t="s">
        <v>191</v>
      </c>
    </row>
    <row r="128" s="1" customFormat="1">
      <c r="B128" s="44"/>
      <c r="C128" s="72"/>
      <c r="D128" s="227" t="s">
        <v>129</v>
      </c>
      <c r="E128" s="72"/>
      <c r="F128" s="228" t="s">
        <v>184</v>
      </c>
      <c r="G128" s="72"/>
      <c r="H128" s="72"/>
      <c r="I128" s="185"/>
      <c r="J128" s="72"/>
      <c r="K128" s="72"/>
      <c r="L128" s="70"/>
      <c r="M128" s="229"/>
      <c r="N128" s="45"/>
      <c r="O128" s="45"/>
      <c r="P128" s="45"/>
      <c r="Q128" s="45"/>
      <c r="R128" s="45"/>
      <c r="S128" s="45"/>
      <c r="T128" s="93"/>
      <c r="AT128" s="22" t="s">
        <v>129</v>
      </c>
      <c r="AU128" s="22" t="s">
        <v>80</v>
      </c>
    </row>
    <row r="129" s="11" customFormat="1">
      <c r="B129" s="230"/>
      <c r="C129" s="231"/>
      <c r="D129" s="227" t="s">
        <v>131</v>
      </c>
      <c r="E129" s="232" t="s">
        <v>21</v>
      </c>
      <c r="F129" s="233" t="s">
        <v>192</v>
      </c>
      <c r="G129" s="231"/>
      <c r="H129" s="234">
        <v>1188.8399999999999</v>
      </c>
      <c r="I129" s="235"/>
      <c r="J129" s="231"/>
      <c r="K129" s="231"/>
      <c r="L129" s="236"/>
      <c r="M129" s="237"/>
      <c r="N129" s="238"/>
      <c r="O129" s="238"/>
      <c r="P129" s="238"/>
      <c r="Q129" s="238"/>
      <c r="R129" s="238"/>
      <c r="S129" s="238"/>
      <c r="T129" s="239"/>
      <c r="AT129" s="240" t="s">
        <v>131</v>
      </c>
      <c r="AU129" s="240" t="s">
        <v>80</v>
      </c>
      <c r="AV129" s="11" t="s">
        <v>80</v>
      </c>
      <c r="AW129" s="11" t="s">
        <v>33</v>
      </c>
      <c r="AX129" s="11" t="s">
        <v>78</v>
      </c>
      <c r="AY129" s="240" t="s">
        <v>120</v>
      </c>
    </row>
    <row r="130" s="1" customFormat="1" ht="16.5" customHeight="1">
      <c r="B130" s="44"/>
      <c r="C130" s="215" t="s">
        <v>193</v>
      </c>
      <c r="D130" s="215" t="s">
        <v>122</v>
      </c>
      <c r="E130" s="216" t="s">
        <v>194</v>
      </c>
      <c r="F130" s="217" t="s">
        <v>195</v>
      </c>
      <c r="G130" s="218" t="s">
        <v>196</v>
      </c>
      <c r="H130" s="219">
        <v>188.233</v>
      </c>
      <c r="I130" s="220"/>
      <c r="J130" s="221">
        <f>ROUND(I130*H130,2)</f>
        <v>0</v>
      </c>
      <c r="K130" s="217" t="s">
        <v>126</v>
      </c>
      <c r="L130" s="70"/>
      <c r="M130" s="222" t="s">
        <v>21</v>
      </c>
      <c r="N130" s="223" t="s">
        <v>41</v>
      </c>
      <c r="O130" s="45"/>
      <c r="P130" s="224">
        <f>O130*H130</f>
        <v>0</v>
      </c>
      <c r="Q130" s="224">
        <v>0</v>
      </c>
      <c r="R130" s="224">
        <f>Q130*H130</f>
        <v>0</v>
      </c>
      <c r="S130" s="224">
        <v>0</v>
      </c>
      <c r="T130" s="225">
        <f>S130*H130</f>
        <v>0</v>
      </c>
      <c r="AR130" s="22" t="s">
        <v>127</v>
      </c>
      <c r="AT130" s="22" t="s">
        <v>122</v>
      </c>
      <c r="AU130" s="22" t="s">
        <v>80</v>
      </c>
      <c r="AY130" s="22" t="s">
        <v>120</v>
      </c>
      <c r="BE130" s="226">
        <f>IF(N130="základní",J130,0)</f>
        <v>0</v>
      </c>
      <c r="BF130" s="226">
        <f>IF(N130="snížená",J130,0)</f>
        <v>0</v>
      </c>
      <c r="BG130" s="226">
        <f>IF(N130="zákl. přenesená",J130,0)</f>
        <v>0</v>
      </c>
      <c r="BH130" s="226">
        <f>IF(N130="sníž. přenesená",J130,0)</f>
        <v>0</v>
      </c>
      <c r="BI130" s="226">
        <f>IF(N130="nulová",J130,0)</f>
        <v>0</v>
      </c>
      <c r="BJ130" s="22" t="s">
        <v>78</v>
      </c>
      <c r="BK130" s="226">
        <f>ROUND(I130*H130,2)</f>
        <v>0</v>
      </c>
      <c r="BL130" s="22" t="s">
        <v>127</v>
      </c>
      <c r="BM130" s="22" t="s">
        <v>197</v>
      </c>
    </row>
    <row r="131" s="1" customFormat="1">
      <c r="B131" s="44"/>
      <c r="C131" s="72"/>
      <c r="D131" s="227" t="s">
        <v>129</v>
      </c>
      <c r="E131" s="72"/>
      <c r="F131" s="228" t="s">
        <v>198</v>
      </c>
      <c r="G131" s="72"/>
      <c r="H131" s="72"/>
      <c r="I131" s="185"/>
      <c r="J131" s="72"/>
      <c r="K131" s="72"/>
      <c r="L131" s="70"/>
      <c r="M131" s="229"/>
      <c r="N131" s="45"/>
      <c r="O131" s="45"/>
      <c r="P131" s="45"/>
      <c r="Q131" s="45"/>
      <c r="R131" s="45"/>
      <c r="S131" s="45"/>
      <c r="T131" s="93"/>
      <c r="AT131" s="22" t="s">
        <v>129</v>
      </c>
      <c r="AU131" s="22" t="s">
        <v>80</v>
      </c>
    </row>
    <row r="132" s="11" customFormat="1">
      <c r="B132" s="230"/>
      <c r="C132" s="231"/>
      <c r="D132" s="227" t="s">
        <v>131</v>
      </c>
      <c r="E132" s="232" t="s">
        <v>21</v>
      </c>
      <c r="F132" s="233" t="s">
        <v>199</v>
      </c>
      <c r="G132" s="231"/>
      <c r="H132" s="234">
        <v>188.233</v>
      </c>
      <c r="I132" s="235"/>
      <c r="J132" s="231"/>
      <c r="K132" s="231"/>
      <c r="L132" s="236"/>
      <c r="M132" s="237"/>
      <c r="N132" s="238"/>
      <c r="O132" s="238"/>
      <c r="P132" s="238"/>
      <c r="Q132" s="238"/>
      <c r="R132" s="238"/>
      <c r="S132" s="238"/>
      <c r="T132" s="239"/>
      <c r="AT132" s="240" t="s">
        <v>131</v>
      </c>
      <c r="AU132" s="240" t="s">
        <v>80</v>
      </c>
      <c r="AV132" s="11" t="s">
        <v>80</v>
      </c>
      <c r="AW132" s="11" t="s">
        <v>33</v>
      </c>
      <c r="AX132" s="11" t="s">
        <v>78</v>
      </c>
      <c r="AY132" s="240" t="s">
        <v>120</v>
      </c>
    </row>
    <row r="133" s="1" customFormat="1" ht="25.5" customHeight="1">
      <c r="B133" s="44"/>
      <c r="C133" s="215" t="s">
        <v>200</v>
      </c>
      <c r="D133" s="215" t="s">
        <v>122</v>
      </c>
      <c r="E133" s="216" t="s">
        <v>201</v>
      </c>
      <c r="F133" s="217" t="s">
        <v>202</v>
      </c>
      <c r="G133" s="218" t="s">
        <v>140</v>
      </c>
      <c r="H133" s="219">
        <v>25.079999999999998</v>
      </c>
      <c r="I133" s="220"/>
      <c r="J133" s="221">
        <f>ROUND(I133*H133,2)</f>
        <v>0</v>
      </c>
      <c r="K133" s="217" t="s">
        <v>126</v>
      </c>
      <c r="L133" s="70"/>
      <c r="M133" s="222" t="s">
        <v>21</v>
      </c>
      <c r="N133" s="223" t="s">
        <v>41</v>
      </c>
      <c r="O133" s="45"/>
      <c r="P133" s="224">
        <f>O133*H133</f>
        <v>0</v>
      </c>
      <c r="Q133" s="224">
        <v>0</v>
      </c>
      <c r="R133" s="224">
        <f>Q133*H133</f>
        <v>0</v>
      </c>
      <c r="S133" s="224">
        <v>0</v>
      </c>
      <c r="T133" s="225">
        <f>S133*H133</f>
        <v>0</v>
      </c>
      <c r="AR133" s="22" t="s">
        <v>127</v>
      </c>
      <c r="AT133" s="22" t="s">
        <v>122</v>
      </c>
      <c r="AU133" s="22" t="s">
        <v>80</v>
      </c>
      <c r="AY133" s="22" t="s">
        <v>120</v>
      </c>
      <c r="BE133" s="226">
        <f>IF(N133="základní",J133,0)</f>
        <v>0</v>
      </c>
      <c r="BF133" s="226">
        <f>IF(N133="snížená",J133,0)</f>
        <v>0</v>
      </c>
      <c r="BG133" s="226">
        <f>IF(N133="zákl. přenesená",J133,0)</f>
        <v>0</v>
      </c>
      <c r="BH133" s="226">
        <f>IF(N133="sníž. přenesená",J133,0)</f>
        <v>0</v>
      </c>
      <c r="BI133" s="226">
        <f>IF(N133="nulová",J133,0)</f>
        <v>0</v>
      </c>
      <c r="BJ133" s="22" t="s">
        <v>78</v>
      </c>
      <c r="BK133" s="226">
        <f>ROUND(I133*H133,2)</f>
        <v>0</v>
      </c>
      <c r="BL133" s="22" t="s">
        <v>127</v>
      </c>
      <c r="BM133" s="22" t="s">
        <v>203</v>
      </c>
    </row>
    <row r="134" s="1" customFormat="1">
      <c r="B134" s="44"/>
      <c r="C134" s="72"/>
      <c r="D134" s="227" t="s">
        <v>129</v>
      </c>
      <c r="E134" s="72"/>
      <c r="F134" s="228" t="s">
        <v>204</v>
      </c>
      <c r="G134" s="72"/>
      <c r="H134" s="72"/>
      <c r="I134" s="185"/>
      <c r="J134" s="72"/>
      <c r="K134" s="72"/>
      <c r="L134" s="70"/>
      <c r="M134" s="229"/>
      <c r="N134" s="45"/>
      <c r="O134" s="45"/>
      <c r="P134" s="45"/>
      <c r="Q134" s="45"/>
      <c r="R134" s="45"/>
      <c r="S134" s="45"/>
      <c r="T134" s="93"/>
      <c r="AT134" s="22" t="s">
        <v>129</v>
      </c>
      <c r="AU134" s="22" t="s">
        <v>80</v>
      </c>
    </row>
    <row r="135" s="11" customFormat="1">
      <c r="B135" s="230"/>
      <c r="C135" s="231"/>
      <c r="D135" s="227" t="s">
        <v>131</v>
      </c>
      <c r="E135" s="232" t="s">
        <v>21</v>
      </c>
      <c r="F135" s="233" t="s">
        <v>205</v>
      </c>
      <c r="G135" s="231"/>
      <c r="H135" s="234">
        <v>25.079999999999998</v>
      </c>
      <c r="I135" s="235"/>
      <c r="J135" s="231"/>
      <c r="K135" s="231"/>
      <c r="L135" s="236"/>
      <c r="M135" s="237"/>
      <c r="N135" s="238"/>
      <c r="O135" s="238"/>
      <c r="P135" s="238"/>
      <c r="Q135" s="238"/>
      <c r="R135" s="238"/>
      <c r="S135" s="238"/>
      <c r="T135" s="239"/>
      <c r="AT135" s="240" t="s">
        <v>131</v>
      </c>
      <c r="AU135" s="240" t="s">
        <v>80</v>
      </c>
      <c r="AV135" s="11" t="s">
        <v>80</v>
      </c>
      <c r="AW135" s="11" t="s">
        <v>33</v>
      </c>
      <c r="AX135" s="11" t="s">
        <v>78</v>
      </c>
      <c r="AY135" s="240" t="s">
        <v>120</v>
      </c>
    </row>
    <row r="136" s="1" customFormat="1" ht="16.5" customHeight="1">
      <c r="B136" s="44"/>
      <c r="C136" s="252" t="s">
        <v>206</v>
      </c>
      <c r="D136" s="252" t="s">
        <v>207</v>
      </c>
      <c r="E136" s="253" t="s">
        <v>208</v>
      </c>
      <c r="F136" s="254" t="s">
        <v>209</v>
      </c>
      <c r="G136" s="255" t="s">
        <v>196</v>
      </c>
      <c r="H136" s="256">
        <v>47.652000000000001</v>
      </c>
      <c r="I136" s="257"/>
      <c r="J136" s="258">
        <f>ROUND(I136*H136,2)</f>
        <v>0</v>
      </c>
      <c r="K136" s="254" t="s">
        <v>126</v>
      </c>
      <c r="L136" s="259"/>
      <c r="M136" s="260" t="s">
        <v>21</v>
      </c>
      <c r="N136" s="261" t="s">
        <v>41</v>
      </c>
      <c r="O136" s="45"/>
      <c r="P136" s="224">
        <f>O136*H136</f>
        <v>0</v>
      </c>
      <c r="Q136" s="224">
        <v>1</v>
      </c>
      <c r="R136" s="224">
        <f>Q136*H136</f>
        <v>47.652000000000001</v>
      </c>
      <c r="S136" s="224">
        <v>0</v>
      </c>
      <c r="T136" s="225">
        <f>S136*H136</f>
        <v>0</v>
      </c>
      <c r="AR136" s="22" t="s">
        <v>170</v>
      </c>
      <c r="AT136" s="22" t="s">
        <v>207</v>
      </c>
      <c r="AU136" s="22" t="s">
        <v>80</v>
      </c>
      <c r="AY136" s="22" t="s">
        <v>120</v>
      </c>
      <c r="BE136" s="226">
        <f>IF(N136="základní",J136,0)</f>
        <v>0</v>
      </c>
      <c r="BF136" s="226">
        <f>IF(N136="snížená",J136,0)</f>
        <v>0</v>
      </c>
      <c r="BG136" s="226">
        <f>IF(N136="zákl. přenesená",J136,0)</f>
        <v>0</v>
      </c>
      <c r="BH136" s="226">
        <f>IF(N136="sníž. přenesená",J136,0)</f>
        <v>0</v>
      </c>
      <c r="BI136" s="226">
        <f>IF(N136="nulová",J136,0)</f>
        <v>0</v>
      </c>
      <c r="BJ136" s="22" t="s">
        <v>78</v>
      </c>
      <c r="BK136" s="226">
        <f>ROUND(I136*H136,2)</f>
        <v>0</v>
      </c>
      <c r="BL136" s="22" t="s">
        <v>127</v>
      </c>
      <c r="BM136" s="22" t="s">
        <v>210</v>
      </c>
    </row>
    <row r="137" s="11" customFormat="1">
      <c r="B137" s="230"/>
      <c r="C137" s="231"/>
      <c r="D137" s="227" t="s">
        <v>131</v>
      </c>
      <c r="E137" s="232" t="s">
        <v>21</v>
      </c>
      <c r="F137" s="233" t="s">
        <v>211</v>
      </c>
      <c r="G137" s="231"/>
      <c r="H137" s="234">
        <v>47.652000000000001</v>
      </c>
      <c r="I137" s="235"/>
      <c r="J137" s="231"/>
      <c r="K137" s="231"/>
      <c r="L137" s="236"/>
      <c r="M137" s="237"/>
      <c r="N137" s="238"/>
      <c r="O137" s="238"/>
      <c r="P137" s="238"/>
      <c r="Q137" s="238"/>
      <c r="R137" s="238"/>
      <c r="S137" s="238"/>
      <c r="T137" s="239"/>
      <c r="AT137" s="240" t="s">
        <v>131</v>
      </c>
      <c r="AU137" s="240" t="s">
        <v>80</v>
      </c>
      <c r="AV137" s="11" t="s">
        <v>80</v>
      </c>
      <c r="AW137" s="11" t="s">
        <v>33</v>
      </c>
      <c r="AX137" s="11" t="s">
        <v>78</v>
      </c>
      <c r="AY137" s="240" t="s">
        <v>120</v>
      </c>
    </row>
    <row r="138" s="1" customFormat="1" ht="38.25" customHeight="1">
      <c r="B138" s="44"/>
      <c r="C138" s="215" t="s">
        <v>10</v>
      </c>
      <c r="D138" s="215" t="s">
        <v>122</v>
      </c>
      <c r="E138" s="216" t="s">
        <v>212</v>
      </c>
      <c r="F138" s="217" t="s">
        <v>213</v>
      </c>
      <c r="G138" s="218" t="s">
        <v>140</v>
      </c>
      <c r="H138" s="219">
        <v>11.880000000000001</v>
      </c>
      <c r="I138" s="220"/>
      <c r="J138" s="221">
        <f>ROUND(I138*H138,2)</f>
        <v>0</v>
      </c>
      <c r="K138" s="217" t="s">
        <v>126</v>
      </c>
      <c r="L138" s="70"/>
      <c r="M138" s="222" t="s">
        <v>21</v>
      </c>
      <c r="N138" s="223" t="s">
        <v>41</v>
      </c>
      <c r="O138" s="45"/>
      <c r="P138" s="224">
        <f>O138*H138</f>
        <v>0</v>
      </c>
      <c r="Q138" s="224">
        <v>0</v>
      </c>
      <c r="R138" s="224">
        <f>Q138*H138</f>
        <v>0</v>
      </c>
      <c r="S138" s="224">
        <v>0</v>
      </c>
      <c r="T138" s="225">
        <f>S138*H138</f>
        <v>0</v>
      </c>
      <c r="AR138" s="22" t="s">
        <v>127</v>
      </c>
      <c r="AT138" s="22" t="s">
        <v>122</v>
      </c>
      <c r="AU138" s="22" t="s">
        <v>80</v>
      </c>
      <c r="AY138" s="22" t="s">
        <v>120</v>
      </c>
      <c r="BE138" s="226">
        <f>IF(N138="základní",J138,0)</f>
        <v>0</v>
      </c>
      <c r="BF138" s="226">
        <f>IF(N138="snížená",J138,0)</f>
        <v>0</v>
      </c>
      <c r="BG138" s="226">
        <f>IF(N138="zákl. přenesená",J138,0)</f>
        <v>0</v>
      </c>
      <c r="BH138" s="226">
        <f>IF(N138="sníž. přenesená",J138,0)</f>
        <v>0</v>
      </c>
      <c r="BI138" s="226">
        <f>IF(N138="nulová",J138,0)</f>
        <v>0</v>
      </c>
      <c r="BJ138" s="22" t="s">
        <v>78</v>
      </c>
      <c r="BK138" s="226">
        <f>ROUND(I138*H138,2)</f>
        <v>0</v>
      </c>
      <c r="BL138" s="22" t="s">
        <v>127</v>
      </c>
      <c r="BM138" s="22" t="s">
        <v>214</v>
      </c>
    </row>
    <row r="139" s="1" customFormat="1">
      <c r="B139" s="44"/>
      <c r="C139" s="72"/>
      <c r="D139" s="227" t="s">
        <v>129</v>
      </c>
      <c r="E139" s="72"/>
      <c r="F139" s="228" t="s">
        <v>215</v>
      </c>
      <c r="G139" s="72"/>
      <c r="H139" s="72"/>
      <c r="I139" s="185"/>
      <c r="J139" s="72"/>
      <c r="K139" s="72"/>
      <c r="L139" s="70"/>
      <c r="M139" s="229"/>
      <c r="N139" s="45"/>
      <c r="O139" s="45"/>
      <c r="P139" s="45"/>
      <c r="Q139" s="45"/>
      <c r="R139" s="45"/>
      <c r="S139" s="45"/>
      <c r="T139" s="93"/>
      <c r="AT139" s="22" t="s">
        <v>129</v>
      </c>
      <c r="AU139" s="22" t="s">
        <v>80</v>
      </c>
    </row>
    <row r="140" s="11" customFormat="1">
      <c r="B140" s="230"/>
      <c r="C140" s="231"/>
      <c r="D140" s="227" t="s">
        <v>131</v>
      </c>
      <c r="E140" s="232" t="s">
        <v>21</v>
      </c>
      <c r="F140" s="233" t="s">
        <v>216</v>
      </c>
      <c r="G140" s="231"/>
      <c r="H140" s="234">
        <v>11.880000000000001</v>
      </c>
      <c r="I140" s="235"/>
      <c r="J140" s="231"/>
      <c r="K140" s="231"/>
      <c r="L140" s="236"/>
      <c r="M140" s="237"/>
      <c r="N140" s="238"/>
      <c r="O140" s="238"/>
      <c r="P140" s="238"/>
      <c r="Q140" s="238"/>
      <c r="R140" s="238"/>
      <c r="S140" s="238"/>
      <c r="T140" s="239"/>
      <c r="AT140" s="240" t="s">
        <v>131</v>
      </c>
      <c r="AU140" s="240" t="s">
        <v>80</v>
      </c>
      <c r="AV140" s="11" t="s">
        <v>80</v>
      </c>
      <c r="AW140" s="11" t="s">
        <v>33</v>
      </c>
      <c r="AX140" s="11" t="s">
        <v>78</v>
      </c>
      <c r="AY140" s="240" t="s">
        <v>120</v>
      </c>
    </row>
    <row r="141" s="1" customFormat="1" ht="16.5" customHeight="1">
      <c r="B141" s="44"/>
      <c r="C141" s="252" t="s">
        <v>217</v>
      </c>
      <c r="D141" s="252" t="s">
        <v>207</v>
      </c>
      <c r="E141" s="253" t="s">
        <v>218</v>
      </c>
      <c r="F141" s="254" t="s">
        <v>219</v>
      </c>
      <c r="G141" s="255" t="s">
        <v>196</v>
      </c>
      <c r="H141" s="256">
        <v>22.571999999999999</v>
      </c>
      <c r="I141" s="257"/>
      <c r="J141" s="258">
        <f>ROUND(I141*H141,2)</f>
        <v>0</v>
      </c>
      <c r="K141" s="254" t="s">
        <v>126</v>
      </c>
      <c r="L141" s="259"/>
      <c r="M141" s="260" t="s">
        <v>21</v>
      </c>
      <c r="N141" s="261" t="s">
        <v>41</v>
      </c>
      <c r="O141" s="45"/>
      <c r="P141" s="224">
        <f>O141*H141</f>
        <v>0</v>
      </c>
      <c r="Q141" s="224">
        <v>1</v>
      </c>
      <c r="R141" s="224">
        <f>Q141*H141</f>
        <v>22.571999999999999</v>
      </c>
      <c r="S141" s="224">
        <v>0</v>
      </c>
      <c r="T141" s="225">
        <f>S141*H141</f>
        <v>0</v>
      </c>
      <c r="AR141" s="22" t="s">
        <v>170</v>
      </c>
      <c r="AT141" s="22" t="s">
        <v>207</v>
      </c>
      <c r="AU141" s="22" t="s">
        <v>80</v>
      </c>
      <c r="AY141" s="22" t="s">
        <v>120</v>
      </c>
      <c r="BE141" s="226">
        <f>IF(N141="základní",J141,0)</f>
        <v>0</v>
      </c>
      <c r="BF141" s="226">
        <f>IF(N141="snížená",J141,0)</f>
        <v>0</v>
      </c>
      <c r="BG141" s="226">
        <f>IF(N141="zákl. přenesená",J141,0)</f>
        <v>0</v>
      </c>
      <c r="BH141" s="226">
        <f>IF(N141="sníž. přenesená",J141,0)</f>
        <v>0</v>
      </c>
      <c r="BI141" s="226">
        <f>IF(N141="nulová",J141,0)</f>
        <v>0</v>
      </c>
      <c r="BJ141" s="22" t="s">
        <v>78</v>
      </c>
      <c r="BK141" s="226">
        <f>ROUND(I141*H141,2)</f>
        <v>0</v>
      </c>
      <c r="BL141" s="22" t="s">
        <v>127</v>
      </c>
      <c r="BM141" s="22" t="s">
        <v>220</v>
      </c>
    </row>
    <row r="142" s="11" customFormat="1">
      <c r="B142" s="230"/>
      <c r="C142" s="231"/>
      <c r="D142" s="227" t="s">
        <v>131</v>
      </c>
      <c r="E142" s="232" t="s">
        <v>21</v>
      </c>
      <c r="F142" s="233" t="s">
        <v>221</v>
      </c>
      <c r="G142" s="231"/>
      <c r="H142" s="234">
        <v>22.571999999999999</v>
      </c>
      <c r="I142" s="235"/>
      <c r="J142" s="231"/>
      <c r="K142" s="231"/>
      <c r="L142" s="236"/>
      <c r="M142" s="237"/>
      <c r="N142" s="238"/>
      <c r="O142" s="238"/>
      <c r="P142" s="238"/>
      <c r="Q142" s="238"/>
      <c r="R142" s="238"/>
      <c r="S142" s="238"/>
      <c r="T142" s="239"/>
      <c r="AT142" s="240" t="s">
        <v>131</v>
      </c>
      <c r="AU142" s="240" t="s">
        <v>80</v>
      </c>
      <c r="AV142" s="11" t="s">
        <v>80</v>
      </c>
      <c r="AW142" s="11" t="s">
        <v>33</v>
      </c>
      <c r="AX142" s="11" t="s">
        <v>78</v>
      </c>
      <c r="AY142" s="240" t="s">
        <v>120</v>
      </c>
    </row>
    <row r="143" s="1" customFormat="1" ht="25.5" customHeight="1">
      <c r="B143" s="44"/>
      <c r="C143" s="215" t="s">
        <v>222</v>
      </c>
      <c r="D143" s="215" t="s">
        <v>122</v>
      </c>
      <c r="E143" s="216" t="s">
        <v>223</v>
      </c>
      <c r="F143" s="217" t="s">
        <v>224</v>
      </c>
      <c r="G143" s="218" t="s">
        <v>125</v>
      </c>
      <c r="H143" s="219">
        <v>519.79999999999995</v>
      </c>
      <c r="I143" s="220"/>
      <c r="J143" s="221">
        <f>ROUND(I143*H143,2)</f>
        <v>0</v>
      </c>
      <c r="K143" s="217" t="s">
        <v>126</v>
      </c>
      <c r="L143" s="70"/>
      <c r="M143" s="222" t="s">
        <v>21</v>
      </c>
      <c r="N143" s="223" t="s">
        <v>41</v>
      </c>
      <c r="O143" s="45"/>
      <c r="P143" s="224">
        <f>O143*H143</f>
        <v>0</v>
      </c>
      <c r="Q143" s="224">
        <v>0</v>
      </c>
      <c r="R143" s="224">
        <f>Q143*H143</f>
        <v>0</v>
      </c>
      <c r="S143" s="224">
        <v>0</v>
      </c>
      <c r="T143" s="225">
        <f>S143*H143</f>
        <v>0</v>
      </c>
      <c r="AR143" s="22" t="s">
        <v>127</v>
      </c>
      <c r="AT143" s="22" t="s">
        <v>122</v>
      </c>
      <c r="AU143" s="22" t="s">
        <v>80</v>
      </c>
      <c r="AY143" s="22" t="s">
        <v>120</v>
      </c>
      <c r="BE143" s="226">
        <f>IF(N143="základní",J143,0)</f>
        <v>0</v>
      </c>
      <c r="BF143" s="226">
        <f>IF(N143="snížená",J143,0)</f>
        <v>0</v>
      </c>
      <c r="BG143" s="226">
        <f>IF(N143="zákl. přenesená",J143,0)</f>
        <v>0</v>
      </c>
      <c r="BH143" s="226">
        <f>IF(N143="sníž. přenesená",J143,0)</f>
        <v>0</v>
      </c>
      <c r="BI143" s="226">
        <f>IF(N143="nulová",J143,0)</f>
        <v>0</v>
      </c>
      <c r="BJ143" s="22" t="s">
        <v>78</v>
      </c>
      <c r="BK143" s="226">
        <f>ROUND(I143*H143,2)</f>
        <v>0</v>
      </c>
      <c r="BL143" s="22" t="s">
        <v>127</v>
      </c>
      <c r="BM143" s="22" t="s">
        <v>225</v>
      </c>
    </row>
    <row r="144" s="1" customFormat="1">
      <c r="B144" s="44"/>
      <c r="C144" s="72"/>
      <c r="D144" s="227" t="s">
        <v>129</v>
      </c>
      <c r="E144" s="72"/>
      <c r="F144" s="228" t="s">
        <v>226</v>
      </c>
      <c r="G144" s="72"/>
      <c r="H144" s="72"/>
      <c r="I144" s="185"/>
      <c r="J144" s="72"/>
      <c r="K144" s="72"/>
      <c r="L144" s="70"/>
      <c r="M144" s="229"/>
      <c r="N144" s="45"/>
      <c r="O144" s="45"/>
      <c r="P144" s="45"/>
      <c r="Q144" s="45"/>
      <c r="R144" s="45"/>
      <c r="S144" s="45"/>
      <c r="T144" s="93"/>
      <c r="AT144" s="22" t="s">
        <v>129</v>
      </c>
      <c r="AU144" s="22" t="s">
        <v>80</v>
      </c>
    </row>
    <row r="145" s="11" customFormat="1">
      <c r="B145" s="230"/>
      <c r="C145" s="231"/>
      <c r="D145" s="227" t="s">
        <v>131</v>
      </c>
      <c r="E145" s="232" t="s">
        <v>21</v>
      </c>
      <c r="F145" s="233" t="s">
        <v>227</v>
      </c>
      <c r="G145" s="231"/>
      <c r="H145" s="234">
        <v>338</v>
      </c>
      <c r="I145" s="235"/>
      <c r="J145" s="231"/>
      <c r="K145" s="231"/>
      <c r="L145" s="236"/>
      <c r="M145" s="237"/>
      <c r="N145" s="238"/>
      <c r="O145" s="238"/>
      <c r="P145" s="238"/>
      <c r="Q145" s="238"/>
      <c r="R145" s="238"/>
      <c r="S145" s="238"/>
      <c r="T145" s="239"/>
      <c r="AT145" s="240" t="s">
        <v>131</v>
      </c>
      <c r="AU145" s="240" t="s">
        <v>80</v>
      </c>
      <c r="AV145" s="11" t="s">
        <v>80</v>
      </c>
      <c r="AW145" s="11" t="s">
        <v>33</v>
      </c>
      <c r="AX145" s="11" t="s">
        <v>70</v>
      </c>
      <c r="AY145" s="240" t="s">
        <v>120</v>
      </c>
    </row>
    <row r="146" s="11" customFormat="1">
      <c r="B146" s="230"/>
      <c r="C146" s="231"/>
      <c r="D146" s="227" t="s">
        <v>131</v>
      </c>
      <c r="E146" s="232" t="s">
        <v>21</v>
      </c>
      <c r="F146" s="233" t="s">
        <v>228</v>
      </c>
      <c r="G146" s="231"/>
      <c r="H146" s="234">
        <v>94</v>
      </c>
      <c r="I146" s="235"/>
      <c r="J146" s="231"/>
      <c r="K146" s="231"/>
      <c r="L146" s="236"/>
      <c r="M146" s="237"/>
      <c r="N146" s="238"/>
      <c r="O146" s="238"/>
      <c r="P146" s="238"/>
      <c r="Q146" s="238"/>
      <c r="R146" s="238"/>
      <c r="S146" s="238"/>
      <c r="T146" s="239"/>
      <c r="AT146" s="240" t="s">
        <v>131</v>
      </c>
      <c r="AU146" s="240" t="s">
        <v>80</v>
      </c>
      <c r="AV146" s="11" t="s">
        <v>80</v>
      </c>
      <c r="AW146" s="11" t="s">
        <v>33</v>
      </c>
      <c r="AX146" s="11" t="s">
        <v>70</v>
      </c>
      <c r="AY146" s="240" t="s">
        <v>120</v>
      </c>
    </row>
    <row r="147" s="11" customFormat="1">
      <c r="B147" s="230"/>
      <c r="C147" s="231"/>
      <c r="D147" s="227" t="s">
        <v>131</v>
      </c>
      <c r="E147" s="232" t="s">
        <v>21</v>
      </c>
      <c r="F147" s="233" t="s">
        <v>229</v>
      </c>
      <c r="G147" s="231"/>
      <c r="H147" s="234">
        <v>87.799999999999997</v>
      </c>
      <c r="I147" s="235"/>
      <c r="J147" s="231"/>
      <c r="K147" s="231"/>
      <c r="L147" s="236"/>
      <c r="M147" s="237"/>
      <c r="N147" s="238"/>
      <c r="O147" s="238"/>
      <c r="P147" s="238"/>
      <c r="Q147" s="238"/>
      <c r="R147" s="238"/>
      <c r="S147" s="238"/>
      <c r="T147" s="239"/>
      <c r="AT147" s="240" t="s">
        <v>131</v>
      </c>
      <c r="AU147" s="240" t="s">
        <v>80</v>
      </c>
      <c r="AV147" s="11" t="s">
        <v>80</v>
      </c>
      <c r="AW147" s="11" t="s">
        <v>33</v>
      </c>
      <c r="AX147" s="11" t="s">
        <v>70</v>
      </c>
      <c r="AY147" s="240" t="s">
        <v>120</v>
      </c>
    </row>
    <row r="148" s="12" customFormat="1">
      <c r="B148" s="241"/>
      <c r="C148" s="242"/>
      <c r="D148" s="227" t="s">
        <v>131</v>
      </c>
      <c r="E148" s="243" t="s">
        <v>21</v>
      </c>
      <c r="F148" s="244" t="s">
        <v>146</v>
      </c>
      <c r="G148" s="242"/>
      <c r="H148" s="245">
        <v>519.79999999999995</v>
      </c>
      <c r="I148" s="246"/>
      <c r="J148" s="242"/>
      <c r="K148" s="242"/>
      <c r="L148" s="247"/>
      <c r="M148" s="248"/>
      <c r="N148" s="249"/>
      <c r="O148" s="249"/>
      <c r="P148" s="249"/>
      <c r="Q148" s="249"/>
      <c r="R148" s="249"/>
      <c r="S148" s="249"/>
      <c r="T148" s="250"/>
      <c r="AT148" s="251" t="s">
        <v>131</v>
      </c>
      <c r="AU148" s="251" t="s">
        <v>80</v>
      </c>
      <c r="AV148" s="12" t="s">
        <v>127</v>
      </c>
      <c r="AW148" s="12" t="s">
        <v>33</v>
      </c>
      <c r="AX148" s="12" t="s">
        <v>78</v>
      </c>
      <c r="AY148" s="251" t="s">
        <v>120</v>
      </c>
    </row>
    <row r="149" s="10" customFormat="1" ht="29.88" customHeight="1">
      <c r="B149" s="199"/>
      <c r="C149" s="200"/>
      <c r="D149" s="201" t="s">
        <v>69</v>
      </c>
      <c r="E149" s="213" t="s">
        <v>127</v>
      </c>
      <c r="F149" s="213" t="s">
        <v>230</v>
      </c>
      <c r="G149" s="200"/>
      <c r="H149" s="200"/>
      <c r="I149" s="203"/>
      <c r="J149" s="214">
        <f>BK149</f>
        <v>0</v>
      </c>
      <c r="K149" s="200"/>
      <c r="L149" s="205"/>
      <c r="M149" s="206"/>
      <c r="N149" s="207"/>
      <c r="O149" s="207"/>
      <c r="P149" s="208">
        <f>SUM(P150:P160)</f>
        <v>0</v>
      </c>
      <c r="Q149" s="207"/>
      <c r="R149" s="208">
        <f>SUM(R150:R160)</f>
        <v>132.75703279999999</v>
      </c>
      <c r="S149" s="207"/>
      <c r="T149" s="209">
        <f>SUM(T150:T160)</f>
        <v>0</v>
      </c>
      <c r="AR149" s="210" t="s">
        <v>78</v>
      </c>
      <c r="AT149" s="211" t="s">
        <v>69</v>
      </c>
      <c r="AU149" s="211" t="s">
        <v>78</v>
      </c>
      <c r="AY149" s="210" t="s">
        <v>120</v>
      </c>
      <c r="BK149" s="212">
        <f>SUM(BK150:BK160)</f>
        <v>0</v>
      </c>
    </row>
    <row r="150" s="1" customFormat="1" ht="16.5" customHeight="1">
      <c r="B150" s="44"/>
      <c r="C150" s="215" t="s">
        <v>231</v>
      </c>
      <c r="D150" s="215" t="s">
        <v>122</v>
      </c>
      <c r="E150" s="216" t="s">
        <v>232</v>
      </c>
      <c r="F150" s="217" t="s">
        <v>233</v>
      </c>
      <c r="G150" s="218" t="s">
        <v>125</v>
      </c>
      <c r="H150" s="219">
        <v>338</v>
      </c>
      <c r="I150" s="220"/>
      <c r="J150" s="221">
        <f>ROUND(I150*H150,2)</f>
        <v>0</v>
      </c>
      <c r="K150" s="217" t="s">
        <v>126</v>
      </c>
      <c r="L150" s="70"/>
      <c r="M150" s="222" t="s">
        <v>21</v>
      </c>
      <c r="N150" s="223" t="s">
        <v>41</v>
      </c>
      <c r="O150" s="45"/>
      <c r="P150" s="224">
        <f>O150*H150</f>
        <v>0</v>
      </c>
      <c r="Q150" s="224">
        <v>0.24290000000000001</v>
      </c>
      <c r="R150" s="224">
        <f>Q150*H150</f>
        <v>82.100200000000001</v>
      </c>
      <c r="S150" s="224">
        <v>0</v>
      </c>
      <c r="T150" s="225">
        <f>S150*H150</f>
        <v>0</v>
      </c>
      <c r="AR150" s="22" t="s">
        <v>127</v>
      </c>
      <c r="AT150" s="22" t="s">
        <v>122</v>
      </c>
      <c r="AU150" s="22" t="s">
        <v>80</v>
      </c>
      <c r="AY150" s="22" t="s">
        <v>120</v>
      </c>
      <c r="BE150" s="226">
        <f>IF(N150="základní",J150,0)</f>
        <v>0</v>
      </c>
      <c r="BF150" s="226">
        <f>IF(N150="snížená",J150,0)</f>
        <v>0</v>
      </c>
      <c r="BG150" s="226">
        <f>IF(N150="zákl. přenesená",J150,0)</f>
        <v>0</v>
      </c>
      <c r="BH150" s="226">
        <f>IF(N150="sníž. přenesená",J150,0)</f>
        <v>0</v>
      </c>
      <c r="BI150" s="226">
        <f>IF(N150="nulová",J150,0)</f>
        <v>0</v>
      </c>
      <c r="BJ150" s="22" t="s">
        <v>78</v>
      </c>
      <c r="BK150" s="226">
        <f>ROUND(I150*H150,2)</f>
        <v>0</v>
      </c>
      <c r="BL150" s="22" t="s">
        <v>127</v>
      </c>
      <c r="BM150" s="22" t="s">
        <v>234</v>
      </c>
    </row>
    <row r="151" s="1" customFormat="1">
      <c r="B151" s="44"/>
      <c r="C151" s="72"/>
      <c r="D151" s="227" t="s">
        <v>129</v>
      </c>
      <c r="E151" s="72"/>
      <c r="F151" s="228" t="s">
        <v>235</v>
      </c>
      <c r="G151" s="72"/>
      <c r="H151" s="72"/>
      <c r="I151" s="185"/>
      <c r="J151" s="72"/>
      <c r="K151" s="72"/>
      <c r="L151" s="70"/>
      <c r="M151" s="229"/>
      <c r="N151" s="45"/>
      <c r="O151" s="45"/>
      <c r="P151" s="45"/>
      <c r="Q151" s="45"/>
      <c r="R151" s="45"/>
      <c r="S151" s="45"/>
      <c r="T151" s="93"/>
      <c r="AT151" s="22" t="s">
        <v>129</v>
      </c>
      <c r="AU151" s="22" t="s">
        <v>80</v>
      </c>
    </row>
    <row r="152" s="11" customFormat="1">
      <c r="B152" s="230"/>
      <c r="C152" s="231"/>
      <c r="D152" s="227" t="s">
        <v>131</v>
      </c>
      <c r="E152" s="232" t="s">
        <v>21</v>
      </c>
      <c r="F152" s="233" t="s">
        <v>227</v>
      </c>
      <c r="G152" s="231"/>
      <c r="H152" s="234">
        <v>338</v>
      </c>
      <c r="I152" s="235"/>
      <c r="J152" s="231"/>
      <c r="K152" s="231"/>
      <c r="L152" s="236"/>
      <c r="M152" s="237"/>
      <c r="N152" s="238"/>
      <c r="O152" s="238"/>
      <c r="P152" s="238"/>
      <c r="Q152" s="238"/>
      <c r="R152" s="238"/>
      <c r="S152" s="238"/>
      <c r="T152" s="239"/>
      <c r="AT152" s="240" t="s">
        <v>131</v>
      </c>
      <c r="AU152" s="240" t="s">
        <v>80</v>
      </c>
      <c r="AV152" s="11" t="s">
        <v>80</v>
      </c>
      <c r="AW152" s="11" t="s">
        <v>33</v>
      </c>
      <c r="AX152" s="11" t="s">
        <v>70</v>
      </c>
      <c r="AY152" s="240" t="s">
        <v>120</v>
      </c>
    </row>
    <row r="153" s="12" customFormat="1">
      <c r="B153" s="241"/>
      <c r="C153" s="242"/>
      <c r="D153" s="227" t="s">
        <v>131</v>
      </c>
      <c r="E153" s="243" t="s">
        <v>21</v>
      </c>
      <c r="F153" s="244" t="s">
        <v>146</v>
      </c>
      <c r="G153" s="242"/>
      <c r="H153" s="245">
        <v>338</v>
      </c>
      <c r="I153" s="246"/>
      <c r="J153" s="242"/>
      <c r="K153" s="242"/>
      <c r="L153" s="247"/>
      <c r="M153" s="248"/>
      <c r="N153" s="249"/>
      <c r="O153" s="249"/>
      <c r="P153" s="249"/>
      <c r="Q153" s="249"/>
      <c r="R153" s="249"/>
      <c r="S153" s="249"/>
      <c r="T153" s="250"/>
      <c r="AT153" s="251" t="s">
        <v>131</v>
      </c>
      <c r="AU153" s="251" t="s">
        <v>80</v>
      </c>
      <c r="AV153" s="12" t="s">
        <v>127</v>
      </c>
      <c r="AW153" s="12" t="s">
        <v>33</v>
      </c>
      <c r="AX153" s="12" t="s">
        <v>78</v>
      </c>
      <c r="AY153" s="251" t="s">
        <v>120</v>
      </c>
    </row>
    <row r="154" s="1" customFormat="1" ht="16.5" customHeight="1">
      <c r="B154" s="44"/>
      <c r="C154" s="215" t="s">
        <v>236</v>
      </c>
      <c r="D154" s="215" t="s">
        <v>122</v>
      </c>
      <c r="E154" s="216" t="s">
        <v>237</v>
      </c>
      <c r="F154" s="217" t="s">
        <v>238</v>
      </c>
      <c r="G154" s="218" t="s">
        <v>125</v>
      </c>
      <c r="H154" s="219">
        <v>94</v>
      </c>
      <c r="I154" s="220"/>
      <c r="J154" s="221">
        <f>ROUND(I154*H154,2)</f>
        <v>0</v>
      </c>
      <c r="K154" s="217" t="s">
        <v>126</v>
      </c>
      <c r="L154" s="70"/>
      <c r="M154" s="222" t="s">
        <v>21</v>
      </c>
      <c r="N154" s="223" t="s">
        <v>41</v>
      </c>
      <c r="O154" s="45"/>
      <c r="P154" s="224">
        <f>O154*H154</f>
        <v>0</v>
      </c>
      <c r="Q154" s="224">
        <v>0.48580000000000001</v>
      </c>
      <c r="R154" s="224">
        <f>Q154*H154</f>
        <v>45.665199999999999</v>
      </c>
      <c r="S154" s="224">
        <v>0</v>
      </c>
      <c r="T154" s="225">
        <f>S154*H154</f>
        <v>0</v>
      </c>
      <c r="AR154" s="22" t="s">
        <v>127</v>
      </c>
      <c r="AT154" s="22" t="s">
        <v>122</v>
      </c>
      <c r="AU154" s="22" t="s">
        <v>80</v>
      </c>
      <c r="AY154" s="22" t="s">
        <v>120</v>
      </c>
      <c r="BE154" s="226">
        <f>IF(N154="základní",J154,0)</f>
        <v>0</v>
      </c>
      <c r="BF154" s="226">
        <f>IF(N154="snížená",J154,0)</f>
        <v>0</v>
      </c>
      <c r="BG154" s="226">
        <f>IF(N154="zákl. přenesená",J154,0)</f>
        <v>0</v>
      </c>
      <c r="BH154" s="226">
        <f>IF(N154="sníž. přenesená",J154,0)</f>
        <v>0</v>
      </c>
      <c r="BI154" s="226">
        <f>IF(N154="nulová",J154,0)</f>
        <v>0</v>
      </c>
      <c r="BJ154" s="22" t="s">
        <v>78</v>
      </c>
      <c r="BK154" s="226">
        <f>ROUND(I154*H154,2)</f>
        <v>0</v>
      </c>
      <c r="BL154" s="22" t="s">
        <v>127</v>
      </c>
      <c r="BM154" s="22" t="s">
        <v>239</v>
      </c>
    </row>
    <row r="155" s="1" customFormat="1">
      <c r="B155" s="44"/>
      <c r="C155" s="72"/>
      <c r="D155" s="227" t="s">
        <v>129</v>
      </c>
      <c r="E155" s="72"/>
      <c r="F155" s="228" t="s">
        <v>235</v>
      </c>
      <c r="G155" s="72"/>
      <c r="H155" s="72"/>
      <c r="I155" s="185"/>
      <c r="J155" s="72"/>
      <c r="K155" s="72"/>
      <c r="L155" s="70"/>
      <c r="M155" s="229"/>
      <c r="N155" s="45"/>
      <c r="O155" s="45"/>
      <c r="P155" s="45"/>
      <c r="Q155" s="45"/>
      <c r="R155" s="45"/>
      <c r="S155" s="45"/>
      <c r="T155" s="93"/>
      <c r="AT155" s="22" t="s">
        <v>129</v>
      </c>
      <c r="AU155" s="22" t="s">
        <v>80</v>
      </c>
    </row>
    <row r="156" s="11" customFormat="1">
      <c r="B156" s="230"/>
      <c r="C156" s="231"/>
      <c r="D156" s="227" t="s">
        <v>131</v>
      </c>
      <c r="E156" s="232" t="s">
        <v>21</v>
      </c>
      <c r="F156" s="233" t="s">
        <v>228</v>
      </c>
      <c r="G156" s="231"/>
      <c r="H156" s="234">
        <v>94</v>
      </c>
      <c r="I156" s="235"/>
      <c r="J156" s="231"/>
      <c r="K156" s="231"/>
      <c r="L156" s="236"/>
      <c r="M156" s="237"/>
      <c r="N156" s="238"/>
      <c r="O156" s="238"/>
      <c r="P156" s="238"/>
      <c r="Q156" s="238"/>
      <c r="R156" s="238"/>
      <c r="S156" s="238"/>
      <c r="T156" s="239"/>
      <c r="AT156" s="240" t="s">
        <v>131</v>
      </c>
      <c r="AU156" s="240" t="s">
        <v>80</v>
      </c>
      <c r="AV156" s="11" t="s">
        <v>80</v>
      </c>
      <c r="AW156" s="11" t="s">
        <v>33</v>
      </c>
      <c r="AX156" s="11" t="s">
        <v>70</v>
      </c>
      <c r="AY156" s="240" t="s">
        <v>120</v>
      </c>
    </row>
    <row r="157" s="12" customFormat="1">
      <c r="B157" s="241"/>
      <c r="C157" s="242"/>
      <c r="D157" s="227" t="s">
        <v>131</v>
      </c>
      <c r="E157" s="243" t="s">
        <v>21</v>
      </c>
      <c r="F157" s="244" t="s">
        <v>146</v>
      </c>
      <c r="G157" s="242"/>
      <c r="H157" s="245">
        <v>94</v>
      </c>
      <c r="I157" s="246"/>
      <c r="J157" s="242"/>
      <c r="K157" s="242"/>
      <c r="L157" s="247"/>
      <c r="M157" s="248"/>
      <c r="N157" s="249"/>
      <c r="O157" s="249"/>
      <c r="P157" s="249"/>
      <c r="Q157" s="249"/>
      <c r="R157" s="249"/>
      <c r="S157" s="249"/>
      <c r="T157" s="250"/>
      <c r="AT157" s="251" t="s">
        <v>131</v>
      </c>
      <c r="AU157" s="251" t="s">
        <v>80</v>
      </c>
      <c r="AV157" s="12" t="s">
        <v>127</v>
      </c>
      <c r="AW157" s="12" t="s">
        <v>33</v>
      </c>
      <c r="AX157" s="12" t="s">
        <v>78</v>
      </c>
      <c r="AY157" s="251" t="s">
        <v>120</v>
      </c>
    </row>
    <row r="158" s="1" customFormat="1" ht="25.5" customHeight="1">
      <c r="B158" s="44"/>
      <c r="C158" s="215" t="s">
        <v>240</v>
      </c>
      <c r="D158" s="215" t="s">
        <v>122</v>
      </c>
      <c r="E158" s="216" t="s">
        <v>241</v>
      </c>
      <c r="F158" s="217" t="s">
        <v>242</v>
      </c>
      <c r="G158" s="218" t="s">
        <v>140</v>
      </c>
      <c r="H158" s="219">
        <v>2.6400000000000001</v>
      </c>
      <c r="I158" s="220"/>
      <c r="J158" s="221">
        <f>ROUND(I158*H158,2)</f>
        <v>0</v>
      </c>
      <c r="K158" s="217" t="s">
        <v>126</v>
      </c>
      <c r="L158" s="70"/>
      <c r="M158" s="222" t="s">
        <v>21</v>
      </c>
      <c r="N158" s="223" t="s">
        <v>41</v>
      </c>
      <c r="O158" s="45"/>
      <c r="P158" s="224">
        <f>O158*H158</f>
        <v>0</v>
      </c>
      <c r="Q158" s="224">
        <v>1.8907700000000001</v>
      </c>
      <c r="R158" s="224">
        <f>Q158*H158</f>
        <v>4.9916328000000005</v>
      </c>
      <c r="S158" s="224">
        <v>0</v>
      </c>
      <c r="T158" s="225">
        <f>S158*H158</f>
        <v>0</v>
      </c>
      <c r="AR158" s="22" t="s">
        <v>127</v>
      </c>
      <c r="AT158" s="22" t="s">
        <v>122</v>
      </c>
      <c r="AU158" s="22" t="s">
        <v>80</v>
      </c>
      <c r="AY158" s="22" t="s">
        <v>120</v>
      </c>
      <c r="BE158" s="226">
        <f>IF(N158="základní",J158,0)</f>
        <v>0</v>
      </c>
      <c r="BF158" s="226">
        <f>IF(N158="snížená",J158,0)</f>
        <v>0</v>
      </c>
      <c r="BG158" s="226">
        <f>IF(N158="zákl. přenesená",J158,0)</f>
        <v>0</v>
      </c>
      <c r="BH158" s="226">
        <f>IF(N158="sníž. přenesená",J158,0)</f>
        <v>0</v>
      </c>
      <c r="BI158" s="226">
        <f>IF(N158="nulová",J158,0)</f>
        <v>0</v>
      </c>
      <c r="BJ158" s="22" t="s">
        <v>78</v>
      </c>
      <c r="BK158" s="226">
        <f>ROUND(I158*H158,2)</f>
        <v>0</v>
      </c>
      <c r="BL158" s="22" t="s">
        <v>127</v>
      </c>
      <c r="BM158" s="22" t="s">
        <v>243</v>
      </c>
    </row>
    <row r="159" s="1" customFormat="1">
      <c r="B159" s="44"/>
      <c r="C159" s="72"/>
      <c r="D159" s="227" t="s">
        <v>129</v>
      </c>
      <c r="E159" s="72"/>
      <c r="F159" s="228" t="s">
        <v>244</v>
      </c>
      <c r="G159" s="72"/>
      <c r="H159" s="72"/>
      <c r="I159" s="185"/>
      <c r="J159" s="72"/>
      <c r="K159" s="72"/>
      <c r="L159" s="70"/>
      <c r="M159" s="229"/>
      <c r="N159" s="45"/>
      <c r="O159" s="45"/>
      <c r="P159" s="45"/>
      <c r="Q159" s="45"/>
      <c r="R159" s="45"/>
      <c r="S159" s="45"/>
      <c r="T159" s="93"/>
      <c r="AT159" s="22" t="s">
        <v>129</v>
      </c>
      <c r="AU159" s="22" t="s">
        <v>80</v>
      </c>
    </row>
    <row r="160" s="11" customFormat="1">
      <c r="B160" s="230"/>
      <c r="C160" s="231"/>
      <c r="D160" s="227" t="s">
        <v>131</v>
      </c>
      <c r="E160" s="232" t="s">
        <v>21</v>
      </c>
      <c r="F160" s="233" t="s">
        <v>245</v>
      </c>
      <c r="G160" s="231"/>
      <c r="H160" s="234">
        <v>2.6400000000000001</v>
      </c>
      <c r="I160" s="235"/>
      <c r="J160" s="231"/>
      <c r="K160" s="231"/>
      <c r="L160" s="236"/>
      <c r="M160" s="237"/>
      <c r="N160" s="238"/>
      <c r="O160" s="238"/>
      <c r="P160" s="238"/>
      <c r="Q160" s="238"/>
      <c r="R160" s="238"/>
      <c r="S160" s="238"/>
      <c r="T160" s="239"/>
      <c r="AT160" s="240" t="s">
        <v>131</v>
      </c>
      <c r="AU160" s="240" t="s">
        <v>80</v>
      </c>
      <c r="AV160" s="11" t="s">
        <v>80</v>
      </c>
      <c r="AW160" s="11" t="s">
        <v>33</v>
      </c>
      <c r="AX160" s="11" t="s">
        <v>78</v>
      </c>
      <c r="AY160" s="240" t="s">
        <v>120</v>
      </c>
    </row>
    <row r="161" s="10" customFormat="1" ht="29.88" customHeight="1">
      <c r="B161" s="199"/>
      <c r="C161" s="200"/>
      <c r="D161" s="201" t="s">
        <v>69</v>
      </c>
      <c r="E161" s="213" t="s">
        <v>154</v>
      </c>
      <c r="F161" s="213" t="s">
        <v>246</v>
      </c>
      <c r="G161" s="200"/>
      <c r="H161" s="200"/>
      <c r="I161" s="203"/>
      <c r="J161" s="214">
        <f>BK161</f>
        <v>0</v>
      </c>
      <c r="K161" s="200"/>
      <c r="L161" s="205"/>
      <c r="M161" s="206"/>
      <c r="N161" s="207"/>
      <c r="O161" s="207"/>
      <c r="P161" s="208">
        <f>SUM(P162:P178)</f>
        <v>0</v>
      </c>
      <c r="Q161" s="207"/>
      <c r="R161" s="208">
        <f>SUM(R162:R178)</f>
        <v>194.08547199999998</v>
      </c>
      <c r="S161" s="207"/>
      <c r="T161" s="209">
        <f>SUM(T162:T178)</f>
        <v>0</v>
      </c>
      <c r="AR161" s="210" t="s">
        <v>78</v>
      </c>
      <c r="AT161" s="211" t="s">
        <v>69</v>
      </c>
      <c r="AU161" s="211" t="s">
        <v>78</v>
      </c>
      <c r="AY161" s="210" t="s">
        <v>120</v>
      </c>
      <c r="BK161" s="212">
        <f>SUM(BK162:BK178)</f>
        <v>0</v>
      </c>
    </row>
    <row r="162" s="1" customFormat="1" ht="25.5" customHeight="1">
      <c r="B162" s="44"/>
      <c r="C162" s="215" t="s">
        <v>9</v>
      </c>
      <c r="D162" s="215" t="s">
        <v>122</v>
      </c>
      <c r="E162" s="216" t="s">
        <v>247</v>
      </c>
      <c r="F162" s="217" t="s">
        <v>248</v>
      </c>
      <c r="G162" s="218" t="s">
        <v>125</v>
      </c>
      <c r="H162" s="219">
        <v>519.79999999999995</v>
      </c>
      <c r="I162" s="220"/>
      <c r="J162" s="221">
        <f>ROUND(I162*H162,2)</f>
        <v>0</v>
      </c>
      <c r="K162" s="217" t="s">
        <v>126</v>
      </c>
      <c r="L162" s="70"/>
      <c r="M162" s="222" t="s">
        <v>21</v>
      </c>
      <c r="N162" s="223" t="s">
        <v>41</v>
      </c>
      <c r="O162" s="45"/>
      <c r="P162" s="224">
        <f>O162*H162</f>
        <v>0</v>
      </c>
      <c r="Q162" s="224">
        <v>0.18906999999999999</v>
      </c>
      <c r="R162" s="224">
        <f>Q162*H162</f>
        <v>98.27858599999999</v>
      </c>
      <c r="S162" s="224">
        <v>0</v>
      </c>
      <c r="T162" s="225">
        <f>S162*H162</f>
        <v>0</v>
      </c>
      <c r="AR162" s="22" t="s">
        <v>127</v>
      </c>
      <c r="AT162" s="22" t="s">
        <v>122</v>
      </c>
      <c r="AU162" s="22" t="s">
        <v>80</v>
      </c>
      <c r="AY162" s="22" t="s">
        <v>120</v>
      </c>
      <c r="BE162" s="226">
        <f>IF(N162="základní",J162,0)</f>
        <v>0</v>
      </c>
      <c r="BF162" s="226">
        <f>IF(N162="snížená",J162,0)</f>
        <v>0</v>
      </c>
      <c r="BG162" s="226">
        <f>IF(N162="zákl. přenesená",J162,0)</f>
        <v>0</v>
      </c>
      <c r="BH162" s="226">
        <f>IF(N162="sníž. přenesená",J162,0)</f>
        <v>0</v>
      </c>
      <c r="BI162" s="226">
        <f>IF(N162="nulová",J162,0)</f>
        <v>0</v>
      </c>
      <c r="BJ162" s="22" t="s">
        <v>78</v>
      </c>
      <c r="BK162" s="226">
        <f>ROUND(I162*H162,2)</f>
        <v>0</v>
      </c>
      <c r="BL162" s="22" t="s">
        <v>127</v>
      </c>
      <c r="BM162" s="22" t="s">
        <v>249</v>
      </c>
    </row>
    <row r="163" s="11" customFormat="1">
      <c r="B163" s="230"/>
      <c r="C163" s="231"/>
      <c r="D163" s="227" t="s">
        <v>131</v>
      </c>
      <c r="E163" s="232" t="s">
        <v>21</v>
      </c>
      <c r="F163" s="233" t="s">
        <v>227</v>
      </c>
      <c r="G163" s="231"/>
      <c r="H163" s="234">
        <v>338</v>
      </c>
      <c r="I163" s="235"/>
      <c r="J163" s="231"/>
      <c r="K163" s="231"/>
      <c r="L163" s="236"/>
      <c r="M163" s="237"/>
      <c r="N163" s="238"/>
      <c r="O163" s="238"/>
      <c r="P163" s="238"/>
      <c r="Q163" s="238"/>
      <c r="R163" s="238"/>
      <c r="S163" s="238"/>
      <c r="T163" s="239"/>
      <c r="AT163" s="240" t="s">
        <v>131</v>
      </c>
      <c r="AU163" s="240" t="s">
        <v>80</v>
      </c>
      <c r="AV163" s="11" t="s">
        <v>80</v>
      </c>
      <c r="AW163" s="11" t="s">
        <v>33</v>
      </c>
      <c r="AX163" s="11" t="s">
        <v>70</v>
      </c>
      <c r="AY163" s="240" t="s">
        <v>120</v>
      </c>
    </row>
    <row r="164" s="11" customFormat="1">
      <c r="B164" s="230"/>
      <c r="C164" s="231"/>
      <c r="D164" s="227" t="s">
        <v>131</v>
      </c>
      <c r="E164" s="232" t="s">
        <v>21</v>
      </c>
      <c r="F164" s="233" t="s">
        <v>228</v>
      </c>
      <c r="G164" s="231"/>
      <c r="H164" s="234">
        <v>94</v>
      </c>
      <c r="I164" s="235"/>
      <c r="J164" s="231"/>
      <c r="K164" s="231"/>
      <c r="L164" s="236"/>
      <c r="M164" s="237"/>
      <c r="N164" s="238"/>
      <c r="O164" s="238"/>
      <c r="P164" s="238"/>
      <c r="Q164" s="238"/>
      <c r="R164" s="238"/>
      <c r="S164" s="238"/>
      <c r="T164" s="239"/>
      <c r="AT164" s="240" t="s">
        <v>131</v>
      </c>
      <c r="AU164" s="240" t="s">
        <v>80</v>
      </c>
      <c r="AV164" s="11" t="s">
        <v>80</v>
      </c>
      <c r="AW164" s="11" t="s">
        <v>33</v>
      </c>
      <c r="AX164" s="11" t="s">
        <v>70</v>
      </c>
      <c r="AY164" s="240" t="s">
        <v>120</v>
      </c>
    </row>
    <row r="165" s="11" customFormat="1">
      <c r="B165" s="230"/>
      <c r="C165" s="231"/>
      <c r="D165" s="227" t="s">
        <v>131</v>
      </c>
      <c r="E165" s="232" t="s">
        <v>21</v>
      </c>
      <c r="F165" s="233" t="s">
        <v>229</v>
      </c>
      <c r="G165" s="231"/>
      <c r="H165" s="234">
        <v>87.799999999999997</v>
      </c>
      <c r="I165" s="235"/>
      <c r="J165" s="231"/>
      <c r="K165" s="231"/>
      <c r="L165" s="236"/>
      <c r="M165" s="237"/>
      <c r="N165" s="238"/>
      <c r="O165" s="238"/>
      <c r="P165" s="238"/>
      <c r="Q165" s="238"/>
      <c r="R165" s="238"/>
      <c r="S165" s="238"/>
      <c r="T165" s="239"/>
      <c r="AT165" s="240" t="s">
        <v>131</v>
      </c>
      <c r="AU165" s="240" t="s">
        <v>80</v>
      </c>
      <c r="AV165" s="11" t="s">
        <v>80</v>
      </c>
      <c r="AW165" s="11" t="s">
        <v>33</v>
      </c>
      <c r="AX165" s="11" t="s">
        <v>70</v>
      </c>
      <c r="AY165" s="240" t="s">
        <v>120</v>
      </c>
    </row>
    <row r="166" s="12" customFormat="1">
      <c r="B166" s="241"/>
      <c r="C166" s="242"/>
      <c r="D166" s="227" t="s">
        <v>131</v>
      </c>
      <c r="E166" s="243" t="s">
        <v>21</v>
      </c>
      <c r="F166" s="244" t="s">
        <v>146</v>
      </c>
      <c r="G166" s="242"/>
      <c r="H166" s="245">
        <v>519.79999999999995</v>
      </c>
      <c r="I166" s="246"/>
      <c r="J166" s="242"/>
      <c r="K166" s="242"/>
      <c r="L166" s="247"/>
      <c r="M166" s="248"/>
      <c r="N166" s="249"/>
      <c r="O166" s="249"/>
      <c r="P166" s="249"/>
      <c r="Q166" s="249"/>
      <c r="R166" s="249"/>
      <c r="S166" s="249"/>
      <c r="T166" s="250"/>
      <c r="AT166" s="251" t="s">
        <v>131</v>
      </c>
      <c r="AU166" s="251" t="s">
        <v>80</v>
      </c>
      <c r="AV166" s="12" t="s">
        <v>127</v>
      </c>
      <c r="AW166" s="12" t="s">
        <v>33</v>
      </c>
      <c r="AX166" s="12" t="s">
        <v>78</v>
      </c>
      <c r="AY166" s="251" t="s">
        <v>120</v>
      </c>
    </row>
    <row r="167" s="1" customFormat="1" ht="25.5" customHeight="1">
      <c r="B167" s="44"/>
      <c r="C167" s="215" t="s">
        <v>250</v>
      </c>
      <c r="D167" s="215" t="s">
        <v>122</v>
      </c>
      <c r="E167" s="216" t="s">
        <v>251</v>
      </c>
      <c r="F167" s="217" t="s">
        <v>252</v>
      </c>
      <c r="G167" s="218" t="s">
        <v>125</v>
      </c>
      <c r="H167" s="219">
        <v>87.799999999999997</v>
      </c>
      <c r="I167" s="220"/>
      <c r="J167" s="221">
        <f>ROUND(I167*H167,2)</f>
        <v>0</v>
      </c>
      <c r="K167" s="217" t="s">
        <v>126</v>
      </c>
      <c r="L167" s="70"/>
      <c r="M167" s="222" t="s">
        <v>21</v>
      </c>
      <c r="N167" s="223" t="s">
        <v>41</v>
      </c>
      <c r="O167" s="45"/>
      <c r="P167" s="224">
        <f>O167*H167</f>
        <v>0</v>
      </c>
      <c r="Q167" s="224">
        <v>0.00031</v>
      </c>
      <c r="R167" s="224">
        <f>Q167*H167</f>
        <v>0.027217999999999999</v>
      </c>
      <c r="S167" s="224">
        <v>0</v>
      </c>
      <c r="T167" s="225">
        <f>S167*H167</f>
        <v>0</v>
      </c>
      <c r="AR167" s="22" t="s">
        <v>127</v>
      </c>
      <c r="AT167" s="22" t="s">
        <v>122</v>
      </c>
      <c r="AU167" s="22" t="s">
        <v>80</v>
      </c>
      <c r="AY167" s="22" t="s">
        <v>120</v>
      </c>
      <c r="BE167" s="226">
        <f>IF(N167="základní",J167,0)</f>
        <v>0</v>
      </c>
      <c r="BF167" s="226">
        <f>IF(N167="snížená",J167,0)</f>
        <v>0</v>
      </c>
      <c r="BG167" s="226">
        <f>IF(N167="zákl. přenesená",J167,0)</f>
        <v>0</v>
      </c>
      <c r="BH167" s="226">
        <f>IF(N167="sníž. přenesená",J167,0)</f>
        <v>0</v>
      </c>
      <c r="BI167" s="226">
        <f>IF(N167="nulová",J167,0)</f>
        <v>0</v>
      </c>
      <c r="BJ167" s="22" t="s">
        <v>78</v>
      </c>
      <c r="BK167" s="226">
        <f>ROUND(I167*H167,2)</f>
        <v>0</v>
      </c>
      <c r="BL167" s="22" t="s">
        <v>127</v>
      </c>
      <c r="BM167" s="22" t="s">
        <v>253</v>
      </c>
    </row>
    <row r="168" s="11" customFormat="1">
      <c r="B168" s="230"/>
      <c r="C168" s="231"/>
      <c r="D168" s="227" t="s">
        <v>131</v>
      </c>
      <c r="E168" s="232" t="s">
        <v>21</v>
      </c>
      <c r="F168" s="233" t="s">
        <v>229</v>
      </c>
      <c r="G168" s="231"/>
      <c r="H168" s="234">
        <v>87.799999999999997</v>
      </c>
      <c r="I168" s="235"/>
      <c r="J168" s="231"/>
      <c r="K168" s="231"/>
      <c r="L168" s="236"/>
      <c r="M168" s="237"/>
      <c r="N168" s="238"/>
      <c r="O168" s="238"/>
      <c r="P168" s="238"/>
      <c r="Q168" s="238"/>
      <c r="R168" s="238"/>
      <c r="S168" s="238"/>
      <c r="T168" s="239"/>
      <c r="AT168" s="240" t="s">
        <v>131</v>
      </c>
      <c r="AU168" s="240" t="s">
        <v>80</v>
      </c>
      <c r="AV168" s="11" t="s">
        <v>80</v>
      </c>
      <c r="AW168" s="11" t="s">
        <v>33</v>
      </c>
      <c r="AX168" s="11" t="s">
        <v>70</v>
      </c>
      <c r="AY168" s="240" t="s">
        <v>120</v>
      </c>
    </row>
    <row r="169" s="12" customFormat="1">
      <c r="B169" s="241"/>
      <c r="C169" s="242"/>
      <c r="D169" s="227" t="s">
        <v>131</v>
      </c>
      <c r="E169" s="243" t="s">
        <v>21</v>
      </c>
      <c r="F169" s="244" t="s">
        <v>146</v>
      </c>
      <c r="G169" s="242"/>
      <c r="H169" s="245">
        <v>87.799999999999997</v>
      </c>
      <c r="I169" s="246"/>
      <c r="J169" s="242"/>
      <c r="K169" s="242"/>
      <c r="L169" s="247"/>
      <c r="M169" s="248"/>
      <c r="N169" s="249"/>
      <c r="O169" s="249"/>
      <c r="P169" s="249"/>
      <c r="Q169" s="249"/>
      <c r="R169" s="249"/>
      <c r="S169" s="249"/>
      <c r="T169" s="250"/>
      <c r="AT169" s="251" t="s">
        <v>131</v>
      </c>
      <c r="AU169" s="251" t="s">
        <v>80</v>
      </c>
      <c r="AV169" s="12" t="s">
        <v>127</v>
      </c>
      <c r="AW169" s="12" t="s">
        <v>33</v>
      </c>
      <c r="AX169" s="12" t="s">
        <v>78</v>
      </c>
      <c r="AY169" s="251" t="s">
        <v>120</v>
      </c>
    </row>
    <row r="170" s="1" customFormat="1" ht="38.25" customHeight="1">
      <c r="B170" s="44"/>
      <c r="C170" s="215" t="s">
        <v>254</v>
      </c>
      <c r="D170" s="215" t="s">
        <v>122</v>
      </c>
      <c r="E170" s="216" t="s">
        <v>255</v>
      </c>
      <c r="F170" s="217" t="s">
        <v>256</v>
      </c>
      <c r="G170" s="218" t="s">
        <v>125</v>
      </c>
      <c r="H170" s="219">
        <v>87.799999999999997</v>
      </c>
      <c r="I170" s="220"/>
      <c r="J170" s="221">
        <f>ROUND(I170*H170,2)</f>
        <v>0</v>
      </c>
      <c r="K170" s="217" t="s">
        <v>126</v>
      </c>
      <c r="L170" s="70"/>
      <c r="M170" s="222" t="s">
        <v>21</v>
      </c>
      <c r="N170" s="223" t="s">
        <v>41</v>
      </c>
      <c r="O170" s="45"/>
      <c r="P170" s="224">
        <f>O170*H170</f>
        <v>0</v>
      </c>
      <c r="Q170" s="224">
        <v>0.12966</v>
      </c>
      <c r="R170" s="224">
        <f>Q170*H170</f>
        <v>11.384148</v>
      </c>
      <c r="S170" s="224">
        <v>0</v>
      </c>
      <c r="T170" s="225">
        <f>S170*H170</f>
        <v>0</v>
      </c>
      <c r="AR170" s="22" t="s">
        <v>127</v>
      </c>
      <c r="AT170" s="22" t="s">
        <v>122</v>
      </c>
      <c r="AU170" s="22" t="s">
        <v>80</v>
      </c>
      <c r="AY170" s="22" t="s">
        <v>120</v>
      </c>
      <c r="BE170" s="226">
        <f>IF(N170="základní",J170,0)</f>
        <v>0</v>
      </c>
      <c r="BF170" s="226">
        <f>IF(N170="snížená",J170,0)</f>
        <v>0</v>
      </c>
      <c r="BG170" s="226">
        <f>IF(N170="zákl. přenesená",J170,0)</f>
        <v>0</v>
      </c>
      <c r="BH170" s="226">
        <f>IF(N170="sníž. přenesená",J170,0)</f>
        <v>0</v>
      </c>
      <c r="BI170" s="226">
        <f>IF(N170="nulová",J170,0)</f>
        <v>0</v>
      </c>
      <c r="BJ170" s="22" t="s">
        <v>78</v>
      </c>
      <c r="BK170" s="226">
        <f>ROUND(I170*H170,2)</f>
        <v>0</v>
      </c>
      <c r="BL170" s="22" t="s">
        <v>127</v>
      </c>
      <c r="BM170" s="22" t="s">
        <v>257</v>
      </c>
    </row>
    <row r="171" s="1" customFormat="1">
      <c r="B171" s="44"/>
      <c r="C171" s="72"/>
      <c r="D171" s="227" t="s">
        <v>129</v>
      </c>
      <c r="E171" s="72"/>
      <c r="F171" s="228" t="s">
        <v>258</v>
      </c>
      <c r="G171" s="72"/>
      <c r="H171" s="72"/>
      <c r="I171" s="185"/>
      <c r="J171" s="72"/>
      <c r="K171" s="72"/>
      <c r="L171" s="70"/>
      <c r="M171" s="229"/>
      <c r="N171" s="45"/>
      <c r="O171" s="45"/>
      <c r="P171" s="45"/>
      <c r="Q171" s="45"/>
      <c r="R171" s="45"/>
      <c r="S171" s="45"/>
      <c r="T171" s="93"/>
      <c r="AT171" s="22" t="s">
        <v>129</v>
      </c>
      <c r="AU171" s="22" t="s">
        <v>80</v>
      </c>
    </row>
    <row r="172" s="11" customFormat="1">
      <c r="B172" s="230"/>
      <c r="C172" s="231"/>
      <c r="D172" s="227" t="s">
        <v>131</v>
      </c>
      <c r="E172" s="232" t="s">
        <v>21</v>
      </c>
      <c r="F172" s="233" t="s">
        <v>229</v>
      </c>
      <c r="G172" s="231"/>
      <c r="H172" s="234">
        <v>87.799999999999997</v>
      </c>
      <c r="I172" s="235"/>
      <c r="J172" s="231"/>
      <c r="K172" s="231"/>
      <c r="L172" s="236"/>
      <c r="M172" s="237"/>
      <c r="N172" s="238"/>
      <c r="O172" s="238"/>
      <c r="P172" s="238"/>
      <c r="Q172" s="238"/>
      <c r="R172" s="238"/>
      <c r="S172" s="238"/>
      <c r="T172" s="239"/>
      <c r="AT172" s="240" t="s">
        <v>131</v>
      </c>
      <c r="AU172" s="240" t="s">
        <v>80</v>
      </c>
      <c r="AV172" s="11" t="s">
        <v>80</v>
      </c>
      <c r="AW172" s="11" t="s">
        <v>33</v>
      </c>
      <c r="AX172" s="11" t="s">
        <v>70</v>
      </c>
      <c r="AY172" s="240" t="s">
        <v>120</v>
      </c>
    </row>
    <row r="173" s="12" customFormat="1">
      <c r="B173" s="241"/>
      <c r="C173" s="242"/>
      <c r="D173" s="227" t="s">
        <v>131</v>
      </c>
      <c r="E173" s="243" t="s">
        <v>21</v>
      </c>
      <c r="F173" s="244" t="s">
        <v>146</v>
      </c>
      <c r="G173" s="242"/>
      <c r="H173" s="245">
        <v>87.799999999999997</v>
      </c>
      <c r="I173" s="246"/>
      <c r="J173" s="242"/>
      <c r="K173" s="242"/>
      <c r="L173" s="247"/>
      <c r="M173" s="248"/>
      <c r="N173" s="249"/>
      <c r="O173" s="249"/>
      <c r="P173" s="249"/>
      <c r="Q173" s="249"/>
      <c r="R173" s="249"/>
      <c r="S173" s="249"/>
      <c r="T173" s="250"/>
      <c r="AT173" s="251" t="s">
        <v>131</v>
      </c>
      <c r="AU173" s="251" t="s">
        <v>80</v>
      </c>
      <c r="AV173" s="12" t="s">
        <v>127</v>
      </c>
      <c r="AW173" s="12" t="s">
        <v>33</v>
      </c>
      <c r="AX173" s="12" t="s">
        <v>78</v>
      </c>
      <c r="AY173" s="251" t="s">
        <v>120</v>
      </c>
    </row>
    <row r="174" s="1" customFormat="1" ht="38.25" customHeight="1">
      <c r="B174" s="44"/>
      <c r="C174" s="215" t="s">
        <v>259</v>
      </c>
      <c r="D174" s="215" t="s">
        <v>122</v>
      </c>
      <c r="E174" s="216" t="s">
        <v>260</v>
      </c>
      <c r="F174" s="217" t="s">
        <v>261</v>
      </c>
      <c r="G174" s="218" t="s">
        <v>125</v>
      </c>
      <c r="H174" s="219">
        <v>432</v>
      </c>
      <c r="I174" s="220"/>
      <c r="J174" s="221">
        <f>ROUND(I174*H174,2)</f>
        <v>0</v>
      </c>
      <c r="K174" s="217" t="s">
        <v>126</v>
      </c>
      <c r="L174" s="70"/>
      <c r="M174" s="222" t="s">
        <v>21</v>
      </c>
      <c r="N174" s="223" t="s">
        <v>41</v>
      </c>
      <c r="O174" s="45"/>
      <c r="P174" s="224">
        <f>O174*H174</f>
        <v>0</v>
      </c>
      <c r="Q174" s="224">
        <v>0.19536000000000001</v>
      </c>
      <c r="R174" s="224">
        <f>Q174*H174</f>
        <v>84.395520000000005</v>
      </c>
      <c r="S174" s="224">
        <v>0</v>
      </c>
      <c r="T174" s="225">
        <f>S174*H174</f>
        <v>0</v>
      </c>
      <c r="AR174" s="22" t="s">
        <v>127</v>
      </c>
      <c r="AT174" s="22" t="s">
        <v>122</v>
      </c>
      <c r="AU174" s="22" t="s">
        <v>80</v>
      </c>
      <c r="AY174" s="22" t="s">
        <v>120</v>
      </c>
      <c r="BE174" s="226">
        <f>IF(N174="základní",J174,0)</f>
        <v>0</v>
      </c>
      <c r="BF174" s="226">
        <f>IF(N174="snížená",J174,0)</f>
        <v>0</v>
      </c>
      <c r="BG174" s="226">
        <f>IF(N174="zákl. přenesená",J174,0)</f>
        <v>0</v>
      </c>
      <c r="BH174" s="226">
        <f>IF(N174="sníž. přenesená",J174,0)</f>
        <v>0</v>
      </c>
      <c r="BI174" s="226">
        <f>IF(N174="nulová",J174,0)</f>
        <v>0</v>
      </c>
      <c r="BJ174" s="22" t="s">
        <v>78</v>
      </c>
      <c r="BK174" s="226">
        <f>ROUND(I174*H174,2)</f>
        <v>0</v>
      </c>
      <c r="BL174" s="22" t="s">
        <v>127</v>
      </c>
      <c r="BM174" s="22" t="s">
        <v>262</v>
      </c>
    </row>
    <row r="175" s="1" customFormat="1">
      <c r="B175" s="44"/>
      <c r="C175" s="72"/>
      <c r="D175" s="227" t="s">
        <v>129</v>
      </c>
      <c r="E175" s="72"/>
      <c r="F175" s="228" t="s">
        <v>263</v>
      </c>
      <c r="G175" s="72"/>
      <c r="H175" s="72"/>
      <c r="I175" s="185"/>
      <c r="J175" s="72"/>
      <c r="K175" s="72"/>
      <c r="L175" s="70"/>
      <c r="M175" s="229"/>
      <c r="N175" s="45"/>
      <c r="O175" s="45"/>
      <c r="P175" s="45"/>
      <c r="Q175" s="45"/>
      <c r="R175" s="45"/>
      <c r="S175" s="45"/>
      <c r="T175" s="93"/>
      <c r="AT175" s="22" t="s">
        <v>129</v>
      </c>
      <c r="AU175" s="22" t="s">
        <v>80</v>
      </c>
    </row>
    <row r="176" s="11" customFormat="1">
      <c r="B176" s="230"/>
      <c r="C176" s="231"/>
      <c r="D176" s="227" t="s">
        <v>131</v>
      </c>
      <c r="E176" s="232" t="s">
        <v>21</v>
      </c>
      <c r="F176" s="233" t="s">
        <v>227</v>
      </c>
      <c r="G176" s="231"/>
      <c r="H176" s="234">
        <v>338</v>
      </c>
      <c r="I176" s="235"/>
      <c r="J176" s="231"/>
      <c r="K176" s="231"/>
      <c r="L176" s="236"/>
      <c r="M176" s="237"/>
      <c r="N176" s="238"/>
      <c r="O176" s="238"/>
      <c r="P176" s="238"/>
      <c r="Q176" s="238"/>
      <c r="R176" s="238"/>
      <c r="S176" s="238"/>
      <c r="T176" s="239"/>
      <c r="AT176" s="240" t="s">
        <v>131</v>
      </c>
      <c r="AU176" s="240" t="s">
        <v>80</v>
      </c>
      <c r="AV176" s="11" t="s">
        <v>80</v>
      </c>
      <c r="AW176" s="11" t="s">
        <v>33</v>
      </c>
      <c r="AX176" s="11" t="s">
        <v>70</v>
      </c>
      <c r="AY176" s="240" t="s">
        <v>120</v>
      </c>
    </row>
    <row r="177" s="11" customFormat="1">
      <c r="B177" s="230"/>
      <c r="C177" s="231"/>
      <c r="D177" s="227" t="s">
        <v>131</v>
      </c>
      <c r="E177" s="232" t="s">
        <v>21</v>
      </c>
      <c r="F177" s="233" t="s">
        <v>228</v>
      </c>
      <c r="G177" s="231"/>
      <c r="H177" s="234">
        <v>94</v>
      </c>
      <c r="I177" s="235"/>
      <c r="J177" s="231"/>
      <c r="K177" s="231"/>
      <c r="L177" s="236"/>
      <c r="M177" s="237"/>
      <c r="N177" s="238"/>
      <c r="O177" s="238"/>
      <c r="P177" s="238"/>
      <c r="Q177" s="238"/>
      <c r="R177" s="238"/>
      <c r="S177" s="238"/>
      <c r="T177" s="239"/>
      <c r="AT177" s="240" t="s">
        <v>131</v>
      </c>
      <c r="AU177" s="240" t="s">
        <v>80</v>
      </c>
      <c r="AV177" s="11" t="s">
        <v>80</v>
      </c>
      <c r="AW177" s="11" t="s">
        <v>33</v>
      </c>
      <c r="AX177" s="11" t="s">
        <v>70</v>
      </c>
      <c r="AY177" s="240" t="s">
        <v>120</v>
      </c>
    </row>
    <row r="178" s="12" customFormat="1">
      <c r="B178" s="241"/>
      <c r="C178" s="242"/>
      <c r="D178" s="227" t="s">
        <v>131</v>
      </c>
      <c r="E178" s="243" t="s">
        <v>21</v>
      </c>
      <c r="F178" s="244" t="s">
        <v>146</v>
      </c>
      <c r="G178" s="242"/>
      <c r="H178" s="245">
        <v>432</v>
      </c>
      <c r="I178" s="246"/>
      <c r="J178" s="242"/>
      <c r="K178" s="242"/>
      <c r="L178" s="247"/>
      <c r="M178" s="248"/>
      <c r="N178" s="249"/>
      <c r="O178" s="249"/>
      <c r="P178" s="249"/>
      <c r="Q178" s="249"/>
      <c r="R178" s="249"/>
      <c r="S178" s="249"/>
      <c r="T178" s="250"/>
      <c r="AT178" s="251" t="s">
        <v>131</v>
      </c>
      <c r="AU178" s="251" t="s">
        <v>80</v>
      </c>
      <c r="AV178" s="12" t="s">
        <v>127</v>
      </c>
      <c r="AW178" s="12" t="s">
        <v>33</v>
      </c>
      <c r="AX178" s="12" t="s">
        <v>78</v>
      </c>
      <c r="AY178" s="251" t="s">
        <v>120</v>
      </c>
    </row>
    <row r="179" s="10" customFormat="1" ht="29.88" customHeight="1">
      <c r="B179" s="199"/>
      <c r="C179" s="200"/>
      <c r="D179" s="201" t="s">
        <v>69</v>
      </c>
      <c r="E179" s="213" t="s">
        <v>170</v>
      </c>
      <c r="F179" s="213" t="s">
        <v>264</v>
      </c>
      <c r="G179" s="200"/>
      <c r="H179" s="200"/>
      <c r="I179" s="203"/>
      <c r="J179" s="214">
        <f>BK179</f>
        <v>0</v>
      </c>
      <c r="K179" s="200"/>
      <c r="L179" s="205"/>
      <c r="M179" s="206"/>
      <c r="N179" s="207"/>
      <c r="O179" s="207"/>
      <c r="P179" s="208">
        <f>SUM(P180:P199)</f>
        <v>0</v>
      </c>
      <c r="Q179" s="207"/>
      <c r="R179" s="208">
        <f>SUM(R180:R199)</f>
        <v>7.1245600000000007</v>
      </c>
      <c r="S179" s="207"/>
      <c r="T179" s="209">
        <f>SUM(T180:T199)</f>
        <v>0</v>
      </c>
      <c r="AR179" s="210" t="s">
        <v>78</v>
      </c>
      <c r="AT179" s="211" t="s">
        <v>69</v>
      </c>
      <c r="AU179" s="211" t="s">
        <v>78</v>
      </c>
      <c r="AY179" s="210" t="s">
        <v>120</v>
      </c>
      <c r="BK179" s="212">
        <f>SUM(BK180:BK199)</f>
        <v>0</v>
      </c>
    </row>
    <row r="180" s="1" customFormat="1" ht="25.5" customHeight="1">
      <c r="B180" s="44"/>
      <c r="C180" s="215" t="s">
        <v>265</v>
      </c>
      <c r="D180" s="215" t="s">
        <v>122</v>
      </c>
      <c r="E180" s="216" t="s">
        <v>266</v>
      </c>
      <c r="F180" s="217" t="s">
        <v>267</v>
      </c>
      <c r="G180" s="218" t="s">
        <v>268</v>
      </c>
      <c r="H180" s="219">
        <v>24</v>
      </c>
      <c r="I180" s="220"/>
      <c r="J180" s="221">
        <f>ROUND(I180*H180,2)</f>
        <v>0</v>
      </c>
      <c r="K180" s="217" t="s">
        <v>126</v>
      </c>
      <c r="L180" s="70"/>
      <c r="M180" s="222" t="s">
        <v>21</v>
      </c>
      <c r="N180" s="223" t="s">
        <v>41</v>
      </c>
      <c r="O180" s="45"/>
      <c r="P180" s="224">
        <f>O180*H180</f>
        <v>0</v>
      </c>
      <c r="Q180" s="224">
        <v>1.0000000000000001E-05</v>
      </c>
      <c r="R180" s="224">
        <f>Q180*H180</f>
        <v>0.00024000000000000003</v>
      </c>
      <c r="S180" s="224">
        <v>0</v>
      </c>
      <c r="T180" s="225">
        <f>S180*H180</f>
        <v>0</v>
      </c>
      <c r="AR180" s="22" t="s">
        <v>127</v>
      </c>
      <c r="AT180" s="22" t="s">
        <v>122</v>
      </c>
      <c r="AU180" s="22" t="s">
        <v>80</v>
      </c>
      <c r="AY180" s="22" t="s">
        <v>120</v>
      </c>
      <c r="BE180" s="226">
        <f>IF(N180="základní",J180,0)</f>
        <v>0</v>
      </c>
      <c r="BF180" s="226">
        <f>IF(N180="snížená",J180,0)</f>
        <v>0</v>
      </c>
      <c r="BG180" s="226">
        <f>IF(N180="zákl. přenesená",J180,0)</f>
        <v>0</v>
      </c>
      <c r="BH180" s="226">
        <f>IF(N180="sníž. přenesená",J180,0)</f>
        <v>0</v>
      </c>
      <c r="BI180" s="226">
        <f>IF(N180="nulová",J180,0)</f>
        <v>0</v>
      </c>
      <c r="BJ180" s="22" t="s">
        <v>78</v>
      </c>
      <c r="BK180" s="226">
        <f>ROUND(I180*H180,2)</f>
        <v>0</v>
      </c>
      <c r="BL180" s="22" t="s">
        <v>127</v>
      </c>
      <c r="BM180" s="22" t="s">
        <v>269</v>
      </c>
    </row>
    <row r="181" s="1" customFormat="1">
      <c r="B181" s="44"/>
      <c r="C181" s="72"/>
      <c r="D181" s="227" t="s">
        <v>129</v>
      </c>
      <c r="E181" s="72"/>
      <c r="F181" s="228" t="s">
        <v>270</v>
      </c>
      <c r="G181" s="72"/>
      <c r="H181" s="72"/>
      <c r="I181" s="185"/>
      <c r="J181" s="72"/>
      <c r="K181" s="72"/>
      <c r="L181" s="70"/>
      <c r="M181" s="229"/>
      <c r="N181" s="45"/>
      <c r="O181" s="45"/>
      <c r="P181" s="45"/>
      <c r="Q181" s="45"/>
      <c r="R181" s="45"/>
      <c r="S181" s="45"/>
      <c r="T181" s="93"/>
      <c r="AT181" s="22" t="s">
        <v>129</v>
      </c>
      <c r="AU181" s="22" t="s">
        <v>80</v>
      </c>
    </row>
    <row r="182" s="11" customFormat="1">
      <c r="B182" s="230"/>
      <c r="C182" s="231"/>
      <c r="D182" s="227" t="s">
        <v>131</v>
      </c>
      <c r="E182" s="232" t="s">
        <v>21</v>
      </c>
      <c r="F182" s="233" t="s">
        <v>259</v>
      </c>
      <c r="G182" s="231"/>
      <c r="H182" s="234">
        <v>24</v>
      </c>
      <c r="I182" s="235"/>
      <c r="J182" s="231"/>
      <c r="K182" s="231"/>
      <c r="L182" s="236"/>
      <c r="M182" s="237"/>
      <c r="N182" s="238"/>
      <c r="O182" s="238"/>
      <c r="P182" s="238"/>
      <c r="Q182" s="238"/>
      <c r="R182" s="238"/>
      <c r="S182" s="238"/>
      <c r="T182" s="239"/>
      <c r="AT182" s="240" t="s">
        <v>131</v>
      </c>
      <c r="AU182" s="240" t="s">
        <v>80</v>
      </c>
      <c r="AV182" s="11" t="s">
        <v>80</v>
      </c>
      <c r="AW182" s="11" t="s">
        <v>33</v>
      </c>
      <c r="AX182" s="11" t="s">
        <v>78</v>
      </c>
      <c r="AY182" s="240" t="s">
        <v>120</v>
      </c>
    </row>
    <row r="183" s="1" customFormat="1" ht="16.5" customHeight="1">
      <c r="B183" s="44"/>
      <c r="C183" s="252" t="s">
        <v>271</v>
      </c>
      <c r="D183" s="252" t="s">
        <v>207</v>
      </c>
      <c r="E183" s="253" t="s">
        <v>272</v>
      </c>
      <c r="F183" s="254" t="s">
        <v>273</v>
      </c>
      <c r="G183" s="255" t="s">
        <v>274</v>
      </c>
      <c r="H183" s="256">
        <v>24</v>
      </c>
      <c r="I183" s="257"/>
      <c r="J183" s="258">
        <f>ROUND(I183*H183,2)</f>
        <v>0</v>
      </c>
      <c r="K183" s="254" t="s">
        <v>126</v>
      </c>
      <c r="L183" s="259"/>
      <c r="M183" s="260" t="s">
        <v>21</v>
      </c>
      <c r="N183" s="261" t="s">
        <v>41</v>
      </c>
      <c r="O183" s="45"/>
      <c r="P183" s="224">
        <f>O183*H183</f>
        <v>0</v>
      </c>
      <c r="Q183" s="224">
        <v>0.0026700000000000001</v>
      </c>
      <c r="R183" s="224">
        <f>Q183*H183</f>
        <v>0.064079999999999998</v>
      </c>
      <c r="S183" s="224">
        <v>0</v>
      </c>
      <c r="T183" s="225">
        <f>S183*H183</f>
        <v>0</v>
      </c>
      <c r="AR183" s="22" t="s">
        <v>170</v>
      </c>
      <c r="AT183" s="22" t="s">
        <v>207</v>
      </c>
      <c r="AU183" s="22" t="s">
        <v>80</v>
      </c>
      <c r="AY183" s="22" t="s">
        <v>120</v>
      </c>
      <c r="BE183" s="226">
        <f>IF(N183="základní",J183,0)</f>
        <v>0</v>
      </c>
      <c r="BF183" s="226">
        <f>IF(N183="snížená",J183,0)</f>
        <v>0</v>
      </c>
      <c r="BG183" s="226">
        <f>IF(N183="zákl. přenesená",J183,0)</f>
        <v>0</v>
      </c>
      <c r="BH183" s="226">
        <f>IF(N183="sníž. přenesená",J183,0)</f>
        <v>0</v>
      </c>
      <c r="BI183" s="226">
        <f>IF(N183="nulová",J183,0)</f>
        <v>0</v>
      </c>
      <c r="BJ183" s="22" t="s">
        <v>78</v>
      </c>
      <c r="BK183" s="226">
        <f>ROUND(I183*H183,2)</f>
        <v>0</v>
      </c>
      <c r="BL183" s="22" t="s">
        <v>127</v>
      </c>
      <c r="BM183" s="22" t="s">
        <v>275</v>
      </c>
    </row>
    <row r="184" s="1" customFormat="1" ht="25.5" customHeight="1">
      <c r="B184" s="44"/>
      <c r="C184" s="215" t="s">
        <v>276</v>
      </c>
      <c r="D184" s="215" t="s">
        <v>122</v>
      </c>
      <c r="E184" s="216" t="s">
        <v>277</v>
      </c>
      <c r="F184" s="217" t="s">
        <v>278</v>
      </c>
      <c r="G184" s="218" t="s">
        <v>274</v>
      </c>
      <c r="H184" s="219">
        <v>16</v>
      </c>
      <c r="I184" s="220"/>
      <c r="J184" s="221">
        <f>ROUND(I184*H184,2)</f>
        <v>0</v>
      </c>
      <c r="K184" s="217" t="s">
        <v>126</v>
      </c>
      <c r="L184" s="70"/>
      <c r="M184" s="222" t="s">
        <v>21</v>
      </c>
      <c r="N184" s="223" t="s">
        <v>41</v>
      </c>
      <c r="O184" s="45"/>
      <c r="P184" s="224">
        <f>O184*H184</f>
        <v>0</v>
      </c>
      <c r="Q184" s="224">
        <v>0</v>
      </c>
      <c r="R184" s="224">
        <f>Q184*H184</f>
        <v>0</v>
      </c>
      <c r="S184" s="224">
        <v>0</v>
      </c>
      <c r="T184" s="225">
        <f>S184*H184</f>
        <v>0</v>
      </c>
      <c r="AR184" s="22" t="s">
        <v>127</v>
      </c>
      <c r="AT184" s="22" t="s">
        <v>122</v>
      </c>
      <c r="AU184" s="22" t="s">
        <v>80</v>
      </c>
      <c r="AY184" s="22" t="s">
        <v>120</v>
      </c>
      <c r="BE184" s="226">
        <f>IF(N184="základní",J184,0)</f>
        <v>0</v>
      </c>
      <c r="BF184" s="226">
        <f>IF(N184="snížená",J184,0)</f>
        <v>0</v>
      </c>
      <c r="BG184" s="226">
        <f>IF(N184="zákl. přenesená",J184,0)</f>
        <v>0</v>
      </c>
      <c r="BH184" s="226">
        <f>IF(N184="sníž. přenesená",J184,0)</f>
        <v>0</v>
      </c>
      <c r="BI184" s="226">
        <f>IF(N184="nulová",J184,0)</f>
        <v>0</v>
      </c>
      <c r="BJ184" s="22" t="s">
        <v>78</v>
      </c>
      <c r="BK184" s="226">
        <f>ROUND(I184*H184,2)</f>
        <v>0</v>
      </c>
      <c r="BL184" s="22" t="s">
        <v>127</v>
      </c>
      <c r="BM184" s="22" t="s">
        <v>279</v>
      </c>
    </row>
    <row r="185" s="1" customFormat="1">
      <c r="B185" s="44"/>
      <c r="C185" s="72"/>
      <c r="D185" s="227" t="s">
        <v>129</v>
      </c>
      <c r="E185" s="72"/>
      <c r="F185" s="228" t="s">
        <v>280</v>
      </c>
      <c r="G185" s="72"/>
      <c r="H185" s="72"/>
      <c r="I185" s="185"/>
      <c r="J185" s="72"/>
      <c r="K185" s="72"/>
      <c r="L185" s="70"/>
      <c r="M185" s="229"/>
      <c r="N185" s="45"/>
      <c r="O185" s="45"/>
      <c r="P185" s="45"/>
      <c r="Q185" s="45"/>
      <c r="R185" s="45"/>
      <c r="S185" s="45"/>
      <c r="T185" s="93"/>
      <c r="AT185" s="22" t="s">
        <v>129</v>
      </c>
      <c r="AU185" s="22" t="s">
        <v>80</v>
      </c>
    </row>
    <row r="186" s="1" customFormat="1" ht="16.5" customHeight="1">
      <c r="B186" s="44"/>
      <c r="C186" s="252" t="s">
        <v>281</v>
      </c>
      <c r="D186" s="252" t="s">
        <v>207</v>
      </c>
      <c r="E186" s="253" t="s">
        <v>282</v>
      </c>
      <c r="F186" s="254" t="s">
        <v>283</v>
      </c>
      <c r="G186" s="255" t="s">
        <v>274</v>
      </c>
      <c r="H186" s="256">
        <v>8</v>
      </c>
      <c r="I186" s="257"/>
      <c r="J186" s="258">
        <f>ROUND(I186*H186,2)</f>
        <v>0</v>
      </c>
      <c r="K186" s="254" t="s">
        <v>126</v>
      </c>
      <c r="L186" s="259"/>
      <c r="M186" s="260" t="s">
        <v>21</v>
      </c>
      <c r="N186" s="261" t="s">
        <v>41</v>
      </c>
      <c r="O186" s="45"/>
      <c r="P186" s="224">
        <f>O186*H186</f>
        <v>0</v>
      </c>
      <c r="Q186" s="224">
        <v>0.00064000000000000005</v>
      </c>
      <c r="R186" s="224">
        <f>Q186*H186</f>
        <v>0.0051200000000000004</v>
      </c>
      <c r="S186" s="224">
        <v>0</v>
      </c>
      <c r="T186" s="225">
        <f>S186*H186</f>
        <v>0</v>
      </c>
      <c r="AR186" s="22" t="s">
        <v>170</v>
      </c>
      <c r="AT186" s="22" t="s">
        <v>207</v>
      </c>
      <c r="AU186" s="22" t="s">
        <v>80</v>
      </c>
      <c r="AY186" s="22" t="s">
        <v>120</v>
      </c>
      <c r="BE186" s="226">
        <f>IF(N186="základní",J186,0)</f>
        <v>0</v>
      </c>
      <c r="BF186" s="226">
        <f>IF(N186="snížená",J186,0)</f>
        <v>0</v>
      </c>
      <c r="BG186" s="226">
        <f>IF(N186="zákl. přenesená",J186,0)</f>
        <v>0</v>
      </c>
      <c r="BH186" s="226">
        <f>IF(N186="sníž. přenesená",J186,0)</f>
        <v>0</v>
      </c>
      <c r="BI186" s="226">
        <f>IF(N186="nulová",J186,0)</f>
        <v>0</v>
      </c>
      <c r="BJ186" s="22" t="s">
        <v>78</v>
      </c>
      <c r="BK186" s="226">
        <f>ROUND(I186*H186,2)</f>
        <v>0</v>
      </c>
      <c r="BL186" s="22" t="s">
        <v>127</v>
      </c>
      <c r="BM186" s="22" t="s">
        <v>284</v>
      </c>
    </row>
    <row r="187" s="1" customFormat="1" ht="16.5" customHeight="1">
      <c r="B187" s="44"/>
      <c r="C187" s="252" t="s">
        <v>285</v>
      </c>
      <c r="D187" s="252" t="s">
        <v>207</v>
      </c>
      <c r="E187" s="253" t="s">
        <v>286</v>
      </c>
      <c r="F187" s="254" t="s">
        <v>287</v>
      </c>
      <c r="G187" s="255" t="s">
        <v>274</v>
      </c>
      <c r="H187" s="256">
        <v>8</v>
      </c>
      <c r="I187" s="257"/>
      <c r="J187" s="258">
        <f>ROUND(I187*H187,2)</f>
        <v>0</v>
      </c>
      <c r="K187" s="254" t="s">
        <v>126</v>
      </c>
      <c r="L187" s="259"/>
      <c r="M187" s="260" t="s">
        <v>21</v>
      </c>
      <c r="N187" s="261" t="s">
        <v>41</v>
      </c>
      <c r="O187" s="45"/>
      <c r="P187" s="224">
        <f>O187*H187</f>
        <v>0</v>
      </c>
      <c r="Q187" s="224">
        <v>0.00064999999999999997</v>
      </c>
      <c r="R187" s="224">
        <f>Q187*H187</f>
        <v>0.0051999999999999998</v>
      </c>
      <c r="S187" s="224">
        <v>0</v>
      </c>
      <c r="T187" s="225">
        <f>S187*H187</f>
        <v>0</v>
      </c>
      <c r="AR187" s="22" t="s">
        <v>170</v>
      </c>
      <c r="AT187" s="22" t="s">
        <v>207</v>
      </c>
      <c r="AU187" s="22" t="s">
        <v>80</v>
      </c>
      <c r="AY187" s="22" t="s">
        <v>120</v>
      </c>
      <c r="BE187" s="226">
        <f>IF(N187="základní",J187,0)</f>
        <v>0</v>
      </c>
      <c r="BF187" s="226">
        <f>IF(N187="snížená",J187,0)</f>
        <v>0</v>
      </c>
      <c r="BG187" s="226">
        <f>IF(N187="zákl. přenesená",J187,0)</f>
        <v>0</v>
      </c>
      <c r="BH187" s="226">
        <f>IF(N187="sníž. přenesená",J187,0)</f>
        <v>0</v>
      </c>
      <c r="BI187" s="226">
        <f>IF(N187="nulová",J187,0)</f>
        <v>0</v>
      </c>
      <c r="BJ187" s="22" t="s">
        <v>78</v>
      </c>
      <c r="BK187" s="226">
        <f>ROUND(I187*H187,2)</f>
        <v>0</v>
      </c>
      <c r="BL187" s="22" t="s">
        <v>127</v>
      </c>
      <c r="BM187" s="22" t="s">
        <v>288</v>
      </c>
    </row>
    <row r="188" s="1" customFormat="1" ht="16.5" customHeight="1">
      <c r="B188" s="44"/>
      <c r="C188" s="215" t="s">
        <v>289</v>
      </c>
      <c r="D188" s="215" t="s">
        <v>122</v>
      </c>
      <c r="E188" s="216" t="s">
        <v>290</v>
      </c>
      <c r="F188" s="217" t="s">
        <v>291</v>
      </c>
      <c r="G188" s="218" t="s">
        <v>292</v>
      </c>
      <c r="H188" s="219">
        <v>8</v>
      </c>
      <c r="I188" s="220"/>
      <c r="J188" s="221">
        <f>ROUND(I188*H188,2)</f>
        <v>0</v>
      </c>
      <c r="K188" s="217" t="s">
        <v>21</v>
      </c>
      <c r="L188" s="70"/>
      <c r="M188" s="222" t="s">
        <v>21</v>
      </c>
      <c r="N188" s="223" t="s">
        <v>41</v>
      </c>
      <c r="O188" s="45"/>
      <c r="P188" s="224">
        <f>O188*H188</f>
        <v>0</v>
      </c>
      <c r="Q188" s="224">
        <v>0</v>
      </c>
      <c r="R188" s="224">
        <f>Q188*H188</f>
        <v>0</v>
      </c>
      <c r="S188" s="224">
        <v>0</v>
      </c>
      <c r="T188" s="225">
        <f>S188*H188</f>
        <v>0</v>
      </c>
      <c r="AR188" s="22" t="s">
        <v>127</v>
      </c>
      <c r="AT188" s="22" t="s">
        <v>122</v>
      </c>
      <c r="AU188" s="22" t="s">
        <v>80</v>
      </c>
      <c r="AY188" s="22" t="s">
        <v>120</v>
      </c>
      <c r="BE188" s="226">
        <f>IF(N188="základní",J188,0)</f>
        <v>0</v>
      </c>
      <c r="BF188" s="226">
        <f>IF(N188="snížená",J188,0)</f>
        <v>0</v>
      </c>
      <c r="BG188" s="226">
        <f>IF(N188="zákl. přenesená",J188,0)</f>
        <v>0</v>
      </c>
      <c r="BH188" s="226">
        <f>IF(N188="sníž. přenesená",J188,0)</f>
        <v>0</v>
      </c>
      <c r="BI188" s="226">
        <f>IF(N188="nulová",J188,0)</f>
        <v>0</v>
      </c>
      <c r="BJ188" s="22" t="s">
        <v>78</v>
      </c>
      <c r="BK188" s="226">
        <f>ROUND(I188*H188,2)</f>
        <v>0</v>
      </c>
      <c r="BL188" s="22" t="s">
        <v>127</v>
      </c>
      <c r="BM188" s="22" t="s">
        <v>293</v>
      </c>
    </row>
    <row r="189" s="1" customFormat="1" ht="16.5" customHeight="1">
      <c r="B189" s="44"/>
      <c r="C189" s="215" t="s">
        <v>294</v>
      </c>
      <c r="D189" s="215" t="s">
        <v>122</v>
      </c>
      <c r="E189" s="216" t="s">
        <v>295</v>
      </c>
      <c r="F189" s="217" t="s">
        <v>296</v>
      </c>
      <c r="G189" s="218" t="s">
        <v>274</v>
      </c>
      <c r="H189" s="219">
        <v>8</v>
      </c>
      <c r="I189" s="220"/>
      <c r="J189" s="221">
        <f>ROUND(I189*H189,2)</f>
        <v>0</v>
      </c>
      <c r="K189" s="217" t="s">
        <v>126</v>
      </c>
      <c r="L189" s="70"/>
      <c r="M189" s="222" t="s">
        <v>21</v>
      </c>
      <c r="N189" s="223" t="s">
        <v>41</v>
      </c>
      <c r="O189" s="45"/>
      <c r="P189" s="224">
        <f>O189*H189</f>
        <v>0</v>
      </c>
      <c r="Q189" s="224">
        <v>0.34089999999999998</v>
      </c>
      <c r="R189" s="224">
        <f>Q189*H189</f>
        <v>2.7271999999999998</v>
      </c>
      <c r="S189" s="224">
        <v>0</v>
      </c>
      <c r="T189" s="225">
        <f>S189*H189</f>
        <v>0</v>
      </c>
      <c r="AR189" s="22" t="s">
        <v>127</v>
      </c>
      <c r="AT189" s="22" t="s">
        <v>122</v>
      </c>
      <c r="AU189" s="22" t="s">
        <v>80</v>
      </c>
      <c r="AY189" s="22" t="s">
        <v>120</v>
      </c>
      <c r="BE189" s="226">
        <f>IF(N189="základní",J189,0)</f>
        <v>0</v>
      </c>
      <c r="BF189" s="226">
        <f>IF(N189="snížená",J189,0)</f>
        <v>0</v>
      </c>
      <c r="BG189" s="226">
        <f>IF(N189="zákl. přenesená",J189,0)</f>
        <v>0</v>
      </c>
      <c r="BH189" s="226">
        <f>IF(N189="sníž. přenesená",J189,0)</f>
        <v>0</v>
      </c>
      <c r="BI189" s="226">
        <f>IF(N189="nulová",J189,0)</f>
        <v>0</v>
      </c>
      <c r="BJ189" s="22" t="s">
        <v>78</v>
      </c>
      <c r="BK189" s="226">
        <f>ROUND(I189*H189,2)</f>
        <v>0</v>
      </c>
      <c r="BL189" s="22" t="s">
        <v>127</v>
      </c>
      <c r="BM189" s="22" t="s">
        <v>297</v>
      </c>
    </row>
    <row r="190" s="1" customFormat="1">
      <c r="B190" s="44"/>
      <c r="C190" s="72"/>
      <c r="D190" s="227" t="s">
        <v>129</v>
      </c>
      <c r="E190" s="72"/>
      <c r="F190" s="228" t="s">
        <v>298</v>
      </c>
      <c r="G190" s="72"/>
      <c r="H190" s="72"/>
      <c r="I190" s="185"/>
      <c r="J190" s="72"/>
      <c r="K190" s="72"/>
      <c r="L190" s="70"/>
      <c r="M190" s="229"/>
      <c r="N190" s="45"/>
      <c r="O190" s="45"/>
      <c r="P190" s="45"/>
      <c r="Q190" s="45"/>
      <c r="R190" s="45"/>
      <c r="S190" s="45"/>
      <c r="T190" s="93"/>
      <c r="AT190" s="22" t="s">
        <v>129</v>
      </c>
      <c r="AU190" s="22" t="s">
        <v>80</v>
      </c>
    </row>
    <row r="191" s="1" customFormat="1" ht="16.5" customHeight="1">
      <c r="B191" s="44"/>
      <c r="C191" s="252" t="s">
        <v>299</v>
      </c>
      <c r="D191" s="252" t="s">
        <v>207</v>
      </c>
      <c r="E191" s="253" t="s">
        <v>300</v>
      </c>
      <c r="F191" s="254" t="s">
        <v>301</v>
      </c>
      <c r="G191" s="255" t="s">
        <v>274</v>
      </c>
      <c r="H191" s="256">
        <v>8</v>
      </c>
      <c r="I191" s="257"/>
      <c r="J191" s="258">
        <f>ROUND(I191*H191,2)</f>
        <v>0</v>
      </c>
      <c r="K191" s="254" t="s">
        <v>126</v>
      </c>
      <c r="L191" s="259"/>
      <c r="M191" s="260" t="s">
        <v>21</v>
      </c>
      <c r="N191" s="261" t="s">
        <v>41</v>
      </c>
      <c r="O191" s="45"/>
      <c r="P191" s="224">
        <f>O191*H191</f>
        <v>0</v>
      </c>
      <c r="Q191" s="224">
        <v>0.071999999999999995</v>
      </c>
      <c r="R191" s="224">
        <f>Q191*H191</f>
        <v>0.57599999999999996</v>
      </c>
      <c r="S191" s="224">
        <v>0</v>
      </c>
      <c r="T191" s="225">
        <f>S191*H191</f>
        <v>0</v>
      </c>
      <c r="AR191" s="22" t="s">
        <v>170</v>
      </c>
      <c r="AT191" s="22" t="s">
        <v>207</v>
      </c>
      <c r="AU191" s="22" t="s">
        <v>80</v>
      </c>
      <c r="AY191" s="22" t="s">
        <v>120</v>
      </c>
      <c r="BE191" s="226">
        <f>IF(N191="základní",J191,0)</f>
        <v>0</v>
      </c>
      <c r="BF191" s="226">
        <f>IF(N191="snížená",J191,0)</f>
        <v>0</v>
      </c>
      <c r="BG191" s="226">
        <f>IF(N191="zákl. přenesená",J191,0)</f>
        <v>0</v>
      </c>
      <c r="BH191" s="226">
        <f>IF(N191="sníž. přenesená",J191,0)</f>
        <v>0</v>
      </c>
      <c r="BI191" s="226">
        <f>IF(N191="nulová",J191,0)</f>
        <v>0</v>
      </c>
      <c r="BJ191" s="22" t="s">
        <v>78</v>
      </c>
      <c r="BK191" s="226">
        <f>ROUND(I191*H191,2)</f>
        <v>0</v>
      </c>
      <c r="BL191" s="22" t="s">
        <v>127</v>
      </c>
      <c r="BM191" s="22" t="s">
        <v>302</v>
      </c>
    </row>
    <row r="192" s="1" customFormat="1" ht="16.5" customHeight="1">
      <c r="B192" s="44"/>
      <c r="C192" s="252" t="s">
        <v>303</v>
      </c>
      <c r="D192" s="252" t="s">
        <v>207</v>
      </c>
      <c r="E192" s="253" t="s">
        <v>304</v>
      </c>
      <c r="F192" s="254" t="s">
        <v>305</v>
      </c>
      <c r="G192" s="255" t="s">
        <v>274</v>
      </c>
      <c r="H192" s="256">
        <v>8</v>
      </c>
      <c r="I192" s="257"/>
      <c r="J192" s="258">
        <f>ROUND(I192*H192,2)</f>
        <v>0</v>
      </c>
      <c r="K192" s="254" t="s">
        <v>126</v>
      </c>
      <c r="L192" s="259"/>
      <c r="M192" s="260" t="s">
        <v>21</v>
      </c>
      <c r="N192" s="261" t="s">
        <v>41</v>
      </c>
      <c r="O192" s="45"/>
      <c r="P192" s="224">
        <f>O192*H192</f>
        <v>0</v>
      </c>
      <c r="Q192" s="224">
        <v>0.080000000000000002</v>
      </c>
      <c r="R192" s="224">
        <f>Q192*H192</f>
        <v>0.64000000000000001</v>
      </c>
      <c r="S192" s="224">
        <v>0</v>
      </c>
      <c r="T192" s="225">
        <f>S192*H192</f>
        <v>0</v>
      </c>
      <c r="AR192" s="22" t="s">
        <v>170</v>
      </c>
      <c r="AT192" s="22" t="s">
        <v>207</v>
      </c>
      <c r="AU192" s="22" t="s">
        <v>80</v>
      </c>
      <c r="AY192" s="22" t="s">
        <v>120</v>
      </c>
      <c r="BE192" s="226">
        <f>IF(N192="základní",J192,0)</f>
        <v>0</v>
      </c>
      <c r="BF192" s="226">
        <f>IF(N192="snížená",J192,0)</f>
        <v>0</v>
      </c>
      <c r="BG192" s="226">
        <f>IF(N192="zákl. přenesená",J192,0)</f>
        <v>0</v>
      </c>
      <c r="BH192" s="226">
        <f>IF(N192="sníž. přenesená",J192,0)</f>
        <v>0</v>
      </c>
      <c r="BI192" s="226">
        <f>IF(N192="nulová",J192,0)</f>
        <v>0</v>
      </c>
      <c r="BJ192" s="22" t="s">
        <v>78</v>
      </c>
      <c r="BK192" s="226">
        <f>ROUND(I192*H192,2)</f>
        <v>0</v>
      </c>
      <c r="BL192" s="22" t="s">
        <v>127</v>
      </c>
      <c r="BM192" s="22" t="s">
        <v>306</v>
      </c>
    </row>
    <row r="193" s="1" customFormat="1" ht="16.5" customHeight="1">
      <c r="B193" s="44"/>
      <c r="C193" s="252" t="s">
        <v>307</v>
      </c>
      <c r="D193" s="252" t="s">
        <v>207</v>
      </c>
      <c r="E193" s="253" t="s">
        <v>308</v>
      </c>
      <c r="F193" s="254" t="s">
        <v>309</v>
      </c>
      <c r="G193" s="255" t="s">
        <v>274</v>
      </c>
      <c r="H193" s="256">
        <v>8</v>
      </c>
      <c r="I193" s="257"/>
      <c r="J193" s="258">
        <f>ROUND(I193*H193,2)</f>
        <v>0</v>
      </c>
      <c r="K193" s="254" t="s">
        <v>126</v>
      </c>
      <c r="L193" s="259"/>
      <c r="M193" s="260" t="s">
        <v>21</v>
      </c>
      <c r="N193" s="261" t="s">
        <v>41</v>
      </c>
      <c r="O193" s="45"/>
      <c r="P193" s="224">
        <f>O193*H193</f>
        <v>0</v>
      </c>
      <c r="Q193" s="224">
        <v>0.040000000000000001</v>
      </c>
      <c r="R193" s="224">
        <f>Q193*H193</f>
        <v>0.32000000000000001</v>
      </c>
      <c r="S193" s="224">
        <v>0</v>
      </c>
      <c r="T193" s="225">
        <f>S193*H193</f>
        <v>0</v>
      </c>
      <c r="AR193" s="22" t="s">
        <v>170</v>
      </c>
      <c r="AT193" s="22" t="s">
        <v>207</v>
      </c>
      <c r="AU193" s="22" t="s">
        <v>80</v>
      </c>
      <c r="AY193" s="22" t="s">
        <v>120</v>
      </c>
      <c r="BE193" s="226">
        <f>IF(N193="základní",J193,0)</f>
        <v>0</v>
      </c>
      <c r="BF193" s="226">
        <f>IF(N193="snížená",J193,0)</f>
        <v>0</v>
      </c>
      <c r="BG193" s="226">
        <f>IF(N193="zákl. přenesená",J193,0)</f>
        <v>0</v>
      </c>
      <c r="BH193" s="226">
        <f>IF(N193="sníž. přenesená",J193,0)</f>
        <v>0</v>
      </c>
      <c r="BI193" s="226">
        <f>IF(N193="nulová",J193,0)</f>
        <v>0</v>
      </c>
      <c r="BJ193" s="22" t="s">
        <v>78</v>
      </c>
      <c r="BK193" s="226">
        <f>ROUND(I193*H193,2)</f>
        <v>0</v>
      </c>
      <c r="BL193" s="22" t="s">
        <v>127</v>
      </c>
      <c r="BM193" s="22" t="s">
        <v>310</v>
      </c>
    </row>
    <row r="194" s="1" customFormat="1" ht="16.5" customHeight="1">
      <c r="B194" s="44"/>
      <c r="C194" s="252" t="s">
        <v>311</v>
      </c>
      <c r="D194" s="252" t="s">
        <v>207</v>
      </c>
      <c r="E194" s="253" t="s">
        <v>312</v>
      </c>
      <c r="F194" s="254" t="s">
        <v>313</v>
      </c>
      <c r="G194" s="255" t="s">
        <v>274</v>
      </c>
      <c r="H194" s="256">
        <v>8</v>
      </c>
      <c r="I194" s="257"/>
      <c r="J194" s="258">
        <f>ROUND(I194*H194,2)</f>
        <v>0</v>
      </c>
      <c r="K194" s="254" t="s">
        <v>126</v>
      </c>
      <c r="L194" s="259"/>
      <c r="M194" s="260" t="s">
        <v>21</v>
      </c>
      <c r="N194" s="261" t="s">
        <v>41</v>
      </c>
      <c r="O194" s="45"/>
      <c r="P194" s="224">
        <f>O194*H194</f>
        <v>0</v>
      </c>
      <c r="Q194" s="224">
        <v>0.040000000000000001</v>
      </c>
      <c r="R194" s="224">
        <f>Q194*H194</f>
        <v>0.32000000000000001</v>
      </c>
      <c r="S194" s="224">
        <v>0</v>
      </c>
      <c r="T194" s="225">
        <f>S194*H194</f>
        <v>0</v>
      </c>
      <c r="AR194" s="22" t="s">
        <v>170</v>
      </c>
      <c r="AT194" s="22" t="s">
        <v>207</v>
      </c>
      <c r="AU194" s="22" t="s">
        <v>80</v>
      </c>
      <c r="AY194" s="22" t="s">
        <v>120</v>
      </c>
      <c r="BE194" s="226">
        <f>IF(N194="základní",J194,0)</f>
        <v>0</v>
      </c>
      <c r="BF194" s="226">
        <f>IF(N194="snížená",J194,0)</f>
        <v>0</v>
      </c>
      <c r="BG194" s="226">
        <f>IF(N194="zákl. přenesená",J194,0)</f>
        <v>0</v>
      </c>
      <c r="BH194" s="226">
        <f>IF(N194="sníž. přenesená",J194,0)</f>
        <v>0</v>
      </c>
      <c r="BI194" s="226">
        <f>IF(N194="nulová",J194,0)</f>
        <v>0</v>
      </c>
      <c r="BJ194" s="22" t="s">
        <v>78</v>
      </c>
      <c r="BK194" s="226">
        <f>ROUND(I194*H194,2)</f>
        <v>0</v>
      </c>
      <c r="BL194" s="22" t="s">
        <v>127</v>
      </c>
      <c r="BM194" s="22" t="s">
        <v>314</v>
      </c>
    </row>
    <row r="195" s="1" customFormat="1" ht="16.5" customHeight="1">
      <c r="B195" s="44"/>
      <c r="C195" s="252" t="s">
        <v>315</v>
      </c>
      <c r="D195" s="252" t="s">
        <v>207</v>
      </c>
      <c r="E195" s="253" t="s">
        <v>316</v>
      </c>
      <c r="F195" s="254" t="s">
        <v>317</v>
      </c>
      <c r="G195" s="255" t="s">
        <v>274</v>
      </c>
      <c r="H195" s="256">
        <v>8</v>
      </c>
      <c r="I195" s="257"/>
      <c r="J195" s="258">
        <f>ROUND(I195*H195,2)</f>
        <v>0</v>
      </c>
      <c r="K195" s="254" t="s">
        <v>126</v>
      </c>
      <c r="L195" s="259"/>
      <c r="M195" s="260" t="s">
        <v>21</v>
      </c>
      <c r="N195" s="261" t="s">
        <v>41</v>
      </c>
      <c r="O195" s="45"/>
      <c r="P195" s="224">
        <f>O195*H195</f>
        <v>0</v>
      </c>
      <c r="Q195" s="224">
        <v>0.027</v>
      </c>
      <c r="R195" s="224">
        <f>Q195*H195</f>
        <v>0.216</v>
      </c>
      <c r="S195" s="224">
        <v>0</v>
      </c>
      <c r="T195" s="225">
        <f>S195*H195</f>
        <v>0</v>
      </c>
      <c r="AR195" s="22" t="s">
        <v>170</v>
      </c>
      <c r="AT195" s="22" t="s">
        <v>207</v>
      </c>
      <c r="AU195" s="22" t="s">
        <v>80</v>
      </c>
      <c r="AY195" s="22" t="s">
        <v>120</v>
      </c>
      <c r="BE195" s="226">
        <f>IF(N195="základní",J195,0)</f>
        <v>0</v>
      </c>
      <c r="BF195" s="226">
        <f>IF(N195="snížená",J195,0)</f>
        <v>0</v>
      </c>
      <c r="BG195" s="226">
        <f>IF(N195="zákl. přenesená",J195,0)</f>
        <v>0</v>
      </c>
      <c r="BH195" s="226">
        <f>IF(N195="sníž. přenesená",J195,0)</f>
        <v>0</v>
      </c>
      <c r="BI195" s="226">
        <f>IF(N195="nulová",J195,0)</f>
        <v>0</v>
      </c>
      <c r="BJ195" s="22" t="s">
        <v>78</v>
      </c>
      <c r="BK195" s="226">
        <f>ROUND(I195*H195,2)</f>
        <v>0</v>
      </c>
      <c r="BL195" s="22" t="s">
        <v>127</v>
      </c>
      <c r="BM195" s="22" t="s">
        <v>318</v>
      </c>
    </row>
    <row r="196" s="1" customFormat="1" ht="16.5" customHeight="1">
      <c r="B196" s="44"/>
      <c r="C196" s="252" t="s">
        <v>319</v>
      </c>
      <c r="D196" s="252" t="s">
        <v>207</v>
      </c>
      <c r="E196" s="253" t="s">
        <v>320</v>
      </c>
      <c r="F196" s="254" t="s">
        <v>321</v>
      </c>
      <c r="G196" s="255" t="s">
        <v>274</v>
      </c>
      <c r="H196" s="256">
        <v>8</v>
      </c>
      <c r="I196" s="257"/>
      <c r="J196" s="258">
        <f>ROUND(I196*H196,2)</f>
        <v>0</v>
      </c>
      <c r="K196" s="254" t="s">
        <v>126</v>
      </c>
      <c r="L196" s="259"/>
      <c r="M196" s="260" t="s">
        <v>21</v>
      </c>
      <c r="N196" s="261" t="s">
        <v>41</v>
      </c>
      <c r="O196" s="45"/>
      <c r="P196" s="224">
        <f>O196*H196</f>
        <v>0</v>
      </c>
      <c r="Q196" s="224">
        <v>0.0060000000000000001</v>
      </c>
      <c r="R196" s="224">
        <f>Q196*H196</f>
        <v>0.048000000000000001</v>
      </c>
      <c r="S196" s="224">
        <v>0</v>
      </c>
      <c r="T196" s="225">
        <f>S196*H196</f>
        <v>0</v>
      </c>
      <c r="AR196" s="22" t="s">
        <v>170</v>
      </c>
      <c r="AT196" s="22" t="s">
        <v>207</v>
      </c>
      <c r="AU196" s="22" t="s">
        <v>80</v>
      </c>
      <c r="AY196" s="22" t="s">
        <v>120</v>
      </c>
      <c r="BE196" s="226">
        <f>IF(N196="základní",J196,0)</f>
        <v>0</v>
      </c>
      <c r="BF196" s="226">
        <f>IF(N196="snížená",J196,0)</f>
        <v>0</v>
      </c>
      <c r="BG196" s="226">
        <f>IF(N196="zákl. přenesená",J196,0)</f>
        <v>0</v>
      </c>
      <c r="BH196" s="226">
        <f>IF(N196="sníž. přenesená",J196,0)</f>
        <v>0</v>
      </c>
      <c r="BI196" s="226">
        <f>IF(N196="nulová",J196,0)</f>
        <v>0</v>
      </c>
      <c r="BJ196" s="22" t="s">
        <v>78</v>
      </c>
      <c r="BK196" s="226">
        <f>ROUND(I196*H196,2)</f>
        <v>0</v>
      </c>
      <c r="BL196" s="22" t="s">
        <v>127</v>
      </c>
      <c r="BM196" s="22" t="s">
        <v>322</v>
      </c>
    </row>
    <row r="197" s="1" customFormat="1" ht="25.5" customHeight="1">
      <c r="B197" s="44"/>
      <c r="C197" s="215" t="s">
        <v>323</v>
      </c>
      <c r="D197" s="215" t="s">
        <v>122</v>
      </c>
      <c r="E197" s="216" t="s">
        <v>324</v>
      </c>
      <c r="F197" s="217" t="s">
        <v>325</v>
      </c>
      <c r="G197" s="218" t="s">
        <v>274</v>
      </c>
      <c r="H197" s="219">
        <v>8</v>
      </c>
      <c r="I197" s="220"/>
      <c r="J197" s="221">
        <f>ROUND(I197*H197,2)</f>
        <v>0</v>
      </c>
      <c r="K197" s="217" t="s">
        <v>126</v>
      </c>
      <c r="L197" s="70"/>
      <c r="M197" s="222" t="s">
        <v>21</v>
      </c>
      <c r="N197" s="223" t="s">
        <v>41</v>
      </c>
      <c r="O197" s="45"/>
      <c r="P197" s="224">
        <f>O197*H197</f>
        <v>0</v>
      </c>
      <c r="Q197" s="224">
        <v>0.21734000000000001</v>
      </c>
      <c r="R197" s="224">
        <f>Q197*H197</f>
        <v>1.73872</v>
      </c>
      <c r="S197" s="224">
        <v>0</v>
      </c>
      <c r="T197" s="225">
        <f>S197*H197</f>
        <v>0</v>
      </c>
      <c r="AR197" s="22" t="s">
        <v>127</v>
      </c>
      <c r="AT197" s="22" t="s">
        <v>122</v>
      </c>
      <c r="AU197" s="22" t="s">
        <v>80</v>
      </c>
      <c r="AY197" s="22" t="s">
        <v>120</v>
      </c>
      <c r="BE197" s="226">
        <f>IF(N197="základní",J197,0)</f>
        <v>0</v>
      </c>
      <c r="BF197" s="226">
        <f>IF(N197="snížená",J197,0)</f>
        <v>0</v>
      </c>
      <c r="BG197" s="226">
        <f>IF(N197="zákl. přenesená",J197,0)</f>
        <v>0</v>
      </c>
      <c r="BH197" s="226">
        <f>IF(N197="sníž. přenesená",J197,0)</f>
        <v>0</v>
      </c>
      <c r="BI197" s="226">
        <f>IF(N197="nulová",J197,0)</f>
        <v>0</v>
      </c>
      <c r="BJ197" s="22" t="s">
        <v>78</v>
      </c>
      <c r="BK197" s="226">
        <f>ROUND(I197*H197,2)</f>
        <v>0</v>
      </c>
      <c r="BL197" s="22" t="s">
        <v>127</v>
      </c>
      <c r="BM197" s="22" t="s">
        <v>326</v>
      </c>
    </row>
    <row r="198" s="1" customFormat="1">
      <c r="B198" s="44"/>
      <c r="C198" s="72"/>
      <c r="D198" s="227" t="s">
        <v>129</v>
      </c>
      <c r="E198" s="72"/>
      <c r="F198" s="228" t="s">
        <v>327</v>
      </c>
      <c r="G198" s="72"/>
      <c r="H198" s="72"/>
      <c r="I198" s="185"/>
      <c r="J198" s="72"/>
      <c r="K198" s="72"/>
      <c r="L198" s="70"/>
      <c r="M198" s="229"/>
      <c r="N198" s="45"/>
      <c r="O198" s="45"/>
      <c r="P198" s="45"/>
      <c r="Q198" s="45"/>
      <c r="R198" s="45"/>
      <c r="S198" s="45"/>
      <c r="T198" s="93"/>
      <c r="AT198" s="22" t="s">
        <v>129</v>
      </c>
      <c r="AU198" s="22" t="s">
        <v>80</v>
      </c>
    </row>
    <row r="199" s="1" customFormat="1" ht="16.5" customHeight="1">
      <c r="B199" s="44"/>
      <c r="C199" s="252" t="s">
        <v>328</v>
      </c>
      <c r="D199" s="252" t="s">
        <v>207</v>
      </c>
      <c r="E199" s="253" t="s">
        <v>329</v>
      </c>
      <c r="F199" s="254" t="s">
        <v>330</v>
      </c>
      <c r="G199" s="255" t="s">
        <v>274</v>
      </c>
      <c r="H199" s="256">
        <v>8</v>
      </c>
      <c r="I199" s="257"/>
      <c r="J199" s="258">
        <f>ROUND(I199*H199,2)</f>
        <v>0</v>
      </c>
      <c r="K199" s="254" t="s">
        <v>126</v>
      </c>
      <c r="L199" s="259"/>
      <c r="M199" s="260" t="s">
        <v>21</v>
      </c>
      <c r="N199" s="261" t="s">
        <v>41</v>
      </c>
      <c r="O199" s="45"/>
      <c r="P199" s="224">
        <f>O199*H199</f>
        <v>0</v>
      </c>
      <c r="Q199" s="224">
        <v>0.058000000000000003</v>
      </c>
      <c r="R199" s="224">
        <f>Q199*H199</f>
        <v>0.46400000000000002</v>
      </c>
      <c r="S199" s="224">
        <v>0</v>
      </c>
      <c r="T199" s="225">
        <f>S199*H199</f>
        <v>0</v>
      </c>
      <c r="AR199" s="22" t="s">
        <v>170</v>
      </c>
      <c r="AT199" s="22" t="s">
        <v>207</v>
      </c>
      <c r="AU199" s="22" t="s">
        <v>80</v>
      </c>
      <c r="AY199" s="22" t="s">
        <v>120</v>
      </c>
      <c r="BE199" s="226">
        <f>IF(N199="základní",J199,0)</f>
        <v>0</v>
      </c>
      <c r="BF199" s="226">
        <f>IF(N199="snížená",J199,0)</f>
        <v>0</v>
      </c>
      <c r="BG199" s="226">
        <f>IF(N199="zákl. přenesená",J199,0)</f>
        <v>0</v>
      </c>
      <c r="BH199" s="226">
        <f>IF(N199="sníž. přenesená",J199,0)</f>
        <v>0</v>
      </c>
      <c r="BI199" s="226">
        <f>IF(N199="nulová",J199,0)</f>
        <v>0</v>
      </c>
      <c r="BJ199" s="22" t="s">
        <v>78</v>
      </c>
      <c r="BK199" s="226">
        <f>ROUND(I199*H199,2)</f>
        <v>0</v>
      </c>
      <c r="BL199" s="22" t="s">
        <v>127</v>
      </c>
      <c r="BM199" s="22" t="s">
        <v>331</v>
      </c>
    </row>
    <row r="200" s="10" customFormat="1" ht="29.88" customHeight="1">
      <c r="B200" s="199"/>
      <c r="C200" s="200"/>
      <c r="D200" s="201" t="s">
        <v>69</v>
      </c>
      <c r="E200" s="213" t="s">
        <v>176</v>
      </c>
      <c r="F200" s="213" t="s">
        <v>332</v>
      </c>
      <c r="G200" s="200"/>
      <c r="H200" s="200"/>
      <c r="I200" s="203"/>
      <c r="J200" s="214">
        <f>BK200</f>
        <v>0</v>
      </c>
      <c r="K200" s="200"/>
      <c r="L200" s="205"/>
      <c r="M200" s="206"/>
      <c r="N200" s="207"/>
      <c r="O200" s="207"/>
      <c r="P200" s="208">
        <f>SUM(P201:P218)</f>
        <v>0</v>
      </c>
      <c r="Q200" s="207"/>
      <c r="R200" s="208">
        <f>SUM(R201:R218)</f>
        <v>0.066420000000000007</v>
      </c>
      <c r="S200" s="207"/>
      <c r="T200" s="209">
        <f>SUM(T201:T218)</f>
        <v>0</v>
      </c>
      <c r="AR200" s="210" t="s">
        <v>78</v>
      </c>
      <c r="AT200" s="211" t="s">
        <v>69</v>
      </c>
      <c r="AU200" s="211" t="s">
        <v>78</v>
      </c>
      <c r="AY200" s="210" t="s">
        <v>120</v>
      </c>
      <c r="BK200" s="212">
        <f>SUM(BK201:BK218)</f>
        <v>0</v>
      </c>
    </row>
    <row r="201" s="1" customFormat="1" ht="25.5" customHeight="1">
      <c r="B201" s="44"/>
      <c r="C201" s="215" t="s">
        <v>333</v>
      </c>
      <c r="D201" s="215" t="s">
        <v>122</v>
      </c>
      <c r="E201" s="216" t="s">
        <v>334</v>
      </c>
      <c r="F201" s="217" t="s">
        <v>335</v>
      </c>
      <c r="G201" s="218" t="s">
        <v>268</v>
      </c>
      <c r="H201" s="219">
        <v>369</v>
      </c>
      <c r="I201" s="220"/>
      <c r="J201" s="221">
        <f>ROUND(I201*H201,2)</f>
        <v>0</v>
      </c>
      <c r="K201" s="217" t="s">
        <v>126</v>
      </c>
      <c r="L201" s="70"/>
      <c r="M201" s="222" t="s">
        <v>21</v>
      </c>
      <c r="N201" s="223" t="s">
        <v>41</v>
      </c>
      <c r="O201" s="45"/>
      <c r="P201" s="224">
        <f>O201*H201</f>
        <v>0</v>
      </c>
      <c r="Q201" s="224">
        <v>1.0000000000000001E-05</v>
      </c>
      <c r="R201" s="224">
        <f>Q201*H201</f>
        <v>0.0036900000000000001</v>
      </c>
      <c r="S201" s="224">
        <v>0</v>
      </c>
      <c r="T201" s="225">
        <f>S201*H201</f>
        <v>0</v>
      </c>
      <c r="AR201" s="22" t="s">
        <v>127</v>
      </c>
      <c r="AT201" s="22" t="s">
        <v>122</v>
      </c>
      <c r="AU201" s="22" t="s">
        <v>80</v>
      </c>
      <c r="AY201" s="22" t="s">
        <v>120</v>
      </c>
      <c r="BE201" s="226">
        <f>IF(N201="základní",J201,0)</f>
        <v>0</v>
      </c>
      <c r="BF201" s="226">
        <f>IF(N201="snížená",J201,0)</f>
        <v>0</v>
      </c>
      <c r="BG201" s="226">
        <f>IF(N201="zákl. přenesená",J201,0)</f>
        <v>0</v>
      </c>
      <c r="BH201" s="226">
        <f>IF(N201="sníž. přenesená",J201,0)</f>
        <v>0</v>
      </c>
      <c r="BI201" s="226">
        <f>IF(N201="nulová",J201,0)</f>
        <v>0</v>
      </c>
      <c r="BJ201" s="22" t="s">
        <v>78</v>
      </c>
      <c r="BK201" s="226">
        <f>ROUND(I201*H201,2)</f>
        <v>0</v>
      </c>
      <c r="BL201" s="22" t="s">
        <v>127</v>
      </c>
      <c r="BM201" s="22" t="s">
        <v>336</v>
      </c>
    </row>
    <row r="202" s="1" customFormat="1">
      <c r="B202" s="44"/>
      <c r="C202" s="72"/>
      <c r="D202" s="227" t="s">
        <v>129</v>
      </c>
      <c r="E202" s="72"/>
      <c r="F202" s="228" t="s">
        <v>337</v>
      </c>
      <c r="G202" s="72"/>
      <c r="H202" s="72"/>
      <c r="I202" s="185"/>
      <c r="J202" s="72"/>
      <c r="K202" s="72"/>
      <c r="L202" s="70"/>
      <c r="M202" s="229"/>
      <c r="N202" s="45"/>
      <c r="O202" s="45"/>
      <c r="P202" s="45"/>
      <c r="Q202" s="45"/>
      <c r="R202" s="45"/>
      <c r="S202" s="45"/>
      <c r="T202" s="93"/>
      <c r="AT202" s="22" t="s">
        <v>129</v>
      </c>
      <c r="AU202" s="22" t="s">
        <v>80</v>
      </c>
    </row>
    <row r="203" s="11" customFormat="1">
      <c r="B203" s="230"/>
      <c r="C203" s="231"/>
      <c r="D203" s="227" t="s">
        <v>131</v>
      </c>
      <c r="E203" s="232" t="s">
        <v>21</v>
      </c>
      <c r="F203" s="233" t="s">
        <v>338</v>
      </c>
      <c r="G203" s="231"/>
      <c r="H203" s="234">
        <v>369</v>
      </c>
      <c r="I203" s="235"/>
      <c r="J203" s="231"/>
      <c r="K203" s="231"/>
      <c r="L203" s="236"/>
      <c r="M203" s="237"/>
      <c r="N203" s="238"/>
      <c r="O203" s="238"/>
      <c r="P203" s="238"/>
      <c r="Q203" s="238"/>
      <c r="R203" s="238"/>
      <c r="S203" s="238"/>
      <c r="T203" s="239"/>
      <c r="AT203" s="240" t="s">
        <v>131</v>
      </c>
      <c r="AU203" s="240" t="s">
        <v>80</v>
      </c>
      <c r="AV203" s="11" t="s">
        <v>80</v>
      </c>
      <c r="AW203" s="11" t="s">
        <v>33</v>
      </c>
      <c r="AX203" s="11" t="s">
        <v>78</v>
      </c>
      <c r="AY203" s="240" t="s">
        <v>120</v>
      </c>
    </row>
    <row r="204" s="1" customFormat="1" ht="25.5" customHeight="1">
      <c r="B204" s="44"/>
      <c r="C204" s="215" t="s">
        <v>339</v>
      </c>
      <c r="D204" s="215" t="s">
        <v>122</v>
      </c>
      <c r="E204" s="216" t="s">
        <v>340</v>
      </c>
      <c r="F204" s="217" t="s">
        <v>341</v>
      </c>
      <c r="G204" s="218" t="s">
        <v>268</v>
      </c>
      <c r="H204" s="219">
        <v>369</v>
      </c>
      <c r="I204" s="220"/>
      <c r="J204" s="221">
        <f>ROUND(I204*H204,2)</f>
        <v>0</v>
      </c>
      <c r="K204" s="217" t="s">
        <v>126</v>
      </c>
      <c r="L204" s="70"/>
      <c r="M204" s="222" t="s">
        <v>21</v>
      </c>
      <c r="N204" s="223" t="s">
        <v>41</v>
      </c>
      <c r="O204" s="45"/>
      <c r="P204" s="224">
        <f>O204*H204</f>
        <v>0</v>
      </c>
      <c r="Q204" s="224">
        <v>0</v>
      </c>
      <c r="R204" s="224">
        <f>Q204*H204</f>
        <v>0</v>
      </c>
      <c r="S204" s="224">
        <v>0</v>
      </c>
      <c r="T204" s="225">
        <f>S204*H204</f>
        <v>0</v>
      </c>
      <c r="AR204" s="22" t="s">
        <v>127</v>
      </c>
      <c r="AT204" s="22" t="s">
        <v>122</v>
      </c>
      <c r="AU204" s="22" t="s">
        <v>80</v>
      </c>
      <c r="AY204" s="22" t="s">
        <v>120</v>
      </c>
      <c r="BE204" s="226">
        <f>IF(N204="základní",J204,0)</f>
        <v>0</v>
      </c>
      <c r="BF204" s="226">
        <f>IF(N204="snížená",J204,0)</f>
        <v>0</v>
      </c>
      <c r="BG204" s="226">
        <f>IF(N204="zákl. přenesená",J204,0)</f>
        <v>0</v>
      </c>
      <c r="BH204" s="226">
        <f>IF(N204="sníž. přenesená",J204,0)</f>
        <v>0</v>
      </c>
      <c r="BI204" s="226">
        <f>IF(N204="nulová",J204,0)</f>
        <v>0</v>
      </c>
      <c r="BJ204" s="22" t="s">
        <v>78</v>
      </c>
      <c r="BK204" s="226">
        <f>ROUND(I204*H204,2)</f>
        <v>0</v>
      </c>
      <c r="BL204" s="22" t="s">
        <v>127</v>
      </c>
      <c r="BM204" s="22" t="s">
        <v>342</v>
      </c>
    </row>
    <row r="205" s="1" customFormat="1">
      <c r="B205" s="44"/>
      <c r="C205" s="72"/>
      <c r="D205" s="227" t="s">
        <v>129</v>
      </c>
      <c r="E205" s="72"/>
      <c r="F205" s="228" t="s">
        <v>337</v>
      </c>
      <c r="G205" s="72"/>
      <c r="H205" s="72"/>
      <c r="I205" s="185"/>
      <c r="J205" s="72"/>
      <c r="K205" s="72"/>
      <c r="L205" s="70"/>
      <c r="M205" s="229"/>
      <c r="N205" s="45"/>
      <c r="O205" s="45"/>
      <c r="P205" s="45"/>
      <c r="Q205" s="45"/>
      <c r="R205" s="45"/>
      <c r="S205" s="45"/>
      <c r="T205" s="93"/>
      <c r="AT205" s="22" t="s">
        <v>129</v>
      </c>
      <c r="AU205" s="22" t="s">
        <v>80</v>
      </c>
    </row>
    <row r="206" s="11" customFormat="1">
      <c r="B206" s="230"/>
      <c r="C206" s="231"/>
      <c r="D206" s="227" t="s">
        <v>131</v>
      </c>
      <c r="E206" s="232" t="s">
        <v>21</v>
      </c>
      <c r="F206" s="233" t="s">
        <v>338</v>
      </c>
      <c r="G206" s="231"/>
      <c r="H206" s="234">
        <v>369</v>
      </c>
      <c r="I206" s="235"/>
      <c r="J206" s="231"/>
      <c r="K206" s="231"/>
      <c r="L206" s="236"/>
      <c r="M206" s="237"/>
      <c r="N206" s="238"/>
      <c r="O206" s="238"/>
      <c r="P206" s="238"/>
      <c r="Q206" s="238"/>
      <c r="R206" s="238"/>
      <c r="S206" s="238"/>
      <c r="T206" s="239"/>
      <c r="AT206" s="240" t="s">
        <v>131</v>
      </c>
      <c r="AU206" s="240" t="s">
        <v>80</v>
      </c>
      <c r="AV206" s="11" t="s">
        <v>80</v>
      </c>
      <c r="AW206" s="11" t="s">
        <v>33</v>
      </c>
      <c r="AX206" s="11" t="s">
        <v>78</v>
      </c>
      <c r="AY206" s="240" t="s">
        <v>120</v>
      </c>
    </row>
    <row r="207" s="1" customFormat="1" ht="38.25" customHeight="1">
      <c r="B207" s="44"/>
      <c r="C207" s="215" t="s">
        <v>343</v>
      </c>
      <c r="D207" s="215" t="s">
        <v>122</v>
      </c>
      <c r="E207" s="216" t="s">
        <v>344</v>
      </c>
      <c r="F207" s="217" t="s">
        <v>345</v>
      </c>
      <c r="G207" s="218" t="s">
        <v>268</v>
      </c>
      <c r="H207" s="219">
        <v>369</v>
      </c>
      <c r="I207" s="220"/>
      <c r="J207" s="221">
        <f>ROUND(I207*H207,2)</f>
        <v>0</v>
      </c>
      <c r="K207" s="217" t="s">
        <v>126</v>
      </c>
      <c r="L207" s="70"/>
      <c r="M207" s="222" t="s">
        <v>21</v>
      </c>
      <c r="N207" s="223" t="s">
        <v>41</v>
      </c>
      <c r="O207" s="45"/>
      <c r="P207" s="224">
        <f>O207*H207</f>
        <v>0</v>
      </c>
      <c r="Q207" s="224">
        <v>0.00017000000000000001</v>
      </c>
      <c r="R207" s="224">
        <f>Q207*H207</f>
        <v>0.062730000000000008</v>
      </c>
      <c r="S207" s="224">
        <v>0</v>
      </c>
      <c r="T207" s="225">
        <f>S207*H207</f>
        <v>0</v>
      </c>
      <c r="AR207" s="22" t="s">
        <v>127</v>
      </c>
      <c r="AT207" s="22" t="s">
        <v>122</v>
      </c>
      <c r="AU207" s="22" t="s">
        <v>80</v>
      </c>
      <c r="AY207" s="22" t="s">
        <v>120</v>
      </c>
      <c r="BE207" s="226">
        <f>IF(N207="základní",J207,0)</f>
        <v>0</v>
      </c>
      <c r="BF207" s="226">
        <f>IF(N207="snížená",J207,0)</f>
        <v>0</v>
      </c>
      <c r="BG207" s="226">
        <f>IF(N207="zákl. přenesená",J207,0)</f>
        <v>0</v>
      </c>
      <c r="BH207" s="226">
        <f>IF(N207="sníž. přenesená",J207,0)</f>
        <v>0</v>
      </c>
      <c r="BI207" s="226">
        <f>IF(N207="nulová",J207,0)</f>
        <v>0</v>
      </c>
      <c r="BJ207" s="22" t="s">
        <v>78</v>
      </c>
      <c r="BK207" s="226">
        <f>ROUND(I207*H207,2)</f>
        <v>0</v>
      </c>
      <c r="BL207" s="22" t="s">
        <v>127</v>
      </c>
      <c r="BM207" s="22" t="s">
        <v>346</v>
      </c>
    </row>
    <row r="208" s="1" customFormat="1">
      <c r="B208" s="44"/>
      <c r="C208" s="72"/>
      <c r="D208" s="227" t="s">
        <v>129</v>
      </c>
      <c r="E208" s="72"/>
      <c r="F208" s="228" t="s">
        <v>347</v>
      </c>
      <c r="G208" s="72"/>
      <c r="H208" s="72"/>
      <c r="I208" s="185"/>
      <c r="J208" s="72"/>
      <c r="K208" s="72"/>
      <c r="L208" s="70"/>
      <c r="M208" s="229"/>
      <c r="N208" s="45"/>
      <c r="O208" s="45"/>
      <c r="P208" s="45"/>
      <c r="Q208" s="45"/>
      <c r="R208" s="45"/>
      <c r="S208" s="45"/>
      <c r="T208" s="93"/>
      <c r="AT208" s="22" t="s">
        <v>129</v>
      </c>
      <c r="AU208" s="22" t="s">
        <v>80</v>
      </c>
    </row>
    <row r="209" s="11" customFormat="1">
      <c r="B209" s="230"/>
      <c r="C209" s="231"/>
      <c r="D209" s="227" t="s">
        <v>131</v>
      </c>
      <c r="E209" s="232" t="s">
        <v>21</v>
      </c>
      <c r="F209" s="233" t="s">
        <v>338</v>
      </c>
      <c r="G209" s="231"/>
      <c r="H209" s="234">
        <v>369</v>
      </c>
      <c r="I209" s="235"/>
      <c r="J209" s="231"/>
      <c r="K209" s="231"/>
      <c r="L209" s="236"/>
      <c r="M209" s="237"/>
      <c r="N209" s="238"/>
      <c r="O209" s="238"/>
      <c r="P209" s="238"/>
      <c r="Q209" s="238"/>
      <c r="R209" s="238"/>
      <c r="S209" s="238"/>
      <c r="T209" s="239"/>
      <c r="AT209" s="240" t="s">
        <v>131</v>
      </c>
      <c r="AU209" s="240" t="s">
        <v>80</v>
      </c>
      <c r="AV209" s="11" t="s">
        <v>80</v>
      </c>
      <c r="AW209" s="11" t="s">
        <v>33</v>
      </c>
      <c r="AX209" s="11" t="s">
        <v>78</v>
      </c>
      <c r="AY209" s="240" t="s">
        <v>120</v>
      </c>
    </row>
    <row r="210" s="1" customFormat="1" ht="25.5" customHeight="1">
      <c r="B210" s="44"/>
      <c r="C210" s="215" t="s">
        <v>348</v>
      </c>
      <c r="D210" s="215" t="s">
        <v>122</v>
      </c>
      <c r="E210" s="216" t="s">
        <v>349</v>
      </c>
      <c r="F210" s="217" t="s">
        <v>350</v>
      </c>
      <c r="G210" s="218" t="s">
        <v>268</v>
      </c>
      <c r="H210" s="219">
        <v>369</v>
      </c>
      <c r="I210" s="220"/>
      <c r="J210" s="221">
        <f>ROUND(I210*H210,2)</f>
        <v>0</v>
      </c>
      <c r="K210" s="217" t="s">
        <v>126</v>
      </c>
      <c r="L210" s="70"/>
      <c r="M210" s="222" t="s">
        <v>21</v>
      </c>
      <c r="N210" s="223" t="s">
        <v>41</v>
      </c>
      <c r="O210" s="45"/>
      <c r="P210" s="224">
        <f>O210*H210</f>
        <v>0</v>
      </c>
      <c r="Q210" s="224">
        <v>0</v>
      </c>
      <c r="R210" s="224">
        <f>Q210*H210</f>
        <v>0</v>
      </c>
      <c r="S210" s="224">
        <v>0</v>
      </c>
      <c r="T210" s="225">
        <f>S210*H210</f>
        <v>0</v>
      </c>
      <c r="AR210" s="22" t="s">
        <v>127</v>
      </c>
      <c r="AT210" s="22" t="s">
        <v>122</v>
      </c>
      <c r="AU210" s="22" t="s">
        <v>80</v>
      </c>
      <c r="AY210" s="22" t="s">
        <v>120</v>
      </c>
      <c r="BE210" s="226">
        <f>IF(N210="základní",J210,0)</f>
        <v>0</v>
      </c>
      <c r="BF210" s="226">
        <f>IF(N210="snížená",J210,0)</f>
        <v>0</v>
      </c>
      <c r="BG210" s="226">
        <f>IF(N210="zákl. přenesená",J210,0)</f>
        <v>0</v>
      </c>
      <c r="BH210" s="226">
        <f>IF(N210="sníž. přenesená",J210,0)</f>
        <v>0</v>
      </c>
      <c r="BI210" s="226">
        <f>IF(N210="nulová",J210,0)</f>
        <v>0</v>
      </c>
      <c r="BJ210" s="22" t="s">
        <v>78</v>
      </c>
      <c r="BK210" s="226">
        <f>ROUND(I210*H210,2)</f>
        <v>0</v>
      </c>
      <c r="BL210" s="22" t="s">
        <v>127</v>
      </c>
      <c r="BM210" s="22" t="s">
        <v>351</v>
      </c>
    </row>
    <row r="211" s="1" customFormat="1">
      <c r="B211" s="44"/>
      <c r="C211" s="72"/>
      <c r="D211" s="227" t="s">
        <v>129</v>
      </c>
      <c r="E211" s="72"/>
      <c r="F211" s="228" t="s">
        <v>352</v>
      </c>
      <c r="G211" s="72"/>
      <c r="H211" s="72"/>
      <c r="I211" s="185"/>
      <c r="J211" s="72"/>
      <c r="K211" s="72"/>
      <c r="L211" s="70"/>
      <c r="M211" s="229"/>
      <c r="N211" s="45"/>
      <c r="O211" s="45"/>
      <c r="P211" s="45"/>
      <c r="Q211" s="45"/>
      <c r="R211" s="45"/>
      <c r="S211" s="45"/>
      <c r="T211" s="93"/>
      <c r="AT211" s="22" t="s">
        <v>129</v>
      </c>
      <c r="AU211" s="22" t="s">
        <v>80</v>
      </c>
    </row>
    <row r="212" s="11" customFormat="1">
      <c r="B212" s="230"/>
      <c r="C212" s="231"/>
      <c r="D212" s="227" t="s">
        <v>131</v>
      </c>
      <c r="E212" s="232" t="s">
        <v>21</v>
      </c>
      <c r="F212" s="233" t="s">
        <v>338</v>
      </c>
      <c r="G212" s="231"/>
      <c r="H212" s="234">
        <v>369</v>
      </c>
      <c r="I212" s="235"/>
      <c r="J212" s="231"/>
      <c r="K212" s="231"/>
      <c r="L212" s="236"/>
      <c r="M212" s="237"/>
      <c r="N212" s="238"/>
      <c r="O212" s="238"/>
      <c r="P212" s="238"/>
      <c r="Q212" s="238"/>
      <c r="R212" s="238"/>
      <c r="S212" s="238"/>
      <c r="T212" s="239"/>
      <c r="AT212" s="240" t="s">
        <v>131</v>
      </c>
      <c r="AU212" s="240" t="s">
        <v>80</v>
      </c>
      <c r="AV212" s="11" t="s">
        <v>80</v>
      </c>
      <c r="AW212" s="11" t="s">
        <v>33</v>
      </c>
      <c r="AX212" s="11" t="s">
        <v>78</v>
      </c>
      <c r="AY212" s="240" t="s">
        <v>120</v>
      </c>
    </row>
    <row r="213" s="1" customFormat="1" ht="25.5" customHeight="1">
      <c r="B213" s="44"/>
      <c r="C213" s="215" t="s">
        <v>353</v>
      </c>
      <c r="D213" s="215" t="s">
        <v>122</v>
      </c>
      <c r="E213" s="216" t="s">
        <v>354</v>
      </c>
      <c r="F213" s="217" t="s">
        <v>355</v>
      </c>
      <c r="G213" s="218" t="s">
        <v>268</v>
      </c>
      <c r="H213" s="219">
        <v>369</v>
      </c>
      <c r="I213" s="220"/>
      <c r="J213" s="221">
        <f>ROUND(I213*H213,2)</f>
        <v>0</v>
      </c>
      <c r="K213" s="217" t="s">
        <v>126</v>
      </c>
      <c r="L213" s="70"/>
      <c r="M213" s="222" t="s">
        <v>21</v>
      </c>
      <c r="N213" s="223" t="s">
        <v>41</v>
      </c>
      <c r="O213" s="45"/>
      <c r="P213" s="224">
        <f>O213*H213</f>
        <v>0</v>
      </c>
      <c r="Q213" s="224">
        <v>0</v>
      </c>
      <c r="R213" s="224">
        <f>Q213*H213</f>
        <v>0</v>
      </c>
      <c r="S213" s="224">
        <v>0</v>
      </c>
      <c r="T213" s="225">
        <f>S213*H213</f>
        <v>0</v>
      </c>
      <c r="AR213" s="22" t="s">
        <v>127</v>
      </c>
      <c r="AT213" s="22" t="s">
        <v>122</v>
      </c>
      <c r="AU213" s="22" t="s">
        <v>80</v>
      </c>
      <c r="AY213" s="22" t="s">
        <v>120</v>
      </c>
      <c r="BE213" s="226">
        <f>IF(N213="základní",J213,0)</f>
        <v>0</v>
      </c>
      <c r="BF213" s="226">
        <f>IF(N213="snížená",J213,0)</f>
        <v>0</v>
      </c>
      <c r="BG213" s="226">
        <f>IF(N213="zákl. přenesená",J213,0)</f>
        <v>0</v>
      </c>
      <c r="BH213" s="226">
        <f>IF(N213="sníž. přenesená",J213,0)</f>
        <v>0</v>
      </c>
      <c r="BI213" s="226">
        <f>IF(N213="nulová",J213,0)</f>
        <v>0</v>
      </c>
      <c r="BJ213" s="22" t="s">
        <v>78</v>
      </c>
      <c r="BK213" s="226">
        <f>ROUND(I213*H213,2)</f>
        <v>0</v>
      </c>
      <c r="BL213" s="22" t="s">
        <v>127</v>
      </c>
      <c r="BM213" s="22" t="s">
        <v>356</v>
      </c>
    </row>
    <row r="214" s="1" customFormat="1">
      <c r="B214" s="44"/>
      <c r="C214" s="72"/>
      <c r="D214" s="227" t="s">
        <v>129</v>
      </c>
      <c r="E214" s="72"/>
      <c r="F214" s="228" t="s">
        <v>357</v>
      </c>
      <c r="G214" s="72"/>
      <c r="H214" s="72"/>
      <c r="I214" s="185"/>
      <c r="J214" s="72"/>
      <c r="K214" s="72"/>
      <c r="L214" s="70"/>
      <c r="M214" s="229"/>
      <c r="N214" s="45"/>
      <c r="O214" s="45"/>
      <c r="P214" s="45"/>
      <c r="Q214" s="45"/>
      <c r="R214" s="45"/>
      <c r="S214" s="45"/>
      <c r="T214" s="93"/>
      <c r="AT214" s="22" t="s">
        <v>129</v>
      </c>
      <c r="AU214" s="22" t="s">
        <v>80</v>
      </c>
    </row>
    <row r="215" s="11" customFormat="1">
      <c r="B215" s="230"/>
      <c r="C215" s="231"/>
      <c r="D215" s="227" t="s">
        <v>131</v>
      </c>
      <c r="E215" s="232" t="s">
        <v>21</v>
      </c>
      <c r="F215" s="233" t="s">
        <v>338</v>
      </c>
      <c r="G215" s="231"/>
      <c r="H215" s="234">
        <v>369</v>
      </c>
      <c r="I215" s="235"/>
      <c r="J215" s="231"/>
      <c r="K215" s="231"/>
      <c r="L215" s="236"/>
      <c r="M215" s="237"/>
      <c r="N215" s="238"/>
      <c r="O215" s="238"/>
      <c r="P215" s="238"/>
      <c r="Q215" s="238"/>
      <c r="R215" s="238"/>
      <c r="S215" s="238"/>
      <c r="T215" s="239"/>
      <c r="AT215" s="240" t="s">
        <v>131</v>
      </c>
      <c r="AU215" s="240" t="s">
        <v>80</v>
      </c>
      <c r="AV215" s="11" t="s">
        <v>80</v>
      </c>
      <c r="AW215" s="11" t="s">
        <v>33</v>
      </c>
      <c r="AX215" s="11" t="s">
        <v>78</v>
      </c>
      <c r="AY215" s="240" t="s">
        <v>120</v>
      </c>
    </row>
    <row r="216" s="1" customFormat="1" ht="51" customHeight="1">
      <c r="B216" s="44"/>
      <c r="C216" s="215" t="s">
        <v>358</v>
      </c>
      <c r="D216" s="215" t="s">
        <v>122</v>
      </c>
      <c r="E216" s="216" t="s">
        <v>359</v>
      </c>
      <c r="F216" s="217" t="s">
        <v>360</v>
      </c>
      <c r="G216" s="218" t="s">
        <v>125</v>
      </c>
      <c r="H216" s="219">
        <v>432</v>
      </c>
      <c r="I216" s="220"/>
      <c r="J216" s="221">
        <f>ROUND(I216*H216,2)</f>
        <v>0</v>
      </c>
      <c r="K216" s="217" t="s">
        <v>126</v>
      </c>
      <c r="L216" s="70"/>
      <c r="M216" s="222" t="s">
        <v>21</v>
      </c>
      <c r="N216" s="223" t="s">
        <v>41</v>
      </c>
      <c r="O216" s="45"/>
      <c r="P216" s="224">
        <f>O216*H216</f>
        <v>0</v>
      </c>
      <c r="Q216" s="224">
        <v>0</v>
      </c>
      <c r="R216" s="224">
        <f>Q216*H216</f>
        <v>0</v>
      </c>
      <c r="S216" s="224">
        <v>0</v>
      </c>
      <c r="T216" s="225">
        <f>S216*H216</f>
        <v>0</v>
      </c>
      <c r="AR216" s="22" t="s">
        <v>127</v>
      </c>
      <c r="AT216" s="22" t="s">
        <v>122</v>
      </c>
      <c r="AU216" s="22" t="s">
        <v>80</v>
      </c>
      <c r="AY216" s="22" t="s">
        <v>120</v>
      </c>
      <c r="BE216" s="226">
        <f>IF(N216="základní",J216,0)</f>
        <v>0</v>
      </c>
      <c r="BF216" s="226">
        <f>IF(N216="snížená",J216,0)</f>
        <v>0</v>
      </c>
      <c r="BG216" s="226">
        <f>IF(N216="zákl. přenesená",J216,0)</f>
        <v>0</v>
      </c>
      <c r="BH216" s="226">
        <f>IF(N216="sníž. přenesená",J216,0)</f>
        <v>0</v>
      </c>
      <c r="BI216" s="226">
        <f>IF(N216="nulová",J216,0)</f>
        <v>0</v>
      </c>
      <c r="BJ216" s="22" t="s">
        <v>78</v>
      </c>
      <c r="BK216" s="226">
        <f>ROUND(I216*H216,2)</f>
        <v>0</v>
      </c>
      <c r="BL216" s="22" t="s">
        <v>127</v>
      </c>
      <c r="BM216" s="22" t="s">
        <v>361</v>
      </c>
    </row>
    <row r="217" s="1" customFormat="1">
      <c r="B217" s="44"/>
      <c r="C217" s="72"/>
      <c r="D217" s="227" t="s">
        <v>129</v>
      </c>
      <c r="E217" s="72"/>
      <c r="F217" s="228" t="s">
        <v>362</v>
      </c>
      <c r="G217" s="72"/>
      <c r="H217" s="72"/>
      <c r="I217" s="185"/>
      <c r="J217" s="72"/>
      <c r="K217" s="72"/>
      <c r="L217" s="70"/>
      <c r="M217" s="229"/>
      <c r="N217" s="45"/>
      <c r="O217" s="45"/>
      <c r="P217" s="45"/>
      <c r="Q217" s="45"/>
      <c r="R217" s="45"/>
      <c r="S217" s="45"/>
      <c r="T217" s="93"/>
      <c r="AT217" s="22" t="s">
        <v>129</v>
      </c>
      <c r="AU217" s="22" t="s">
        <v>80</v>
      </c>
    </row>
    <row r="218" s="11" customFormat="1">
      <c r="B218" s="230"/>
      <c r="C218" s="231"/>
      <c r="D218" s="227" t="s">
        <v>131</v>
      </c>
      <c r="E218" s="232" t="s">
        <v>21</v>
      </c>
      <c r="F218" s="233" t="s">
        <v>363</v>
      </c>
      <c r="G218" s="231"/>
      <c r="H218" s="234">
        <v>432</v>
      </c>
      <c r="I218" s="235"/>
      <c r="J218" s="231"/>
      <c r="K218" s="231"/>
      <c r="L218" s="236"/>
      <c r="M218" s="237"/>
      <c r="N218" s="238"/>
      <c r="O218" s="238"/>
      <c r="P218" s="238"/>
      <c r="Q218" s="238"/>
      <c r="R218" s="238"/>
      <c r="S218" s="238"/>
      <c r="T218" s="239"/>
      <c r="AT218" s="240" t="s">
        <v>131</v>
      </c>
      <c r="AU218" s="240" t="s">
        <v>80</v>
      </c>
      <c r="AV218" s="11" t="s">
        <v>80</v>
      </c>
      <c r="AW218" s="11" t="s">
        <v>33</v>
      </c>
      <c r="AX218" s="11" t="s">
        <v>78</v>
      </c>
      <c r="AY218" s="240" t="s">
        <v>120</v>
      </c>
    </row>
    <row r="219" s="10" customFormat="1" ht="29.88" customHeight="1">
      <c r="B219" s="199"/>
      <c r="C219" s="200"/>
      <c r="D219" s="201" t="s">
        <v>69</v>
      </c>
      <c r="E219" s="213" t="s">
        <v>364</v>
      </c>
      <c r="F219" s="213" t="s">
        <v>365</v>
      </c>
      <c r="G219" s="200"/>
      <c r="H219" s="200"/>
      <c r="I219" s="203"/>
      <c r="J219" s="214">
        <f>BK219</f>
        <v>0</v>
      </c>
      <c r="K219" s="200"/>
      <c r="L219" s="205"/>
      <c r="M219" s="206"/>
      <c r="N219" s="207"/>
      <c r="O219" s="207"/>
      <c r="P219" s="208">
        <f>SUM(P220:P237)</f>
        <v>0</v>
      </c>
      <c r="Q219" s="207"/>
      <c r="R219" s="208">
        <f>SUM(R220:R237)</f>
        <v>0</v>
      </c>
      <c r="S219" s="207"/>
      <c r="T219" s="209">
        <f>SUM(T220:T237)</f>
        <v>0</v>
      </c>
      <c r="AR219" s="210" t="s">
        <v>78</v>
      </c>
      <c r="AT219" s="211" t="s">
        <v>69</v>
      </c>
      <c r="AU219" s="211" t="s">
        <v>78</v>
      </c>
      <c r="AY219" s="210" t="s">
        <v>120</v>
      </c>
      <c r="BK219" s="212">
        <f>SUM(BK220:BK237)</f>
        <v>0</v>
      </c>
    </row>
    <row r="220" s="1" customFormat="1" ht="25.5" customHeight="1">
      <c r="B220" s="44"/>
      <c r="C220" s="215" t="s">
        <v>366</v>
      </c>
      <c r="D220" s="215" t="s">
        <v>122</v>
      </c>
      <c r="E220" s="216" t="s">
        <v>367</v>
      </c>
      <c r="F220" s="217" t="s">
        <v>368</v>
      </c>
      <c r="G220" s="218" t="s">
        <v>196</v>
      </c>
      <c r="H220" s="219">
        <v>108</v>
      </c>
      <c r="I220" s="220"/>
      <c r="J220" s="221">
        <f>ROUND(I220*H220,2)</f>
        <v>0</v>
      </c>
      <c r="K220" s="217" t="s">
        <v>126</v>
      </c>
      <c r="L220" s="70"/>
      <c r="M220" s="222" t="s">
        <v>21</v>
      </c>
      <c r="N220" s="223" t="s">
        <v>41</v>
      </c>
      <c r="O220" s="45"/>
      <c r="P220" s="224">
        <f>O220*H220</f>
        <v>0</v>
      </c>
      <c r="Q220" s="224">
        <v>0</v>
      </c>
      <c r="R220" s="224">
        <f>Q220*H220</f>
        <v>0</v>
      </c>
      <c r="S220" s="224">
        <v>0</v>
      </c>
      <c r="T220" s="225">
        <f>S220*H220</f>
        <v>0</v>
      </c>
      <c r="AR220" s="22" t="s">
        <v>127</v>
      </c>
      <c r="AT220" s="22" t="s">
        <v>122</v>
      </c>
      <c r="AU220" s="22" t="s">
        <v>80</v>
      </c>
      <c r="AY220" s="22" t="s">
        <v>120</v>
      </c>
      <c r="BE220" s="226">
        <f>IF(N220="základní",J220,0)</f>
        <v>0</v>
      </c>
      <c r="BF220" s="226">
        <f>IF(N220="snížená",J220,0)</f>
        <v>0</v>
      </c>
      <c r="BG220" s="226">
        <f>IF(N220="zákl. přenesená",J220,0)</f>
        <v>0</v>
      </c>
      <c r="BH220" s="226">
        <f>IF(N220="sníž. přenesená",J220,0)</f>
        <v>0</v>
      </c>
      <c r="BI220" s="226">
        <f>IF(N220="nulová",J220,0)</f>
        <v>0</v>
      </c>
      <c r="BJ220" s="22" t="s">
        <v>78</v>
      </c>
      <c r="BK220" s="226">
        <f>ROUND(I220*H220,2)</f>
        <v>0</v>
      </c>
      <c r="BL220" s="22" t="s">
        <v>127</v>
      </c>
      <c r="BM220" s="22" t="s">
        <v>369</v>
      </c>
    </row>
    <row r="221" s="1" customFormat="1">
      <c r="B221" s="44"/>
      <c r="C221" s="72"/>
      <c r="D221" s="227" t="s">
        <v>129</v>
      </c>
      <c r="E221" s="72"/>
      <c r="F221" s="228" t="s">
        <v>370</v>
      </c>
      <c r="G221" s="72"/>
      <c r="H221" s="72"/>
      <c r="I221" s="185"/>
      <c r="J221" s="72"/>
      <c r="K221" s="72"/>
      <c r="L221" s="70"/>
      <c r="M221" s="229"/>
      <c r="N221" s="45"/>
      <c r="O221" s="45"/>
      <c r="P221" s="45"/>
      <c r="Q221" s="45"/>
      <c r="R221" s="45"/>
      <c r="S221" s="45"/>
      <c r="T221" s="93"/>
      <c r="AT221" s="22" t="s">
        <v>129</v>
      </c>
      <c r="AU221" s="22" t="s">
        <v>80</v>
      </c>
    </row>
    <row r="222" s="11" customFormat="1">
      <c r="B222" s="230"/>
      <c r="C222" s="231"/>
      <c r="D222" s="227" t="s">
        <v>131</v>
      </c>
      <c r="E222" s="232" t="s">
        <v>21</v>
      </c>
      <c r="F222" s="233" t="s">
        <v>371</v>
      </c>
      <c r="G222" s="231"/>
      <c r="H222" s="234">
        <v>108</v>
      </c>
      <c r="I222" s="235"/>
      <c r="J222" s="231"/>
      <c r="K222" s="231"/>
      <c r="L222" s="236"/>
      <c r="M222" s="237"/>
      <c r="N222" s="238"/>
      <c r="O222" s="238"/>
      <c r="P222" s="238"/>
      <c r="Q222" s="238"/>
      <c r="R222" s="238"/>
      <c r="S222" s="238"/>
      <c r="T222" s="239"/>
      <c r="AT222" s="240" t="s">
        <v>131</v>
      </c>
      <c r="AU222" s="240" t="s">
        <v>80</v>
      </c>
      <c r="AV222" s="11" t="s">
        <v>80</v>
      </c>
      <c r="AW222" s="11" t="s">
        <v>33</v>
      </c>
      <c r="AX222" s="11" t="s">
        <v>78</v>
      </c>
      <c r="AY222" s="240" t="s">
        <v>120</v>
      </c>
    </row>
    <row r="223" s="1" customFormat="1" ht="38.25" customHeight="1">
      <c r="B223" s="44"/>
      <c r="C223" s="215" t="s">
        <v>372</v>
      </c>
      <c r="D223" s="215" t="s">
        <v>122</v>
      </c>
      <c r="E223" s="216" t="s">
        <v>373</v>
      </c>
      <c r="F223" s="217" t="s">
        <v>374</v>
      </c>
      <c r="G223" s="218" t="s">
        <v>196</v>
      </c>
      <c r="H223" s="219">
        <v>1404</v>
      </c>
      <c r="I223" s="220"/>
      <c r="J223" s="221">
        <f>ROUND(I223*H223,2)</f>
        <v>0</v>
      </c>
      <c r="K223" s="217" t="s">
        <v>126</v>
      </c>
      <c r="L223" s="70"/>
      <c r="M223" s="222" t="s">
        <v>21</v>
      </c>
      <c r="N223" s="223" t="s">
        <v>41</v>
      </c>
      <c r="O223" s="45"/>
      <c r="P223" s="224">
        <f>O223*H223</f>
        <v>0</v>
      </c>
      <c r="Q223" s="224">
        <v>0</v>
      </c>
      <c r="R223" s="224">
        <f>Q223*H223</f>
        <v>0</v>
      </c>
      <c r="S223" s="224">
        <v>0</v>
      </c>
      <c r="T223" s="225">
        <f>S223*H223</f>
        <v>0</v>
      </c>
      <c r="AR223" s="22" t="s">
        <v>127</v>
      </c>
      <c r="AT223" s="22" t="s">
        <v>122</v>
      </c>
      <c r="AU223" s="22" t="s">
        <v>80</v>
      </c>
      <c r="AY223" s="22" t="s">
        <v>120</v>
      </c>
      <c r="BE223" s="226">
        <f>IF(N223="základní",J223,0)</f>
        <v>0</v>
      </c>
      <c r="BF223" s="226">
        <f>IF(N223="snížená",J223,0)</f>
        <v>0</v>
      </c>
      <c r="BG223" s="226">
        <f>IF(N223="zákl. přenesená",J223,0)</f>
        <v>0</v>
      </c>
      <c r="BH223" s="226">
        <f>IF(N223="sníž. přenesená",J223,0)</f>
        <v>0</v>
      </c>
      <c r="BI223" s="226">
        <f>IF(N223="nulová",J223,0)</f>
        <v>0</v>
      </c>
      <c r="BJ223" s="22" t="s">
        <v>78</v>
      </c>
      <c r="BK223" s="226">
        <f>ROUND(I223*H223,2)</f>
        <v>0</v>
      </c>
      <c r="BL223" s="22" t="s">
        <v>127</v>
      </c>
      <c r="BM223" s="22" t="s">
        <v>375</v>
      </c>
    </row>
    <row r="224" s="1" customFormat="1">
      <c r="B224" s="44"/>
      <c r="C224" s="72"/>
      <c r="D224" s="227" t="s">
        <v>129</v>
      </c>
      <c r="E224" s="72"/>
      <c r="F224" s="228" t="s">
        <v>370</v>
      </c>
      <c r="G224" s="72"/>
      <c r="H224" s="72"/>
      <c r="I224" s="185"/>
      <c r="J224" s="72"/>
      <c r="K224" s="72"/>
      <c r="L224" s="70"/>
      <c r="M224" s="229"/>
      <c r="N224" s="45"/>
      <c r="O224" s="45"/>
      <c r="P224" s="45"/>
      <c r="Q224" s="45"/>
      <c r="R224" s="45"/>
      <c r="S224" s="45"/>
      <c r="T224" s="93"/>
      <c r="AT224" s="22" t="s">
        <v>129</v>
      </c>
      <c r="AU224" s="22" t="s">
        <v>80</v>
      </c>
    </row>
    <row r="225" s="11" customFormat="1">
      <c r="B225" s="230"/>
      <c r="C225" s="231"/>
      <c r="D225" s="227" t="s">
        <v>131</v>
      </c>
      <c r="E225" s="232" t="s">
        <v>21</v>
      </c>
      <c r="F225" s="233" t="s">
        <v>376</v>
      </c>
      <c r="G225" s="231"/>
      <c r="H225" s="234">
        <v>1404</v>
      </c>
      <c r="I225" s="235"/>
      <c r="J225" s="231"/>
      <c r="K225" s="231"/>
      <c r="L225" s="236"/>
      <c r="M225" s="237"/>
      <c r="N225" s="238"/>
      <c r="O225" s="238"/>
      <c r="P225" s="238"/>
      <c r="Q225" s="238"/>
      <c r="R225" s="238"/>
      <c r="S225" s="238"/>
      <c r="T225" s="239"/>
      <c r="AT225" s="240" t="s">
        <v>131</v>
      </c>
      <c r="AU225" s="240" t="s">
        <v>80</v>
      </c>
      <c r="AV225" s="11" t="s">
        <v>80</v>
      </c>
      <c r="AW225" s="11" t="s">
        <v>33</v>
      </c>
      <c r="AX225" s="11" t="s">
        <v>78</v>
      </c>
      <c r="AY225" s="240" t="s">
        <v>120</v>
      </c>
    </row>
    <row r="226" s="1" customFormat="1" ht="25.5" customHeight="1">
      <c r="B226" s="44"/>
      <c r="C226" s="215" t="s">
        <v>377</v>
      </c>
      <c r="D226" s="215" t="s">
        <v>122</v>
      </c>
      <c r="E226" s="216" t="s">
        <v>378</v>
      </c>
      <c r="F226" s="217" t="s">
        <v>379</v>
      </c>
      <c r="G226" s="218" t="s">
        <v>196</v>
      </c>
      <c r="H226" s="219">
        <v>108</v>
      </c>
      <c r="I226" s="220"/>
      <c r="J226" s="221">
        <f>ROUND(I226*H226,2)</f>
        <v>0</v>
      </c>
      <c r="K226" s="217" t="s">
        <v>126</v>
      </c>
      <c r="L226" s="70"/>
      <c r="M226" s="222" t="s">
        <v>21</v>
      </c>
      <c r="N226" s="223" t="s">
        <v>41</v>
      </c>
      <c r="O226" s="45"/>
      <c r="P226" s="224">
        <f>O226*H226</f>
        <v>0</v>
      </c>
      <c r="Q226" s="224">
        <v>0</v>
      </c>
      <c r="R226" s="224">
        <f>Q226*H226</f>
        <v>0</v>
      </c>
      <c r="S226" s="224">
        <v>0</v>
      </c>
      <c r="T226" s="225">
        <f>S226*H226</f>
        <v>0</v>
      </c>
      <c r="AR226" s="22" t="s">
        <v>127</v>
      </c>
      <c r="AT226" s="22" t="s">
        <v>122</v>
      </c>
      <c r="AU226" s="22" t="s">
        <v>80</v>
      </c>
      <c r="AY226" s="22" t="s">
        <v>120</v>
      </c>
      <c r="BE226" s="226">
        <f>IF(N226="základní",J226,0)</f>
        <v>0</v>
      </c>
      <c r="BF226" s="226">
        <f>IF(N226="snížená",J226,0)</f>
        <v>0</v>
      </c>
      <c r="BG226" s="226">
        <f>IF(N226="zákl. přenesená",J226,0)</f>
        <v>0</v>
      </c>
      <c r="BH226" s="226">
        <f>IF(N226="sníž. přenesená",J226,0)</f>
        <v>0</v>
      </c>
      <c r="BI226" s="226">
        <f>IF(N226="nulová",J226,0)</f>
        <v>0</v>
      </c>
      <c r="BJ226" s="22" t="s">
        <v>78</v>
      </c>
      <c r="BK226" s="226">
        <f>ROUND(I226*H226,2)</f>
        <v>0</v>
      </c>
      <c r="BL226" s="22" t="s">
        <v>127</v>
      </c>
      <c r="BM226" s="22" t="s">
        <v>380</v>
      </c>
    </row>
    <row r="227" s="11" customFormat="1">
      <c r="B227" s="230"/>
      <c r="C227" s="231"/>
      <c r="D227" s="227" t="s">
        <v>131</v>
      </c>
      <c r="E227" s="232" t="s">
        <v>21</v>
      </c>
      <c r="F227" s="233" t="s">
        <v>371</v>
      </c>
      <c r="G227" s="231"/>
      <c r="H227" s="234">
        <v>108</v>
      </c>
      <c r="I227" s="235"/>
      <c r="J227" s="231"/>
      <c r="K227" s="231"/>
      <c r="L227" s="236"/>
      <c r="M227" s="237"/>
      <c r="N227" s="238"/>
      <c r="O227" s="238"/>
      <c r="P227" s="238"/>
      <c r="Q227" s="238"/>
      <c r="R227" s="238"/>
      <c r="S227" s="238"/>
      <c r="T227" s="239"/>
      <c r="AT227" s="240" t="s">
        <v>131</v>
      </c>
      <c r="AU227" s="240" t="s">
        <v>80</v>
      </c>
      <c r="AV227" s="11" t="s">
        <v>80</v>
      </c>
      <c r="AW227" s="11" t="s">
        <v>33</v>
      </c>
      <c r="AX227" s="11" t="s">
        <v>78</v>
      </c>
      <c r="AY227" s="240" t="s">
        <v>120</v>
      </c>
    </row>
    <row r="228" s="1" customFormat="1" ht="25.5" customHeight="1">
      <c r="B228" s="44"/>
      <c r="C228" s="215" t="s">
        <v>381</v>
      </c>
      <c r="D228" s="215" t="s">
        <v>122</v>
      </c>
      <c r="E228" s="216" t="s">
        <v>382</v>
      </c>
      <c r="F228" s="217" t="s">
        <v>383</v>
      </c>
      <c r="G228" s="218" t="s">
        <v>196</v>
      </c>
      <c r="H228" s="219">
        <v>135.53999999999999</v>
      </c>
      <c r="I228" s="220"/>
      <c r="J228" s="221">
        <f>ROUND(I228*H228,2)</f>
        <v>0</v>
      </c>
      <c r="K228" s="217" t="s">
        <v>126</v>
      </c>
      <c r="L228" s="70"/>
      <c r="M228" s="222" t="s">
        <v>21</v>
      </c>
      <c r="N228" s="223" t="s">
        <v>41</v>
      </c>
      <c r="O228" s="45"/>
      <c r="P228" s="224">
        <f>O228*H228</f>
        <v>0</v>
      </c>
      <c r="Q228" s="224">
        <v>0</v>
      </c>
      <c r="R228" s="224">
        <f>Q228*H228</f>
        <v>0</v>
      </c>
      <c r="S228" s="224">
        <v>0</v>
      </c>
      <c r="T228" s="225">
        <f>S228*H228</f>
        <v>0</v>
      </c>
      <c r="AR228" s="22" t="s">
        <v>127</v>
      </c>
      <c r="AT228" s="22" t="s">
        <v>122</v>
      </c>
      <c r="AU228" s="22" t="s">
        <v>80</v>
      </c>
      <c r="AY228" s="22" t="s">
        <v>120</v>
      </c>
      <c r="BE228" s="226">
        <f>IF(N228="základní",J228,0)</f>
        <v>0</v>
      </c>
      <c r="BF228" s="226">
        <f>IF(N228="snížená",J228,0)</f>
        <v>0</v>
      </c>
      <c r="BG228" s="226">
        <f>IF(N228="zákl. přenesená",J228,0)</f>
        <v>0</v>
      </c>
      <c r="BH228" s="226">
        <f>IF(N228="sníž. přenesená",J228,0)</f>
        <v>0</v>
      </c>
      <c r="BI228" s="226">
        <f>IF(N228="nulová",J228,0)</f>
        <v>0</v>
      </c>
      <c r="BJ228" s="22" t="s">
        <v>78</v>
      </c>
      <c r="BK228" s="226">
        <f>ROUND(I228*H228,2)</f>
        <v>0</v>
      </c>
      <c r="BL228" s="22" t="s">
        <v>127</v>
      </c>
      <c r="BM228" s="22" t="s">
        <v>384</v>
      </c>
    </row>
    <row r="229" s="1" customFormat="1">
      <c r="B229" s="44"/>
      <c r="C229" s="72"/>
      <c r="D229" s="227" t="s">
        <v>129</v>
      </c>
      <c r="E229" s="72"/>
      <c r="F229" s="228" t="s">
        <v>385</v>
      </c>
      <c r="G229" s="72"/>
      <c r="H229" s="72"/>
      <c r="I229" s="185"/>
      <c r="J229" s="72"/>
      <c r="K229" s="72"/>
      <c r="L229" s="70"/>
      <c r="M229" s="229"/>
      <c r="N229" s="45"/>
      <c r="O229" s="45"/>
      <c r="P229" s="45"/>
      <c r="Q229" s="45"/>
      <c r="R229" s="45"/>
      <c r="S229" s="45"/>
      <c r="T229" s="93"/>
      <c r="AT229" s="22" t="s">
        <v>129</v>
      </c>
      <c r="AU229" s="22" t="s">
        <v>80</v>
      </c>
    </row>
    <row r="230" s="11" customFormat="1">
      <c r="B230" s="230"/>
      <c r="C230" s="231"/>
      <c r="D230" s="227" t="s">
        <v>131</v>
      </c>
      <c r="E230" s="232" t="s">
        <v>21</v>
      </c>
      <c r="F230" s="233" t="s">
        <v>386</v>
      </c>
      <c r="G230" s="231"/>
      <c r="H230" s="234">
        <v>135.53999999999999</v>
      </c>
      <c r="I230" s="235"/>
      <c r="J230" s="231"/>
      <c r="K230" s="231"/>
      <c r="L230" s="236"/>
      <c r="M230" s="237"/>
      <c r="N230" s="238"/>
      <c r="O230" s="238"/>
      <c r="P230" s="238"/>
      <c r="Q230" s="238"/>
      <c r="R230" s="238"/>
      <c r="S230" s="238"/>
      <c r="T230" s="239"/>
      <c r="AT230" s="240" t="s">
        <v>131</v>
      </c>
      <c r="AU230" s="240" t="s">
        <v>80</v>
      </c>
      <c r="AV230" s="11" t="s">
        <v>80</v>
      </c>
      <c r="AW230" s="11" t="s">
        <v>33</v>
      </c>
      <c r="AX230" s="11" t="s">
        <v>70</v>
      </c>
      <c r="AY230" s="240" t="s">
        <v>120</v>
      </c>
    </row>
    <row r="231" s="12" customFormat="1">
      <c r="B231" s="241"/>
      <c r="C231" s="242"/>
      <c r="D231" s="227" t="s">
        <v>131</v>
      </c>
      <c r="E231" s="243" t="s">
        <v>21</v>
      </c>
      <c r="F231" s="244" t="s">
        <v>146</v>
      </c>
      <c r="G231" s="242"/>
      <c r="H231" s="245">
        <v>135.53999999999999</v>
      </c>
      <c r="I231" s="246"/>
      <c r="J231" s="242"/>
      <c r="K231" s="242"/>
      <c r="L231" s="247"/>
      <c r="M231" s="248"/>
      <c r="N231" s="249"/>
      <c r="O231" s="249"/>
      <c r="P231" s="249"/>
      <c r="Q231" s="249"/>
      <c r="R231" s="249"/>
      <c r="S231" s="249"/>
      <c r="T231" s="250"/>
      <c r="AT231" s="251" t="s">
        <v>131</v>
      </c>
      <c r="AU231" s="251" t="s">
        <v>80</v>
      </c>
      <c r="AV231" s="12" t="s">
        <v>127</v>
      </c>
      <c r="AW231" s="12" t="s">
        <v>33</v>
      </c>
      <c r="AX231" s="12" t="s">
        <v>78</v>
      </c>
      <c r="AY231" s="251" t="s">
        <v>120</v>
      </c>
    </row>
    <row r="232" s="1" customFormat="1" ht="25.5" customHeight="1">
      <c r="B232" s="44"/>
      <c r="C232" s="215" t="s">
        <v>387</v>
      </c>
      <c r="D232" s="215" t="s">
        <v>122</v>
      </c>
      <c r="E232" s="216" t="s">
        <v>388</v>
      </c>
      <c r="F232" s="217" t="s">
        <v>389</v>
      </c>
      <c r="G232" s="218" t="s">
        <v>196</v>
      </c>
      <c r="H232" s="219">
        <v>2846.3400000000001</v>
      </c>
      <c r="I232" s="220"/>
      <c r="J232" s="221">
        <f>ROUND(I232*H232,2)</f>
        <v>0</v>
      </c>
      <c r="K232" s="217" t="s">
        <v>126</v>
      </c>
      <c r="L232" s="70"/>
      <c r="M232" s="222" t="s">
        <v>21</v>
      </c>
      <c r="N232" s="223" t="s">
        <v>41</v>
      </c>
      <c r="O232" s="45"/>
      <c r="P232" s="224">
        <f>O232*H232</f>
        <v>0</v>
      </c>
      <c r="Q232" s="224">
        <v>0</v>
      </c>
      <c r="R232" s="224">
        <f>Q232*H232</f>
        <v>0</v>
      </c>
      <c r="S232" s="224">
        <v>0</v>
      </c>
      <c r="T232" s="225">
        <f>S232*H232</f>
        <v>0</v>
      </c>
      <c r="AR232" s="22" t="s">
        <v>127</v>
      </c>
      <c r="AT232" s="22" t="s">
        <v>122</v>
      </c>
      <c r="AU232" s="22" t="s">
        <v>80</v>
      </c>
      <c r="AY232" s="22" t="s">
        <v>120</v>
      </c>
      <c r="BE232" s="226">
        <f>IF(N232="základní",J232,0)</f>
        <v>0</v>
      </c>
      <c r="BF232" s="226">
        <f>IF(N232="snížená",J232,0)</f>
        <v>0</v>
      </c>
      <c r="BG232" s="226">
        <f>IF(N232="zákl. přenesená",J232,0)</f>
        <v>0</v>
      </c>
      <c r="BH232" s="226">
        <f>IF(N232="sníž. přenesená",J232,0)</f>
        <v>0</v>
      </c>
      <c r="BI232" s="226">
        <f>IF(N232="nulová",J232,0)</f>
        <v>0</v>
      </c>
      <c r="BJ232" s="22" t="s">
        <v>78</v>
      </c>
      <c r="BK232" s="226">
        <f>ROUND(I232*H232,2)</f>
        <v>0</v>
      </c>
      <c r="BL232" s="22" t="s">
        <v>127</v>
      </c>
      <c r="BM232" s="22" t="s">
        <v>390</v>
      </c>
    </row>
    <row r="233" s="1" customFormat="1">
      <c r="B233" s="44"/>
      <c r="C233" s="72"/>
      <c r="D233" s="227" t="s">
        <v>129</v>
      </c>
      <c r="E233" s="72"/>
      <c r="F233" s="228" t="s">
        <v>385</v>
      </c>
      <c r="G233" s="72"/>
      <c r="H233" s="72"/>
      <c r="I233" s="185"/>
      <c r="J233" s="72"/>
      <c r="K233" s="72"/>
      <c r="L233" s="70"/>
      <c r="M233" s="229"/>
      <c r="N233" s="45"/>
      <c r="O233" s="45"/>
      <c r="P233" s="45"/>
      <c r="Q233" s="45"/>
      <c r="R233" s="45"/>
      <c r="S233" s="45"/>
      <c r="T233" s="93"/>
      <c r="AT233" s="22" t="s">
        <v>129</v>
      </c>
      <c r="AU233" s="22" t="s">
        <v>80</v>
      </c>
    </row>
    <row r="234" s="11" customFormat="1">
      <c r="B234" s="230"/>
      <c r="C234" s="231"/>
      <c r="D234" s="227" t="s">
        <v>131</v>
      </c>
      <c r="E234" s="232" t="s">
        <v>21</v>
      </c>
      <c r="F234" s="233" t="s">
        <v>391</v>
      </c>
      <c r="G234" s="231"/>
      <c r="H234" s="234">
        <v>2846.3400000000001</v>
      </c>
      <c r="I234" s="235"/>
      <c r="J234" s="231"/>
      <c r="K234" s="231"/>
      <c r="L234" s="236"/>
      <c r="M234" s="237"/>
      <c r="N234" s="238"/>
      <c r="O234" s="238"/>
      <c r="P234" s="238"/>
      <c r="Q234" s="238"/>
      <c r="R234" s="238"/>
      <c r="S234" s="238"/>
      <c r="T234" s="239"/>
      <c r="AT234" s="240" t="s">
        <v>131</v>
      </c>
      <c r="AU234" s="240" t="s">
        <v>80</v>
      </c>
      <c r="AV234" s="11" t="s">
        <v>80</v>
      </c>
      <c r="AW234" s="11" t="s">
        <v>33</v>
      </c>
      <c r="AX234" s="11" t="s">
        <v>78</v>
      </c>
      <c r="AY234" s="240" t="s">
        <v>120</v>
      </c>
    </row>
    <row r="235" s="1" customFormat="1" ht="25.5" customHeight="1">
      <c r="B235" s="44"/>
      <c r="C235" s="215" t="s">
        <v>392</v>
      </c>
      <c r="D235" s="215" t="s">
        <v>122</v>
      </c>
      <c r="E235" s="216" t="s">
        <v>393</v>
      </c>
      <c r="F235" s="217" t="s">
        <v>394</v>
      </c>
      <c r="G235" s="218" t="s">
        <v>196</v>
      </c>
      <c r="H235" s="219">
        <v>135.53999999999999</v>
      </c>
      <c r="I235" s="220"/>
      <c r="J235" s="221">
        <f>ROUND(I235*H235,2)</f>
        <v>0</v>
      </c>
      <c r="K235" s="217" t="s">
        <v>126</v>
      </c>
      <c r="L235" s="70"/>
      <c r="M235" s="222" t="s">
        <v>21</v>
      </c>
      <c r="N235" s="223" t="s">
        <v>41</v>
      </c>
      <c r="O235" s="45"/>
      <c r="P235" s="224">
        <f>O235*H235</f>
        <v>0</v>
      </c>
      <c r="Q235" s="224">
        <v>0</v>
      </c>
      <c r="R235" s="224">
        <f>Q235*H235</f>
        <v>0</v>
      </c>
      <c r="S235" s="224">
        <v>0</v>
      </c>
      <c r="T235" s="225">
        <f>S235*H235</f>
        <v>0</v>
      </c>
      <c r="AR235" s="22" t="s">
        <v>127</v>
      </c>
      <c r="AT235" s="22" t="s">
        <v>122</v>
      </c>
      <c r="AU235" s="22" t="s">
        <v>80</v>
      </c>
      <c r="AY235" s="22" t="s">
        <v>120</v>
      </c>
      <c r="BE235" s="226">
        <f>IF(N235="základní",J235,0)</f>
        <v>0</v>
      </c>
      <c r="BF235" s="226">
        <f>IF(N235="snížená",J235,0)</f>
        <v>0</v>
      </c>
      <c r="BG235" s="226">
        <f>IF(N235="zákl. přenesená",J235,0)</f>
        <v>0</v>
      </c>
      <c r="BH235" s="226">
        <f>IF(N235="sníž. přenesená",J235,0)</f>
        <v>0</v>
      </c>
      <c r="BI235" s="226">
        <f>IF(N235="nulová",J235,0)</f>
        <v>0</v>
      </c>
      <c r="BJ235" s="22" t="s">
        <v>78</v>
      </c>
      <c r="BK235" s="226">
        <f>ROUND(I235*H235,2)</f>
        <v>0</v>
      </c>
      <c r="BL235" s="22" t="s">
        <v>127</v>
      </c>
      <c r="BM235" s="22" t="s">
        <v>395</v>
      </c>
    </row>
    <row r="236" s="1" customFormat="1">
      <c r="B236" s="44"/>
      <c r="C236" s="72"/>
      <c r="D236" s="227" t="s">
        <v>129</v>
      </c>
      <c r="E236" s="72"/>
      <c r="F236" s="228" t="s">
        <v>396</v>
      </c>
      <c r="G236" s="72"/>
      <c r="H236" s="72"/>
      <c r="I236" s="185"/>
      <c r="J236" s="72"/>
      <c r="K236" s="72"/>
      <c r="L236" s="70"/>
      <c r="M236" s="229"/>
      <c r="N236" s="45"/>
      <c r="O236" s="45"/>
      <c r="P236" s="45"/>
      <c r="Q236" s="45"/>
      <c r="R236" s="45"/>
      <c r="S236" s="45"/>
      <c r="T236" s="93"/>
      <c r="AT236" s="22" t="s">
        <v>129</v>
      </c>
      <c r="AU236" s="22" t="s">
        <v>80</v>
      </c>
    </row>
    <row r="237" s="11" customFormat="1">
      <c r="B237" s="230"/>
      <c r="C237" s="231"/>
      <c r="D237" s="227" t="s">
        <v>131</v>
      </c>
      <c r="E237" s="232" t="s">
        <v>21</v>
      </c>
      <c r="F237" s="233" t="s">
        <v>397</v>
      </c>
      <c r="G237" s="231"/>
      <c r="H237" s="234">
        <v>135.53999999999999</v>
      </c>
      <c r="I237" s="235"/>
      <c r="J237" s="231"/>
      <c r="K237" s="231"/>
      <c r="L237" s="236"/>
      <c r="M237" s="237"/>
      <c r="N237" s="238"/>
      <c r="O237" s="238"/>
      <c r="P237" s="238"/>
      <c r="Q237" s="238"/>
      <c r="R237" s="238"/>
      <c r="S237" s="238"/>
      <c r="T237" s="239"/>
      <c r="AT237" s="240" t="s">
        <v>131</v>
      </c>
      <c r="AU237" s="240" t="s">
        <v>80</v>
      </c>
      <c r="AV237" s="11" t="s">
        <v>80</v>
      </c>
      <c r="AW237" s="11" t="s">
        <v>33</v>
      </c>
      <c r="AX237" s="11" t="s">
        <v>78</v>
      </c>
      <c r="AY237" s="240" t="s">
        <v>120</v>
      </c>
    </row>
    <row r="238" s="10" customFormat="1" ht="29.88" customHeight="1">
      <c r="B238" s="199"/>
      <c r="C238" s="200"/>
      <c r="D238" s="201" t="s">
        <v>69</v>
      </c>
      <c r="E238" s="213" t="s">
        <v>398</v>
      </c>
      <c r="F238" s="213" t="s">
        <v>399</v>
      </c>
      <c r="G238" s="200"/>
      <c r="H238" s="200"/>
      <c r="I238" s="203"/>
      <c r="J238" s="214">
        <f>BK238</f>
        <v>0</v>
      </c>
      <c r="K238" s="200"/>
      <c r="L238" s="205"/>
      <c r="M238" s="206"/>
      <c r="N238" s="207"/>
      <c r="O238" s="207"/>
      <c r="P238" s="208">
        <f>P239</f>
        <v>0</v>
      </c>
      <c r="Q238" s="207"/>
      <c r="R238" s="208">
        <f>R239</f>
        <v>0</v>
      </c>
      <c r="S238" s="207"/>
      <c r="T238" s="209">
        <f>T239</f>
        <v>0</v>
      </c>
      <c r="AR238" s="210" t="s">
        <v>78</v>
      </c>
      <c r="AT238" s="211" t="s">
        <v>69</v>
      </c>
      <c r="AU238" s="211" t="s">
        <v>78</v>
      </c>
      <c r="AY238" s="210" t="s">
        <v>120</v>
      </c>
      <c r="BK238" s="212">
        <f>BK239</f>
        <v>0</v>
      </c>
    </row>
    <row r="239" s="1" customFormat="1" ht="25.5" customHeight="1">
      <c r="B239" s="44"/>
      <c r="C239" s="215" t="s">
        <v>400</v>
      </c>
      <c r="D239" s="215" t="s">
        <v>122</v>
      </c>
      <c r="E239" s="216" t="s">
        <v>401</v>
      </c>
      <c r="F239" s="217" t="s">
        <v>402</v>
      </c>
      <c r="G239" s="218" t="s">
        <v>196</v>
      </c>
      <c r="H239" s="219">
        <v>404.31799999999998</v>
      </c>
      <c r="I239" s="220"/>
      <c r="J239" s="221">
        <f>ROUND(I239*H239,2)</f>
        <v>0</v>
      </c>
      <c r="K239" s="217" t="s">
        <v>126</v>
      </c>
      <c r="L239" s="70"/>
      <c r="M239" s="222" t="s">
        <v>21</v>
      </c>
      <c r="N239" s="223" t="s">
        <v>41</v>
      </c>
      <c r="O239" s="45"/>
      <c r="P239" s="224">
        <f>O239*H239</f>
        <v>0</v>
      </c>
      <c r="Q239" s="224">
        <v>0</v>
      </c>
      <c r="R239" s="224">
        <f>Q239*H239</f>
        <v>0</v>
      </c>
      <c r="S239" s="224">
        <v>0</v>
      </c>
      <c r="T239" s="225">
        <f>S239*H239</f>
        <v>0</v>
      </c>
      <c r="AR239" s="22" t="s">
        <v>127</v>
      </c>
      <c r="AT239" s="22" t="s">
        <v>122</v>
      </c>
      <c r="AU239" s="22" t="s">
        <v>80</v>
      </c>
      <c r="AY239" s="22" t="s">
        <v>120</v>
      </c>
      <c r="BE239" s="226">
        <f>IF(N239="základní",J239,0)</f>
        <v>0</v>
      </c>
      <c r="BF239" s="226">
        <f>IF(N239="snížená",J239,0)</f>
        <v>0</v>
      </c>
      <c r="BG239" s="226">
        <f>IF(N239="zákl. přenesená",J239,0)</f>
        <v>0</v>
      </c>
      <c r="BH239" s="226">
        <f>IF(N239="sníž. přenesená",J239,0)</f>
        <v>0</v>
      </c>
      <c r="BI239" s="226">
        <f>IF(N239="nulová",J239,0)</f>
        <v>0</v>
      </c>
      <c r="BJ239" s="22" t="s">
        <v>78</v>
      </c>
      <c r="BK239" s="226">
        <f>ROUND(I239*H239,2)</f>
        <v>0</v>
      </c>
      <c r="BL239" s="22" t="s">
        <v>127</v>
      </c>
      <c r="BM239" s="22" t="s">
        <v>403</v>
      </c>
    </row>
    <row r="240" s="10" customFormat="1" ht="37.44" customHeight="1">
      <c r="B240" s="199"/>
      <c r="C240" s="200"/>
      <c r="D240" s="201" t="s">
        <v>69</v>
      </c>
      <c r="E240" s="202" t="s">
        <v>404</v>
      </c>
      <c r="F240" s="202" t="s">
        <v>405</v>
      </c>
      <c r="G240" s="200"/>
      <c r="H240" s="200"/>
      <c r="I240" s="203"/>
      <c r="J240" s="204">
        <f>BK240</f>
        <v>0</v>
      </c>
      <c r="K240" s="200"/>
      <c r="L240" s="205"/>
      <c r="M240" s="206"/>
      <c r="N240" s="207"/>
      <c r="O240" s="207"/>
      <c r="P240" s="208">
        <f>P241</f>
        <v>0</v>
      </c>
      <c r="Q240" s="207"/>
      <c r="R240" s="208">
        <f>R241</f>
        <v>0</v>
      </c>
      <c r="S240" s="207"/>
      <c r="T240" s="209">
        <f>T241</f>
        <v>0</v>
      </c>
      <c r="AR240" s="210" t="s">
        <v>154</v>
      </c>
      <c r="AT240" s="211" t="s">
        <v>69</v>
      </c>
      <c r="AU240" s="211" t="s">
        <v>70</v>
      </c>
      <c r="AY240" s="210" t="s">
        <v>120</v>
      </c>
      <c r="BK240" s="212">
        <f>BK241</f>
        <v>0</v>
      </c>
    </row>
    <row r="241" s="10" customFormat="1" ht="19.92" customHeight="1">
      <c r="B241" s="199"/>
      <c r="C241" s="200"/>
      <c r="D241" s="201" t="s">
        <v>69</v>
      </c>
      <c r="E241" s="213" t="s">
        <v>406</v>
      </c>
      <c r="F241" s="213" t="s">
        <v>407</v>
      </c>
      <c r="G241" s="200"/>
      <c r="H241" s="200"/>
      <c r="I241" s="203"/>
      <c r="J241" s="214">
        <f>BK241</f>
        <v>0</v>
      </c>
      <c r="K241" s="200"/>
      <c r="L241" s="205"/>
      <c r="M241" s="206"/>
      <c r="N241" s="207"/>
      <c r="O241" s="207"/>
      <c r="P241" s="208">
        <f>P242</f>
        <v>0</v>
      </c>
      <c r="Q241" s="207"/>
      <c r="R241" s="208">
        <f>R242</f>
        <v>0</v>
      </c>
      <c r="S241" s="207"/>
      <c r="T241" s="209">
        <f>T242</f>
        <v>0</v>
      </c>
      <c r="AR241" s="210" t="s">
        <v>154</v>
      </c>
      <c r="AT241" s="211" t="s">
        <v>69</v>
      </c>
      <c r="AU241" s="211" t="s">
        <v>78</v>
      </c>
      <c r="AY241" s="210" t="s">
        <v>120</v>
      </c>
      <c r="BK241" s="212">
        <f>BK242</f>
        <v>0</v>
      </c>
    </row>
    <row r="242" s="1" customFormat="1" ht="16.5" customHeight="1">
      <c r="B242" s="44"/>
      <c r="C242" s="215" t="s">
        <v>408</v>
      </c>
      <c r="D242" s="215" t="s">
        <v>122</v>
      </c>
      <c r="E242" s="216" t="s">
        <v>409</v>
      </c>
      <c r="F242" s="217" t="s">
        <v>410</v>
      </c>
      <c r="G242" s="218" t="s">
        <v>411</v>
      </c>
      <c r="H242" s="219">
        <v>1</v>
      </c>
      <c r="I242" s="220"/>
      <c r="J242" s="221">
        <f>ROUND(I242*H242,2)</f>
        <v>0</v>
      </c>
      <c r="K242" s="217" t="s">
        <v>126</v>
      </c>
      <c r="L242" s="70"/>
      <c r="M242" s="222" t="s">
        <v>21</v>
      </c>
      <c r="N242" s="262" t="s">
        <v>41</v>
      </c>
      <c r="O242" s="263"/>
      <c r="P242" s="264">
        <f>O242*H242</f>
        <v>0</v>
      </c>
      <c r="Q242" s="264">
        <v>0</v>
      </c>
      <c r="R242" s="264">
        <f>Q242*H242</f>
        <v>0</v>
      </c>
      <c r="S242" s="264">
        <v>0</v>
      </c>
      <c r="T242" s="265">
        <f>S242*H242</f>
        <v>0</v>
      </c>
      <c r="AR242" s="22" t="s">
        <v>412</v>
      </c>
      <c r="AT242" s="22" t="s">
        <v>122</v>
      </c>
      <c r="AU242" s="22" t="s">
        <v>80</v>
      </c>
      <c r="AY242" s="22" t="s">
        <v>120</v>
      </c>
      <c r="BE242" s="226">
        <f>IF(N242="základní",J242,0)</f>
        <v>0</v>
      </c>
      <c r="BF242" s="226">
        <f>IF(N242="snížená",J242,0)</f>
        <v>0</v>
      </c>
      <c r="BG242" s="226">
        <f>IF(N242="zákl. přenesená",J242,0)</f>
        <v>0</v>
      </c>
      <c r="BH242" s="226">
        <f>IF(N242="sníž. přenesená",J242,0)</f>
        <v>0</v>
      </c>
      <c r="BI242" s="226">
        <f>IF(N242="nulová",J242,0)</f>
        <v>0</v>
      </c>
      <c r="BJ242" s="22" t="s">
        <v>78</v>
      </c>
      <c r="BK242" s="226">
        <f>ROUND(I242*H242,2)</f>
        <v>0</v>
      </c>
      <c r="BL242" s="22" t="s">
        <v>412</v>
      </c>
      <c r="BM242" s="22" t="s">
        <v>413</v>
      </c>
    </row>
    <row r="243" s="1" customFormat="1" ht="6.96" customHeight="1">
      <c r="B243" s="65"/>
      <c r="C243" s="66"/>
      <c r="D243" s="66"/>
      <c r="E243" s="66"/>
      <c r="F243" s="66"/>
      <c r="G243" s="66"/>
      <c r="H243" s="66"/>
      <c r="I243" s="160"/>
      <c r="J243" s="66"/>
      <c r="K243" s="66"/>
      <c r="L243" s="70"/>
    </row>
  </sheetData>
  <sheetProtection sheet="1" autoFilter="0" formatColumns="0" formatRows="0" objects="1" scenarios="1" spinCount="100000" saltValue="KzKOwpMu0MLV80Po6uIcY1QIAr9ehtGwK1FxQMA057qk/kTyfgw3plitLhL8SHsY2XMhFEPuHKffpD8/PhySDg==" hashValue="N65IH5PHPNZgzuRlGvgF7vAlN5nNEDXDpJlfHqcgsLjdmuo3ZsScI2YOJpdBKdrAmPpGUkZANhQYLzHUfUClHg==" algorithmName="SHA-512" password="CC35"/>
  <autoFilter ref="C85:K242"/>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66" customWidth="1"/>
    <col min="2" max="2" width="1.664063" style="266" customWidth="1"/>
    <col min="3" max="4" width="5" style="266" customWidth="1"/>
    <col min="5" max="5" width="11.67" style="266" customWidth="1"/>
    <col min="6" max="6" width="9.17" style="266" customWidth="1"/>
    <col min="7" max="7" width="5" style="266" customWidth="1"/>
    <col min="8" max="8" width="77.83" style="266" customWidth="1"/>
    <col min="9" max="10" width="20" style="266" customWidth="1"/>
    <col min="11" max="11" width="1.664063" style="266" customWidth="1"/>
  </cols>
  <sheetData>
    <row r="1" ht="37.5" customHeight="1"/>
    <row r="2" ht="7.5" customHeight="1">
      <c r="B2" s="267"/>
      <c r="C2" s="268"/>
      <c r="D2" s="268"/>
      <c r="E2" s="268"/>
      <c r="F2" s="268"/>
      <c r="G2" s="268"/>
      <c r="H2" s="268"/>
      <c r="I2" s="268"/>
      <c r="J2" s="268"/>
      <c r="K2" s="269"/>
    </row>
    <row r="3" s="13" customFormat="1" ht="45" customHeight="1">
      <c r="B3" s="270"/>
      <c r="C3" s="271" t="s">
        <v>414</v>
      </c>
      <c r="D3" s="271"/>
      <c r="E3" s="271"/>
      <c r="F3" s="271"/>
      <c r="G3" s="271"/>
      <c r="H3" s="271"/>
      <c r="I3" s="271"/>
      <c r="J3" s="271"/>
      <c r="K3" s="272"/>
    </row>
    <row r="4" ht="25.5" customHeight="1">
      <c r="B4" s="273"/>
      <c r="C4" s="274" t="s">
        <v>415</v>
      </c>
      <c r="D4" s="274"/>
      <c r="E4" s="274"/>
      <c r="F4" s="274"/>
      <c r="G4" s="274"/>
      <c r="H4" s="274"/>
      <c r="I4" s="274"/>
      <c r="J4" s="274"/>
      <c r="K4" s="275"/>
    </row>
    <row r="5" ht="5.25" customHeight="1">
      <c r="B5" s="273"/>
      <c r="C5" s="276"/>
      <c r="D5" s="276"/>
      <c r="E5" s="276"/>
      <c r="F5" s="276"/>
      <c r="G5" s="276"/>
      <c r="H5" s="276"/>
      <c r="I5" s="276"/>
      <c r="J5" s="276"/>
      <c r="K5" s="275"/>
    </row>
    <row r="6" ht="15" customHeight="1">
      <c r="B6" s="273"/>
      <c r="C6" s="277" t="s">
        <v>416</v>
      </c>
      <c r="D6" s="277"/>
      <c r="E6" s="277"/>
      <c r="F6" s="277"/>
      <c r="G6" s="277"/>
      <c r="H6" s="277"/>
      <c r="I6" s="277"/>
      <c r="J6" s="277"/>
      <c r="K6" s="275"/>
    </row>
    <row r="7" ht="15" customHeight="1">
      <c r="B7" s="278"/>
      <c r="C7" s="277" t="s">
        <v>417</v>
      </c>
      <c r="D7" s="277"/>
      <c r="E7" s="277"/>
      <c r="F7" s="277"/>
      <c r="G7" s="277"/>
      <c r="H7" s="277"/>
      <c r="I7" s="277"/>
      <c r="J7" s="277"/>
      <c r="K7" s="275"/>
    </row>
    <row r="8" ht="12.75" customHeight="1">
      <c r="B8" s="278"/>
      <c r="C8" s="277"/>
      <c r="D8" s="277"/>
      <c r="E8" s="277"/>
      <c r="F8" s="277"/>
      <c r="G8" s="277"/>
      <c r="H8" s="277"/>
      <c r="I8" s="277"/>
      <c r="J8" s="277"/>
      <c r="K8" s="275"/>
    </row>
    <row r="9" ht="15" customHeight="1">
      <c r="B9" s="278"/>
      <c r="C9" s="277" t="s">
        <v>418</v>
      </c>
      <c r="D9" s="277"/>
      <c r="E9" s="277"/>
      <c r="F9" s="277"/>
      <c r="G9" s="277"/>
      <c r="H9" s="277"/>
      <c r="I9" s="277"/>
      <c r="J9" s="277"/>
      <c r="K9" s="275"/>
    </row>
    <row r="10" ht="15" customHeight="1">
      <c r="B10" s="278"/>
      <c r="C10" s="277"/>
      <c r="D10" s="277" t="s">
        <v>419</v>
      </c>
      <c r="E10" s="277"/>
      <c r="F10" s="277"/>
      <c r="G10" s="277"/>
      <c r="H10" s="277"/>
      <c r="I10" s="277"/>
      <c r="J10" s="277"/>
      <c r="K10" s="275"/>
    </row>
    <row r="11" ht="15" customHeight="1">
      <c r="B11" s="278"/>
      <c r="C11" s="279"/>
      <c r="D11" s="277" t="s">
        <v>420</v>
      </c>
      <c r="E11" s="277"/>
      <c r="F11" s="277"/>
      <c r="G11" s="277"/>
      <c r="H11" s="277"/>
      <c r="I11" s="277"/>
      <c r="J11" s="277"/>
      <c r="K11" s="275"/>
    </row>
    <row r="12" ht="12.75" customHeight="1">
      <c r="B12" s="278"/>
      <c r="C12" s="279"/>
      <c r="D12" s="279"/>
      <c r="E12" s="279"/>
      <c r="F12" s="279"/>
      <c r="G12" s="279"/>
      <c r="H12" s="279"/>
      <c r="I12" s="279"/>
      <c r="J12" s="279"/>
      <c r="K12" s="275"/>
    </row>
    <row r="13" ht="15" customHeight="1">
      <c r="B13" s="278"/>
      <c r="C13" s="279"/>
      <c r="D13" s="277" t="s">
        <v>421</v>
      </c>
      <c r="E13" s="277"/>
      <c r="F13" s="277"/>
      <c r="G13" s="277"/>
      <c r="H13" s="277"/>
      <c r="I13" s="277"/>
      <c r="J13" s="277"/>
      <c r="K13" s="275"/>
    </row>
    <row r="14" ht="15" customHeight="1">
      <c r="B14" s="278"/>
      <c r="C14" s="279"/>
      <c r="D14" s="277" t="s">
        <v>422</v>
      </c>
      <c r="E14" s="277"/>
      <c r="F14" s="277"/>
      <c r="G14" s="277"/>
      <c r="H14" s="277"/>
      <c r="I14" s="277"/>
      <c r="J14" s="277"/>
      <c r="K14" s="275"/>
    </row>
    <row r="15" ht="15" customHeight="1">
      <c r="B15" s="278"/>
      <c r="C15" s="279"/>
      <c r="D15" s="277" t="s">
        <v>423</v>
      </c>
      <c r="E15" s="277"/>
      <c r="F15" s="277"/>
      <c r="G15" s="277"/>
      <c r="H15" s="277"/>
      <c r="I15" s="277"/>
      <c r="J15" s="277"/>
      <c r="K15" s="275"/>
    </row>
    <row r="16" ht="15" customHeight="1">
      <c r="B16" s="278"/>
      <c r="C16" s="279"/>
      <c r="D16" s="279"/>
      <c r="E16" s="280" t="s">
        <v>77</v>
      </c>
      <c r="F16" s="277" t="s">
        <v>424</v>
      </c>
      <c r="G16" s="277"/>
      <c r="H16" s="277"/>
      <c r="I16" s="277"/>
      <c r="J16" s="277"/>
      <c r="K16" s="275"/>
    </row>
    <row r="17" ht="15" customHeight="1">
      <c r="B17" s="278"/>
      <c r="C17" s="279"/>
      <c r="D17" s="279"/>
      <c r="E17" s="280" t="s">
        <v>425</v>
      </c>
      <c r="F17" s="277" t="s">
        <v>426</v>
      </c>
      <c r="G17" s="277"/>
      <c r="H17" s="277"/>
      <c r="I17" s="277"/>
      <c r="J17" s="277"/>
      <c r="K17" s="275"/>
    </row>
    <row r="18" ht="15" customHeight="1">
      <c r="B18" s="278"/>
      <c r="C18" s="279"/>
      <c r="D18" s="279"/>
      <c r="E18" s="280" t="s">
        <v>427</v>
      </c>
      <c r="F18" s="277" t="s">
        <v>428</v>
      </c>
      <c r="G18" s="277"/>
      <c r="H18" s="277"/>
      <c r="I18" s="277"/>
      <c r="J18" s="277"/>
      <c r="K18" s="275"/>
    </row>
    <row r="19" ht="15" customHeight="1">
      <c r="B19" s="278"/>
      <c r="C19" s="279"/>
      <c r="D19" s="279"/>
      <c r="E19" s="280" t="s">
        <v>429</v>
      </c>
      <c r="F19" s="277" t="s">
        <v>430</v>
      </c>
      <c r="G19" s="277"/>
      <c r="H19" s="277"/>
      <c r="I19" s="277"/>
      <c r="J19" s="277"/>
      <c r="K19" s="275"/>
    </row>
    <row r="20" ht="15" customHeight="1">
      <c r="B20" s="278"/>
      <c r="C20" s="279"/>
      <c r="D20" s="279"/>
      <c r="E20" s="280" t="s">
        <v>431</v>
      </c>
      <c r="F20" s="277" t="s">
        <v>432</v>
      </c>
      <c r="G20" s="277"/>
      <c r="H20" s="277"/>
      <c r="I20" s="277"/>
      <c r="J20" s="277"/>
      <c r="K20" s="275"/>
    </row>
    <row r="21" ht="15" customHeight="1">
      <c r="B21" s="278"/>
      <c r="C21" s="279"/>
      <c r="D21" s="279"/>
      <c r="E21" s="280" t="s">
        <v>433</v>
      </c>
      <c r="F21" s="277" t="s">
        <v>434</v>
      </c>
      <c r="G21" s="277"/>
      <c r="H21" s="277"/>
      <c r="I21" s="277"/>
      <c r="J21" s="277"/>
      <c r="K21" s="275"/>
    </row>
    <row r="22" ht="12.75" customHeight="1">
      <c r="B22" s="278"/>
      <c r="C22" s="279"/>
      <c r="D22" s="279"/>
      <c r="E22" s="279"/>
      <c r="F22" s="279"/>
      <c r="G22" s="279"/>
      <c r="H22" s="279"/>
      <c r="I22" s="279"/>
      <c r="J22" s="279"/>
      <c r="K22" s="275"/>
    </row>
    <row r="23" ht="15" customHeight="1">
      <c r="B23" s="278"/>
      <c r="C23" s="277" t="s">
        <v>435</v>
      </c>
      <c r="D23" s="277"/>
      <c r="E23" s="277"/>
      <c r="F23" s="277"/>
      <c r="G23" s="277"/>
      <c r="H23" s="277"/>
      <c r="I23" s="277"/>
      <c r="J23" s="277"/>
      <c r="K23" s="275"/>
    </row>
    <row r="24" ht="15" customHeight="1">
      <c r="B24" s="278"/>
      <c r="C24" s="277" t="s">
        <v>436</v>
      </c>
      <c r="D24" s="277"/>
      <c r="E24" s="277"/>
      <c r="F24" s="277"/>
      <c r="G24" s="277"/>
      <c r="H24" s="277"/>
      <c r="I24" s="277"/>
      <c r="J24" s="277"/>
      <c r="K24" s="275"/>
    </row>
    <row r="25" ht="15" customHeight="1">
      <c r="B25" s="278"/>
      <c r="C25" s="277"/>
      <c r="D25" s="277" t="s">
        <v>437</v>
      </c>
      <c r="E25" s="277"/>
      <c r="F25" s="277"/>
      <c r="G25" s="277"/>
      <c r="H25" s="277"/>
      <c r="I25" s="277"/>
      <c r="J25" s="277"/>
      <c r="K25" s="275"/>
    </row>
    <row r="26" ht="15" customHeight="1">
      <c r="B26" s="278"/>
      <c r="C26" s="279"/>
      <c r="D26" s="277" t="s">
        <v>438</v>
      </c>
      <c r="E26" s="277"/>
      <c r="F26" s="277"/>
      <c r="G26" s="277"/>
      <c r="H26" s="277"/>
      <c r="I26" s="277"/>
      <c r="J26" s="277"/>
      <c r="K26" s="275"/>
    </row>
    <row r="27" ht="12.75" customHeight="1">
      <c r="B27" s="278"/>
      <c r="C27" s="279"/>
      <c r="D27" s="279"/>
      <c r="E27" s="279"/>
      <c r="F27" s="279"/>
      <c r="G27" s="279"/>
      <c r="H27" s="279"/>
      <c r="I27" s="279"/>
      <c r="J27" s="279"/>
      <c r="K27" s="275"/>
    </row>
    <row r="28" ht="15" customHeight="1">
      <c r="B28" s="278"/>
      <c r="C28" s="279"/>
      <c r="D28" s="277" t="s">
        <v>439</v>
      </c>
      <c r="E28" s="277"/>
      <c r="F28" s="277"/>
      <c r="G28" s="277"/>
      <c r="H28" s="277"/>
      <c r="I28" s="277"/>
      <c r="J28" s="277"/>
      <c r="K28" s="275"/>
    </row>
    <row r="29" ht="15" customHeight="1">
      <c r="B29" s="278"/>
      <c r="C29" s="279"/>
      <c r="D29" s="277" t="s">
        <v>440</v>
      </c>
      <c r="E29" s="277"/>
      <c r="F29" s="277"/>
      <c r="G29" s="277"/>
      <c r="H29" s="277"/>
      <c r="I29" s="277"/>
      <c r="J29" s="277"/>
      <c r="K29" s="275"/>
    </row>
    <row r="30" ht="12.75" customHeight="1">
      <c r="B30" s="278"/>
      <c r="C30" s="279"/>
      <c r="D30" s="279"/>
      <c r="E30" s="279"/>
      <c r="F30" s="279"/>
      <c r="G30" s="279"/>
      <c r="H30" s="279"/>
      <c r="I30" s="279"/>
      <c r="J30" s="279"/>
      <c r="K30" s="275"/>
    </row>
    <row r="31" ht="15" customHeight="1">
      <c r="B31" s="278"/>
      <c r="C31" s="279"/>
      <c r="D31" s="277" t="s">
        <v>441</v>
      </c>
      <c r="E31" s="277"/>
      <c r="F31" s="277"/>
      <c r="G31" s="277"/>
      <c r="H31" s="277"/>
      <c r="I31" s="277"/>
      <c r="J31" s="277"/>
      <c r="K31" s="275"/>
    </row>
    <row r="32" ht="15" customHeight="1">
      <c r="B32" s="278"/>
      <c r="C32" s="279"/>
      <c r="D32" s="277" t="s">
        <v>442</v>
      </c>
      <c r="E32" s="277"/>
      <c r="F32" s="277"/>
      <c r="G32" s="277"/>
      <c r="H32" s="277"/>
      <c r="I32" s="277"/>
      <c r="J32" s="277"/>
      <c r="K32" s="275"/>
    </row>
    <row r="33" ht="15" customHeight="1">
      <c r="B33" s="278"/>
      <c r="C33" s="279"/>
      <c r="D33" s="277" t="s">
        <v>443</v>
      </c>
      <c r="E33" s="277"/>
      <c r="F33" s="277"/>
      <c r="G33" s="277"/>
      <c r="H33" s="277"/>
      <c r="I33" s="277"/>
      <c r="J33" s="277"/>
      <c r="K33" s="275"/>
    </row>
    <row r="34" ht="15" customHeight="1">
      <c r="B34" s="278"/>
      <c r="C34" s="279"/>
      <c r="D34" s="277"/>
      <c r="E34" s="281" t="s">
        <v>105</v>
      </c>
      <c r="F34" s="277"/>
      <c r="G34" s="277" t="s">
        <v>444</v>
      </c>
      <c r="H34" s="277"/>
      <c r="I34" s="277"/>
      <c r="J34" s="277"/>
      <c r="K34" s="275"/>
    </row>
    <row r="35" ht="30.75" customHeight="1">
      <c r="B35" s="278"/>
      <c r="C35" s="279"/>
      <c r="D35" s="277"/>
      <c r="E35" s="281" t="s">
        <v>445</v>
      </c>
      <c r="F35" s="277"/>
      <c r="G35" s="277" t="s">
        <v>446</v>
      </c>
      <c r="H35" s="277"/>
      <c r="I35" s="277"/>
      <c r="J35" s="277"/>
      <c r="K35" s="275"/>
    </row>
    <row r="36" ht="15" customHeight="1">
      <c r="B36" s="278"/>
      <c r="C36" s="279"/>
      <c r="D36" s="277"/>
      <c r="E36" s="281" t="s">
        <v>51</v>
      </c>
      <c r="F36" s="277"/>
      <c r="G36" s="277" t="s">
        <v>447</v>
      </c>
      <c r="H36" s="277"/>
      <c r="I36" s="277"/>
      <c r="J36" s="277"/>
      <c r="K36" s="275"/>
    </row>
    <row r="37" ht="15" customHeight="1">
      <c r="B37" s="278"/>
      <c r="C37" s="279"/>
      <c r="D37" s="277"/>
      <c r="E37" s="281" t="s">
        <v>106</v>
      </c>
      <c r="F37" s="277"/>
      <c r="G37" s="277" t="s">
        <v>448</v>
      </c>
      <c r="H37" s="277"/>
      <c r="I37" s="277"/>
      <c r="J37" s="277"/>
      <c r="K37" s="275"/>
    </row>
    <row r="38" ht="15" customHeight="1">
      <c r="B38" s="278"/>
      <c r="C38" s="279"/>
      <c r="D38" s="277"/>
      <c r="E38" s="281" t="s">
        <v>107</v>
      </c>
      <c r="F38" s="277"/>
      <c r="G38" s="277" t="s">
        <v>449</v>
      </c>
      <c r="H38" s="277"/>
      <c r="I38" s="277"/>
      <c r="J38" s="277"/>
      <c r="K38" s="275"/>
    </row>
    <row r="39" ht="15" customHeight="1">
      <c r="B39" s="278"/>
      <c r="C39" s="279"/>
      <c r="D39" s="277"/>
      <c r="E39" s="281" t="s">
        <v>108</v>
      </c>
      <c r="F39" s="277"/>
      <c r="G39" s="277" t="s">
        <v>450</v>
      </c>
      <c r="H39" s="277"/>
      <c r="I39" s="277"/>
      <c r="J39" s="277"/>
      <c r="K39" s="275"/>
    </row>
    <row r="40" ht="15" customHeight="1">
      <c r="B40" s="278"/>
      <c r="C40" s="279"/>
      <c r="D40" s="277"/>
      <c r="E40" s="281" t="s">
        <v>451</v>
      </c>
      <c r="F40" s="277"/>
      <c r="G40" s="277" t="s">
        <v>452</v>
      </c>
      <c r="H40" s="277"/>
      <c r="I40" s="277"/>
      <c r="J40" s="277"/>
      <c r="K40" s="275"/>
    </row>
    <row r="41" ht="15" customHeight="1">
      <c r="B41" s="278"/>
      <c r="C41" s="279"/>
      <c r="D41" s="277"/>
      <c r="E41" s="281"/>
      <c r="F41" s="277"/>
      <c r="G41" s="277" t="s">
        <v>453</v>
      </c>
      <c r="H41" s="277"/>
      <c r="I41" s="277"/>
      <c r="J41" s="277"/>
      <c r="K41" s="275"/>
    </row>
    <row r="42" ht="15" customHeight="1">
      <c r="B42" s="278"/>
      <c r="C42" s="279"/>
      <c r="D42" s="277"/>
      <c r="E42" s="281" t="s">
        <v>454</v>
      </c>
      <c r="F42" s="277"/>
      <c r="G42" s="277" t="s">
        <v>455</v>
      </c>
      <c r="H42" s="277"/>
      <c r="I42" s="277"/>
      <c r="J42" s="277"/>
      <c r="K42" s="275"/>
    </row>
    <row r="43" ht="15" customHeight="1">
      <c r="B43" s="278"/>
      <c r="C43" s="279"/>
      <c r="D43" s="277"/>
      <c r="E43" s="281" t="s">
        <v>110</v>
      </c>
      <c r="F43" s="277"/>
      <c r="G43" s="277" t="s">
        <v>456</v>
      </c>
      <c r="H43" s="277"/>
      <c r="I43" s="277"/>
      <c r="J43" s="277"/>
      <c r="K43" s="275"/>
    </row>
    <row r="44" ht="12.75" customHeight="1">
      <c r="B44" s="278"/>
      <c r="C44" s="279"/>
      <c r="D44" s="277"/>
      <c r="E44" s="277"/>
      <c r="F44" s="277"/>
      <c r="G44" s="277"/>
      <c r="H44" s="277"/>
      <c r="I44" s="277"/>
      <c r="J44" s="277"/>
      <c r="K44" s="275"/>
    </row>
    <row r="45" ht="15" customHeight="1">
      <c r="B45" s="278"/>
      <c r="C45" s="279"/>
      <c r="D45" s="277" t="s">
        <v>457</v>
      </c>
      <c r="E45" s="277"/>
      <c r="F45" s="277"/>
      <c r="G45" s="277"/>
      <c r="H45" s="277"/>
      <c r="I45" s="277"/>
      <c r="J45" s="277"/>
      <c r="K45" s="275"/>
    </row>
    <row r="46" ht="15" customHeight="1">
      <c r="B46" s="278"/>
      <c r="C46" s="279"/>
      <c r="D46" s="279"/>
      <c r="E46" s="277" t="s">
        <v>458</v>
      </c>
      <c r="F46" s="277"/>
      <c r="G46" s="277"/>
      <c r="H46" s="277"/>
      <c r="I46" s="277"/>
      <c r="J46" s="277"/>
      <c r="K46" s="275"/>
    </row>
    <row r="47" ht="15" customHeight="1">
      <c r="B47" s="278"/>
      <c r="C47" s="279"/>
      <c r="D47" s="279"/>
      <c r="E47" s="277" t="s">
        <v>459</v>
      </c>
      <c r="F47" s="277"/>
      <c r="G47" s="277"/>
      <c r="H47" s="277"/>
      <c r="I47" s="277"/>
      <c r="J47" s="277"/>
      <c r="K47" s="275"/>
    </row>
    <row r="48" ht="15" customHeight="1">
      <c r="B48" s="278"/>
      <c r="C48" s="279"/>
      <c r="D48" s="279"/>
      <c r="E48" s="277" t="s">
        <v>460</v>
      </c>
      <c r="F48" s="277"/>
      <c r="G48" s="277"/>
      <c r="H48" s="277"/>
      <c r="I48" s="277"/>
      <c r="J48" s="277"/>
      <c r="K48" s="275"/>
    </row>
    <row r="49" ht="15" customHeight="1">
      <c r="B49" s="278"/>
      <c r="C49" s="279"/>
      <c r="D49" s="277" t="s">
        <v>461</v>
      </c>
      <c r="E49" s="277"/>
      <c r="F49" s="277"/>
      <c r="G49" s="277"/>
      <c r="H49" s="277"/>
      <c r="I49" s="277"/>
      <c r="J49" s="277"/>
      <c r="K49" s="275"/>
    </row>
    <row r="50" ht="25.5" customHeight="1">
      <c r="B50" s="273"/>
      <c r="C50" s="274" t="s">
        <v>462</v>
      </c>
      <c r="D50" s="274"/>
      <c r="E50" s="274"/>
      <c r="F50" s="274"/>
      <c r="G50" s="274"/>
      <c r="H50" s="274"/>
      <c r="I50" s="274"/>
      <c r="J50" s="274"/>
      <c r="K50" s="275"/>
    </row>
    <row r="51" ht="5.25" customHeight="1">
      <c r="B51" s="273"/>
      <c r="C51" s="276"/>
      <c r="D51" s="276"/>
      <c r="E51" s="276"/>
      <c r="F51" s="276"/>
      <c r="G51" s="276"/>
      <c r="H51" s="276"/>
      <c r="I51" s="276"/>
      <c r="J51" s="276"/>
      <c r="K51" s="275"/>
    </row>
    <row r="52" ht="15" customHeight="1">
      <c r="B52" s="273"/>
      <c r="C52" s="277" t="s">
        <v>463</v>
      </c>
      <c r="D52" s="277"/>
      <c r="E52" s="277"/>
      <c r="F52" s="277"/>
      <c r="G52" s="277"/>
      <c r="H52" s="277"/>
      <c r="I52" s="277"/>
      <c r="J52" s="277"/>
      <c r="K52" s="275"/>
    </row>
    <row r="53" ht="15" customHeight="1">
      <c r="B53" s="273"/>
      <c r="C53" s="277" t="s">
        <v>464</v>
      </c>
      <c r="D53" s="277"/>
      <c r="E53" s="277"/>
      <c r="F53" s="277"/>
      <c r="G53" s="277"/>
      <c r="H53" s="277"/>
      <c r="I53" s="277"/>
      <c r="J53" s="277"/>
      <c r="K53" s="275"/>
    </row>
    <row r="54" ht="12.75" customHeight="1">
      <c r="B54" s="273"/>
      <c r="C54" s="277"/>
      <c r="D54" s="277"/>
      <c r="E54" s="277"/>
      <c r="F54" s="277"/>
      <c r="G54" s="277"/>
      <c r="H54" s="277"/>
      <c r="I54" s="277"/>
      <c r="J54" s="277"/>
      <c r="K54" s="275"/>
    </row>
    <row r="55" ht="15" customHeight="1">
      <c r="B55" s="273"/>
      <c r="C55" s="277" t="s">
        <v>465</v>
      </c>
      <c r="D55" s="277"/>
      <c r="E55" s="277"/>
      <c r="F55" s="277"/>
      <c r="G55" s="277"/>
      <c r="H55" s="277"/>
      <c r="I55" s="277"/>
      <c r="J55" s="277"/>
      <c r="K55" s="275"/>
    </row>
    <row r="56" ht="15" customHeight="1">
      <c r="B56" s="273"/>
      <c r="C56" s="279"/>
      <c r="D56" s="277" t="s">
        <v>466</v>
      </c>
      <c r="E56" s="277"/>
      <c r="F56" s="277"/>
      <c r="G56" s="277"/>
      <c r="H56" s="277"/>
      <c r="I56" s="277"/>
      <c r="J56" s="277"/>
      <c r="K56" s="275"/>
    </row>
    <row r="57" ht="15" customHeight="1">
      <c r="B57" s="273"/>
      <c r="C57" s="279"/>
      <c r="D57" s="277" t="s">
        <v>467</v>
      </c>
      <c r="E57" s="277"/>
      <c r="F57" s="277"/>
      <c r="G57" s="277"/>
      <c r="H57" s="277"/>
      <c r="I57" s="277"/>
      <c r="J57" s="277"/>
      <c r="K57" s="275"/>
    </row>
    <row r="58" ht="15" customHeight="1">
      <c r="B58" s="273"/>
      <c r="C58" s="279"/>
      <c r="D58" s="277" t="s">
        <v>468</v>
      </c>
      <c r="E58" s="277"/>
      <c r="F58" s="277"/>
      <c r="G58" s="277"/>
      <c r="H58" s="277"/>
      <c r="I58" s="277"/>
      <c r="J58" s="277"/>
      <c r="K58" s="275"/>
    </row>
    <row r="59" ht="15" customHeight="1">
      <c r="B59" s="273"/>
      <c r="C59" s="279"/>
      <c r="D59" s="277" t="s">
        <v>469</v>
      </c>
      <c r="E59" s="277"/>
      <c r="F59" s="277"/>
      <c r="G59" s="277"/>
      <c r="H59" s="277"/>
      <c r="I59" s="277"/>
      <c r="J59" s="277"/>
      <c r="K59" s="275"/>
    </row>
    <row r="60" ht="15" customHeight="1">
      <c r="B60" s="273"/>
      <c r="C60" s="279"/>
      <c r="D60" s="282" t="s">
        <v>470</v>
      </c>
      <c r="E60" s="282"/>
      <c r="F60" s="282"/>
      <c r="G60" s="282"/>
      <c r="H60" s="282"/>
      <c r="I60" s="282"/>
      <c r="J60" s="282"/>
      <c r="K60" s="275"/>
    </row>
    <row r="61" ht="15" customHeight="1">
      <c r="B61" s="273"/>
      <c r="C61" s="279"/>
      <c r="D61" s="277" t="s">
        <v>471</v>
      </c>
      <c r="E61" s="277"/>
      <c r="F61" s="277"/>
      <c r="G61" s="277"/>
      <c r="H61" s="277"/>
      <c r="I61" s="277"/>
      <c r="J61" s="277"/>
      <c r="K61" s="275"/>
    </row>
    <row r="62" ht="12.75" customHeight="1">
      <c r="B62" s="273"/>
      <c r="C62" s="279"/>
      <c r="D62" s="279"/>
      <c r="E62" s="283"/>
      <c r="F62" s="279"/>
      <c r="G62" s="279"/>
      <c r="H62" s="279"/>
      <c r="I62" s="279"/>
      <c r="J62" s="279"/>
      <c r="K62" s="275"/>
    </row>
    <row r="63" ht="15" customHeight="1">
      <c r="B63" s="273"/>
      <c r="C63" s="279"/>
      <c r="D63" s="277" t="s">
        <v>472</v>
      </c>
      <c r="E63" s="277"/>
      <c r="F63" s="277"/>
      <c r="G63" s="277"/>
      <c r="H63" s="277"/>
      <c r="I63" s="277"/>
      <c r="J63" s="277"/>
      <c r="K63" s="275"/>
    </row>
    <row r="64" ht="15" customHeight="1">
      <c r="B64" s="273"/>
      <c r="C64" s="279"/>
      <c r="D64" s="282" t="s">
        <v>473</v>
      </c>
      <c r="E64" s="282"/>
      <c r="F64" s="282"/>
      <c r="G64" s="282"/>
      <c r="H64" s="282"/>
      <c r="I64" s="282"/>
      <c r="J64" s="282"/>
      <c r="K64" s="275"/>
    </row>
    <row r="65" ht="15" customHeight="1">
      <c r="B65" s="273"/>
      <c r="C65" s="279"/>
      <c r="D65" s="277" t="s">
        <v>474</v>
      </c>
      <c r="E65" s="277"/>
      <c r="F65" s="277"/>
      <c r="G65" s="277"/>
      <c r="H65" s="277"/>
      <c r="I65" s="277"/>
      <c r="J65" s="277"/>
      <c r="K65" s="275"/>
    </row>
    <row r="66" ht="15" customHeight="1">
      <c r="B66" s="273"/>
      <c r="C66" s="279"/>
      <c r="D66" s="277" t="s">
        <v>475</v>
      </c>
      <c r="E66" s="277"/>
      <c r="F66" s="277"/>
      <c r="G66" s="277"/>
      <c r="H66" s="277"/>
      <c r="I66" s="277"/>
      <c r="J66" s="277"/>
      <c r="K66" s="275"/>
    </row>
    <row r="67" ht="15" customHeight="1">
      <c r="B67" s="273"/>
      <c r="C67" s="279"/>
      <c r="D67" s="277" t="s">
        <v>476</v>
      </c>
      <c r="E67" s="277"/>
      <c r="F67" s="277"/>
      <c r="G67" s="277"/>
      <c r="H67" s="277"/>
      <c r="I67" s="277"/>
      <c r="J67" s="277"/>
      <c r="K67" s="275"/>
    </row>
    <row r="68" ht="15" customHeight="1">
      <c r="B68" s="273"/>
      <c r="C68" s="279"/>
      <c r="D68" s="277" t="s">
        <v>477</v>
      </c>
      <c r="E68" s="277"/>
      <c r="F68" s="277"/>
      <c r="G68" s="277"/>
      <c r="H68" s="277"/>
      <c r="I68" s="277"/>
      <c r="J68" s="277"/>
      <c r="K68" s="275"/>
    </row>
    <row r="69" ht="12.75" customHeight="1">
      <c r="B69" s="284"/>
      <c r="C69" s="285"/>
      <c r="D69" s="285"/>
      <c r="E69" s="285"/>
      <c r="F69" s="285"/>
      <c r="G69" s="285"/>
      <c r="H69" s="285"/>
      <c r="I69" s="285"/>
      <c r="J69" s="285"/>
      <c r="K69" s="286"/>
    </row>
    <row r="70" ht="18.75" customHeight="1">
      <c r="B70" s="287"/>
      <c r="C70" s="287"/>
      <c r="D70" s="287"/>
      <c r="E70" s="287"/>
      <c r="F70" s="287"/>
      <c r="G70" s="287"/>
      <c r="H70" s="287"/>
      <c r="I70" s="287"/>
      <c r="J70" s="287"/>
      <c r="K70" s="288"/>
    </row>
    <row r="71" ht="18.75" customHeight="1">
      <c r="B71" s="288"/>
      <c r="C71" s="288"/>
      <c r="D71" s="288"/>
      <c r="E71" s="288"/>
      <c r="F71" s="288"/>
      <c r="G71" s="288"/>
      <c r="H71" s="288"/>
      <c r="I71" s="288"/>
      <c r="J71" s="288"/>
      <c r="K71" s="288"/>
    </row>
    <row r="72" ht="7.5" customHeight="1">
      <c r="B72" s="289"/>
      <c r="C72" s="290"/>
      <c r="D72" s="290"/>
      <c r="E72" s="290"/>
      <c r="F72" s="290"/>
      <c r="G72" s="290"/>
      <c r="H72" s="290"/>
      <c r="I72" s="290"/>
      <c r="J72" s="290"/>
      <c r="K72" s="291"/>
    </row>
    <row r="73" ht="45" customHeight="1">
      <c r="B73" s="292"/>
      <c r="C73" s="293" t="s">
        <v>85</v>
      </c>
      <c r="D73" s="293"/>
      <c r="E73" s="293"/>
      <c r="F73" s="293"/>
      <c r="G73" s="293"/>
      <c r="H73" s="293"/>
      <c r="I73" s="293"/>
      <c r="J73" s="293"/>
      <c r="K73" s="294"/>
    </row>
    <row r="74" ht="17.25" customHeight="1">
      <c r="B74" s="292"/>
      <c r="C74" s="295" t="s">
        <v>478</v>
      </c>
      <c r="D74" s="295"/>
      <c r="E74" s="295"/>
      <c r="F74" s="295" t="s">
        <v>479</v>
      </c>
      <c r="G74" s="296"/>
      <c r="H74" s="295" t="s">
        <v>106</v>
      </c>
      <c r="I74" s="295" t="s">
        <v>55</v>
      </c>
      <c r="J74" s="295" t="s">
        <v>480</v>
      </c>
      <c r="K74" s="294"/>
    </row>
    <row r="75" ht="17.25" customHeight="1">
      <c r="B75" s="292"/>
      <c r="C75" s="297" t="s">
        <v>481</v>
      </c>
      <c r="D75" s="297"/>
      <c r="E75" s="297"/>
      <c r="F75" s="298" t="s">
        <v>482</v>
      </c>
      <c r="G75" s="299"/>
      <c r="H75" s="297"/>
      <c r="I75" s="297"/>
      <c r="J75" s="297" t="s">
        <v>483</v>
      </c>
      <c r="K75" s="294"/>
    </row>
    <row r="76" ht="5.25" customHeight="1">
      <c r="B76" s="292"/>
      <c r="C76" s="300"/>
      <c r="D76" s="300"/>
      <c r="E76" s="300"/>
      <c r="F76" s="300"/>
      <c r="G76" s="301"/>
      <c r="H76" s="300"/>
      <c r="I76" s="300"/>
      <c r="J76" s="300"/>
      <c r="K76" s="294"/>
    </row>
    <row r="77" ht="15" customHeight="1">
      <c r="B77" s="292"/>
      <c r="C77" s="281" t="s">
        <v>51</v>
      </c>
      <c r="D77" s="300"/>
      <c r="E77" s="300"/>
      <c r="F77" s="302" t="s">
        <v>484</v>
      </c>
      <c r="G77" s="301"/>
      <c r="H77" s="281" t="s">
        <v>485</v>
      </c>
      <c r="I77" s="281" t="s">
        <v>486</v>
      </c>
      <c r="J77" s="281">
        <v>20</v>
      </c>
      <c r="K77" s="294"/>
    </row>
    <row r="78" ht="15" customHeight="1">
      <c r="B78" s="292"/>
      <c r="C78" s="281" t="s">
        <v>487</v>
      </c>
      <c r="D78" s="281"/>
      <c r="E78" s="281"/>
      <c r="F78" s="302" t="s">
        <v>484</v>
      </c>
      <c r="G78" s="301"/>
      <c r="H78" s="281" t="s">
        <v>488</v>
      </c>
      <c r="I78" s="281" t="s">
        <v>486</v>
      </c>
      <c r="J78" s="281">
        <v>120</v>
      </c>
      <c r="K78" s="294"/>
    </row>
    <row r="79" ht="15" customHeight="1">
      <c r="B79" s="303"/>
      <c r="C79" s="281" t="s">
        <v>489</v>
      </c>
      <c r="D79" s="281"/>
      <c r="E79" s="281"/>
      <c r="F79" s="302" t="s">
        <v>490</v>
      </c>
      <c r="G79" s="301"/>
      <c r="H79" s="281" t="s">
        <v>491</v>
      </c>
      <c r="I79" s="281" t="s">
        <v>486</v>
      </c>
      <c r="J79" s="281">
        <v>50</v>
      </c>
      <c r="K79" s="294"/>
    </row>
    <row r="80" ht="15" customHeight="1">
      <c r="B80" s="303"/>
      <c r="C80" s="281" t="s">
        <v>492</v>
      </c>
      <c r="D80" s="281"/>
      <c r="E80" s="281"/>
      <c r="F80" s="302" t="s">
        <v>484</v>
      </c>
      <c r="G80" s="301"/>
      <c r="H80" s="281" t="s">
        <v>493</v>
      </c>
      <c r="I80" s="281" t="s">
        <v>494</v>
      </c>
      <c r="J80" s="281"/>
      <c r="K80" s="294"/>
    </row>
    <row r="81" ht="15" customHeight="1">
      <c r="B81" s="303"/>
      <c r="C81" s="304" t="s">
        <v>495</v>
      </c>
      <c r="D81" s="304"/>
      <c r="E81" s="304"/>
      <c r="F81" s="305" t="s">
        <v>490</v>
      </c>
      <c r="G81" s="304"/>
      <c r="H81" s="304" t="s">
        <v>496</v>
      </c>
      <c r="I81" s="304" t="s">
        <v>486</v>
      </c>
      <c r="J81" s="304">
        <v>15</v>
      </c>
      <c r="K81" s="294"/>
    </row>
    <row r="82" ht="15" customHeight="1">
      <c r="B82" s="303"/>
      <c r="C82" s="304" t="s">
        <v>497</v>
      </c>
      <c r="D82" s="304"/>
      <c r="E82" s="304"/>
      <c r="F82" s="305" t="s">
        <v>490</v>
      </c>
      <c r="G82" s="304"/>
      <c r="H82" s="304" t="s">
        <v>498</v>
      </c>
      <c r="I82" s="304" t="s">
        <v>486</v>
      </c>
      <c r="J82" s="304">
        <v>15</v>
      </c>
      <c r="K82" s="294"/>
    </row>
    <row r="83" ht="15" customHeight="1">
      <c r="B83" s="303"/>
      <c r="C83" s="304" t="s">
        <v>499</v>
      </c>
      <c r="D83" s="304"/>
      <c r="E83" s="304"/>
      <c r="F83" s="305" t="s">
        <v>490</v>
      </c>
      <c r="G83" s="304"/>
      <c r="H83" s="304" t="s">
        <v>500</v>
      </c>
      <c r="I83" s="304" t="s">
        <v>486</v>
      </c>
      <c r="J83" s="304">
        <v>20</v>
      </c>
      <c r="K83" s="294"/>
    </row>
    <row r="84" ht="15" customHeight="1">
      <c r="B84" s="303"/>
      <c r="C84" s="304" t="s">
        <v>501</v>
      </c>
      <c r="D84" s="304"/>
      <c r="E84" s="304"/>
      <c r="F84" s="305" t="s">
        <v>490</v>
      </c>
      <c r="G84" s="304"/>
      <c r="H84" s="304" t="s">
        <v>502</v>
      </c>
      <c r="I84" s="304" t="s">
        <v>486</v>
      </c>
      <c r="J84" s="304">
        <v>20</v>
      </c>
      <c r="K84" s="294"/>
    </row>
    <row r="85" ht="15" customHeight="1">
      <c r="B85" s="303"/>
      <c r="C85" s="281" t="s">
        <v>503</v>
      </c>
      <c r="D85" s="281"/>
      <c r="E85" s="281"/>
      <c r="F85" s="302" t="s">
        <v>490</v>
      </c>
      <c r="G85" s="301"/>
      <c r="H85" s="281" t="s">
        <v>504</v>
      </c>
      <c r="I85" s="281" t="s">
        <v>486</v>
      </c>
      <c r="J85" s="281">
        <v>50</v>
      </c>
      <c r="K85" s="294"/>
    </row>
    <row r="86" ht="15" customHeight="1">
      <c r="B86" s="303"/>
      <c r="C86" s="281" t="s">
        <v>505</v>
      </c>
      <c r="D86" s="281"/>
      <c r="E86" s="281"/>
      <c r="F86" s="302" t="s">
        <v>490</v>
      </c>
      <c r="G86" s="301"/>
      <c r="H86" s="281" t="s">
        <v>506</v>
      </c>
      <c r="I86" s="281" t="s">
        <v>486</v>
      </c>
      <c r="J86" s="281">
        <v>20</v>
      </c>
      <c r="K86" s="294"/>
    </row>
    <row r="87" ht="15" customHeight="1">
      <c r="B87" s="303"/>
      <c r="C87" s="281" t="s">
        <v>507</v>
      </c>
      <c r="D87" s="281"/>
      <c r="E87" s="281"/>
      <c r="F87" s="302" t="s">
        <v>490</v>
      </c>
      <c r="G87" s="301"/>
      <c r="H87" s="281" t="s">
        <v>508</v>
      </c>
      <c r="I87" s="281" t="s">
        <v>486</v>
      </c>
      <c r="J87" s="281">
        <v>20</v>
      </c>
      <c r="K87" s="294"/>
    </row>
    <row r="88" ht="15" customHeight="1">
      <c r="B88" s="303"/>
      <c r="C88" s="281" t="s">
        <v>509</v>
      </c>
      <c r="D88" s="281"/>
      <c r="E88" s="281"/>
      <c r="F88" s="302" t="s">
        <v>490</v>
      </c>
      <c r="G88" s="301"/>
      <c r="H88" s="281" t="s">
        <v>510</v>
      </c>
      <c r="I88" s="281" t="s">
        <v>486</v>
      </c>
      <c r="J88" s="281">
        <v>50</v>
      </c>
      <c r="K88" s="294"/>
    </row>
    <row r="89" ht="15" customHeight="1">
      <c r="B89" s="303"/>
      <c r="C89" s="281" t="s">
        <v>511</v>
      </c>
      <c r="D89" s="281"/>
      <c r="E89" s="281"/>
      <c r="F89" s="302" t="s">
        <v>490</v>
      </c>
      <c r="G89" s="301"/>
      <c r="H89" s="281" t="s">
        <v>511</v>
      </c>
      <c r="I89" s="281" t="s">
        <v>486</v>
      </c>
      <c r="J89" s="281">
        <v>50</v>
      </c>
      <c r="K89" s="294"/>
    </row>
    <row r="90" ht="15" customHeight="1">
      <c r="B90" s="303"/>
      <c r="C90" s="281" t="s">
        <v>111</v>
      </c>
      <c r="D90" s="281"/>
      <c r="E90" s="281"/>
      <c r="F90" s="302" t="s">
        <v>490</v>
      </c>
      <c r="G90" s="301"/>
      <c r="H90" s="281" t="s">
        <v>512</v>
      </c>
      <c r="I90" s="281" t="s">
        <v>486</v>
      </c>
      <c r="J90" s="281">
        <v>255</v>
      </c>
      <c r="K90" s="294"/>
    </row>
    <row r="91" ht="15" customHeight="1">
      <c r="B91" s="303"/>
      <c r="C91" s="281" t="s">
        <v>513</v>
      </c>
      <c r="D91" s="281"/>
      <c r="E91" s="281"/>
      <c r="F91" s="302" t="s">
        <v>484</v>
      </c>
      <c r="G91" s="301"/>
      <c r="H91" s="281" t="s">
        <v>514</v>
      </c>
      <c r="I91" s="281" t="s">
        <v>515</v>
      </c>
      <c r="J91" s="281"/>
      <c r="K91" s="294"/>
    </row>
    <row r="92" ht="15" customHeight="1">
      <c r="B92" s="303"/>
      <c r="C92" s="281" t="s">
        <v>516</v>
      </c>
      <c r="D92" s="281"/>
      <c r="E92" s="281"/>
      <c r="F92" s="302" t="s">
        <v>484</v>
      </c>
      <c r="G92" s="301"/>
      <c r="H92" s="281" t="s">
        <v>517</v>
      </c>
      <c r="I92" s="281" t="s">
        <v>518</v>
      </c>
      <c r="J92" s="281"/>
      <c r="K92" s="294"/>
    </row>
    <row r="93" ht="15" customHeight="1">
      <c r="B93" s="303"/>
      <c r="C93" s="281" t="s">
        <v>519</v>
      </c>
      <c r="D93" s="281"/>
      <c r="E93" s="281"/>
      <c r="F93" s="302" t="s">
        <v>484</v>
      </c>
      <c r="G93" s="301"/>
      <c r="H93" s="281" t="s">
        <v>519</v>
      </c>
      <c r="I93" s="281" t="s">
        <v>518</v>
      </c>
      <c r="J93" s="281"/>
      <c r="K93" s="294"/>
    </row>
    <row r="94" ht="15" customHeight="1">
      <c r="B94" s="303"/>
      <c r="C94" s="281" t="s">
        <v>36</v>
      </c>
      <c r="D94" s="281"/>
      <c r="E94" s="281"/>
      <c r="F94" s="302" t="s">
        <v>484</v>
      </c>
      <c r="G94" s="301"/>
      <c r="H94" s="281" t="s">
        <v>520</v>
      </c>
      <c r="I94" s="281" t="s">
        <v>518</v>
      </c>
      <c r="J94" s="281"/>
      <c r="K94" s="294"/>
    </row>
    <row r="95" ht="15" customHeight="1">
      <c r="B95" s="303"/>
      <c r="C95" s="281" t="s">
        <v>46</v>
      </c>
      <c r="D95" s="281"/>
      <c r="E95" s="281"/>
      <c r="F95" s="302" t="s">
        <v>484</v>
      </c>
      <c r="G95" s="301"/>
      <c r="H95" s="281" t="s">
        <v>521</v>
      </c>
      <c r="I95" s="281" t="s">
        <v>518</v>
      </c>
      <c r="J95" s="281"/>
      <c r="K95" s="294"/>
    </row>
    <row r="96" ht="15" customHeight="1">
      <c r="B96" s="306"/>
      <c r="C96" s="307"/>
      <c r="D96" s="307"/>
      <c r="E96" s="307"/>
      <c r="F96" s="307"/>
      <c r="G96" s="307"/>
      <c r="H96" s="307"/>
      <c r="I96" s="307"/>
      <c r="J96" s="307"/>
      <c r="K96" s="308"/>
    </row>
    <row r="97" ht="18.75" customHeight="1">
      <c r="B97" s="309"/>
      <c r="C97" s="310"/>
      <c r="D97" s="310"/>
      <c r="E97" s="310"/>
      <c r="F97" s="310"/>
      <c r="G97" s="310"/>
      <c r="H97" s="310"/>
      <c r="I97" s="310"/>
      <c r="J97" s="310"/>
      <c r="K97" s="309"/>
    </row>
    <row r="98" ht="18.75" customHeight="1">
      <c r="B98" s="288"/>
      <c r="C98" s="288"/>
      <c r="D98" s="288"/>
      <c r="E98" s="288"/>
      <c r="F98" s="288"/>
      <c r="G98" s="288"/>
      <c r="H98" s="288"/>
      <c r="I98" s="288"/>
      <c r="J98" s="288"/>
      <c r="K98" s="288"/>
    </row>
    <row r="99" ht="7.5" customHeight="1">
      <c r="B99" s="289"/>
      <c r="C99" s="290"/>
      <c r="D99" s="290"/>
      <c r="E99" s="290"/>
      <c r="F99" s="290"/>
      <c r="G99" s="290"/>
      <c r="H99" s="290"/>
      <c r="I99" s="290"/>
      <c r="J99" s="290"/>
      <c r="K99" s="291"/>
    </row>
    <row r="100" ht="45" customHeight="1">
      <c r="B100" s="292"/>
      <c r="C100" s="293" t="s">
        <v>522</v>
      </c>
      <c r="D100" s="293"/>
      <c r="E100" s="293"/>
      <c r="F100" s="293"/>
      <c r="G100" s="293"/>
      <c r="H100" s="293"/>
      <c r="I100" s="293"/>
      <c r="J100" s="293"/>
      <c r="K100" s="294"/>
    </row>
    <row r="101" ht="17.25" customHeight="1">
      <c r="B101" s="292"/>
      <c r="C101" s="295" t="s">
        <v>478</v>
      </c>
      <c r="D101" s="295"/>
      <c r="E101" s="295"/>
      <c r="F101" s="295" t="s">
        <v>479</v>
      </c>
      <c r="G101" s="296"/>
      <c r="H101" s="295" t="s">
        <v>106</v>
      </c>
      <c r="I101" s="295" t="s">
        <v>55</v>
      </c>
      <c r="J101" s="295" t="s">
        <v>480</v>
      </c>
      <c r="K101" s="294"/>
    </row>
    <row r="102" ht="17.25" customHeight="1">
      <c r="B102" s="292"/>
      <c r="C102" s="297" t="s">
        <v>481</v>
      </c>
      <c r="D102" s="297"/>
      <c r="E102" s="297"/>
      <c r="F102" s="298" t="s">
        <v>482</v>
      </c>
      <c r="G102" s="299"/>
      <c r="H102" s="297"/>
      <c r="I102" s="297"/>
      <c r="J102" s="297" t="s">
        <v>483</v>
      </c>
      <c r="K102" s="294"/>
    </row>
    <row r="103" ht="5.25" customHeight="1">
      <c r="B103" s="292"/>
      <c r="C103" s="295"/>
      <c r="D103" s="295"/>
      <c r="E103" s="295"/>
      <c r="F103" s="295"/>
      <c r="G103" s="311"/>
      <c r="H103" s="295"/>
      <c r="I103" s="295"/>
      <c r="J103" s="295"/>
      <c r="K103" s="294"/>
    </row>
    <row r="104" ht="15" customHeight="1">
      <c r="B104" s="292"/>
      <c r="C104" s="281" t="s">
        <v>51</v>
      </c>
      <c r="D104" s="300"/>
      <c r="E104" s="300"/>
      <c r="F104" s="302" t="s">
        <v>484</v>
      </c>
      <c r="G104" s="311"/>
      <c r="H104" s="281" t="s">
        <v>523</v>
      </c>
      <c r="I104" s="281" t="s">
        <v>486</v>
      </c>
      <c r="J104" s="281">
        <v>20</v>
      </c>
      <c r="K104" s="294"/>
    </row>
    <row r="105" ht="15" customHeight="1">
      <c r="B105" s="292"/>
      <c r="C105" s="281" t="s">
        <v>487</v>
      </c>
      <c r="D105" s="281"/>
      <c r="E105" s="281"/>
      <c r="F105" s="302" t="s">
        <v>484</v>
      </c>
      <c r="G105" s="281"/>
      <c r="H105" s="281" t="s">
        <v>523</v>
      </c>
      <c r="I105" s="281" t="s">
        <v>486</v>
      </c>
      <c r="J105" s="281">
        <v>120</v>
      </c>
      <c r="K105" s="294"/>
    </row>
    <row r="106" ht="15" customHeight="1">
      <c r="B106" s="303"/>
      <c r="C106" s="281" t="s">
        <v>489</v>
      </c>
      <c r="D106" s="281"/>
      <c r="E106" s="281"/>
      <c r="F106" s="302" t="s">
        <v>490</v>
      </c>
      <c r="G106" s="281"/>
      <c r="H106" s="281" t="s">
        <v>523</v>
      </c>
      <c r="I106" s="281" t="s">
        <v>486</v>
      </c>
      <c r="J106" s="281">
        <v>50</v>
      </c>
      <c r="K106" s="294"/>
    </row>
    <row r="107" ht="15" customHeight="1">
      <c r="B107" s="303"/>
      <c r="C107" s="281" t="s">
        <v>492</v>
      </c>
      <c r="D107" s="281"/>
      <c r="E107" s="281"/>
      <c r="F107" s="302" t="s">
        <v>484</v>
      </c>
      <c r="G107" s="281"/>
      <c r="H107" s="281" t="s">
        <v>523</v>
      </c>
      <c r="I107" s="281" t="s">
        <v>494</v>
      </c>
      <c r="J107" s="281"/>
      <c r="K107" s="294"/>
    </row>
    <row r="108" ht="15" customHeight="1">
      <c r="B108" s="303"/>
      <c r="C108" s="281" t="s">
        <v>503</v>
      </c>
      <c r="D108" s="281"/>
      <c r="E108" s="281"/>
      <c r="F108" s="302" t="s">
        <v>490</v>
      </c>
      <c r="G108" s="281"/>
      <c r="H108" s="281" t="s">
        <v>523</v>
      </c>
      <c r="I108" s="281" t="s">
        <v>486</v>
      </c>
      <c r="J108" s="281">
        <v>50</v>
      </c>
      <c r="K108" s="294"/>
    </row>
    <row r="109" ht="15" customHeight="1">
      <c r="B109" s="303"/>
      <c r="C109" s="281" t="s">
        <v>511</v>
      </c>
      <c r="D109" s="281"/>
      <c r="E109" s="281"/>
      <c r="F109" s="302" t="s">
        <v>490</v>
      </c>
      <c r="G109" s="281"/>
      <c r="H109" s="281" t="s">
        <v>523</v>
      </c>
      <c r="I109" s="281" t="s">
        <v>486</v>
      </c>
      <c r="J109" s="281">
        <v>50</v>
      </c>
      <c r="K109" s="294"/>
    </row>
    <row r="110" ht="15" customHeight="1">
      <c r="B110" s="303"/>
      <c r="C110" s="281" t="s">
        <v>509</v>
      </c>
      <c r="D110" s="281"/>
      <c r="E110" s="281"/>
      <c r="F110" s="302" t="s">
        <v>490</v>
      </c>
      <c r="G110" s="281"/>
      <c r="H110" s="281" t="s">
        <v>523</v>
      </c>
      <c r="I110" s="281" t="s">
        <v>486</v>
      </c>
      <c r="J110" s="281">
        <v>50</v>
      </c>
      <c r="K110" s="294"/>
    </row>
    <row r="111" ht="15" customHeight="1">
      <c r="B111" s="303"/>
      <c r="C111" s="281" t="s">
        <v>51</v>
      </c>
      <c r="D111" s="281"/>
      <c r="E111" s="281"/>
      <c r="F111" s="302" t="s">
        <v>484</v>
      </c>
      <c r="G111" s="281"/>
      <c r="H111" s="281" t="s">
        <v>524</v>
      </c>
      <c r="I111" s="281" t="s">
        <v>486</v>
      </c>
      <c r="J111" s="281">
        <v>20</v>
      </c>
      <c r="K111" s="294"/>
    </row>
    <row r="112" ht="15" customHeight="1">
      <c r="B112" s="303"/>
      <c r="C112" s="281" t="s">
        <v>525</v>
      </c>
      <c r="D112" s="281"/>
      <c r="E112" s="281"/>
      <c r="F112" s="302" t="s">
        <v>484</v>
      </c>
      <c r="G112" s="281"/>
      <c r="H112" s="281" t="s">
        <v>526</v>
      </c>
      <c r="I112" s="281" t="s">
        <v>486</v>
      </c>
      <c r="J112" s="281">
        <v>120</v>
      </c>
      <c r="K112" s="294"/>
    </row>
    <row r="113" ht="15" customHeight="1">
      <c r="B113" s="303"/>
      <c r="C113" s="281" t="s">
        <v>36</v>
      </c>
      <c r="D113" s="281"/>
      <c r="E113" s="281"/>
      <c r="F113" s="302" t="s">
        <v>484</v>
      </c>
      <c r="G113" s="281"/>
      <c r="H113" s="281" t="s">
        <v>527</v>
      </c>
      <c r="I113" s="281" t="s">
        <v>518</v>
      </c>
      <c r="J113" s="281"/>
      <c r="K113" s="294"/>
    </row>
    <row r="114" ht="15" customHeight="1">
      <c r="B114" s="303"/>
      <c r="C114" s="281" t="s">
        <v>46</v>
      </c>
      <c r="D114" s="281"/>
      <c r="E114" s="281"/>
      <c r="F114" s="302" t="s">
        <v>484</v>
      </c>
      <c r="G114" s="281"/>
      <c r="H114" s="281" t="s">
        <v>528</v>
      </c>
      <c r="I114" s="281" t="s">
        <v>518</v>
      </c>
      <c r="J114" s="281"/>
      <c r="K114" s="294"/>
    </row>
    <row r="115" ht="15" customHeight="1">
      <c r="B115" s="303"/>
      <c r="C115" s="281" t="s">
        <v>55</v>
      </c>
      <c r="D115" s="281"/>
      <c r="E115" s="281"/>
      <c r="F115" s="302" t="s">
        <v>484</v>
      </c>
      <c r="G115" s="281"/>
      <c r="H115" s="281" t="s">
        <v>529</v>
      </c>
      <c r="I115" s="281" t="s">
        <v>530</v>
      </c>
      <c r="J115" s="281"/>
      <c r="K115" s="294"/>
    </row>
    <row r="116" ht="15" customHeight="1">
      <c r="B116" s="306"/>
      <c r="C116" s="312"/>
      <c r="D116" s="312"/>
      <c r="E116" s="312"/>
      <c r="F116" s="312"/>
      <c r="G116" s="312"/>
      <c r="H116" s="312"/>
      <c r="I116" s="312"/>
      <c r="J116" s="312"/>
      <c r="K116" s="308"/>
    </row>
    <row r="117" ht="18.75" customHeight="1">
      <c r="B117" s="313"/>
      <c r="C117" s="277"/>
      <c r="D117" s="277"/>
      <c r="E117" s="277"/>
      <c r="F117" s="314"/>
      <c r="G117" s="277"/>
      <c r="H117" s="277"/>
      <c r="I117" s="277"/>
      <c r="J117" s="277"/>
      <c r="K117" s="313"/>
    </row>
    <row r="118" ht="18.75" customHeight="1">
      <c r="B118" s="288"/>
      <c r="C118" s="288"/>
      <c r="D118" s="288"/>
      <c r="E118" s="288"/>
      <c r="F118" s="288"/>
      <c r="G118" s="288"/>
      <c r="H118" s="288"/>
      <c r="I118" s="288"/>
      <c r="J118" s="288"/>
      <c r="K118" s="288"/>
    </row>
    <row r="119" ht="7.5" customHeight="1">
      <c r="B119" s="315"/>
      <c r="C119" s="316"/>
      <c r="D119" s="316"/>
      <c r="E119" s="316"/>
      <c r="F119" s="316"/>
      <c r="G119" s="316"/>
      <c r="H119" s="316"/>
      <c r="I119" s="316"/>
      <c r="J119" s="316"/>
      <c r="K119" s="317"/>
    </row>
    <row r="120" ht="45" customHeight="1">
      <c r="B120" s="318"/>
      <c r="C120" s="271" t="s">
        <v>531</v>
      </c>
      <c r="D120" s="271"/>
      <c r="E120" s="271"/>
      <c r="F120" s="271"/>
      <c r="G120" s="271"/>
      <c r="H120" s="271"/>
      <c r="I120" s="271"/>
      <c r="J120" s="271"/>
      <c r="K120" s="319"/>
    </row>
    <row r="121" ht="17.25" customHeight="1">
      <c r="B121" s="320"/>
      <c r="C121" s="295" t="s">
        <v>478</v>
      </c>
      <c r="D121" s="295"/>
      <c r="E121" s="295"/>
      <c r="F121" s="295" t="s">
        <v>479</v>
      </c>
      <c r="G121" s="296"/>
      <c r="H121" s="295" t="s">
        <v>106</v>
      </c>
      <c r="I121" s="295" t="s">
        <v>55</v>
      </c>
      <c r="J121" s="295" t="s">
        <v>480</v>
      </c>
      <c r="K121" s="321"/>
    </row>
    <row r="122" ht="17.25" customHeight="1">
      <c r="B122" s="320"/>
      <c r="C122" s="297" t="s">
        <v>481</v>
      </c>
      <c r="D122" s="297"/>
      <c r="E122" s="297"/>
      <c r="F122" s="298" t="s">
        <v>482</v>
      </c>
      <c r="G122" s="299"/>
      <c r="H122" s="297"/>
      <c r="I122" s="297"/>
      <c r="J122" s="297" t="s">
        <v>483</v>
      </c>
      <c r="K122" s="321"/>
    </row>
    <row r="123" ht="5.25" customHeight="1">
      <c r="B123" s="322"/>
      <c r="C123" s="300"/>
      <c r="D123" s="300"/>
      <c r="E123" s="300"/>
      <c r="F123" s="300"/>
      <c r="G123" s="281"/>
      <c r="H123" s="300"/>
      <c r="I123" s="300"/>
      <c r="J123" s="300"/>
      <c r="K123" s="323"/>
    </row>
    <row r="124" ht="15" customHeight="1">
      <c r="B124" s="322"/>
      <c r="C124" s="281" t="s">
        <v>487</v>
      </c>
      <c r="D124" s="300"/>
      <c r="E124" s="300"/>
      <c r="F124" s="302" t="s">
        <v>484</v>
      </c>
      <c r="G124" s="281"/>
      <c r="H124" s="281" t="s">
        <v>523</v>
      </c>
      <c r="I124" s="281" t="s">
        <v>486</v>
      </c>
      <c r="J124" s="281">
        <v>120</v>
      </c>
      <c r="K124" s="324"/>
    </row>
    <row r="125" ht="15" customHeight="1">
      <c r="B125" s="322"/>
      <c r="C125" s="281" t="s">
        <v>532</v>
      </c>
      <c r="D125" s="281"/>
      <c r="E125" s="281"/>
      <c r="F125" s="302" t="s">
        <v>484</v>
      </c>
      <c r="G125" s="281"/>
      <c r="H125" s="281" t="s">
        <v>533</v>
      </c>
      <c r="I125" s="281" t="s">
        <v>486</v>
      </c>
      <c r="J125" s="281" t="s">
        <v>534</v>
      </c>
      <c r="K125" s="324"/>
    </row>
    <row r="126" ht="15" customHeight="1">
      <c r="B126" s="322"/>
      <c r="C126" s="281" t="s">
        <v>433</v>
      </c>
      <c r="D126" s="281"/>
      <c r="E126" s="281"/>
      <c r="F126" s="302" t="s">
        <v>484</v>
      </c>
      <c r="G126" s="281"/>
      <c r="H126" s="281" t="s">
        <v>535</v>
      </c>
      <c r="I126" s="281" t="s">
        <v>486</v>
      </c>
      <c r="J126" s="281" t="s">
        <v>534</v>
      </c>
      <c r="K126" s="324"/>
    </row>
    <row r="127" ht="15" customHeight="1">
      <c r="B127" s="322"/>
      <c r="C127" s="281" t="s">
        <v>495</v>
      </c>
      <c r="D127" s="281"/>
      <c r="E127" s="281"/>
      <c r="F127" s="302" t="s">
        <v>490</v>
      </c>
      <c r="G127" s="281"/>
      <c r="H127" s="281" t="s">
        <v>496</v>
      </c>
      <c r="I127" s="281" t="s">
        <v>486</v>
      </c>
      <c r="J127" s="281">
        <v>15</v>
      </c>
      <c r="K127" s="324"/>
    </row>
    <row r="128" ht="15" customHeight="1">
      <c r="B128" s="322"/>
      <c r="C128" s="304" t="s">
        <v>497</v>
      </c>
      <c r="D128" s="304"/>
      <c r="E128" s="304"/>
      <c r="F128" s="305" t="s">
        <v>490</v>
      </c>
      <c r="G128" s="304"/>
      <c r="H128" s="304" t="s">
        <v>498</v>
      </c>
      <c r="I128" s="304" t="s">
        <v>486</v>
      </c>
      <c r="J128" s="304">
        <v>15</v>
      </c>
      <c r="K128" s="324"/>
    </row>
    <row r="129" ht="15" customHeight="1">
      <c r="B129" s="322"/>
      <c r="C129" s="304" t="s">
        <v>499</v>
      </c>
      <c r="D129" s="304"/>
      <c r="E129" s="304"/>
      <c r="F129" s="305" t="s">
        <v>490</v>
      </c>
      <c r="G129" s="304"/>
      <c r="H129" s="304" t="s">
        <v>500</v>
      </c>
      <c r="I129" s="304" t="s">
        <v>486</v>
      </c>
      <c r="J129" s="304">
        <v>20</v>
      </c>
      <c r="K129" s="324"/>
    </row>
    <row r="130" ht="15" customHeight="1">
      <c r="B130" s="322"/>
      <c r="C130" s="304" t="s">
        <v>501</v>
      </c>
      <c r="D130" s="304"/>
      <c r="E130" s="304"/>
      <c r="F130" s="305" t="s">
        <v>490</v>
      </c>
      <c r="G130" s="304"/>
      <c r="H130" s="304" t="s">
        <v>502</v>
      </c>
      <c r="I130" s="304" t="s">
        <v>486</v>
      </c>
      <c r="J130" s="304">
        <v>20</v>
      </c>
      <c r="K130" s="324"/>
    </row>
    <row r="131" ht="15" customHeight="1">
      <c r="B131" s="322"/>
      <c r="C131" s="281" t="s">
        <v>489</v>
      </c>
      <c r="D131" s="281"/>
      <c r="E131" s="281"/>
      <c r="F131" s="302" t="s">
        <v>490</v>
      </c>
      <c r="G131" s="281"/>
      <c r="H131" s="281" t="s">
        <v>523</v>
      </c>
      <c r="I131" s="281" t="s">
        <v>486</v>
      </c>
      <c r="J131" s="281">
        <v>50</v>
      </c>
      <c r="K131" s="324"/>
    </row>
    <row r="132" ht="15" customHeight="1">
      <c r="B132" s="322"/>
      <c r="C132" s="281" t="s">
        <v>503</v>
      </c>
      <c r="D132" s="281"/>
      <c r="E132" s="281"/>
      <c r="F132" s="302" t="s">
        <v>490</v>
      </c>
      <c r="G132" s="281"/>
      <c r="H132" s="281" t="s">
        <v>523</v>
      </c>
      <c r="I132" s="281" t="s">
        <v>486</v>
      </c>
      <c r="J132" s="281">
        <v>50</v>
      </c>
      <c r="K132" s="324"/>
    </row>
    <row r="133" ht="15" customHeight="1">
      <c r="B133" s="322"/>
      <c r="C133" s="281" t="s">
        <v>509</v>
      </c>
      <c r="D133" s="281"/>
      <c r="E133" s="281"/>
      <c r="F133" s="302" t="s">
        <v>490</v>
      </c>
      <c r="G133" s="281"/>
      <c r="H133" s="281" t="s">
        <v>523</v>
      </c>
      <c r="I133" s="281" t="s">
        <v>486</v>
      </c>
      <c r="J133" s="281">
        <v>50</v>
      </c>
      <c r="K133" s="324"/>
    </row>
    <row r="134" ht="15" customHeight="1">
      <c r="B134" s="322"/>
      <c r="C134" s="281" t="s">
        <v>511</v>
      </c>
      <c r="D134" s="281"/>
      <c r="E134" s="281"/>
      <c r="F134" s="302" t="s">
        <v>490</v>
      </c>
      <c r="G134" s="281"/>
      <c r="H134" s="281" t="s">
        <v>523</v>
      </c>
      <c r="I134" s="281" t="s">
        <v>486</v>
      </c>
      <c r="J134" s="281">
        <v>50</v>
      </c>
      <c r="K134" s="324"/>
    </row>
    <row r="135" ht="15" customHeight="1">
      <c r="B135" s="322"/>
      <c r="C135" s="281" t="s">
        <v>111</v>
      </c>
      <c r="D135" s="281"/>
      <c r="E135" s="281"/>
      <c r="F135" s="302" t="s">
        <v>490</v>
      </c>
      <c r="G135" s="281"/>
      <c r="H135" s="281" t="s">
        <v>536</v>
      </c>
      <c r="I135" s="281" t="s">
        <v>486</v>
      </c>
      <c r="J135" s="281">
        <v>255</v>
      </c>
      <c r="K135" s="324"/>
    </row>
    <row r="136" ht="15" customHeight="1">
      <c r="B136" s="322"/>
      <c r="C136" s="281" t="s">
        <v>513</v>
      </c>
      <c r="D136" s="281"/>
      <c r="E136" s="281"/>
      <c r="F136" s="302" t="s">
        <v>484</v>
      </c>
      <c r="G136" s="281"/>
      <c r="H136" s="281" t="s">
        <v>537</v>
      </c>
      <c r="I136" s="281" t="s">
        <v>515</v>
      </c>
      <c r="J136" s="281"/>
      <c r="K136" s="324"/>
    </row>
    <row r="137" ht="15" customHeight="1">
      <c r="B137" s="322"/>
      <c r="C137" s="281" t="s">
        <v>516</v>
      </c>
      <c r="D137" s="281"/>
      <c r="E137" s="281"/>
      <c r="F137" s="302" t="s">
        <v>484</v>
      </c>
      <c r="G137" s="281"/>
      <c r="H137" s="281" t="s">
        <v>538</v>
      </c>
      <c r="I137" s="281" t="s">
        <v>518</v>
      </c>
      <c r="J137" s="281"/>
      <c r="K137" s="324"/>
    </row>
    <row r="138" ht="15" customHeight="1">
      <c r="B138" s="322"/>
      <c r="C138" s="281" t="s">
        <v>519</v>
      </c>
      <c r="D138" s="281"/>
      <c r="E138" s="281"/>
      <c r="F138" s="302" t="s">
        <v>484</v>
      </c>
      <c r="G138" s="281"/>
      <c r="H138" s="281" t="s">
        <v>519</v>
      </c>
      <c r="I138" s="281" t="s">
        <v>518</v>
      </c>
      <c r="J138" s="281"/>
      <c r="K138" s="324"/>
    </row>
    <row r="139" ht="15" customHeight="1">
      <c r="B139" s="322"/>
      <c r="C139" s="281" t="s">
        <v>36</v>
      </c>
      <c r="D139" s="281"/>
      <c r="E139" s="281"/>
      <c r="F139" s="302" t="s">
        <v>484</v>
      </c>
      <c r="G139" s="281"/>
      <c r="H139" s="281" t="s">
        <v>539</v>
      </c>
      <c r="I139" s="281" t="s">
        <v>518</v>
      </c>
      <c r="J139" s="281"/>
      <c r="K139" s="324"/>
    </row>
    <row r="140" ht="15" customHeight="1">
      <c r="B140" s="322"/>
      <c r="C140" s="281" t="s">
        <v>540</v>
      </c>
      <c r="D140" s="281"/>
      <c r="E140" s="281"/>
      <c r="F140" s="302" t="s">
        <v>484</v>
      </c>
      <c r="G140" s="281"/>
      <c r="H140" s="281" t="s">
        <v>541</v>
      </c>
      <c r="I140" s="281" t="s">
        <v>518</v>
      </c>
      <c r="J140" s="281"/>
      <c r="K140" s="324"/>
    </row>
    <row r="141" ht="15" customHeight="1">
      <c r="B141" s="325"/>
      <c r="C141" s="326"/>
      <c r="D141" s="326"/>
      <c r="E141" s="326"/>
      <c r="F141" s="326"/>
      <c r="G141" s="326"/>
      <c r="H141" s="326"/>
      <c r="I141" s="326"/>
      <c r="J141" s="326"/>
      <c r="K141" s="327"/>
    </row>
    <row r="142" ht="18.75" customHeight="1">
      <c r="B142" s="277"/>
      <c r="C142" s="277"/>
      <c r="D142" s="277"/>
      <c r="E142" s="277"/>
      <c r="F142" s="314"/>
      <c r="G142" s="277"/>
      <c r="H142" s="277"/>
      <c r="I142" s="277"/>
      <c r="J142" s="277"/>
      <c r="K142" s="277"/>
    </row>
    <row r="143" ht="18.75" customHeight="1">
      <c r="B143" s="288"/>
      <c r="C143" s="288"/>
      <c r="D143" s="288"/>
      <c r="E143" s="288"/>
      <c r="F143" s="288"/>
      <c r="G143" s="288"/>
      <c r="H143" s="288"/>
      <c r="I143" s="288"/>
      <c r="J143" s="288"/>
      <c r="K143" s="288"/>
    </row>
    <row r="144" ht="7.5" customHeight="1">
      <c r="B144" s="289"/>
      <c r="C144" s="290"/>
      <c r="D144" s="290"/>
      <c r="E144" s="290"/>
      <c r="F144" s="290"/>
      <c r="G144" s="290"/>
      <c r="H144" s="290"/>
      <c r="I144" s="290"/>
      <c r="J144" s="290"/>
      <c r="K144" s="291"/>
    </row>
    <row r="145" ht="45" customHeight="1">
      <c r="B145" s="292"/>
      <c r="C145" s="293" t="s">
        <v>542</v>
      </c>
      <c r="D145" s="293"/>
      <c r="E145" s="293"/>
      <c r="F145" s="293"/>
      <c r="G145" s="293"/>
      <c r="H145" s="293"/>
      <c r="I145" s="293"/>
      <c r="J145" s="293"/>
      <c r="K145" s="294"/>
    </row>
    <row r="146" ht="17.25" customHeight="1">
      <c r="B146" s="292"/>
      <c r="C146" s="295" t="s">
        <v>478</v>
      </c>
      <c r="D146" s="295"/>
      <c r="E146" s="295"/>
      <c r="F146" s="295" t="s">
        <v>479</v>
      </c>
      <c r="G146" s="296"/>
      <c r="H146" s="295" t="s">
        <v>106</v>
      </c>
      <c r="I146" s="295" t="s">
        <v>55</v>
      </c>
      <c r="J146" s="295" t="s">
        <v>480</v>
      </c>
      <c r="K146" s="294"/>
    </row>
    <row r="147" ht="17.25" customHeight="1">
      <c r="B147" s="292"/>
      <c r="C147" s="297" t="s">
        <v>481</v>
      </c>
      <c r="D147" s="297"/>
      <c r="E147" s="297"/>
      <c r="F147" s="298" t="s">
        <v>482</v>
      </c>
      <c r="G147" s="299"/>
      <c r="H147" s="297"/>
      <c r="I147" s="297"/>
      <c r="J147" s="297" t="s">
        <v>483</v>
      </c>
      <c r="K147" s="294"/>
    </row>
    <row r="148" ht="5.25" customHeight="1">
      <c r="B148" s="303"/>
      <c r="C148" s="300"/>
      <c r="D148" s="300"/>
      <c r="E148" s="300"/>
      <c r="F148" s="300"/>
      <c r="G148" s="301"/>
      <c r="H148" s="300"/>
      <c r="I148" s="300"/>
      <c r="J148" s="300"/>
      <c r="K148" s="324"/>
    </row>
    <row r="149" ht="15" customHeight="1">
      <c r="B149" s="303"/>
      <c r="C149" s="328" t="s">
        <v>487</v>
      </c>
      <c r="D149" s="281"/>
      <c r="E149" s="281"/>
      <c r="F149" s="329" t="s">
        <v>484</v>
      </c>
      <c r="G149" s="281"/>
      <c r="H149" s="328" t="s">
        <v>523</v>
      </c>
      <c r="I149" s="328" t="s">
        <v>486</v>
      </c>
      <c r="J149" s="328">
        <v>120</v>
      </c>
      <c r="K149" s="324"/>
    </row>
    <row r="150" ht="15" customHeight="1">
      <c r="B150" s="303"/>
      <c r="C150" s="328" t="s">
        <v>532</v>
      </c>
      <c r="D150" s="281"/>
      <c r="E150" s="281"/>
      <c r="F150" s="329" t="s">
        <v>484</v>
      </c>
      <c r="G150" s="281"/>
      <c r="H150" s="328" t="s">
        <v>543</v>
      </c>
      <c r="I150" s="328" t="s">
        <v>486</v>
      </c>
      <c r="J150" s="328" t="s">
        <v>534</v>
      </c>
      <c r="K150" s="324"/>
    </row>
    <row r="151" ht="15" customHeight="1">
      <c r="B151" s="303"/>
      <c r="C151" s="328" t="s">
        <v>433</v>
      </c>
      <c r="D151" s="281"/>
      <c r="E151" s="281"/>
      <c r="F151" s="329" t="s">
        <v>484</v>
      </c>
      <c r="G151" s="281"/>
      <c r="H151" s="328" t="s">
        <v>544</v>
      </c>
      <c r="I151" s="328" t="s">
        <v>486</v>
      </c>
      <c r="J151" s="328" t="s">
        <v>534</v>
      </c>
      <c r="K151" s="324"/>
    </row>
    <row r="152" ht="15" customHeight="1">
      <c r="B152" s="303"/>
      <c r="C152" s="328" t="s">
        <v>489</v>
      </c>
      <c r="D152" s="281"/>
      <c r="E152" s="281"/>
      <c r="F152" s="329" t="s">
        <v>490</v>
      </c>
      <c r="G152" s="281"/>
      <c r="H152" s="328" t="s">
        <v>523</v>
      </c>
      <c r="I152" s="328" t="s">
        <v>486</v>
      </c>
      <c r="J152" s="328">
        <v>50</v>
      </c>
      <c r="K152" s="324"/>
    </row>
    <row r="153" ht="15" customHeight="1">
      <c r="B153" s="303"/>
      <c r="C153" s="328" t="s">
        <v>492</v>
      </c>
      <c r="D153" s="281"/>
      <c r="E153" s="281"/>
      <c r="F153" s="329" t="s">
        <v>484</v>
      </c>
      <c r="G153" s="281"/>
      <c r="H153" s="328" t="s">
        <v>523</v>
      </c>
      <c r="I153" s="328" t="s">
        <v>494</v>
      </c>
      <c r="J153" s="328"/>
      <c r="K153" s="324"/>
    </row>
    <row r="154" ht="15" customHeight="1">
      <c r="B154" s="303"/>
      <c r="C154" s="328" t="s">
        <v>503</v>
      </c>
      <c r="D154" s="281"/>
      <c r="E154" s="281"/>
      <c r="F154" s="329" t="s">
        <v>490</v>
      </c>
      <c r="G154" s="281"/>
      <c r="H154" s="328" t="s">
        <v>523</v>
      </c>
      <c r="I154" s="328" t="s">
        <v>486</v>
      </c>
      <c r="J154" s="328">
        <v>50</v>
      </c>
      <c r="K154" s="324"/>
    </row>
    <row r="155" ht="15" customHeight="1">
      <c r="B155" s="303"/>
      <c r="C155" s="328" t="s">
        <v>511</v>
      </c>
      <c r="D155" s="281"/>
      <c r="E155" s="281"/>
      <c r="F155" s="329" t="s">
        <v>490</v>
      </c>
      <c r="G155" s="281"/>
      <c r="H155" s="328" t="s">
        <v>523</v>
      </c>
      <c r="I155" s="328" t="s">
        <v>486</v>
      </c>
      <c r="J155" s="328">
        <v>50</v>
      </c>
      <c r="K155" s="324"/>
    </row>
    <row r="156" ht="15" customHeight="1">
      <c r="B156" s="303"/>
      <c r="C156" s="328" t="s">
        <v>509</v>
      </c>
      <c r="D156" s="281"/>
      <c r="E156" s="281"/>
      <c r="F156" s="329" t="s">
        <v>490</v>
      </c>
      <c r="G156" s="281"/>
      <c r="H156" s="328" t="s">
        <v>523</v>
      </c>
      <c r="I156" s="328" t="s">
        <v>486</v>
      </c>
      <c r="J156" s="328">
        <v>50</v>
      </c>
      <c r="K156" s="324"/>
    </row>
    <row r="157" ht="15" customHeight="1">
      <c r="B157" s="303"/>
      <c r="C157" s="328" t="s">
        <v>90</v>
      </c>
      <c r="D157" s="281"/>
      <c r="E157" s="281"/>
      <c r="F157" s="329" t="s">
        <v>484</v>
      </c>
      <c r="G157" s="281"/>
      <c r="H157" s="328" t="s">
        <v>545</v>
      </c>
      <c r="I157" s="328" t="s">
        <v>486</v>
      </c>
      <c r="J157" s="328" t="s">
        <v>546</v>
      </c>
      <c r="K157" s="324"/>
    </row>
    <row r="158" ht="15" customHeight="1">
      <c r="B158" s="303"/>
      <c r="C158" s="328" t="s">
        <v>547</v>
      </c>
      <c r="D158" s="281"/>
      <c r="E158" s="281"/>
      <c r="F158" s="329" t="s">
        <v>484</v>
      </c>
      <c r="G158" s="281"/>
      <c r="H158" s="328" t="s">
        <v>548</v>
      </c>
      <c r="I158" s="328" t="s">
        <v>518</v>
      </c>
      <c r="J158" s="328"/>
      <c r="K158" s="324"/>
    </row>
    <row r="159" ht="15" customHeight="1">
      <c r="B159" s="330"/>
      <c r="C159" s="312"/>
      <c r="D159" s="312"/>
      <c r="E159" s="312"/>
      <c r="F159" s="312"/>
      <c r="G159" s="312"/>
      <c r="H159" s="312"/>
      <c r="I159" s="312"/>
      <c r="J159" s="312"/>
      <c r="K159" s="331"/>
    </row>
    <row r="160" ht="18.75" customHeight="1">
      <c r="B160" s="277"/>
      <c r="C160" s="281"/>
      <c r="D160" s="281"/>
      <c r="E160" s="281"/>
      <c r="F160" s="302"/>
      <c r="G160" s="281"/>
      <c r="H160" s="281"/>
      <c r="I160" s="281"/>
      <c r="J160" s="281"/>
      <c r="K160" s="277"/>
    </row>
    <row r="161" ht="18.75" customHeight="1">
      <c r="B161" s="288"/>
      <c r="C161" s="288"/>
      <c r="D161" s="288"/>
      <c r="E161" s="288"/>
      <c r="F161" s="288"/>
      <c r="G161" s="288"/>
      <c r="H161" s="288"/>
      <c r="I161" s="288"/>
      <c r="J161" s="288"/>
      <c r="K161" s="288"/>
    </row>
    <row r="162" ht="7.5" customHeight="1">
      <c r="B162" s="267"/>
      <c r="C162" s="268"/>
      <c r="D162" s="268"/>
      <c r="E162" s="268"/>
      <c r="F162" s="268"/>
      <c r="G162" s="268"/>
      <c r="H162" s="268"/>
      <c r="I162" s="268"/>
      <c r="J162" s="268"/>
      <c r="K162" s="269"/>
    </row>
    <row r="163" ht="45" customHeight="1">
      <c r="B163" s="270"/>
      <c r="C163" s="271" t="s">
        <v>549</v>
      </c>
      <c r="D163" s="271"/>
      <c r="E163" s="271"/>
      <c r="F163" s="271"/>
      <c r="G163" s="271"/>
      <c r="H163" s="271"/>
      <c r="I163" s="271"/>
      <c r="J163" s="271"/>
      <c r="K163" s="272"/>
    </row>
    <row r="164" ht="17.25" customHeight="1">
      <c r="B164" s="270"/>
      <c r="C164" s="295" t="s">
        <v>478</v>
      </c>
      <c r="D164" s="295"/>
      <c r="E164" s="295"/>
      <c r="F164" s="295" t="s">
        <v>479</v>
      </c>
      <c r="G164" s="332"/>
      <c r="H164" s="333" t="s">
        <v>106</v>
      </c>
      <c r="I164" s="333" t="s">
        <v>55</v>
      </c>
      <c r="J164" s="295" t="s">
        <v>480</v>
      </c>
      <c r="K164" s="272"/>
    </row>
    <row r="165" ht="17.25" customHeight="1">
      <c r="B165" s="273"/>
      <c r="C165" s="297" t="s">
        <v>481</v>
      </c>
      <c r="D165" s="297"/>
      <c r="E165" s="297"/>
      <c r="F165" s="298" t="s">
        <v>482</v>
      </c>
      <c r="G165" s="334"/>
      <c r="H165" s="335"/>
      <c r="I165" s="335"/>
      <c r="J165" s="297" t="s">
        <v>483</v>
      </c>
      <c r="K165" s="275"/>
    </row>
    <row r="166" ht="5.25" customHeight="1">
      <c r="B166" s="303"/>
      <c r="C166" s="300"/>
      <c r="D166" s="300"/>
      <c r="E166" s="300"/>
      <c r="F166" s="300"/>
      <c r="G166" s="301"/>
      <c r="H166" s="300"/>
      <c r="I166" s="300"/>
      <c r="J166" s="300"/>
      <c r="K166" s="324"/>
    </row>
    <row r="167" ht="15" customHeight="1">
      <c r="B167" s="303"/>
      <c r="C167" s="281" t="s">
        <v>487</v>
      </c>
      <c r="D167" s="281"/>
      <c r="E167" s="281"/>
      <c r="F167" s="302" t="s">
        <v>484</v>
      </c>
      <c r="G167" s="281"/>
      <c r="H167" s="281" t="s">
        <v>523</v>
      </c>
      <c r="I167" s="281" t="s">
        <v>486</v>
      </c>
      <c r="J167" s="281">
        <v>120</v>
      </c>
      <c r="K167" s="324"/>
    </row>
    <row r="168" ht="15" customHeight="1">
      <c r="B168" s="303"/>
      <c r="C168" s="281" t="s">
        <v>532</v>
      </c>
      <c r="D168" s="281"/>
      <c r="E168" s="281"/>
      <c r="F168" s="302" t="s">
        <v>484</v>
      </c>
      <c r="G168" s="281"/>
      <c r="H168" s="281" t="s">
        <v>533</v>
      </c>
      <c r="I168" s="281" t="s">
        <v>486</v>
      </c>
      <c r="J168" s="281" t="s">
        <v>534</v>
      </c>
      <c r="K168" s="324"/>
    </row>
    <row r="169" ht="15" customHeight="1">
      <c r="B169" s="303"/>
      <c r="C169" s="281" t="s">
        <v>433</v>
      </c>
      <c r="D169" s="281"/>
      <c r="E169" s="281"/>
      <c r="F169" s="302" t="s">
        <v>484</v>
      </c>
      <c r="G169" s="281"/>
      <c r="H169" s="281" t="s">
        <v>550</v>
      </c>
      <c r="I169" s="281" t="s">
        <v>486</v>
      </c>
      <c r="J169" s="281" t="s">
        <v>534</v>
      </c>
      <c r="K169" s="324"/>
    </row>
    <row r="170" ht="15" customHeight="1">
      <c r="B170" s="303"/>
      <c r="C170" s="281" t="s">
        <v>489</v>
      </c>
      <c r="D170" s="281"/>
      <c r="E170" s="281"/>
      <c r="F170" s="302" t="s">
        <v>490</v>
      </c>
      <c r="G170" s="281"/>
      <c r="H170" s="281" t="s">
        <v>550</v>
      </c>
      <c r="I170" s="281" t="s">
        <v>486</v>
      </c>
      <c r="J170" s="281">
        <v>50</v>
      </c>
      <c r="K170" s="324"/>
    </row>
    <row r="171" ht="15" customHeight="1">
      <c r="B171" s="303"/>
      <c r="C171" s="281" t="s">
        <v>492</v>
      </c>
      <c r="D171" s="281"/>
      <c r="E171" s="281"/>
      <c r="F171" s="302" t="s">
        <v>484</v>
      </c>
      <c r="G171" s="281"/>
      <c r="H171" s="281" t="s">
        <v>550</v>
      </c>
      <c r="I171" s="281" t="s">
        <v>494</v>
      </c>
      <c r="J171" s="281"/>
      <c r="K171" s="324"/>
    </row>
    <row r="172" ht="15" customHeight="1">
      <c r="B172" s="303"/>
      <c r="C172" s="281" t="s">
        <v>503</v>
      </c>
      <c r="D172" s="281"/>
      <c r="E172" s="281"/>
      <c r="F172" s="302" t="s">
        <v>490</v>
      </c>
      <c r="G172" s="281"/>
      <c r="H172" s="281" t="s">
        <v>550</v>
      </c>
      <c r="I172" s="281" t="s">
        <v>486</v>
      </c>
      <c r="J172" s="281">
        <v>50</v>
      </c>
      <c r="K172" s="324"/>
    </row>
    <row r="173" ht="15" customHeight="1">
      <c r="B173" s="303"/>
      <c r="C173" s="281" t="s">
        <v>511</v>
      </c>
      <c r="D173" s="281"/>
      <c r="E173" s="281"/>
      <c r="F173" s="302" t="s">
        <v>490</v>
      </c>
      <c r="G173" s="281"/>
      <c r="H173" s="281" t="s">
        <v>550</v>
      </c>
      <c r="I173" s="281" t="s">
        <v>486</v>
      </c>
      <c r="J173" s="281">
        <v>50</v>
      </c>
      <c r="K173" s="324"/>
    </row>
    <row r="174" ht="15" customHeight="1">
      <c r="B174" s="303"/>
      <c r="C174" s="281" t="s">
        <v>509</v>
      </c>
      <c r="D174" s="281"/>
      <c r="E174" s="281"/>
      <c r="F174" s="302" t="s">
        <v>490</v>
      </c>
      <c r="G174" s="281"/>
      <c r="H174" s="281" t="s">
        <v>550</v>
      </c>
      <c r="I174" s="281" t="s">
        <v>486</v>
      </c>
      <c r="J174" s="281">
        <v>50</v>
      </c>
      <c r="K174" s="324"/>
    </row>
    <row r="175" ht="15" customHeight="1">
      <c r="B175" s="303"/>
      <c r="C175" s="281" t="s">
        <v>105</v>
      </c>
      <c r="D175" s="281"/>
      <c r="E175" s="281"/>
      <c r="F175" s="302" t="s">
        <v>484</v>
      </c>
      <c r="G175" s="281"/>
      <c r="H175" s="281" t="s">
        <v>551</v>
      </c>
      <c r="I175" s="281" t="s">
        <v>552</v>
      </c>
      <c r="J175" s="281"/>
      <c r="K175" s="324"/>
    </row>
    <row r="176" ht="15" customHeight="1">
      <c r="B176" s="303"/>
      <c r="C176" s="281" t="s">
        <v>55</v>
      </c>
      <c r="D176" s="281"/>
      <c r="E176" s="281"/>
      <c r="F176" s="302" t="s">
        <v>484</v>
      </c>
      <c r="G176" s="281"/>
      <c r="H176" s="281" t="s">
        <v>553</v>
      </c>
      <c r="I176" s="281" t="s">
        <v>554</v>
      </c>
      <c r="J176" s="281">
        <v>1</v>
      </c>
      <c r="K176" s="324"/>
    </row>
    <row r="177" ht="15" customHeight="1">
      <c r="B177" s="303"/>
      <c r="C177" s="281" t="s">
        <v>51</v>
      </c>
      <c r="D177" s="281"/>
      <c r="E177" s="281"/>
      <c r="F177" s="302" t="s">
        <v>484</v>
      </c>
      <c r="G177" s="281"/>
      <c r="H177" s="281" t="s">
        <v>555</v>
      </c>
      <c r="I177" s="281" t="s">
        <v>486</v>
      </c>
      <c r="J177" s="281">
        <v>20</v>
      </c>
      <c r="K177" s="324"/>
    </row>
    <row r="178" ht="15" customHeight="1">
      <c r="B178" s="303"/>
      <c r="C178" s="281" t="s">
        <v>106</v>
      </c>
      <c r="D178" s="281"/>
      <c r="E178" s="281"/>
      <c r="F178" s="302" t="s">
        <v>484</v>
      </c>
      <c r="G178" s="281"/>
      <c r="H178" s="281" t="s">
        <v>556</v>
      </c>
      <c r="I178" s="281" t="s">
        <v>486</v>
      </c>
      <c r="J178" s="281">
        <v>255</v>
      </c>
      <c r="K178" s="324"/>
    </row>
    <row r="179" ht="15" customHeight="1">
      <c r="B179" s="303"/>
      <c r="C179" s="281" t="s">
        <v>107</v>
      </c>
      <c r="D179" s="281"/>
      <c r="E179" s="281"/>
      <c r="F179" s="302" t="s">
        <v>484</v>
      </c>
      <c r="G179" s="281"/>
      <c r="H179" s="281" t="s">
        <v>449</v>
      </c>
      <c r="I179" s="281" t="s">
        <v>486</v>
      </c>
      <c r="J179" s="281">
        <v>10</v>
      </c>
      <c r="K179" s="324"/>
    </row>
    <row r="180" ht="15" customHeight="1">
      <c r="B180" s="303"/>
      <c r="C180" s="281" t="s">
        <v>108</v>
      </c>
      <c r="D180" s="281"/>
      <c r="E180" s="281"/>
      <c r="F180" s="302" t="s">
        <v>484</v>
      </c>
      <c r="G180" s="281"/>
      <c r="H180" s="281" t="s">
        <v>557</v>
      </c>
      <c r="I180" s="281" t="s">
        <v>518</v>
      </c>
      <c r="J180" s="281"/>
      <c r="K180" s="324"/>
    </row>
    <row r="181" ht="15" customHeight="1">
      <c r="B181" s="303"/>
      <c r="C181" s="281" t="s">
        <v>558</v>
      </c>
      <c r="D181" s="281"/>
      <c r="E181" s="281"/>
      <c r="F181" s="302" t="s">
        <v>484</v>
      </c>
      <c r="G181" s="281"/>
      <c r="H181" s="281" t="s">
        <v>559</v>
      </c>
      <c r="I181" s="281" t="s">
        <v>518</v>
      </c>
      <c r="J181" s="281"/>
      <c r="K181" s="324"/>
    </row>
    <row r="182" ht="15" customHeight="1">
      <c r="B182" s="303"/>
      <c r="C182" s="281" t="s">
        <v>547</v>
      </c>
      <c r="D182" s="281"/>
      <c r="E182" s="281"/>
      <c r="F182" s="302" t="s">
        <v>484</v>
      </c>
      <c r="G182" s="281"/>
      <c r="H182" s="281" t="s">
        <v>560</v>
      </c>
      <c r="I182" s="281" t="s">
        <v>518</v>
      </c>
      <c r="J182" s="281"/>
      <c r="K182" s="324"/>
    </row>
    <row r="183" ht="15" customHeight="1">
      <c r="B183" s="303"/>
      <c r="C183" s="281" t="s">
        <v>110</v>
      </c>
      <c r="D183" s="281"/>
      <c r="E183" s="281"/>
      <c r="F183" s="302" t="s">
        <v>490</v>
      </c>
      <c r="G183" s="281"/>
      <c r="H183" s="281" t="s">
        <v>561</v>
      </c>
      <c r="I183" s="281" t="s">
        <v>486</v>
      </c>
      <c r="J183" s="281">
        <v>50</v>
      </c>
      <c r="K183" s="324"/>
    </row>
    <row r="184" ht="15" customHeight="1">
      <c r="B184" s="303"/>
      <c r="C184" s="281" t="s">
        <v>562</v>
      </c>
      <c r="D184" s="281"/>
      <c r="E184" s="281"/>
      <c r="F184" s="302" t="s">
        <v>490</v>
      </c>
      <c r="G184" s="281"/>
      <c r="H184" s="281" t="s">
        <v>563</v>
      </c>
      <c r="I184" s="281" t="s">
        <v>564</v>
      </c>
      <c r="J184" s="281"/>
      <c r="K184" s="324"/>
    </row>
    <row r="185" ht="15" customHeight="1">
      <c r="B185" s="303"/>
      <c r="C185" s="281" t="s">
        <v>565</v>
      </c>
      <c r="D185" s="281"/>
      <c r="E185" s="281"/>
      <c r="F185" s="302" t="s">
        <v>490</v>
      </c>
      <c r="G185" s="281"/>
      <c r="H185" s="281" t="s">
        <v>566</v>
      </c>
      <c r="I185" s="281" t="s">
        <v>564</v>
      </c>
      <c r="J185" s="281"/>
      <c r="K185" s="324"/>
    </row>
    <row r="186" ht="15" customHeight="1">
      <c r="B186" s="303"/>
      <c r="C186" s="281" t="s">
        <v>567</v>
      </c>
      <c r="D186" s="281"/>
      <c r="E186" s="281"/>
      <c r="F186" s="302" t="s">
        <v>490</v>
      </c>
      <c r="G186" s="281"/>
      <c r="H186" s="281" t="s">
        <v>568</v>
      </c>
      <c r="I186" s="281" t="s">
        <v>564</v>
      </c>
      <c r="J186" s="281"/>
      <c r="K186" s="324"/>
    </row>
    <row r="187" ht="15" customHeight="1">
      <c r="B187" s="303"/>
      <c r="C187" s="336" t="s">
        <v>569</v>
      </c>
      <c r="D187" s="281"/>
      <c r="E187" s="281"/>
      <c r="F187" s="302" t="s">
        <v>490</v>
      </c>
      <c r="G187" s="281"/>
      <c r="H187" s="281" t="s">
        <v>570</v>
      </c>
      <c r="I187" s="281" t="s">
        <v>571</v>
      </c>
      <c r="J187" s="337" t="s">
        <v>572</v>
      </c>
      <c r="K187" s="324"/>
    </row>
    <row r="188" ht="15" customHeight="1">
      <c r="B188" s="303"/>
      <c r="C188" s="287" t="s">
        <v>40</v>
      </c>
      <c r="D188" s="281"/>
      <c r="E188" s="281"/>
      <c r="F188" s="302" t="s">
        <v>484</v>
      </c>
      <c r="G188" s="281"/>
      <c r="H188" s="277" t="s">
        <v>573</v>
      </c>
      <c r="I188" s="281" t="s">
        <v>574</v>
      </c>
      <c r="J188" s="281"/>
      <c r="K188" s="324"/>
    </row>
    <row r="189" ht="15" customHeight="1">
      <c r="B189" s="303"/>
      <c r="C189" s="287" t="s">
        <v>575</v>
      </c>
      <c r="D189" s="281"/>
      <c r="E189" s="281"/>
      <c r="F189" s="302" t="s">
        <v>484</v>
      </c>
      <c r="G189" s="281"/>
      <c r="H189" s="281" t="s">
        <v>576</v>
      </c>
      <c r="I189" s="281" t="s">
        <v>518</v>
      </c>
      <c r="J189" s="281"/>
      <c r="K189" s="324"/>
    </row>
    <row r="190" ht="15" customHeight="1">
      <c r="B190" s="303"/>
      <c r="C190" s="287" t="s">
        <v>577</v>
      </c>
      <c r="D190" s="281"/>
      <c r="E190" s="281"/>
      <c r="F190" s="302" t="s">
        <v>484</v>
      </c>
      <c r="G190" s="281"/>
      <c r="H190" s="281" t="s">
        <v>578</v>
      </c>
      <c r="I190" s="281" t="s">
        <v>518</v>
      </c>
      <c r="J190" s="281"/>
      <c r="K190" s="324"/>
    </row>
    <row r="191" ht="15" customHeight="1">
      <c r="B191" s="303"/>
      <c r="C191" s="287" t="s">
        <v>579</v>
      </c>
      <c r="D191" s="281"/>
      <c r="E191" s="281"/>
      <c r="F191" s="302" t="s">
        <v>490</v>
      </c>
      <c r="G191" s="281"/>
      <c r="H191" s="281" t="s">
        <v>580</v>
      </c>
      <c r="I191" s="281" t="s">
        <v>518</v>
      </c>
      <c r="J191" s="281"/>
      <c r="K191" s="324"/>
    </row>
    <row r="192" ht="15" customHeight="1">
      <c r="B192" s="330"/>
      <c r="C192" s="338"/>
      <c r="D192" s="312"/>
      <c r="E192" s="312"/>
      <c r="F192" s="312"/>
      <c r="G192" s="312"/>
      <c r="H192" s="312"/>
      <c r="I192" s="312"/>
      <c r="J192" s="312"/>
      <c r="K192" s="331"/>
    </row>
    <row r="193" ht="18.75" customHeight="1">
      <c r="B193" s="277"/>
      <c r="C193" s="281"/>
      <c r="D193" s="281"/>
      <c r="E193" s="281"/>
      <c r="F193" s="302"/>
      <c r="G193" s="281"/>
      <c r="H193" s="281"/>
      <c r="I193" s="281"/>
      <c r="J193" s="281"/>
      <c r="K193" s="277"/>
    </row>
    <row r="194" ht="18.75" customHeight="1">
      <c r="B194" s="277"/>
      <c r="C194" s="281"/>
      <c r="D194" s="281"/>
      <c r="E194" s="281"/>
      <c r="F194" s="302"/>
      <c r="G194" s="281"/>
      <c r="H194" s="281"/>
      <c r="I194" s="281"/>
      <c r="J194" s="281"/>
      <c r="K194" s="277"/>
    </row>
    <row r="195" ht="18.75" customHeight="1">
      <c r="B195" s="288"/>
      <c r="C195" s="288"/>
      <c r="D195" s="288"/>
      <c r="E195" s="288"/>
      <c r="F195" s="288"/>
      <c r="G195" s="288"/>
      <c r="H195" s="288"/>
      <c r="I195" s="288"/>
      <c r="J195" s="288"/>
      <c r="K195" s="288"/>
    </row>
    <row r="196" ht="13.5">
      <c r="B196" s="267"/>
      <c r="C196" s="268"/>
      <c r="D196" s="268"/>
      <c r="E196" s="268"/>
      <c r="F196" s="268"/>
      <c r="G196" s="268"/>
      <c r="H196" s="268"/>
      <c r="I196" s="268"/>
      <c r="J196" s="268"/>
      <c r="K196" s="269"/>
    </row>
    <row r="197" ht="21">
      <c r="B197" s="270"/>
      <c r="C197" s="271" t="s">
        <v>581</v>
      </c>
      <c r="D197" s="271"/>
      <c r="E197" s="271"/>
      <c r="F197" s="271"/>
      <c r="G197" s="271"/>
      <c r="H197" s="271"/>
      <c r="I197" s="271"/>
      <c r="J197" s="271"/>
      <c r="K197" s="272"/>
    </row>
    <row r="198" ht="25.5" customHeight="1">
      <c r="B198" s="270"/>
      <c r="C198" s="339" t="s">
        <v>582</v>
      </c>
      <c r="D198" s="339"/>
      <c r="E198" s="339"/>
      <c r="F198" s="339" t="s">
        <v>583</v>
      </c>
      <c r="G198" s="340"/>
      <c r="H198" s="339" t="s">
        <v>584</v>
      </c>
      <c r="I198" s="339"/>
      <c r="J198" s="339"/>
      <c r="K198" s="272"/>
    </row>
    <row r="199" ht="5.25" customHeight="1">
      <c r="B199" s="303"/>
      <c r="C199" s="300"/>
      <c r="D199" s="300"/>
      <c r="E199" s="300"/>
      <c r="F199" s="300"/>
      <c r="G199" s="281"/>
      <c r="H199" s="300"/>
      <c r="I199" s="300"/>
      <c r="J199" s="300"/>
      <c r="K199" s="324"/>
    </row>
    <row r="200" ht="15" customHeight="1">
      <c r="B200" s="303"/>
      <c r="C200" s="281" t="s">
        <v>574</v>
      </c>
      <c r="D200" s="281"/>
      <c r="E200" s="281"/>
      <c r="F200" s="302" t="s">
        <v>41</v>
      </c>
      <c r="G200" s="281"/>
      <c r="H200" s="281" t="s">
        <v>585</v>
      </c>
      <c r="I200" s="281"/>
      <c r="J200" s="281"/>
      <c r="K200" s="324"/>
    </row>
    <row r="201" ht="15" customHeight="1">
      <c r="B201" s="303"/>
      <c r="C201" s="309"/>
      <c r="D201" s="281"/>
      <c r="E201" s="281"/>
      <c r="F201" s="302" t="s">
        <v>42</v>
      </c>
      <c r="G201" s="281"/>
      <c r="H201" s="281" t="s">
        <v>586</v>
      </c>
      <c r="I201" s="281"/>
      <c r="J201" s="281"/>
      <c r="K201" s="324"/>
    </row>
    <row r="202" ht="15" customHeight="1">
      <c r="B202" s="303"/>
      <c r="C202" s="309"/>
      <c r="D202" s="281"/>
      <c r="E202" s="281"/>
      <c r="F202" s="302" t="s">
        <v>45</v>
      </c>
      <c r="G202" s="281"/>
      <c r="H202" s="281" t="s">
        <v>587</v>
      </c>
      <c r="I202" s="281"/>
      <c r="J202" s="281"/>
      <c r="K202" s="324"/>
    </row>
    <row r="203" ht="15" customHeight="1">
      <c r="B203" s="303"/>
      <c r="C203" s="281"/>
      <c r="D203" s="281"/>
      <c r="E203" s="281"/>
      <c r="F203" s="302" t="s">
        <v>43</v>
      </c>
      <c r="G203" s="281"/>
      <c r="H203" s="281" t="s">
        <v>588</v>
      </c>
      <c r="I203" s="281"/>
      <c r="J203" s="281"/>
      <c r="K203" s="324"/>
    </row>
    <row r="204" ht="15" customHeight="1">
      <c r="B204" s="303"/>
      <c r="C204" s="281"/>
      <c r="D204" s="281"/>
      <c r="E204" s="281"/>
      <c r="F204" s="302" t="s">
        <v>44</v>
      </c>
      <c r="G204" s="281"/>
      <c r="H204" s="281" t="s">
        <v>589</v>
      </c>
      <c r="I204" s="281"/>
      <c r="J204" s="281"/>
      <c r="K204" s="324"/>
    </row>
    <row r="205" ht="15" customHeight="1">
      <c r="B205" s="303"/>
      <c r="C205" s="281"/>
      <c r="D205" s="281"/>
      <c r="E205" s="281"/>
      <c r="F205" s="302"/>
      <c r="G205" s="281"/>
      <c r="H205" s="281"/>
      <c r="I205" s="281"/>
      <c r="J205" s="281"/>
      <c r="K205" s="324"/>
    </row>
    <row r="206" ht="15" customHeight="1">
      <c r="B206" s="303"/>
      <c r="C206" s="281" t="s">
        <v>530</v>
      </c>
      <c r="D206" s="281"/>
      <c r="E206" s="281"/>
      <c r="F206" s="302" t="s">
        <v>77</v>
      </c>
      <c r="G206" s="281"/>
      <c r="H206" s="281" t="s">
        <v>590</v>
      </c>
      <c r="I206" s="281"/>
      <c r="J206" s="281"/>
      <c r="K206" s="324"/>
    </row>
    <row r="207" ht="15" customHeight="1">
      <c r="B207" s="303"/>
      <c r="C207" s="309"/>
      <c r="D207" s="281"/>
      <c r="E207" s="281"/>
      <c r="F207" s="302" t="s">
        <v>427</v>
      </c>
      <c r="G207" s="281"/>
      <c r="H207" s="281" t="s">
        <v>428</v>
      </c>
      <c r="I207" s="281"/>
      <c r="J207" s="281"/>
      <c r="K207" s="324"/>
    </row>
    <row r="208" ht="15" customHeight="1">
      <c r="B208" s="303"/>
      <c r="C208" s="281"/>
      <c r="D208" s="281"/>
      <c r="E208" s="281"/>
      <c r="F208" s="302" t="s">
        <v>425</v>
      </c>
      <c r="G208" s="281"/>
      <c r="H208" s="281" t="s">
        <v>591</v>
      </c>
      <c r="I208" s="281"/>
      <c r="J208" s="281"/>
      <c r="K208" s="324"/>
    </row>
    <row r="209" ht="15" customHeight="1">
      <c r="B209" s="341"/>
      <c r="C209" s="309"/>
      <c r="D209" s="309"/>
      <c r="E209" s="309"/>
      <c r="F209" s="302" t="s">
        <v>429</v>
      </c>
      <c r="G209" s="287"/>
      <c r="H209" s="328" t="s">
        <v>430</v>
      </c>
      <c r="I209" s="328"/>
      <c r="J209" s="328"/>
      <c r="K209" s="342"/>
    </row>
    <row r="210" ht="15" customHeight="1">
      <c r="B210" s="341"/>
      <c r="C210" s="309"/>
      <c r="D210" s="309"/>
      <c r="E210" s="309"/>
      <c r="F210" s="302" t="s">
        <v>431</v>
      </c>
      <c r="G210" s="287"/>
      <c r="H210" s="328" t="s">
        <v>592</v>
      </c>
      <c r="I210" s="328"/>
      <c r="J210" s="328"/>
      <c r="K210" s="342"/>
    </row>
    <row r="211" ht="15" customHeight="1">
      <c r="B211" s="341"/>
      <c r="C211" s="309"/>
      <c r="D211" s="309"/>
      <c r="E211" s="309"/>
      <c r="F211" s="343"/>
      <c r="G211" s="287"/>
      <c r="H211" s="344"/>
      <c r="I211" s="344"/>
      <c r="J211" s="344"/>
      <c r="K211" s="342"/>
    </row>
    <row r="212" ht="15" customHeight="1">
      <c r="B212" s="341"/>
      <c r="C212" s="281" t="s">
        <v>554</v>
      </c>
      <c r="D212" s="309"/>
      <c r="E212" s="309"/>
      <c r="F212" s="302">
        <v>1</v>
      </c>
      <c r="G212" s="287"/>
      <c r="H212" s="328" t="s">
        <v>593</v>
      </c>
      <c r="I212" s="328"/>
      <c r="J212" s="328"/>
      <c r="K212" s="342"/>
    </row>
    <row r="213" ht="15" customHeight="1">
      <c r="B213" s="341"/>
      <c r="C213" s="309"/>
      <c r="D213" s="309"/>
      <c r="E213" s="309"/>
      <c r="F213" s="302">
        <v>2</v>
      </c>
      <c r="G213" s="287"/>
      <c r="H213" s="328" t="s">
        <v>594</v>
      </c>
      <c r="I213" s="328"/>
      <c r="J213" s="328"/>
      <c r="K213" s="342"/>
    </row>
    <row r="214" ht="15" customHeight="1">
      <c r="B214" s="341"/>
      <c r="C214" s="309"/>
      <c r="D214" s="309"/>
      <c r="E214" s="309"/>
      <c r="F214" s="302">
        <v>3</v>
      </c>
      <c r="G214" s="287"/>
      <c r="H214" s="328" t="s">
        <v>595</v>
      </c>
      <c r="I214" s="328"/>
      <c r="J214" s="328"/>
      <c r="K214" s="342"/>
    </row>
    <row r="215" ht="15" customHeight="1">
      <c r="B215" s="341"/>
      <c r="C215" s="309"/>
      <c r="D215" s="309"/>
      <c r="E215" s="309"/>
      <c r="F215" s="302">
        <v>4</v>
      </c>
      <c r="G215" s="287"/>
      <c r="H215" s="328" t="s">
        <v>596</v>
      </c>
      <c r="I215" s="328"/>
      <c r="J215" s="328"/>
      <c r="K215" s="342"/>
    </row>
    <row r="216" ht="12.75" customHeight="1">
      <c r="B216" s="345"/>
      <c r="C216" s="346"/>
      <c r="D216" s="346"/>
      <c r="E216" s="346"/>
      <c r="F216" s="346"/>
      <c r="G216" s="346"/>
      <c r="H216" s="346"/>
      <c r="I216" s="346"/>
      <c r="J216" s="346"/>
      <c r="K216" s="34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BOULALIBORNB\Administrator</dc:creator>
  <cp:lastModifiedBy>BOULALIBORNB\Administrator</cp:lastModifiedBy>
  <dcterms:created xsi:type="dcterms:W3CDTF">2018-03-23T08:54:08Z</dcterms:created>
  <dcterms:modified xsi:type="dcterms:W3CDTF">2018-03-23T08:54:11Z</dcterms:modified>
</cp:coreProperties>
</file>