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150" yWindow="510" windowWidth="28455" windowHeight="12210" firstSheet="3" activeTab="8"/>
  </bookViews>
  <sheets>
    <sheet name="Rekapitulace stavby" sheetId="1" r:id="rId1"/>
    <sheet name="1.PP - II. etapa" sheetId="2" r:id="rId2"/>
    <sheet name="2.NP - WC invalidé" sheetId="3" r:id="rId3"/>
    <sheet name="1.NP - WC invalidé" sheetId="4" r:id="rId4"/>
    <sheet name="3.NP - WC invalidé" sheetId="5" r:id="rId5"/>
    <sheet name="EL 1.PP rekap" sheetId="9" r:id="rId6"/>
    <sheet name="EL 1.PP položky" sheetId="10" r:id="rId7"/>
    <sheet name="EL WC rekap" sheetId="8" r:id="rId8"/>
    <sheet name="EL WC položky" sheetId="7" r:id="rId9"/>
    <sheet name="Pokyny pro vyplnění" sheetId="6" r:id="rId10"/>
  </sheets>
  <definedNames>
    <definedName name="_xlnm._FilterDatabase" localSheetId="3" hidden="1">'1.NP - WC invalidé'!$C$96:$K$327</definedName>
    <definedName name="_xlnm._FilterDatabase" localSheetId="1" hidden="1">'1.PP - II. etapa'!$C$99:$K$438</definedName>
    <definedName name="_xlnm._FilterDatabase" localSheetId="2" hidden="1">'2.NP - WC invalidé'!$C$96:$K$337</definedName>
    <definedName name="_xlnm._FilterDatabase" localSheetId="4" hidden="1">'3.NP - WC invalidé'!$C$96:$K$333</definedName>
    <definedName name="_xlnm.Print_Area" localSheetId="3">'1.NP - WC invalidé'!$C$4:$J$36,'1.NP - WC invalidé'!$C$42:$J$78,'1.NP - WC invalidé'!$C$84:$K$327</definedName>
    <definedName name="_xlnm.Print_Area" localSheetId="1">'1.PP - II. etapa'!$C$4:$J$36,'1.PP - II. etapa'!$C$42:$J$81,'1.PP - II. etapa'!$C$87:$K$438</definedName>
    <definedName name="_xlnm.Print_Area" localSheetId="2">'2.NP - WC invalidé'!$C$4:$J$36,'2.NP - WC invalidé'!$C$42:$J$78,'2.NP - WC invalidé'!$C$84:$K$337</definedName>
    <definedName name="_xlnm.Print_Area" localSheetId="4">'3.NP - WC invalidé'!$C$4:$J$36,'3.NP - WC invalidé'!$C$42:$J$78,'3.NP - WC invalidé'!$C$84:$K$333</definedName>
    <definedName name="_xlnm.Print_Area" localSheetId="9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Titles" localSheetId="0">'Rekapitulace stavby'!$49:$49</definedName>
    <definedName name="_xlnm.Print_Titles" localSheetId="1">'1.PP - II. etapa'!$99:$99</definedName>
    <definedName name="_xlnm.Print_Titles" localSheetId="2">'2.NP - WC invalidé'!$96:$96</definedName>
    <definedName name="_xlnm.Print_Titles" localSheetId="3">'1.NP - WC invalidé'!$96:$96</definedName>
    <definedName name="_xlnm.Print_Titles" localSheetId="4">'3.NP - WC invalidé'!$96:$96</definedName>
  </definedNames>
  <calcPr calcId="145621"/>
</workbook>
</file>

<file path=xl/sharedStrings.xml><?xml version="1.0" encoding="utf-8"?>
<sst xmlns="http://schemas.openxmlformats.org/spreadsheetml/2006/main" count="15099" uniqueCount="1953">
  <si>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</si>
  <si>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</si>
  <si>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</si>
  <si>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</si>
  <si>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</si>
  <si>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</si>
  <si>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</si>
  <si>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{f4b161d8-8d1d-446a-89be-dde92154cd02}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</si>
  <si>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</si>
  <si>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</si>
  <si>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</si>
  <si>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</si>
  <si>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</si>
  <si>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</si>
  <si>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</si>
  <si>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</si>
  <si>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</si>
  <si>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2018-012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</si>
  <si>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</si>
  <si>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0,1</t>
  </si>
  <si>
    <t>Stavba:</t>
  </si>
  <si>
    <t>Objekt č.p. 324-II - Gymnázium Sušice - udržovací práce v části 1.PP, II. etapa</t>
  </si>
  <si>
    <t>KSO:</t>
  </si>
  <si>
    <t/>
  </si>
  <si>
    <t>CC-CZ:</t>
  </si>
  <si>
    <t>Místo:</t>
  </si>
  <si>
    <t>Sušice</t>
  </si>
  <si>
    <t>Datum:</t>
  </si>
  <si>
    <t>11. 4. 2018</t>
  </si>
  <si>
    <t>Zadavatel:</t>
  </si>
  <si>
    <t>IČ:</t>
  </si>
  <si>
    <t>Gymnázium Sušice</t>
  </si>
  <si>
    <t>DIČ:</t>
  </si>
  <si>
    <t>Uchazeč:</t>
  </si>
  <si>
    <t>Vyplň údaj</t>
  </si>
  <si>
    <t>Projektant:</t>
  </si>
  <si>
    <t>Ing. Jiří Lejsek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</si>
  <si>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</si>
  <si>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</si>
  <si>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</si>
  <si>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</si>
  <si>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</si>
  <si>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</si>
  <si>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</si>
  <si>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</si>
  <si>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</si>
  <si>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</si>
  <si>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</si>
  <si>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</si>
  <si>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</si>
  <si>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</si>
  <si>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</si>
  <si>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</si>
  <si>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</si>
  <si>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</si>
  <si>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</si>
  <si>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</si>
  <si>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</si>
  <si>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</si>
  <si>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</si>
  <si>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</si>
  <si>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</si>
  <si>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</si>
  <si>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</si>
  <si>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</si>
  <si>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</si>
  <si>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</si>
  <si>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</si>
  <si>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</si>
  <si>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</si>
  <si>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</si>
  <si>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</si>
  <si>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</si>
  <si>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</si>
  <si>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</si>
  <si>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</si>
  <si>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</si>
  <si>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</si>
  <si>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010</t>
  </si>
  <si>
    <t>1.PP - II. etapa</t>
  </si>
  <si>
    <t>STA</t>
  </si>
  <si>
    <t>{135d5cad-cb38-46b2-85b0-281b04ad365e}</t>
  </si>
  <si>
    <t>2</t>
  </si>
  <si>
    <t>020</t>
  </si>
  <si>
    <t>2.NP - WC invalidé</t>
  </si>
  <si>
    <t>{960870ef-1a6a-4eb4-82cd-65729d2f3b14}</t>
  </si>
  <si>
    <t>030</t>
  </si>
  <si>
    <t>1.NP - WC invalidé</t>
  </si>
  <si>
    <t>{6fed32e1-5e60-41b8-af62-3f38ae1376ec}</t>
  </si>
  <si>
    <t>040</t>
  </si>
  <si>
    <t>3.NP - WC invalidé</t>
  </si>
  <si>
    <t>{7e3a6859-26ce-4222-8fdd-bac19e42acce}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</si>
  <si>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</si>
  <si>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</si>
  <si>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</si>
  <si>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</si>
  <si>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</si>
  <si>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</si>
  <si>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</si>
  <si>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010 - 1.PP - II. etapa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</si>
  <si>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</si>
  <si>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</si>
  <si>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</si>
  <si>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</si>
  <si>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</si>
  <si>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</si>
  <si>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</si>
  <si>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</si>
  <si>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</si>
  <si>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</si>
  <si>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</si>
  <si>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 xml:space="preserve">    9 - Ostatní konstrukce a práce, lešení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</si>
  <si>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</si>
  <si>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</si>
  <si>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</si>
  <si>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</si>
  <si>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</si>
  <si>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</si>
  <si>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</si>
  <si>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</si>
  <si>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735 - Ústřední vytápění </t>
  </si>
  <si>
    <t xml:space="preserve">    740 - Elektromontáže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</si>
  <si>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</si>
  <si>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</si>
  <si>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</si>
  <si>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</si>
  <si>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</si>
  <si>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</si>
  <si>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</si>
  <si>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</si>
  <si>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</si>
  <si>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</si>
  <si>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</si>
  <si>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</si>
  <si>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</si>
  <si>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</si>
  <si>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</si>
  <si>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</si>
  <si>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</si>
  <si>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</si>
  <si>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</si>
  <si>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</si>
  <si>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</si>
  <si>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</si>
  <si>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</si>
  <si>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</si>
  <si>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</si>
  <si>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</si>
  <si>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139711101</t>
  </si>
  <si>
    <t>Vykopávky v uzavřených prostorách v hornině tř. 1 až 4</t>
  </si>
  <si>
    <t>m3</t>
  </si>
  <si>
    <t>CS ÚRS 2018 01</t>
  </si>
  <si>
    <t>4</t>
  </si>
  <si>
    <t>-442805300</t>
  </si>
  <si>
    <t>VV</t>
  </si>
  <si>
    <t>"M.č.0.05 a 0.06" (2,73+2,62+6,22*2+0,2*2+0,15)*2*0,3*0,2</t>
  </si>
  <si>
    <t>"M.č.0.10" (2,57+6,22)*2*0,3*0,2</t>
  </si>
  <si>
    <t>"M.č.0.11" (3,24+4,8+0,7)*2*0,3*0,2</t>
  </si>
  <si>
    <t>"M.č.0.12 a 13" (2,62+4,04+6,22*2+0,2)*2*0,3*0,2</t>
  </si>
  <si>
    <t>"M.č.0.14" (1,7+0,75+1,88+2,85+1,5+0,15+0,45)*2*0,3*0,2</t>
  </si>
  <si>
    <t>162201211</t>
  </si>
  <si>
    <t>Vodorovné přemístění výkopku z horniny tř. 1 až 4 stavebním kolečkem do 10 m</t>
  </si>
  <si>
    <t>508267068</t>
  </si>
  <si>
    <t>3</t>
  </si>
  <si>
    <t>162201219</t>
  </si>
  <si>
    <t>Příplatek k vodorovnému přemístění výkopku z horniny tř. 1 až 4 stavebním kolečkem ZKD 10 m</t>
  </si>
  <si>
    <t>-147334784</t>
  </si>
  <si>
    <t>162601102</t>
  </si>
  <si>
    <t>Vodorovné přemístění do 5000 m výkopku/sypaniny z horniny tř. 1 až 4</t>
  </si>
  <si>
    <t>-716453378</t>
  </si>
  <si>
    <t>5</t>
  </si>
  <si>
    <t>171201201</t>
  </si>
  <si>
    <t>Uložení sypaniny na skládky</t>
  </si>
  <si>
    <t>1280462815</t>
  </si>
  <si>
    <t>6</t>
  </si>
  <si>
    <t>171201211</t>
  </si>
  <si>
    <t>Poplatek za uložení odpadu ze sypaniny na skládce (skládkovné)</t>
  </si>
  <si>
    <t>t</t>
  </si>
  <si>
    <t>-107368391</t>
  </si>
  <si>
    <t>7,735*1,75</t>
  </si>
  <si>
    <t>Zakládání</t>
  </si>
  <si>
    <t>7</t>
  </si>
  <si>
    <t>211531111</t>
  </si>
  <si>
    <t>Výplň odvodňovacích žeber nebo trativodů kamenivem hrubým drceným frakce 16 až 63 mm</t>
  </si>
  <si>
    <t>1552738838</t>
  </si>
  <si>
    <t>8</t>
  </si>
  <si>
    <t>212755214</t>
  </si>
  <si>
    <t>Trativody z drenážních trubek plastových flexibilních D 100 mm bez lože</t>
  </si>
  <si>
    <t>m</t>
  </si>
  <si>
    <t>-655358333</t>
  </si>
  <si>
    <t>"M.č.0.05 a 0.06" (2,73+2,62+6,22*2+0,2*2+0,15)*2</t>
  </si>
  <si>
    <t>"M.č.0.10" (2,57+6,22)*2</t>
  </si>
  <si>
    <t>"M.č.0.11" (3,24+4,8+0,7)*2</t>
  </si>
  <si>
    <t>"M.č.0.12 a 13" (2,62+4,04+6,22*2+0,2)*2</t>
  </si>
  <si>
    <t>"M.č.0.14" (1,7+0,75+1,88+2,85+1,5+0,15+0,45)*2</t>
  </si>
  <si>
    <t>9</t>
  </si>
  <si>
    <t>721173748</t>
  </si>
  <si>
    <t>Potrubí kanalizační z PVC větrací DN 150</t>
  </si>
  <si>
    <t>16</t>
  </si>
  <si>
    <t>105222436</t>
  </si>
  <si>
    <t>"Odvětrávací systém" 2,1+0,4+0,9</t>
  </si>
  <si>
    <t>Svislé a kompletní konstrukce</t>
  </si>
  <si>
    <t>10</t>
  </si>
  <si>
    <t>317234410</t>
  </si>
  <si>
    <t>Vyzdívka mezi nosníky z cihel pálených na MC</t>
  </si>
  <si>
    <t>-318852676</t>
  </si>
  <si>
    <t>1,4*0,79*0,12*2</t>
  </si>
  <si>
    <t>11</t>
  </si>
  <si>
    <t>317944321</t>
  </si>
  <si>
    <t>Válcované nosníky do č.12 dodatečně osazované do připravených otvorů</t>
  </si>
  <si>
    <t>-1233628982</t>
  </si>
  <si>
    <t>"I č.120" 4*1,4*2*14,3/1000</t>
  </si>
  <si>
    <t>12</t>
  </si>
  <si>
    <t>319201321</t>
  </si>
  <si>
    <t>Vyrovnání nerovného povrchu zdiva tl do 30 mm maltou</t>
  </si>
  <si>
    <t>m2</t>
  </si>
  <si>
    <t>1560953171</t>
  </si>
  <si>
    <t>"Předpoklad 20%" 475,329*0,2</t>
  </si>
  <si>
    <t>13</t>
  </si>
  <si>
    <t>340231035</t>
  </si>
  <si>
    <t>Zazdívka otvorů v příčkách nebo stěnách plochy do 4 m2 cihlami děrovanými tl 140 mm</t>
  </si>
  <si>
    <t>-343073223</t>
  </si>
  <si>
    <t>"M.č.0.05 až 0.07" 1*2+1*2,06</t>
  </si>
  <si>
    <t>14</t>
  </si>
  <si>
    <t>346244381</t>
  </si>
  <si>
    <t>Plentování jednostranné v do 200 mm válcovaných nosníků cihlami</t>
  </si>
  <si>
    <t>-118806738</t>
  </si>
  <si>
    <t>1,4*0,12*4</t>
  </si>
  <si>
    <t>Úpravy povrchů, podlahy a osazování výplní</t>
  </si>
  <si>
    <t>611321341</t>
  </si>
  <si>
    <t>Vápenocementová omítka štuková dvouvrstvá vnitřních stropů rovných nanášená strojně tl.10mm</t>
  </si>
  <si>
    <t>-193584939</t>
  </si>
  <si>
    <t>"M.č. 0.26" 16*1,1</t>
  </si>
  <si>
    <t>611321391</t>
  </si>
  <si>
    <t>Příplatek k vápenocementové omítce vnitřních stropů za každých dalších 5 mm tloušťky strojně</t>
  </si>
  <si>
    <t>-2103522480</t>
  </si>
  <si>
    <t>17,6*2</t>
  </si>
  <si>
    <t>17</t>
  </si>
  <si>
    <t>612131301</t>
  </si>
  <si>
    <t>Postřik vnitřních stěn s plnivem hrubšího písku (frakce0-4 mm) nanášený celoplošně strojně</t>
  </si>
  <si>
    <t>-205580376</t>
  </si>
  <si>
    <t>"M.č.0.05 a 0.06" (2,73+2,62+6,22*2)*2*2,33-0,8*1,97*3+0,2*(1,1+2,2*2+1,1+2,1*2)+0,35*(1,1+2,1*2)</t>
  </si>
  <si>
    <t>"M.č.0.10" (2,57+6,22)*2*2,58-0,8*1,97+0,15*(0,8+1,86*2)</t>
  </si>
  <si>
    <t>"M.č.0.11" (3,24+4,8)*2*(1,38+2,63)/2-0,8*1,97+0,7*(1,25+2,14*2)</t>
  </si>
  <si>
    <t>"M.č.0.12" (2,62+6,22)*2*3-0,8*1,97</t>
  </si>
  <si>
    <t>"M.č.0.14" (1,7+0,75+1,88+2,85+1,5+0,15)*2*3-0,8*1,97+0,5*(1,1+2,14*2)</t>
  </si>
  <si>
    <t>"M.č.0.19" (3,12*3+1,7+4,7+1,55)*2*2,6-1,25*2,1*4-0,9*1,97</t>
  </si>
  <si>
    <t>"M.č.0.20" (2,04+5,3*2)*2,6</t>
  </si>
  <si>
    <t>"M.č.0.23" (2,35+3,86+5,23)*2*2,54-0,9*1,98</t>
  </si>
  <si>
    <t>"M.č.0.26" (1,73+8,63)*2*1,28+(2,6*2+1,73)*1,3-0,8*1,98</t>
  </si>
  <si>
    <t>"Odpočet oken" -(1,12*1,25*2+1,02*1,05*4+0,76*0,75+0,76*0,94*2)</t>
  </si>
  <si>
    <t>"Špalety" (1,2*2+1,15*4)*0,35+(1,2*2+1,15*4+1+0,85*2+1*2+1,05*4+1,3*2+1,35*4)*0,6</t>
  </si>
  <si>
    <t>18</t>
  </si>
  <si>
    <t>612135101</t>
  </si>
  <si>
    <t>Hrubá výplň rýh ve stěnách maltou jakékoli šířky rýhy</t>
  </si>
  <si>
    <t>1082007418</t>
  </si>
  <si>
    <t>"Odvětrávací systém" (2,1+2,8)*0,2</t>
  </si>
  <si>
    <t>19</t>
  </si>
  <si>
    <t>612311141</t>
  </si>
  <si>
    <t>Vápenná omítka štuková dvouvrstvá vnitřních stěn (přísada cementu do 5% hmotnosti)</t>
  </si>
  <si>
    <t>698989865</t>
  </si>
  <si>
    <t>20</t>
  </si>
  <si>
    <t>612311191</t>
  </si>
  <si>
    <t>Příplatek k vápenné omítce vnitřních stěn za každých dalších 5 mm tloušťky ručně</t>
  </si>
  <si>
    <t>-683080999</t>
  </si>
  <si>
    <t>475,329*2</t>
  </si>
  <si>
    <t>612325223</t>
  </si>
  <si>
    <t>Vápenocementová štuková omítka malých ploch do 1,0 m2 na stěnách</t>
  </si>
  <si>
    <t>kus</t>
  </si>
  <si>
    <t>-1694721565</t>
  </si>
  <si>
    <t>"Chodba - ocelové překlady" 2</t>
  </si>
  <si>
    <t>22</t>
  </si>
  <si>
    <t>612325302</t>
  </si>
  <si>
    <t>Vápenocementová štuková omítka ostění nebo nadpraží</t>
  </si>
  <si>
    <t>-2092351466</t>
  </si>
  <si>
    <t>"U nových dveří" 0,7*(1,1*2+2,1*4)</t>
  </si>
  <si>
    <t>23</t>
  </si>
  <si>
    <t>619991011</t>
  </si>
  <si>
    <t>Obalení konstrukcí a prvků fólií přilepenou lepící páskou</t>
  </si>
  <si>
    <t>1321951794</t>
  </si>
  <si>
    <t>"Okna" 1,12*1,25*2+1,02*1,05*4+0,76*0,75+0,76*0,94*2</t>
  </si>
  <si>
    <t>24</t>
  </si>
  <si>
    <t>619995001</t>
  </si>
  <si>
    <t>Začištění omítek kolem oken, dveří, podlah nebo obkladů</t>
  </si>
  <si>
    <t>1969752941</t>
  </si>
  <si>
    <t>"Soklík" 190,04</t>
  </si>
  <si>
    <t>"U nových dveří" 2,1*4</t>
  </si>
  <si>
    <t>25</t>
  </si>
  <si>
    <t>631311114</t>
  </si>
  <si>
    <t>Mazanina tl do 80 mm z betonu prostého bez zvýšených nároků na prostředí tř. C 16/20</t>
  </si>
  <si>
    <t>-1808661286</t>
  </si>
  <si>
    <t>"a1" (17,7+18,6+16+16,7+16,3+12+21,2+10,8+27,3)*0,06</t>
  </si>
  <si>
    <t>26</t>
  </si>
  <si>
    <t>631311121</t>
  </si>
  <si>
    <t>Doplnění dosavadních mazanin betonem prostým plochy do 1 m2 tloušťky do 80 mm</t>
  </si>
  <si>
    <t>793392140</t>
  </si>
  <si>
    <t>"V nových otvorech pro dveře" 1,1*0,79*2*0,08</t>
  </si>
  <si>
    <t>27</t>
  </si>
  <si>
    <t>631319011</t>
  </si>
  <si>
    <t>Příplatek k mazanině tl do 80 mm za přehlazení povrchu</t>
  </si>
  <si>
    <t>148261622</t>
  </si>
  <si>
    <t>28</t>
  </si>
  <si>
    <t>631319171</t>
  </si>
  <si>
    <t>Příplatek k mazanině tl do 80 mm za stržení povrchu spodní vrstvy před vložením výztuže</t>
  </si>
  <si>
    <t>-1366561169</t>
  </si>
  <si>
    <t>29</t>
  </si>
  <si>
    <t>631362021</t>
  </si>
  <si>
    <t>Výztuž mazanin svařovanými sítěmi Kari</t>
  </si>
  <si>
    <t>-1010972320</t>
  </si>
  <si>
    <t>"a1 KARI 150/150/4" (3,7+4,3+5,7+17,7+18,6+51,8+16+39+16+16,7+16,3+24,1+12+21,2+10,8+27,3)*1,1*1,35/1000</t>
  </si>
  <si>
    <t>"a2" 39,2*1,1*1,35/1000</t>
  </si>
  <si>
    <t>30</t>
  </si>
  <si>
    <t>632451033</t>
  </si>
  <si>
    <t>Vyrovnávací potěr tl do 40 mm z MC 15 provedený v ploše</t>
  </si>
  <si>
    <t>-1406773098</t>
  </si>
  <si>
    <t>"a1" 17,7+18,6+16+16,7+16,3+12+21,2+10,8+27,3</t>
  </si>
  <si>
    <t>31</t>
  </si>
  <si>
    <t>632481213</t>
  </si>
  <si>
    <t>Separační vrstva z PE fólie tl. min. 0,2 mm</t>
  </si>
  <si>
    <t>535537307</t>
  </si>
  <si>
    <t>32</t>
  </si>
  <si>
    <t>642944121</t>
  </si>
  <si>
    <t>Osazování ocelových zárubní dodatečné pl do 2,5 m2</t>
  </si>
  <si>
    <t>-810550421</t>
  </si>
  <si>
    <t>33</t>
  </si>
  <si>
    <t>M</t>
  </si>
  <si>
    <t>553312010</t>
  </si>
  <si>
    <t>zárubeň ocelová s drážkou pro těsnění H 110 DV 800 L/P</t>
  </si>
  <si>
    <t>71618371</t>
  </si>
  <si>
    <t>"T01" 2</t>
  </si>
  <si>
    <t>Trubní vedení</t>
  </si>
  <si>
    <t>34</t>
  </si>
  <si>
    <t>899101111</t>
  </si>
  <si>
    <t>Osazení poklopů litinových nebo ocelových včetně rámů hmotnosti do 50 kg</t>
  </si>
  <si>
    <t>CS ÚRS 2016 01</t>
  </si>
  <si>
    <t>-1179596963</t>
  </si>
  <si>
    <t>35</t>
  </si>
  <si>
    <t>M-899-020</t>
  </si>
  <si>
    <t>poklop pro zadláždění 900/600mm</t>
  </si>
  <si>
    <t>ks</t>
  </si>
  <si>
    <t>-1220143502</t>
  </si>
  <si>
    <t>Ostatní konstrukce a práce, lešení</t>
  </si>
  <si>
    <t>36</t>
  </si>
  <si>
    <t>949101111</t>
  </si>
  <si>
    <t>Lešení pomocné pro objekty pozemních staveb s lešeňovou podlahou v do 1,9 m zatížení do 150 kg/m2</t>
  </si>
  <si>
    <t>2043827709</t>
  </si>
  <si>
    <t>"Pro otlučení" 17,7+18,6+16+16,7+16,3+12+21,2+10,8+27,3+16</t>
  </si>
  <si>
    <t>"Pro omítky" 17,7+18,6+16+16,7+16,3+12+21,2+10,8+27,3+16</t>
  </si>
  <si>
    <t>37</t>
  </si>
  <si>
    <t>952901111</t>
  </si>
  <si>
    <t>Vyčištění budov bytové a občanské výstavby při výšce podlaží do 4 m</t>
  </si>
  <si>
    <t>1035500030</t>
  </si>
  <si>
    <t>17,7+18,6+16+16,7+16,3+12+21,2+10,8+27,3+16</t>
  </si>
  <si>
    <t>38</t>
  </si>
  <si>
    <t>953941411</t>
  </si>
  <si>
    <t>Osazování železných ventilací pl do 0,1 m2</t>
  </si>
  <si>
    <t>1703566316</t>
  </si>
  <si>
    <t>39</t>
  </si>
  <si>
    <t>9539-010</t>
  </si>
  <si>
    <t>ventilační mřížka 180/250 mm - komaxit</t>
  </si>
  <si>
    <t>1495245324</t>
  </si>
  <si>
    <t>96</t>
  </si>
  <si>
    <t>Bourání konstrukcí</t>
  </si>
  <si>
    <t>40</t>
  </si>
  <si>
    <t>963051113</t>
  </si>
  <si>
    <t>Bourání ŽB stropů deskových tl přes 80 mm</t>
  </si>
  <si>
    <t>-230827343</t>
  </si>
  <si>
    <t>"M.č.0.26" 1,73*0,8*0,1</t>
  </si>
  <si>
    <t>41</t>
  </si>
  <si>
    <t>965031131</t>
  </si>
  <si>
    <t>Bourání podlah z cihel kladených na plocho pl přes 1 m2</t>
  </si>
  <si>
    <t>-2069291432</t>
  </si>
  <si>
    <t>17,7+18,6+16+16,7+16,3+12+21,2+10,8+27,3</t>
  </si>
  <si>
    <t>42</t>
  </si>
  <si>
    <t>965041441</t>
  </si>
  <si>
    <t>Bourání podkladů pod dlažby  štěrkopísek s maltovým ložem tl přes 100 mm pl přes 4 m2</t>
  </si>
  <si>
    <t>-2126223222</t>
  </si>
  <si>
    <t>(17,7+18,6+16)*0,12</t>
  </si>
  <si>
    <t>43</t>
  </si>
  <si>
    <t>965043341</t>
  </si>
  <si>
    <t>Bourání podkladů pod dlažby betonových s potěrem nebo teracem tl do 100 mm pl přes 4 m2</t>
  </si>
  <si>
    <t>-2017485854</t>
  </si>
  <si>
    <t>(16+16,7+16,3+12+21,2+10,8+27,3)*0,04</t>
  </si>
  <si>
    <t>44</t>
  </si>
  <si>
    <t>965081313</t>
  </si>
  <si>
    <t>Bourání podlah z dlaždic betonových, teracových nebo čedičových tl do 20 mm plochy přes 1 m2</t>
  </si>
  <si>
    <t>-977789896</t>
  </si>
  <si>
    <t>17,7+18,6+16</t>
  </si>
  <si>
    <t>45</t>
  </si>
  <si>
    <t>968062244</t>
  </si>
  <si>
    <t>Vybourání dřevěných rámů oken jednoduchých včetně křídel pl do 1 m2</t>
  </si>
  <si>
    <t>-1057696126</t>
  </si>
  <si>
    <t>"TR3" 0,76*0,94*2</t>
  </si>
  <si>
    <t>"TR5" 0,76*0,75</t>
  </si>
  <si>
    <t>46</t>
  </si>
  <si>
    <t>968062355</t>
  </si>
  <si>
    <t>Vybourání dřevěných rámů oken dvojitých včetně křídel pl do 2 m2</t>
  </si>
  <si>
    <t>-1370594023</t>
  </si>
  <si>
    <t>"TR4" 1,01*1,05*8</t>
  </si>
  <si>
    <t>47</t>
  </si>
  <si>
    <t>968072455</t>
  </si>
  <si>
    <t>Vybourání kovových dveřních zárubní pl do 2 m2</t>
  </si>
  <si>
    <t>1639822613</t>
  </si>
  <si>
    <t>0,8*1,97*2</t>
  </si>
  <si>
    <t>48</t>
  </si>
  <si>
    <t>971033681</t>
  </si>
  <si>
    <t>Vybourání otvorů ve zdivu cihelném pl do 4 m2 na MVC nebo MV tl do 900 mm</t>
  </si>
  <si>
    <t>-1700987607</t>
  </si>
  <si>
    <t>"Pro dveře" 1,1*2,1*0,79*2</t>
  </si>
  <si>
    <t>49</t>
  </si>
  <si>
    <t>967031132</t>
  </si>
  <si>
    <t>Přisekání rovných ostění v cihelném zdivu na MV nebo MVC</t>
  </si>
  <si>
    <t>1707061833</t>
  </si>
  <si>
    <t>"Pro dveře" 1,1*2,1*2*2</t>
  </si>
  <si>
    <t>50</t>
  </si>
  <si>
    <t>974031165</t>
  </si>
  <si>
    <t>Vysekání rýh ve zdivu cihelném hl do 150 mm š do 200 mm</t>
  </si>
  <si>
    <t>1991601782</t>
  </si>
  <si>
    <t>"Odvětrávací systém" 2,1+2,8</t>
  </si>
  <si>
    <t>51</t>
  </si>
  <si>
    <t>974031664</t>
  </si>
  <si>
    <t>Vysekání rýh ve zdivu cihelném pro vtahování nosníků hl do 150 mm v do 150 mm</t>
  </si>
  <si>
    <t>784405066</t>
  </si>
  <si>
    <t>1,4*6*2</t>
  </si>
  <si>
    <t>52</t>
  </si>
  <si>
    <t>977151124</t>
  </si>
  <si>
    <t>Jádrové vrty diamantovými korunkami do D 180 mm do stavebních materiálů</t>
  </si>
  <si>
    <t>-374912584</t>
  </si>
  <si>
    <t>"Odvětrávací systém" 0,97+0,6</t>
  </si>
  <si>
    <t>53</t>
  </si>
  <si>
    <t>978013191</t>
  </si>
  <si>
    <t>Otlučení vnitřní vápenné nebo vápenocementové omítky stěn stěn v rozsahu do 100 %</t>
  </si>
  <si>
    <t>1940942464</t>
  </si>
  <si>
    <t>"Viz. omítky" 475,329</t>
  </si>
  <si>
    <t>"Nové zdivo" -1*2-1*2,06*2</t>
  </si>
  <si>
    <t>54</t>
  </si>
  <si>
    <t>978023411</t>
  </si>
  <si>
    <t>Vyškrabání spár zdiva cihelného mimo komínového</t>
  </si>
  <si>
    <t>-283491269</t>
  </si>
  <si>
    <t>55</t>
  </si>
  <si>
    <t>985131311</t>
  </si>
  <si>
    <t>Ruční dočištění ploch stěn, rubu kleneb a podlah ocelových kartáči</t>
  </si>
  <si>
    <t>-699367042</t>
  </si>
  <si>
    <t>997</t>
  </si>
  <si>
    <t>Přesun sutě</t>
  </si>
  <si>
    <t>56</t>
  </si>
  <si>
    <t>997013211</t>
  </si>
  <si>
    <t>Vnitrostaveništní doprava suti a vybouraných hmot pro budovy v do 6 m ručně</t>
  </si>
  <si>
    <t>-786011238</t>
  </si>
  <si>
    <t>57</t>
  </si>
  <si>
    <t>997013501</t>
  </si>
  <si>
    <t>Odvoz suti a vybouraných hmot na skládku nebo meziskládku do 1 km se složením</t>
  </si>
  <si>
    <t>979553776</t>
  </si>
  <si>
    <t>58</t>
  </si>
  <si>
    <t>997013509</t>
  </si>
  <si>
    <t>Příplatek k odvozu suti a vybouraných hmot na skládku ZKD 1 km přes 1 km</t>
  </si>
  <si>
    <t>573499831</t>
  </si>
  <si>
    <t>84,505*9 'Přepočtené koeficientem množství</t>
  </si>
  <si>
    <t>59</t>
  </si>
  <si>
    <t>997013831</t>
  </si>
  <si>
    <t>Poplatek za uložení na skládce (skládkovné) stavebního odpadu směsného kód odpadu 170 904</t>
  </si>
  <si>
    <t>1403815317</t>
  </si>
  <si>
    <t>998</t>
  </si>
  <si>
    <t>Přesun hmot</t>
  </si>
  <si>
    <t>60</t>
  </si>
  <si>
    <t>998018001</t>
  </si>
  <si>
    <t>Přesun hmot ruční pro budovy v do 6 m</t>
  </si>
  <si>
    <t>1699362806</t>
  </si>
  <si>
    <t>PSV</t>
  </si>
  <si>
    <t>Práce a dodávky PSV</t>
  </si>
  <si>
    <t>711</t>
  </si>
  <si>
    <t>Izolace proti vodě, vlhkosti a plynům</t>
  </si>
  <si>
    <t>61</t>
  </si>
  <si>
    <t>711111001</t>
  </si>
  <si>
    <t>Provedení izolace proti zemní vlhkosti vodorovné za studena nátěrem penetračním</t>
  </si>
  <si>
    <t>736729738</t>
  </si>
  <si>
    <t>62</t>
  </si>
  <si>
    <t>111631510</t>
  </si>
  <si>
    <t>lak asfaltový ALP/9 (kg) bal 9 kg</t>
  </si>
  <si>
    <t>kg</t>
  </si>
  <si>
    <t>-1252611132</t>
  </si>
  <si>
    <t>156,6*0,3</t>
  </si>
  <si>
    <t>63</t>
  </si>
  <si>
    <t>711131811</t>
  </si>
  <si>
    <t>Odstranění izolace proti zemní vlhkosti vodorovné</t>
  </si>
  <si>
    <t>-1256312183</t>
  </si>
  <si>
    <t>64</t>
  </si>
  <si>
    <t>711141559</t>
  </si>
  <si>
    <t>Provedení izolace proti zemní vlhkosti pásy přitavením vodorovné NAIP</t>
  </si>
  <si>
    <t>-1512085433</t>
  </si>
  <si>
    <t>65</t>
  </si>
  <si>
    <t>628522545</t>
  </si>
  <si>
    <t xml:space="preserve">pás asfaltovaný modifikovaný SBS 40 </t>
  </si>
  <si>
    <t>1320728748</t>
  </si>
  <si>
    <t>156,6*1,15</t>
  </si>
  <si>
    <t>66</t>
  </si>
  <si>
    <t>998711101</t>
  </si>
  <si>
    <t>Přesun hmot tonážní pro izolace proti vodě, vlhkosti a plynům v objektech výšky do 6 m</t>
  </si>
  <si>
    <t>866825372</t>
  </si>
  <si>
    <t>67</t>
  </si>
  <si>
    <t>998711181</t>
  </si>
  <si>
    <t>Příplatek k přesunu hmot tonážní 711 prováděný bez použití mechanizace</t>
  </si>
  <si>
    <t>1374132435</t>
  </si>
  <si>
    <t>713</t>
  </si>
  <si>
    <t>Izolace tepelné</t>
  </si>
  <si>
    <t>68</t>
  </si>
  <si>
    <t>713121111</t>
  </si>
  <si>
    <t>Montáž izolace tepelné podlah volně kladenými rohožemi, pásy, dílci, deskami 1 vrstva</t>
  </si>
  <si>
    <t>-81127502</t>
  </si>
  <si>
    <t>69</t>
  </si>
  <si>
    <t>283764400</t>
  </si>
  <si>
    <t>deska z tvrzeného polystyrénu XPS  tl. 50 mm</t>
  </si>
  <si>
    <t>-1971368540</t>
  </si>
  <si>
    <t>156,6*1,05</t>
  </si>
  <si>
    <t>70</t>
  </si>
  <si>
    <t>713121211</t>
  </si>
  <si>
    <t>Montáž izolace tepelné podlah volně kladenými okrajovými pásky</t>
  </si>
  <si>
    <t>-1900718480</t>
  </si>
  <si>
    <t>"M.č.0.19" (3,12*3+1,7+4,7+1,55-1,25*2)*2</t>
  </si>
  <si>
    <t>"M.č.0.20" 2,04+5,3*2</t>
  </si>
  <si>
    <t>"M.č.0.23" (2,35+3,86+5,23)*2</t>
  </si>
  <si>
    <t>71</t>
  </si>
  <si>
    <t>283758760</t>
  </si>
  <si>
    <t>deska z pěnového polystyrenu EPS 100 Z 1000 x 500 x 10 mm</t>
  </si>
  <si>
    <t>-652546176</t>
  </si>
  <si>
    <t>194,04*0,06*1,05</t>
  </si>
  <si>
    <t>72</t>
  </si>
  <si>
    <t>998713101</t>
  </si>
  <si>
    <t>Přesun hmot tonážní pro izolace tepelné v objektech v do 6 m</t>
  </si>
  <si>
    <t>939126520</t>
  </si>
  <si>
    <t>73</t>
  </si>
  <si>
    <t>998713181</t>
  </si>
  <si>
    <t>Příplatek k přesunu hmot tonážní 713 prováděný bez použití mechanizace</t>
  </si>
  <si>
    <t>2037395744</t>
  </si>
  <si>
    <t>721</t>
  </si>
  <si>
    <t>Zdravotechnika - vnitřní kanalizace</t>
  </si>
  <si>
    <t>74</t>
  </si>
  <si>
    <t>721140802</t>
  </si>
  <si>
    <t>Demontáž potrubí litinové a plastové do DN 100</t>
  </si>
  <si>
    <t>-1753073370</t>
  </si>
  <si>
    <t>"DN 70" 39</t>
  </si>
  <si>
    <t>"DN 100" 21</t>
  </si>
  <si>
    <t>75</t>
  </si>
  <si>
    <t>721174044</t>
  </si>
  <si>
    <t>Potrubí kanalizační z PP připojovací DN 70</t>
  </si>
  <si>
    <t>52711069</t>
  </si>
  <si>
    <t>43-3,5</t>
  </si>
  <si>
    <t>76</t>
  </si>
  <si>
    <t>721174045</t>
  </si>
  <si>
    <t>Potrubí kanalizační z PP připojovací DN 100</t>
  </si>
  <si>
    <t>-2004475801</t>
  </si>
  <si>
    <t>24-2</t>
  </si>
  <si>
    <t>77</t>
  </si>
  <si>
    <t>721290111</t>
  </si>
  <si>
    <t>Zkouška těsnosti potrubí kanalizace vodou do DN 125</t>
  </si>
  <si>
    <t>1515720931</t>
  </si>
  <si>
    <t>39,5+22</t>
  </si>
  <si>
    <t>78</t>
  </si>
  <si>
    <t>722181225R</t>
  </si>
  <si>
    <t>Protihlukové návleky izolačními trubicemi z PE tl do 10 mm DN přes 62 mm</t>
  </si>
  <si>
    <t>-695821966</t>
  </si>
  <si>
    <t>79</t>
  </si>
  <si>
    <t>722181235R</t>
  </si>
  <si>
    <t>Protihlukové návleky tepelně izolačními trubicemi z PE tl do 1o mm DN přes 92 mm</t>
  </si>
  <si>
    <t>1314694657</t>
  </si>
  <si>
    <t>80</t>
  </si>
  <si>
    <t>M-721-010</t>
  </si>
  <si>
    <t>Drobný montážní materiál, úchytky ....</t>
  </si>
  <si>
    <t>sada</t>
  </si>
  <si>
    <t>-973759705</t>
  </si>
  <si>
    <t>81</t>
  </si>
  <si>
    <t>7219-010</t>
  </si>
  <si>
    <t>Stavební výpomoci - sekání, hrubé začištění průrazů a rýh</t>
  </si>
  <si>
    <t>%</t>
  </si>
  <si>
    <t>630217103</t>
  </si>
  <si>
    <t>82</t>
  </si>
  <si>
    <t>998721101</t>
  </si>
  <si>
    <t>Přesun hmot tonážní pro vnitřní kanalizace v objektech v do 6 m</t>
  </si>
  <si>
    <t>-1723902496</t>
  </si>
  <si>
    <t>83</t>
  </si>
  <si>
    <t>998721181</t>
  </si>
  <si>
    <t>Příplatek k přesunu hmot tonážní 721 prováděný bez použití mechanizace</t>
  </si>
  <si>
    <t>-1779410882</t>
  </si>
  <si>
    <t>722</t>
  </si>
  <si>
    <t>Zdravotechnika - vnitřní vodovod</t>
  </si>
  <si>
    <t>84</t>
  </si>
  <si>
    <t>722130801</t>
  </si>
  <si>
    <t>Demontáž potrubí ocelové pozinkované závitové do DN 25</t>
  </si>
  <si>
    <t>-313164595</t>
  </si>
  <si>
    <t>30+25+7</t>
  </si>
  <si>
    <t>85</t>
  </si>
  <si>
    <t>722130802</t>
  </si>
  <si>
    <t>Demontáž potrubí ocelové pozinkované závitové do DN 40</t>
  </si>
  <si>
    <t>-2047779680</t>
  </si>
  <si>
    <t>86</t>
  </si>
  <si>
    <t>722174001</t>
  </si>
  <si>
    <t>Potrubí vodovodní plastové PPR svar polyfuze PN 16 D 16 x 2,2 mm</t>
  </si>
  <si>
    <t>347867285</t>
  </si>
  <si>
    <t>22-6</t>
  </si>
  <si>
    <t>87</t>
  </si>
  <si>
    <t>722174002</t>
  </si>
  <si>
    <t>Potrubí vodovodní plastové PPR svar polyfuze PN 16 D 20 x 2,8 mm</t>
  </si>
  <si>
    <t>-306293117</t>
  </si>
  <si>
    <t>88</t>
  </si>
  <si>
    <t>722174003</t>
  </si>
  <si>
    <t>Potrubí vodovodní plastové PPR svar polyfuze PN 16 D 25 x 3,5 mm</t>
  </si>
  <si>
    <t>-1733316236</t>
  </si>
  <si>
    <t>89</t>
  </si>
  <si>
    <t>722174005</t>
  </si>
  <si>
    <t>Potrubí vodovodní plastové PPR svar polyfuze PN 16 D 40 x 5,5 mm</t>
  </si>
  <si>
    <t>-1944442472</t>
  </si>
  <si>
    <t>90</t>
  </si>
  <si>
    <t>722174006</t>
  </si>
  <si>
    <t>Potrubí vodovodní plastové PPR svar polyfuze PN 16 D 50 x 6,9 mm</t>
  </si>
  <si>
    <t>-1957557885</t>
  </si>
  <si>
    <t>91</t>
  </si>
  <si>
    <t>722181221</t>
  </si>
  <si>
    <t>Ochrana vodovodního potrubí přilepenými tepelně izolačními trubicemi z PE tl do 10 mm DN do 22 mm</t>
  </si>
  <si>
    <t>581131668</t>
  </si>
  <si>
    <t>22+30-6</t>
  </si>
  <si>
    <t>92</t>
  </si>
  <si>
    <t>722181222</t>
  </si>
  <si>
    <t>Ochrana vodovodního potrubí přilepenými tepelně izolačními trubicemi z PE tl do 10 mm DN do 42 mm</t>
  </si>
  <si>
    <t>553600255</t>
  </si>
  <si>
    <t>35+55</t>
  </si>
  <si>
    <t>93</t>
  </si>
  <si>
    <t>722181223</t>
  </si>
  <si>
    <t>Ochrana vodovodního potrubí přilepenými tepelně izolačními trubicemi z PE tl do 10 mm DN do 62 mm</t>
  </si>
  <si>
    <t>1671297203</t>
  </si>
  <si>
    <t>94</t>
  </si>
  <si>
    <t>722232044</t>
  </si>
  <si>
    <t>Kohout kulový přímý G 3/4 PN 42 do 185°C vnitřní závit</t>
  </si>
  <si>
    <t>-1226111152</t>
  </si>
  <si>
    <t>95</t>
  </si>
  <si>
    <t>722232045</t>
  </si>
  <si>
    <t>Kohout kulový přímý G 1</t>
  </si>
  <si>
    <t>-2028629740</t>
  </si>
  <si>
    <t>722232047</t>
  </si>
  <si>
    <t>Kohout kulový přímý G 1 1/2</t>
  </si>
  <si>
    <t>-522327719</t>
  </si>
  <si>
    <t>97</t>
  </si>
  <si>
    <t>722232048</t>
  </si>
  <si>
    <t xml:space="preserve">Kohout kulový přímý G 2 </t>
  </si>
  <si>
    <t>-787615066</t>
  </si>
  <si>
    <t>98</t>
  </si>
  <si>
    <t>722262223</t>
  </si>
  <si>
    <t>Vodoměr bytový</t>
  </si>
  <si>
    <t>1418889385</t>
  </si>
  <si>
    <t>99</t>
  </si>
  <si>
    <t>722290226</t>
  </si>
  <si>
    <t>Zkouška těsnosti vodovodního potrubí závitového do DN 50</t>
  </si>
  <si>
    <t>867943830</t>
  </si>
  <si>
    <t>22+30+35+55+15-6</t>
  </si>
  <si>
    <t>100</t>
  </si>
  <si>
    <t>722290234</t>
  </si>
  <si>
    <t>Proplach a dezinfekce vodovodního potrubí do DN 80</t>
  </si>
  <si>
    <t>-1757887402</t>
  </si>
  <si>
    <t>101</t>
  </si>
  <si>
    <t>743552122R</t>
  </si>
  <si>
    <t>Montáž žlab kovový drátěný šířky do 100 mm</t>
  </si>
  <si>
    <t>1595530598</t>
  </si>
  <si>
    <t>102</t>
  </si>
  <si>
    <t>M-722-010</t>
  </si>
  <si>
    <t>žlab drátěný 100 x 50 mm</t>
  </si>
  <si>
    <t>-1147049016</t>
  </si>
  <si>
    <t>35*1,1</t>
  </si>
  <si>
    <t>103</t>
  </si>
  <si>
    <t>7229-010</t>
  </si>
  <si>
    <t>1753374117</t>
  </si>
  <si>
    <t>104</t>
  </si>
  <si>
    <t>998722101</t>
  </si>
  <si>
    <t>Přesun hmot tonážní pro vnitřní vodovod v objektech v do 6 m</t>
  </si>
  <si>
    <t>1310778168</t>
  </si>
  <si>
    <t>105</t>
  </si>
  <si>
    <t>998722181</t>
  </si>
  <si>
    <t>Příplatek k přesunu hmot tonážní 722 prováděný bez použití mechanizace</t>
  </si>
  <si>
    <t>-1007713269</t>
  </si>
  <si>
    <t>735</t>
  </si>
  <si>
    <t xml:space="preserve">Ústřední vytápění </t>
  </si>
  <si>
    <t>106</t>
  </si>
  <si>
    <t>713410831</t>
  </si>
  <si>
    <t>Odstanění izolace tepelné potrubí pásy nebo rohožemi s AL fólií staženými drátem tl do 50 mm</t>
  </si>
  <si>
    <t>-1382158115</t>
  </si>
  <si>
    <t>90+190+176</t>
  </si>
  <si>
    <t>107</t>
  </si>
  <si>
    <t>713463121</t>
  </si>
  <si>
    <t>Montáž izolace tepelné potrubí potrubními pouzdry bez úpravy uchycenými sponami 1x</t>
  </si>
  <si>
    <t>-1310695373</t>
  </si>
  <si>
    <t>90+190+176+80</t>
  </si>
  <si>
    <t>108</t>
  </si>
  <si>
    <t>631544015</t>
  </si>
  <si>
    <t>pouzdro potrubní izolační 28/20 mm</t>
  </si>
  <si>
    <t>351946265</t>
  </si>
  <si>
    <t>80*1,05</t>
  </si>
  <si>
    <t>109</t>
  </si>
  <si>
    <t>631544025</t>
  </si>
  <si>
    <t>pouzdro potrubní izolační 35/20 mm</t>
  </si>
  <si>
    <t>1689486376</t>
  </si>
  <si>
    <t>175*1,05</t>
  </si>
  <si>
    <t>110</t>
  </si>
  <si>
    <t>631544045</t>
  </si>
  <si>
    <t>pouzdro potrubní izolační 49/20 mm</t>
  </si>
  <si>
    <t>866452884</t>
  </si>
  <si>
    <t>190*1,05</t>
  </si>
  <si>
    <t>111</t>
  </si>
  <si>
    <t>631544070</t>
  </si>
  <si>
    <t>pouzdro potrubní izolační  76/20 mm</t>
  </si>
  <si>
    <t>2099140379</t>
  </si>
  <si>
    <t>90*1,05</t>
  </si>
  <si>
    <t>112</t>
  </si>
  <si>
    <t>733120815</t>
  </si>
  <si>
    <t>Demontáž potrubí ocelového hladkého do D 38</t>
  </si>
  <si>
    <t>-1183199574</t>
  </si>
  <si>
    <t>(9+7+3)*2,5*2</t>
  </si>
  <si>
    <t>113</t>
  </si>
  <si>
    <t>733221102</t>
  </si>
  <si>
    <t>Potrubí měděné měkké spojované měkkým pájením D 15x1</t>
  </si>
  <si>
    <t>211686403</t>
  </si>
  <si>
    <t>22*6-28</t>
  </si>
  <si>
    <t>114</t>
  </si>
  <si>
    <t>733291101</t>
  </si>
  <si>
    <t>Zkouška těsnosti potrubí měděné do D 35x1,5</t>
  </si>
  <si>
    <t>1424740074</t>
  </si>
  <si>
    <t>115</t>
  </si>
  <si>
    <t>734200822</t>
  </si>
  <si>
    <t>Demontáž armatury závitové se dvěma závity do G 1</t>
  </si>
  <si>
    <t>1419520678</t>
  </si>
  <si>
    <t>9+7+3-7</t>
  </si>
  <si>
    <t>116</t>
  </si>
  <si>
    <t>734221685R</t>
  </si>
  <si>
    <t xml:space="preserve">Termostatická hlavice s blokací nastavení s rohovým ventilem pro otopná tělesa </t>
  </si>
  <si>
    <t>1436390294</t>
  </si>
  <si>
    <t>22-7</t>
  </si>
  <si>
    <t>117</t>
  </si>
  <si>
    <t>734261233</t>
  </si>
  <si>
    <t>Šroubení topenářské přímé s regulací průtoku</t>
  </si>
  <si>
    <t>-589284240</t>
  </si>
  <si>
    <t>118</t>
  </si>
  <si>
    <t>734261333</t>
  </si>
  <si>
    <t>Šroubení topenářské rohové</t>
  </si>
  <si>
    <t>1291672024</t>
  </si>
  <si>
    <t>22-15</t>
  </si>
  <si>
    <t>119</t>
  </si>
  <si>
    <t>734292714</t>
  </si>
  <si>
    <t xml:space="preserve">Kohout kulový G 3/4 </t>
  </si>
  <si>
    <t>-745854753</t>
  </si>
  <si>
    <t>120</t>
  </si>
  <si>
    <t>735151579</t>
  </si>
  <si>
    <t>Otopné těleso panelové Korado Radik Klasik typ 22 výška/délka 600/1200 mm</t>
  </si>
  <si>
    <t>329927295</t>
  </si>
  <si>
    <t>16-6</t>
  </si>
  <si>
    <t>121</t>
  </si>
  <si>
    <t>735151581</t>
  </si>
  <si>
    <t>Otopné těleso panelové Korado Radik Klasik typ 22 výška/délka 600/1600 mm</t>
  </si>
  <si>
    <t>-1408892377</t>
  </si>
  <si>
    <t>6-1</t>
  </si>
  <si>
    <t>122</t>
  </si>
  <si>
    <t>735151821</t>
  </si>
  <si>
    <t>Demontáž otopného tělesa panelového dvouřadého délka do 1500 mm</t>
  </si>
  <si>
    <t>1307605889</t>
  </si>
  <si>
    <t>123</t>
  </si>
  <si>
    <t>735211812</t>
  </si>
  <si>
    <t>Demontáž registru trubkového žebrového 76/156 délka do 3 m dvoupramenný</t>
  </si>
  <si>
    <t>147533181</t>
  </si>
  <si>
    <t>124</t>
  </si>
  <si>
    <t>735291800</t>
  </si>
  <si>
    <t>Demontáž konzoly nebo držáku otopných těles, registrů nebo konvektorů do odpadu</t>
  </si>
  <si>
    <t>1318674992</t>
  </si>
  <si>
    <t>9*4+7*2+3*4-28</t>
  </si>
  <si>
    <t>125</t>
  </si>
  <si>
    <t>7359-010</t>
  </si>
  <si>
    <t>Demontáž stávajícího radiátoru včerně přívodních trubek</t>
  </si>
  <si>
    <t>1032475627</t>
  </si>
  <si>
    <t>126</t>
  </si>
  <si>
    <t>7359-020</t>
  </si>
  <si>
    <t>Napojení nového přívodu tělesa UT na stávající rozvod</t>
  </si>
  <si>
    <t>-684543917</t>
  </si>
  <si>
    <t>127</t>
  </si>
  <si>
    <t>7359-030</t>
  </si>
  <si>
    <t>Stavební přípomoce - sekání, hrubé začištění rýh a otvorů</t>
  </si>
  <si>
    <t>98108761</t>
  </si>
  <si>
    <t>128</t>
  </si>
  <si>
    <t>998735101</t>
  </si>
  <si>
    <t>Přesun hmot tonážní pro otopná tělesa v objektech v do 6 m</t>
  </si>
  <si>
    <t>-515140032</t>
  </si>
  <si>
    <t>129</t>
  </si>
  <si>
    <t>998735181</t>
  </si>
  <si>
    <t>Příplatek k přesunu hmot tonážní 735 prováděný bez použití mechanizace</t>
  </si>
  <si>
    <t>1544833712</t>
  </si>
  <si>
    <t>740</t>
  </si>
  <si>
    <t>Elektromontáže</t>
  </si>
  <si>
    <t>130</t>
  </si>
  <si>
    <t>740-010</t>
  </si>
  <si>
    <t>Elektromontáže - viz. samostatný rozpočet</t>
  </si>
  <si>
    <t>kpl</t>
  </si>
  <si>
    <t>196048499</t>
  </si>
  <si>
    <t>766</t>
  </si>
  <si>
    <t>Konstrukce truhlářské</t>
  </si>
  <si>
    <t>131</t>
  </si>
  <si>
    <t>766660001</t>
  </si>
  <si>
    <t>Montáž dveřních křídel otvíravých 1křídlových š do 0,8 m do ocelové zárubně</t>
  </si>
  <si>
    <t>-44774107</t>
  </si>
  <si>
    <t>132</t>
  </si>
  <si>
    <t>611605-010</t>
  </si>
  <si>
    <t>dveře vnitřní 1/3 zasklené CPL - Titan - světle šedá  80x197 cm s větrací mřížkou ozn. T01</t>
  </si>
  <si>
    <t>124206813</t>
  </si>
  <si>
    <t>133</t>
  </si>
  <si>
    <t>7669-040</t>
  </si>
  <si>
    <t>Repase stáv. špaletového okna 1120/1250mm vč.zasklení dvojsklem vnějších křídel ozn. TR1 (bez nátěrů a tmelení)</t>
  </si>
  <si>
    <t>-1368970808</t>
  </si>
  <si>
    <t>134</t>
  </si>
  <si>
    <t>7669-050</t>
  </si>
  <si>
    <t>Repase stáv. špaletového okna 490/1200mm vč.zasklení dvojsklem vnějších křídel ozn. TR2 (bez nátěrů a tmelení)</t>
  </si>
  <si>
    <t>71208028</t>
  </si>
  <si>
    <t>135</t>
  </si>
  <si>
    <t>7669-060</t>
  </si>
  <si>
    <t>Dodávka a montáž repliky stáv. jednoduchého okna 760/940mm vč.kování a nátěrů ozn. TR3</t>
  </si>
  <si>
    <t>-1754003114</t>
  </si>
  <si>
    <t>136</t>
  </si>
  <si>
    <t>7669-070</t>
  </si>
  <si>
    <t>Dodávka a montáž repliky stáv. špaletového okna 1010/1050mm vč.kování a nátěrů ozn. TR4</t>
  </si>
  <si>
    <t>-1007895438</t>
  </si>
  <si>
    <t>137</t>
  </si>
  <si>
    <t>7669-080</t>
  </si>
  <si>
    <t>Dodávka a montáž repliky stáv. jednoduchého okna 760/750mm vč.kování a nátěrů ozn. TR5</t>
  </si>
  <si>
    <t>497831133</t>
  </si>
  <si>
    <t>138</t>
  </si>
  <si>
    <t>998766201</t>
  </si>
  <si>
    <t>Přesun hmot procentní pro konstrukce truhlářské v objektech v do 6 m</t>
  </si>
  <si>
    <t>-1437221380</t>
  </si>
  <si>
    <t>767</t>
  </si>
  <si>
    <t>Konstrukce zámečnické</t>
  </si>
  <si>
    <t>139</t>
  </si>
  <si>
    <t>76791-010</t>
  </si>
  <si>
    <t>Dodávka šatních plechových skříněk 500/600/1900mm</t>
  </si>
  <si>
    <t>-1663848038</t>
  </si>
  <si>
    <t>140</t>
  </si>
  <si>
    <t>998767201</t>
  </si>
  <si>
    <t>Přesun hmot procentní pro zámečnické konstrukce v objektech v do 6 m</t>
  </si>
  <si>
    <t>593112688</t>
  </si>
  <si>
    <t>771</t>
  </si>
  <si>
    <t>Podlahy z dlaždic</t>
  </si>
  <si>
    <t>141</t>
  </si>
  <si>
    <t>771474112</t>
  </si>
  <si>
    <t>Montáž soklíků z dlaždic keramických rovných flexibilní lepidlo v do 90 mm</t>
  </si>
  <si>
    <t>1398115943</t>
  </si>
  <si>
    <t>"M.č.0.05, 0.06 a 0.10" (2,57+2,73+2,62+6,22*3+0,2*2+0,15)*2-0,8*3-1+0,7*4</t>
  </si>
  <si>
    <t>"M.č.0.11" (3,24+4,8+0,7)*2-0,8</t>
  </si>
  <si>
    <t>"M.č.0.12" (2,62+6,22+0,7)*2-0,8</t>
  </si>
  <si>
    <t>"M.č.0.14" (1,7+0,75+1,88+2,85+1,5+0,15+0,45)*2-0,8</t>
  </si>
  <si>
    <t>"M.č.0.19" (3,12*3+1,7+4,7+1,55-1,25*2)*2-0,9</t>
  </si>
  <si>
    <t>"M.č.0.23" (2,35+3,86+5,23)*2-0,9</t>
  </si>
  <si>
    <t>"M.č.0.26" (1,73+8,63+0,2)*2-0,8</t>
  </si>
  <si>
    <t>142</t>
  </si>
  <si>
    <t>771574113</t>
  </si>
  <si>
    <t>Montáž podlah keramických režných hladkých lepených flexibilním lepidlem do 12 ks/m2</t>
  </si>
  <si>
    <t>757408903</t>
  </si>
  <si>
    <t>"Diagonálně" 16,7+12+21,2+10,8+16+1,1*0,7*2</t>
  </si>
  <si>
    <t>"M.č.5 a 6" (2,73+2,62+5,62*2)*2*0,3+1,1*0,7*2+1,1*0,15</t>
  </si>
  <si>
    <t>"M.č.10" (2,57+5,62)*2*0,3+0,8*0,15</t>
  </si>
  <si>
    <t>"M.č.12" (2,62+5,62)*2*0,3+1*0,7</t>
  </si>
  <si>
    <t>"M.č.23" (5,23+5,61)*2*0,3</t>
  </si>
  <si>
    <t>"Na koso" 17,7+18,6+16+16,3+27,3-11,659-5,034-5,644-6,504</t>
  </si>
  <si>
    <t>143</t>
  </si>
  <si>
    <t>597614083</t>
  </si>
  <si>
    <t>dlaždice keramické neglazované slinuté, povrch hladký matný R9/A  298 x 298 x 9 mm (světle modrá)</t>
  </si>
  <si>
    <t>-1440316843</t>
  </si>
  <si>
    <t>"G75" (1,97*5,62+2,13*5,62)*1,1</t>
  </si>
  <si>
    <t>144</t>
  </si>
  <si>
    <t>597614084</t>
  </si>
  <si>
    <t>dlaždice keramické  neglazované slinuté, povrch hladký matný R9/A 298 x 298 x 9 mm (světle hnědá)</t>
  </si>
  <si>
    <t>-2081214737</t>
  </si>
  <si>
    <t>"Diagonálně" (16,7+12+21,2+10,8+16+1,1*0,7*2)*1,1</t>
  </si>
  <si>
    <t xml:space="preserve">Okolo zdí : </t>
  </si>
  <si>
    <t>"M.č.5 a 6" ((2,73+2,62+5,62*2)*2*0,3+1,1*0,7*2+1,1*0,15)*1,1</t>
  </si>
  <si>
    <t>"M.č.10" ((2,57+5,62)*2*0,3+0,8*0,15)*1,1</t>
  </si>
  <si>
    <t>"M.č.12" ((2,62+5,62)*2*0,3+1*0,7)*1,1</t>
  </si>
  <si>
    <t>"M.č.23" ((5,23+5,61)*2*0,3)*1,1</t>
  </si>
  <si>
    <t>"Soklík" 190,04*0,07*1,1</t>
  </si>
  <si>
    <t>145</t>
  </si>
  <si>
    <t>597614085</t>
  </si>
  <si>
    <t>dlaždice keramické  neglazované slinuté, povrch hladký matný R9/A  298 x 298 x 9 mm (světle zelená)</t>
  </si>
  <si>
    <t>1476769791</t>
  </si>
  <si>
    <t>"G80" (2,02*5,62+3,26*4,63+2,35*2,5)*1,1</t>
  </si>
  <si>
    <t>146</t>
  </si>
  <si>
    <t>597614086</t>
  </si>
  <si>
    <t>dlaždice keramické  neglazované slinuté, povrch hladký matný R9/A 298 x 298 x 9 mm (středně červená)</t>
  </si>
  <si>
    <t>-975581167</t>
  </si>
  <si>
    <t>"G82" 2,02*5,62*1,1</t>
  </si>
  <si>
    <t>147</t>
  </si>
  <si>
    <t>771591111</t>
  </si>
  <si>
    <t>Podlahy penetrace podkladu</t>
  </si>
  <si>
    <t>1278981778</t>
  </si>
  <si>
    <t>148</t>
  </si>
  <si>
    <t>771591115</t>
  </si>
  <si>
    <t>Podlahy spárování silikonem</t>
  </si>
  <si>
    <t>-457847089</t>
  </si>
  <si>
    <t>149</t>
  </si>
  <si>
    <t>771591171</t>
  </si>
  <si>
    <t>Montáž profilu ukončujícího pro plynulý přechod (dlažby s kobercem apod.)</t>
  </si>
  <si>
    <t>1990969523</t>
  </si>
  <si>
    <t>"Ve dveřích" 0,8*7+0,9*2+1+1,1*2</t>
  </si>
  <si>
    <t>150</t>
  </si>
  <si>
    <t>590541100</t>
  </si>
  <si>
    <t>profil přechodový  hliník</t>
  </si>
  <si>
    <t>158925655</t>
  </si>
  <si>
    <t>10,6*1,1</t>
  </si>
  <si>
    <t>151</t>
  </si>
  <si>
    <t>771591191</t>
  </si>
  <si>
    <t>Příplatek k podlahám za diagonální kladení dlažby</t>
  </si>
  <si>
    <t>2138393594</t>
  </si>
  <si>
    <t>152</t>
  </si>
  <si>
    <t>771990111</t>
  </si>
  <si>
    <t>Vyrovnání podkladu samonivelační stěrkou tl 4 mm pevnosti 15 Mpa</t>
  </si>
  <si>
    <t>754789895</t>
  </si>
  <si>
    <t>"a3" 16</t>
  </si>
  <si>
    <t>153</t>
  </si>
  <si>
    <t>998771101</t>
  </si>
  <si>
    <t>Přesun hmot tonážní pro podlahy z dlaždic v objektech v do 6 m</t>
  </si>
  <si>
    <t>-1556978834</t>
  </si>
  <si>
    <t>154</t>
  </si>
  <si>
    <t>998771181</t>
  </si>
  <si>
    <t>Příplatek k přesunu hmot tonážní 771 prováděný bez použití mechanizace</t>
  </si>
  <si>
    <t>1814304380</t>
  </si>
  <si>
    <t>783</t>
  </si>
  <si>
    <t>Dokončovací práce - nátěry</t>
  </si>
  <si>
    <t>155</t>
  </si>
  <si>
    <t>783306801</t>
  </si>
  <si>
    <t>Odstranění nátěru ze zámečnických konstrukcí obroušením</t>
  </si>
  <si>
    <t>-1982362612</t>
  </si>
  <si>
    <t>"Mříže na oknech" (1,12*1,25*9+0,49*1,2+1,01*1,05*12)*2</t>
  </si>
  <si>
    <t>156</t>
  </si>
  <si>
    <t>783314101</t>
  </si>
  <si>
    <t>Základní jednonásobný syntetický nátěr zámečnických konstrukcí</t>
  </si>
  <si>
    <t>-923118928</t>
  </si>
  <si>
    <t>"Dvojnásobný - I č. 140" 1,4*4*2*0,14*4*2</t>
  </si>
  <si>
    <t>157</t>
  </si>
  <si>
    <t>783315101</t>
  </si>
  <si>
    <t>Jednonásobný syntetický standardní mezinátěr zámečnických konstrukcí</t>
  </si>
  <si>
    <t>-611214394</t>
  </si>
  <si>
    <t>"Zárubně" (0,8*2+2,02*2*2)*0,2</t>
  </si>
  <si>
    <t>158</t>
  </si>
  <si>
    <t>783317101</t>
  </si>
  <si>
    <t>Krycí jednonásobný syntetický standardní nátěr zámečnických konstrukcí</t>
  </si>
  <si>
    <t>510822086</t>
  </si>
  <si>
    <t>159</t>
  </si>
  <si>
    <t>783614551</t>
  </si>
  <si>
    <t>Základní jednonásobný syntetický nátěr potrubí do DN 50 mm</t>
  </si>
  <si>
    <t>-1131384952</t>
  </si>
  <si>
    <t>"Potrubí UT stávající" (190+176+80)*2</t>
  </si>
  <si>
    <t>"Potrubí UT nové" 6*22</t>
  </si>
  <si>
    <t>160</t>
  </si>
  <si>
    <t>783614561</t>
  </si>
  <si>
    <t>Základní jednonásobný syntetický nátěr potrubí do DN 100 mm</t>
  </si>
  <si>
    <t>1193379476</t>
  </si>
  <si>
    <t>"Potrubí UT stávající" 90*2</t>
  </si>
  <si>
    <t>161</t>
  </si>
  <si>
    <t>783617611</t>
  </si>
  <si>
    <t>Krycí dvojnásobný syntetický nátěr potrubí DN do 50 mm</t>
  </si>
  <si>
    <t>831409913</t>
  </si>
  <si>
    <t>784</t>
  </si>
  <si>
    <t>Dokončovací práce - malby a tapety</t>
  </si>
  <si>
    <t>162</t>
  </si>
  <si>
    <t>784181111</t>
  </si>
  <si>
    <t>Základní silikátová jednonásobná penetrace podkladu v místnostech výšky do 3,80m</t>
  </si>
  <si>
    <t>-1769406700</t>
  </si>
  <si>
    <t>"Stropy - klenby a klenebné pasy" 172,6*1,1</t>
  </si>
  <si>
    <t>"Stěny" 475,329</t>
  </si>
  <si>
    <t>163</t>
  </si>
  <si>
    <t>784321031</t>
  </si>
  <si>
    <t>Dvojnásobné silikátové bílé malby HASIT Pl 263 Okosil v místnosti výšky do 3,80 m</t>
  </si>
  <si>
    <t>-74419719</t>
  </si>
  <si>
    <t>VRN</t>
  </si>
  <si>
    <t>Vedlejší rozpočtové náklady</t>
  </si>
  <si>
    <t>VRN3</t>
  </si>
  <si>
    <t>Zařízení staveniště</t>
  </si>
  <si>
    <t>164</t>
  </si>
  <si>
    <t>030001000</t>
  </si>
  <si>
    <t>1024</t>
  </si>
  <si>
    <t>1426982731</t>
  </si>
  <si>
    <t>020 - 2.NP - WC invalidé</t>
  </si>
  <si>
    <t xml:space="preserve">    9 - Ostatní konstrukce a práce, bourání</t>
  </si>
  <si>
    <t xml:space="preserve">    725 - Zdravotechnika - zařizovací předměty</t>
  </si>
  <si>
    <t xml:space="preserve">    735 - Ústřední vytápění - otopná tělesa</t>
  </si>
  <si>
    <t xml:space="preserve">    740 - Elektromontáže </t>
  </si>
  <si>
    <t xml:space="preserve">    761 - Konstrukce prosvětlovací</t>
  </si>
  <si>
    <t xml:space="preserve">    763 - Konstrukce suché výstavby</t>
  </si>
  <si>
    <t xml:space="preserve">    781 - Dokončovací práce - obklady</t>
  </si>
  <si>
    <t>-1255274591</t>
  </si>
  <si>
    <t>2,4*0,33*0,14</t>
  </si>
  <si>
    <t>317944323</t>
  </si>
  <si>
    <t>Válcované nosníky č.14 až 22 dodatečně osazované do připravených otvorů</t>
  </si>
  <si>
    <t>-1191382292</t>
  </si>
  <si>
    <t>"I č.140" 2,4*2*14,3/1000</t>
  </si>
  <si>
    <t>319202321</t>
  </si>
  <si>
    <t>Vyrovnání nerovného povrchu zdiva tl do 80 mm přizděním</t>
  </si>
  <si>
    <t>-1690694447</t>
  </si>
  <si>
    <t>0,33*2,1*2</t>
  </si>
  <si>
    <t>342272225</t>
  </si>
  <si>
    <t>Příčka z pórobetonových hladkých tvárnic na tenkovrstvou maltu tl 100 mm</t>
  </si>
  <si>
    <t>-1756131639</t>
  </si>
  <si>
    <t>1,9*3,5-1,6*0,4</t>
  </si>
  <si>
    <t>342291121</t>
  </si>
  <si>
    <t>Ukotvení příček k cihelným konstrukcím plochými kotvami</t>
  </si>
  <si>
    <t>1435899375</t>
  </si>
  <si>
    <t>3,5*2-2,1</t>
  </si>
  <si>
    <t>-1402312580</t>
  </si>
  <si>
    <t>2,4*0,14*2</t>
  </si>
  <si>
    <t>612311131</t>
  </si>
  <si>
    <t>Potažení vnitřních stěn vápenným štukem tloušťky do 3 mm</t>
  </si>
  <si>
    <t>-119846179</t>
  </si>
  <si>
    <t>"Stávající stěny" (1,6*2+1,9)*1,5-1*0,3-1,13*1,45+0,25*(1,13+1,45*2)</t>
  </si>
  <si>
    <t>(1,56*2+1,9)*0,8-1*0,3-0,91*0,3</t>
  </si>
  <si>
    <t>612321111</t>
  </si>
  <si>
    <t>Vápenocementová omítka hrubá jednovrstvá zatřená vnitřních stěn nanášená ručně</t>
  </si>
  <si>
    <t>-1722094160</t>
  </si>
  <si>
    <t xml:space="preserve">"Pod obklad na stáv. zdech" (0,6+1,6+1,56+0,56+1,9*2+0,15*2-0,9*2-0,91+0,18*2)*1,8-1,13*0,4+0,15*(1,13+0,4*2) </t>
  </si>
  <si>
    <t>612323111</t>
  </si>
  <si>
    <t>Vápenocementová omítka hladkých vnitřních stěn tloušťky do 5 mm nanášená ručně</t>
  </si>
  <si>
    <t>922067531</t>
  </si>
  <si>
    <t>"Na porobetonových příčkách" (1,9*3,5-1,6*0,4)*2</t>
  </si>
  <si>
    <t>1*2,1*2-0,9*2,02*2</t>
  </si>
  <si>
    <t>612325213</t>
  </si>
  <si>
    <t>Vápenocementová hladká omítka malých ploch do 1,0 m2 na stěnách</t>
  </si>
  <si>
    <t>1742012026</t>
  </si>
  <si>
    <t>"Nosníky ze strany WC a předsíně" 2</t>
  </si>
  <si>
    <t>612325225</t>
  </si>
  <si>
    <t>Vápenocementová štuková omítka malých ploch do 4,0 m2 na stěnách</t>
  </si>
  <si>
    <t>1038512834</t>
  </si>
  <si>
    <t>"Z chodby" 1</t>
  </si>
  <si>
    <t>612325301</t>
  </si>
  <si>
    <t>Vápenocementová hladká omítka ostění nebo nadpraží</t>
  </si>
  <si>
    <t>1271743498</t>
  </si>
  <si>
    <t>0,23*1,8*2</t>
  </si>
  <si>
    <t>1575210113</t>
  </si>
  <si>
    <t>0,23*(0,3*2+1*2)</t>
  </si>
  <si>
    <t>615142002</t>
  </si>
  <si>
    <t>Potažení vnitřních nosníků sklovláknitým pletivem</t>
  </si>
  <si>
    <t>-1635962594</t>
  </si>
  <si>
    <t>(0,33+0,3*2)*2,4</t>
  </si>
  <si>
    <t>619991001</t>
  </si>
  <si>
    <t>Zakrytí podlah fólií přilepenou lepící páskou</t>
  </si>
  <si>
    <t>-633577155</t>
  </si>
  <si>
    <t>"Okolní plochy" 50</t>
  </si>
  <si>
    <t>-1092368127</t>
  </si>
  <si>
    <t>"Okno" 1,13*1,86</t>
  </si>
  <si>
    <t>508752240</t>
  </si>
  <si>
    <t>"Nad obkladem" 1,6+1,56+0,6+0,56+1,9*2-1,13-0,91+0,25*2</t>
  </si>
  <si>
    <t>632450132</t>
  </si>
  <si>
    <t>Vyrovnávací cementový potěr tl do 30 mm ze suchých směsí provedený v ploše</t>
  </si>
  <si>
    <t>1826938324</t>
  </si>
  <si>
    <t>"WC" 1,6*1,9+0,15*1,13+1*0,23</t>
  </si>
  <si>
    <t>"Předsíň" 1,56*1,9+1*0,23+0,91*0,18</t>
  </si>
  <si>
    <t>Ostatní konstrukce a práce, bourání</t>
  </si>
  <si>
    <t>-1506916454</t>
  </si>
  <si>
    <t>1,6*1,9+1,56*1,9+3*1,2</t>
  </si>
  <si>
    <t>1175771232</t>
  </si>
  <si>
    <t>965045113</t>
  </si>
  <si>
    <t>Bourání potěrů cementových nebo pískocementových tl do 50 mm pl přes 4 m2</t>
  </si>
  <si>
    <t>1833603994</t>
  </si>
  <si>
    <t>1,9*3,26+1,16*0,2+1,13*0,15</t>
  </si>
  <si>
    <t>965081213</t>
  </si>
  <si>
    <t>Bourání podlah z dlaždic keramických nebo xylolitových tl do 10 mm plochy přes 1 m2</t>
  </si>
  <si>
    <t>-943548280</t>
  </si>
  <si>
    <t>-1920312163</t>
  </si>
  <si>
    <t>971033561</t>
  </si>
  <si>
    <t>Vybourání otvorů ve zdivu cihelném pl do 1 m2 na MVC nebo MV tl do 600 mm</t>
  </si>
  <si>
    <t>2141500453</t>
  </si>
  <si>
    <t>(2,1-1,15)*2,1*0,33</t>
  </si>
  <si>
    <t>1519997893</t>
  </si>
  <si>
    <t>2,4*3</t>
  </si>
  <si>
    <t>977311111</t>
  </si>
  <si>
    <t>Řezání stávajících betonových mazanin nevyztužených hl do 50 mm</t>
  </si>
  <si>
    <t>938202014</t>
  </si>
  <si>
    <t>978059541</t>
  </si>
  <si>
    <t>Odsekání a odebrání obkladů stěn z vnitřních obkládaček plochy přes 1 m2</t>
  </si>
  <si>
    <t>-129840218</t>
  </si>
  <si>
    <t>((3,26+1,9)*2+0,18*2+0,15*4-0,91-1,16)*1,9-1,13*0,5+0,15*(1,13+0,5*2)</t>
  </si>
  <si>
    <t>997013214</t>
  </si>
  <si>
    <t>Vnitrostaveništní doprava suti a vybouraných hmot pro budovy v do 15 m ručně</t>
  </si>
  <si>
    <t>1588013371</t>
  </si>
  <si>
    <t>1452763379</t>
  </si>
  <si>
    <t>-1261128322</t>
  </si>
  <si>
    <t>4,482*19 'Přepočtené koeficientem množství</t>
  </si>
  <si>
    <t>759150240</t>
  </si>
  <si>
    <t>998018003</t>
  </si>
  <si>
    <t>Přesun hmot ruční pro budovy v do 24 m</t>
  </si>
  <si>
    <t>-1301581402</t>
  </si>
  <si>
    <t>721174024</t>
  </si>
  <si>
    <t>Potrubí kanalizační z PP odpadní DN 70</t>
  </si>
  <si>
    <t>1658036069</t>
  </si>
  <si>
    <t>"1.PP-2.NP" 4,5*3</t>
  </si>
  <si>
    <t>7079130070</t>
  </si>
  <si>
    <t>Čistící kus odhlučněný  Ø75</t>
  </si>
  <si>
    <t>2096223351</t>
  </si>
  <si>
    <t>721174025</t>
  </si>
  <si>
    <t>Potrubí kanalizační z PP odpadní DN 100</t>
  </si>
  <si>
    <t>-1293081104</t>
  </si>
  <si>
    <t>7079140070</t>
  </si>
  <si>
    <t>Čistící kus odhlučněný  Ø110</t>
  </si>
  <si>
    <t>-122393905</t>
  </si>
  <si>
    <t>721174042</t>
  </si>
  <si>
    <t>Potrubí kanalizační z PP připojovací DN 40</t>
  </si>
  <si>
    <t>-447933630</t>
  </si>
  <si>
    <t>1,9+1</t>
  </si>
  <si>
    <t>721174043</t>
  </si>
  <si>
    <t>Potrubí kanalizační z PP připojovací DN 50</t>
  </si>
  <si>
    <t>-789890342</t>
  </si>
  <si>
    <t>1444534589</t>
  </si>
  <si>
    <t>721194104</t>
  </si>
  <si>
    <t>Vyvedení a upevnění odpadních výpustek DN 40</t>
  </si>
  <si>
    <t>759798445</t>
  </si>
  <si>
    <t>721194105</t>
  </si>
  <si>
    <t>Vyvedení a upevnění odpadních výpustek DN 50</t>
  </si>
  <si>
    <t>1107175448</t>
  </si>
  <si>
    <t>721194109</t>
  </si>
  <si>
    <t>Vyvedení a upevnění odpadních výpustek DN 100</t>
  </si>
  <si>
    <t>2137150948</t>
  </si>
  <si>
    <t>721226521</t>
  </si>
  <si>
    <t>Zápachová uzávěrka nástěnná pro bojler DN 40</t>
  </si>
  <si>
    <t>-115140444</t>
  </si>
  <si>
    <t>1943641404</t>
  </si>
  <si>
    <t>13,5*2+2,9+3,2+0,8</t>
  </si>
  <si>
    <t>1415904472</t>
  </si>
  <si>
    <t>998721103</t>
  </si>
  <si>
    <t>Přesun hmot tonážní pro vnitřní kanalizace v objektech v do 24 m</t>
  </si>
  <si>
    <t>696620768</t>
  </si>
  <si>
    <t>-284370692</t>
  </si>
  <si>
    <t>2116841634</t>
  </si>
  <si>
    <t>"TUV" 3,2+2,5*2+1,5+1,3+0,3*3</t>
  </si>
  <si>
    <t>"SV" 1,5+1+1,3+0,8+0,3*5</t>
  </si>
  <si>
    <t>176699053</t>
  </si>
  <si>
    <t>"Stoupačka 1.PP - 2.NP" 4,5*3</t>
  </si>
  <si>
    <t>"2.NP" 3,2+2,5</t>
  </si>
  <si>
    <t>722181231</t>
  </si>
  <si>
    <t>Ochrana vodovodního potrubí přilepenými termoizolačními trubicemi z PE tl do 13 mm DN do 22 mm</t>
  </si>
  <si>
    <t>1408069218</t>
  </si>
  <si>
    <t>722181232</t>
  </si>
  <si>
    <t>Ochrana vodovodního potrubí přilepenými termoizolačními trubicemi z PE tl do 13 mm DN do 45 mm</t>
  </si>
  <si>
    <t>1518313971</t>
  </si>
  <si>
    <t>722220121</t>
  </si>
  <si>
    <t>Nástěnka pro baterii G 1/2 s jedním závitem</t>
  </si>
  <si>
    <t>pár</t>
  </si>
  <si>
    <t>1120281652</t>
  </si>
  <si>
    <t>722220152</t>
  </si>
  <si>
    <t>Nástěnka závitová plastová PPR PN 20 DN 20 x G 1/2</t>
  </si>
  <si>
    <t>1519246380</t>
  </si>
  <si>
    <t>722220851</t>
  </si>
  <si>
    <t>Demontáž armatur závitových s jedním závitem G do 3/4</t>
  </si>
  <si>
    <t>-471087863</t>
  </si>
  <si>
    <t>-561292279</t>
  </si>
  <si>
    <t>"1.PP" 1</t>
  </si>
  <si>
    <t>722240122</t>
  </si>
  <si>
    <t>Kohout kulový plastový PPR DN 20</t>
  </si>
  <si>
    <t>1525794365</t>
  </si>
  <si>
    <t>"U bojleru" 1</t>
  </si>
  <si>
    <t>1192227736</t>
  </si>
  <si>
    <t>18+19,2</t>
  </si>
  <si>
    <t>-603503256</t>
  </si>
  <si>
    <t>-183975812</t>
  </si>
  <si>
    <t>998722103</t>
  </si>
  <si>
    <t>Přesun hmot tonážní pro vnitřní vodovod v objektech v do 24 m</t>
  </si>
  <si>
    <t>478722201</t>
  </si>
  <si>
    <t>-1568786675</t>
  </si>
  <si>
    <t>725</t>
  </si>
  <si>
    <t>Zdravotechnika - zařizovací předměty</t>
  </si>
  <si>
    <t>725112022</t>
  </si>
  <si>
    <t>Klozet keramický závěsný na nosné stěny s hlubokým splachováním odpad vodorovný</t>
  </si>
  <si>
    <t>soubor</t>
  </si>
  <si>
    <t>974192265</t>
  </si>
  <si>
    <t>725291511</t>
  </si>
  <si>
    <t>Doplňky zařízení koupelen a záchodů plastové dávkovač tekutého mýdla na 350 ml</t>
  </si>
  <si>
    <t>258988208</t>
  </si>
  <si>
    <t>725291621</t>
  </si>
  <si>
    <t>Doplňky zařízení koupelen a záchodů nerezové zásobník toaletních papírů</t>
  </si>
  <si>
    <t>1309523461</t>
  </si>
  <si>
    <t>725291631</t>
  </si>
  <si>
    <t>Doplňky zařízení koupelen a záchodů nerezové zásobník papírových ručníků</t>
  </si>
  <si>
    <t>1952992161</t>
  </si>
  <si>
    <t>726111031</t>
  </si>
  <si>
    <t>Instalační předstěna - klozet s ovládáním zepředu v 1080 mm závěsný do masivní zděné kce</t>
  </si>
  <si>
    <t>1913051073</t>
  </si>
  <si>
    <t>725210821</t>
  </si>
  <si>
    <t>Demontáž umyvadel bez výtokových armatur</t>
  </si>
  <si>
    <t>1769255181</t>
  </si>
  <si>
    <t>725211622</t>
  </si>
  <si>
    <t>Umyvadlo keramické připevněné na stěnu šrouby bílé se sloupem na sifon 550 mm</t>
  </si>
  <si>
    <t>2093924491</t>
  </si>
  <si>
    <t>725211682</t>
  </si>
  <si>
    <t>Umyvadlo keramické invalidní bílé 550 x 500 mm</t>
  </si>
  <si>
    <t>-791345057</t>
  </si>
  <si>
    <t>725291704</t>
  </si>
  <si>
    <t>Doplňky zařízení koupelen a záchodů nerez madlo rovné dl. 600 mm</t>
  </si>
  <si>
    <t>938538220</t>
  </si>
  <si>
    <t>725291723</t>
  </si>
  <si>
    <t>Doplňky zařízení koupelen a záchodů nerez madlo krakorcové sklopné dl. 800 mm</t>
  </si>
  <si>
    <t>1736225422</t>
  </si>
  <si>
    <t>725330820</t>
  </si>
  <si>
    <t>Demontáž výlevka diturvitová</t>
  </si>
  <si>
    <t>1582120803</t>
  </si>
  <si>
    <t>725331112</t>
  </si>
  <si>
    <t xml:space="preserve">Výlevka bez výtokových armatur keramická nástěnná se sklopnou nerez mřížkou </t>
  </si>
  <si>
    <t>-2090186202</t>
  </si>
  <si>
    <t>725530826</t>
  </si>
  <si>
    <t>Demontáž ohřívač elektrický akumulační do 800 litrů</t>
  </si>
  <si>
    <t>1984514202</t>
  </si>
  <si>
    <t>725532103</t>
  </si>
  <si>
    <t>Elektrický ohřívač zásobníkový akumulační závěsný svislý 20 l</t>
  </si>
  <si>
    <t>-581497090</t>
  </si>
  <si>
    <t>725810811</t>
  </si>
  <si>
    <t>Demontáž ventilů výtokových nástěnných</t>
  </si>
  <si>
    <t>-1762703946</t>
  </si>
  <si>
    <t>725813111</t>
  </si>
  <si>
    <t>Ventil rohový bez připojovací trubičky nebo flexi hadičky G 1/2</t>
  </si>
  <si>
    <t>-922051923</t>
  </si>
  <si>
    <t>725820801</t>
  </si>
  <si>
    <t>Demontáž baterie nástěnné do G 3 / 4</t>
  </si>
  <si>
    <t>2035346390</t>
  </si>
  <si>
    <t>725820802</t>
  </si>
  <si>
    <t>Demontáž baterie stojánkové do jednoho otvoru</t>
  </si>
  <si>
    <t>1971188887</t>
  </si>
  <si>
    <t>725821316</t>
  </si>
  <si>
    <t>Baterie dřezová nástěnná páková s otáčivým plochým ústím a délkou ramínka 300 mm</t>
  </si>
  <si>
    <t>988197888</t>
  </si>
  <si>
    <t>725822611</t>
  </si>
  <si>
    <t>Baterie umyvadlová stojánková páková bez výpusti</t>
  </si>
  <si>
    <t>1248210872</t>
  </si>
  <si>
    <t>725860811</t>
  </si>
  <si>
    <t>Demontáž uzávěrů zápachu jednoduchých</t>
  </si>
  <si>
    <t>-986528046</t>
  </si>
  <si>
    <t>7259-001</t>
  </si>
  <si>
    <t>Dodávka a montáž zrcadla pro invalidy</t>
  </si>
  <si>
    <t>1210827039</t>
  </si>
  <si>
    <t>7259-010</t>
  </si>
  <si>
    <t>-469398329</t>
  </si>
  <si>
    <t>7259-020</t>
  </si>
  <si>
    <t>Stavební výpomoci -  začištění a oprava obkladu u výlevky</t>
  </si>
  <si>
    <t>-1782640199</t>
  </si>
  <si>
    <t>998725103</t>
  </si>
  <si>
    <t>Přesun hmot tonážní pro zařizovací předměty v objektech v do 24 m</t>
  </si>
  <si>
    <t>2068582727</t>
  </si>
  <si>
    <t>998725181</t>
  </si>
  <si>
    <t>Příplatek k přesunu hmot tonážní 725 prováděný bez použití mechanizace</t>
  </si>
  <si>
    <t>2017920763</t>
  </si>
  <si>
    <t>Ústřední vytápění - otopná tělesa</t>
  </si>
  <si>
    <t>733222102</t>
  </si>
  <si>
    <t>Potrubí měděné polotvrdé spojované měkkým pájením D 15x1</t>
  </si>
  <si>
    <t>627610655</t>
  </si>
  <si>
    <t>734221682</t>
  </si>
  <si>
    <t>Termostatická hlavice kapalinová PN 10 do 110°C otopných těles VK</t>
  </si>
  <si>
    <t>1614578961</t>
  </si>
  <si>
    <t>734261402</t>
  </si>
  <si>
    <t>Armatura připojovací rohová G 1/2x18 PN 10 do 110°C radiátorů typu VK</t>
  </si>
  <si>
    <t>-580199996</t>
  </si>
  <si>
    <t>735152592-R</t>
  </si>
  <si>
    <t xml:space="preserve">Otopné těleso panelové VK dvoudeskové  výška/délka 1200/400mm </t>
  </si>
  <si>
    <t>-1270243047</t>
  </si>
  <si>
    <t>-1849978544</t>
  </si>
  <si>
    <t>327417407</t>
  </si>
  <si>
    <t>998735103</t>
  </si>
  <si>
    <t>Přesun hmot tonážní pro otopná tělesa v objektech v do 24 m</t>
  </si>
  <si>
    <t>1419293229</t>
  </si>
  <si>
    <t>2092609162</t>
  </si>
  <si>
    <t xml:space="preserve">Elektromontáže </t>
  </si>
  <si>
    <t>7409-012</t>
  </si>
  <si>
    <t>Elektroinstalace - viz. samostatný rozpočet</t>
  </si>
  <si>
    <t>2047346150</t>
  </si>
  <si>
    <t>761</t>
  </si>
  <si>
    <t>Konstrukce prosvětlovací</t>
  </si>
  <si>
    <t>761614111</t>
  </si>
  <si>
    <t>Okno zděné ze skleněných tvárnic 190x190x100 mm bezbarvých lesklých dezén mřížka</t>
  </si>
  <si>
    <t>-1288628562</t>
  </si>
  <si>
    <t>1,6*0,4</t>
  </si>
  <si>
    <t>998761103</t>
  </si>
  <si>
    <t>Přesun hmot tonážní pro konstrukce sklobetonové v objektech v do 24 m</t>
  </si>
  <si>
    <t>-1537796612</t>
  </si>
  <si>
    <t>998761181</t>
  </si>
  <si>
    <t>Příplatek k přesunu hmot tonážní 761 prováděný bez použití mechanizace</t>
  </si>
  <si>
    <t>-664028646</t>
  </si>
  <si>
    <t>763</t>
  </si>
  <si>
    <t>Konstrukce suché výstavby</t>
  </si>
  <si>
    <t>763121465</t>
  </si>
  <si>
    <t xml:space="preserve">SDK stěna předsazená tl 75 mm profil CW+UW 50 desky 2xH2DF 12,5 </t>
  </si>
  <si>
    <t>-1059541041</t>
  </si>
  <si>
    <t>"WC - stoupačka" 3,3*(0,18+0,25)</t>
  </si>
  <si>
    <t>763131451</t>
  </si>
  <si>
    <t>SDK podhled deska 1xH2 12,5 bez TI dvouvrstvá spodní kce profil CD+UD</t>
  </si>
  <si>
    <t>1111661895</t>
  </si>
  <si>
    <t>1,6*1,9+1,56*1,9</t>
  </si>
  <si>
    <t>763131821</t>
  </si>
  <si>
    <t>Demontáž SDK podhledu s dvouvrstvou nosnou kcí z ocelových profilů opláštění jednoduché</t>
  </si>
  <si>
    <t>-2018245605</t>
  </si>
  <si>
    <t>1,9*3,26</t>
  </si>
  <si>
    <t>763172311</t>
  </si>
  <si>
    <t>Montáž revizních dvířek SDK kcí vel. 200x200 mm</t>
  </si>
  <si>
    <t>486823367</t>
  </si>
  <si>
    <t>59030710</t>
  </si>
  <si>
    <t>dvířka revizní s automatickým zámkem 200x200mm</t>
  </si>
  <si>
    <t>1835716555</t>
  </si>
  <si>
    <t>763172312</t>
  </si>
  <si>
    <t>Montáž revizních dvířek SDK kcí vel. 300x300 mm</t>
  </si>
  <si>
    <t>-299798862</t>
  </si>
  <si>
    <t>59030711</t>
  </si>
  <si>
    <t>dvířka revizní s automatickým zámkem 300x300mm</t>
  </si>
  <si>
    <t>-1435736060</t>
  </si>
  <si>
    <t>998763303</t>
  </si>
  <si>
    <t>Přesun hmot tonážní pro sádrokartonové konstrukce v objektech v do 24 m</t>
  </si>
  <si>
    <t>1212573423</t>
  </si>
  <si>
    <t>998763381</t>
  </si>
  <si>
    <t>Příplatek k přesunu hmot tonážní 763 SDK prováděný bez použití mechanizace</t>
  </si>
  <si>
    <t>1425302049</t>
  </si>
  <si>
    <t>766660171</t>
  </si>
  <si>
    <t>Montáž dveřních křídel otvíravých 1křídlových š do 0,8 m do obložkové zárubně</t>
  </si>
  <si>
    <t>1151527481</t>
  </si>
  <si>
    <t>61162703</t>
  </si>
  <si>
    <t>dveře vnitřní hladké plné 1křídlové 80x197cm CPL RAL 7035</t>
  </si>
  <si>
    <t>-265395981</t>
  </si>
  <si>
    <t>54914615</t>
  </si>
  <si>
    <t xml:space="preserve">kování vrchní dveřní klika včetně rozet a montážního materiálu  nerez </t>
  </si>
  <si>
    <t>1922620</t>
  </si>
  <si>
    <t>54914616</t>
  </si>
  <si>
    <t>kování vrchní dveřní klika včetně rozet a montážního materiálu  nerez WC</t>
  </si>
  <si>
    <t>-1484550306</t>
  </si>
  <si>
    <t>54964110</t>
  </si>
  <si>
    <t>vložka zámková cylindrická oboustranná</t>
  </si>
  <si>
    <t>-1143849668</t>
  </si>
  <si>
    <t>54964111</t>
  </si>
  <si>
    <t>vložka zámková cylindrická jednostranná</t>
  </si>
  <si>
    <t>-951679057</t>
  </si>
  <si>
    <t>766660716</t>
  </si>
  <si>
    <t>Montáž dveřních křídel samozavírače na dřevěnou zárubeň</t>
  </si>
  <si>
    <t>758183455</t>
  </si>
  <si>
    <t>54917255</t>
  </si>
  <si>
    <t>samozavírač dveří hydraulický K214 č.12 zlatá bronz</t>
  </si>
  <si>
    <t>-1973742652</t>
  </si>
  <si>
    <t>766660741</t>
  </si>
  <si>
    <t>Montáž dveřního kování - madla</t>
  </si>
  <si>
    <t>-670846988</t>
  </si>
  <si>
    <t>55147053</t>
  </si>
  <si>
    <t>madlo invalidní rovné nerez dl. 60cm</t>
  </si>
  <si>
    <t>2116282967</t>
  </si>
  <si>
    <t>766681811</t>
  </si>
  <si>
    <t>Demontáž dveřních obložkových dřevěných zárubní plochy do 2 m2 k opětovnému použití</t>
  </si>
  <si>
    <t>-1532483595</t>
  </si>
  <si>
    <t>0,9*2,1</t>
  </si>
  <si>
    <t>766682111</t>
  </si>
  <si>
    <t>Montáž zárubní obložkových pro dveře jednokřídlové tl stěny do 170 mm</t>
  </si>
  <si>
    <t>209384410</t>
  </si>
  <si>
    <t>61182259</t>
  </si>
  <si>
    <t>zárubeň obložková pro dveře 1křídlové 60,70,80,90x197cm tl 6-17cm, CPL RAL 7035</t>
  </si>
  <si>
    <t>-1470228930</t>
  </si>
  <si>
    <t>766691914</t>
  </si>
  <si>
    <t>Vyvěšení nebo zavěšení dřevěných křídel dveří pl do 2 m2</t>
  </si>
  <si>
    <t>1720691096</t>
  </si>
  <si>
    <t>998766103</t>
  </si>
  <si>
    <t>Přesun hmot tonážní pro konstrukce truhlářské v objektech v do 24 m</t>
  </si>
  <si>
    <t>2039650395</t>
  </si>
  <si>
    <t>998766181</t>
  </si>
  <si>
    <t>Příplatek k přesunu hmot tonážní 766 prováděný bez použití mechanizace</t>
  </si>
  <si>
    <t>25579997</t>
  </si>
  <si>
    <t>534985236</t>
  </si>
  <si>
    <t>59761409</t>
  </si>
  <si>
    <t>dlaždice keramické slinuté neglazované mrazuvzdorné bílá přes 9 do 12 ks/m2</t>
  </si>
  <si>
    <t>530282473</t>
  </si>
  <si>
    <t>6,798*1,05</t>
  </si>
  <si>
    <t>771579191</t>
  </si>
  <si>
    <t>Příplatek k montáž podlah keramických za plochu do 5 m2</t>
  </si>
  <si>
    <t>-186277773</t>
  </si>
  <si>
    <t>1887954629</t>
  </si>
  <si>
    <t>771591161</t>
  </si>
  <si>
    <t>Montáž profilu dilatační spáry bez izolace v rovině dlažby</t>
  </si>
  <si>
    <t>1730906041</t>
  </si>
  <si>
    <t>"Ve dveřích" 0,92+0,8*2</t>
  </si>
  <si>
    <t>59054164</t>
  </si>
  <si>
    <t>profil dilatační s bočními díly z PVC/CPE tl 10mm</t>
  </si>
  <si>
    <t>322610811</t>
  </si>
  <si>
    <t>2,52*1,1</t>
  </si>
  <si>
    <t>998771103</t>
  </si>
  <si>
    <t>Přesun hmot tonážní pro podlahy z dlaždic v objektech v do 24 m</t>
  </si>
  <si>
    <t>-904927507</t>
  </si>
  <si>
    <t>1304718394</t>
  </si>
  <si>
    <t>781</t>
  </si>
  <si>
    <t>Dokončovací práce - obklady</t>
  </si>
  <si>
    <t>781414112</t>
  </si>
  <si>
    <t>Montáž obkladaček vnitřních pórovinových pravoúhlých do 25 ks/m2 lepených flexibilním lepidlem</t>
  </si>
  <si>
    <t>401277860</t>
  </si>
  <si>
    <t>"WC" (1,6+1,9+0,23+0,15)*2*1,8-0,9*1,8-1,13*0,4+0,15*(1,13+0,4*2)</t>
  </si>
  <si>
    <t>"Předsíň" (1,56+1,9+0,23+0,18)*2*1,8-0,9*1,8-0,91*1,8</t>
  </si>
  <si>
    <t>59761039</t>
  </si>
  <si>
    <t>obkládačky keramické koupelnové (bílé i barevné) přes 22 do 25 ks/m2</t>
  </si>
  <si>
    <t>-676985847</t>
  </si>
  <si>
    <t>22,86*1,05</t>
  </si>
  <si>
    <t>781419191</t>
  </si>
  <si>
    <t>Příplatek k montáži obkladů vnitřních pórovinových za plochu do 10 m2</t>
  </si>
  <si>
    <t>1317796964</t>
  </si>
  <si>
    <t>781491011</t>
  </si>
  <si>
    <t>Montáž zrcadel plochy do 1 m2 lepených silikonovým tmelem na podkladní omítku</t>
  </si>
  <si>
    <t>-1310214627</t>
  </si>
  <si>
    <t>0,6*0,4*2</t>
  </si>
  <si>
    <t>63465124</t>
  </si>
  <si>
    <t>zrcadlo nemontované čiré tl 4mm max. rozměr 3210x2250mm</t>
  </si>
  <si>
    <t>370332639</t>
  </si>
  <si>
    <t>781494111</t>
  </si>
  <si>
    <t>Plastové profily rohové lepené flexibilním lepidlem</t>
  </si>
  <si>
    <t>-468729056</t>
  </si>
  <si>
    <t>"WC" 1,8*3+1,13</t>
  </si>
  <si>
    <t>"Předsíň" 1,8*4</t>
  </si>
  <si>
    <t>781494511</t>
  </si>
  <si>
    <t>Plastové profily ukončovací lepené flexibilním lepidlem</t>
  </si>
  <si>
    <t>-967332694</t>
  </si>
  <si>
    <t>"WC" (1,6+1,9+0,23+0,15)*2-0,9-1,13+0,15*2</t>
  </si>
  <si>
    <t>"Předsíň" (1,56+1,9+0,23+0,18)*2-0,9-0,91</t>
  </si>
  <si>
    <t>781495111</t>
  </si>
  <si>
    <t>Penetrace podkladu vnitřních obkladů</t>
  </si>
  <si>
    <t>-730084629</t>
  </si>
  <si>
    <t>781495115</t>
  </si>
  <si>
    <t>Spárování vnitřních obkladů silikonem</t>
  </si>
  <si>
    <t>-185893050</t>
  </si>
  <si>
    <t>Styk obkladu s dlažbou :</t>
  </si>
  <si>
    <t>"WC" (1,6+1,9+0,23+0,15)*2-0,9</t>
  </si>
  <si>
    <t>998781103</t>
  </si>
  <si>
    <t>Přesun hmot tonážní pro obklady keramické v objektech v do 24 m</t>
  </si>
  <si>
    <t>-897309135</t>
  </si>
  <si>
    <t>998781181</t>
  </si>
  <si>
    <t>Příplatek k přesunu hmot tonážní 781 prováděný bez použití mechanizace</t>
  </si>
  <si>
    <t>-739901614</t>
  </si>
  <si>
    <t>-2023378879</t>
  </si>
  <si>
    <t>"UT" 1,8</t>
  </si>
  <si>
    <t>784121001</t>
  </si>
  <si>
    <t>Oškrabání malby v mísnostech výšky do 3,80 m</t>
  </si>
  <si>
    <t>-532953428</t>
  </si>
  <si>
    <t>784181101</t>
  </si>
  <si>
    <t>Základní akrylátová jednonásobná penetrace podkladu v místnostech výšky do 3,80m</t>
  </si>
  <si>
    <t>1153428426</t>
  </si>
  <si>
    <t>"Na nových příčkách" 1,9*(0,8+1,5)+0,23*0,3*2-1,6*0,4*2</t>
  </si>
  <si>
    <t>0,23*(1*2+0,3*2)+1*0,3*2-0,9*0,2*2</t>
  </si>
  <si>
    <t>"Chodba" 3,26*4,11-0,9*2*2</t>
  </si>
  <si>
    <t>"Na SDRK" 6,004</t>
  </si>
  <si>
    <t>784221101</t>
  </si>
  <si>
    <t>Dvojnásobné bílé malby  ze směsí za sucha dobře otěruvzdorných v místnostech do 3,80 m</t>
  </si>
  <si>
    <t>1396855551</t>
  </si>
  <si>
    <t>-803897763</t>
  </si>
  <si>
    <t>030 - 1.NP - WC invalidé</t>
  </si>
  <si>
    <t>1915054309</t>
  </si>
  <si>
    <t>0,9*2</t>
  </si>
  <si>
    <t>4,581*19 'Přepočtené koeficientem množství</t>
  </si>
  <si>
    <t>2,9+3,2+0,8</t>
  </si>
  <si>
    <t>"3.NP" 3,2+2,5</t>
  </si>
  <si>
    <t>18+5,7</t>
  </si>
  <si>
    <t>-142932938</t>
  </si>
  <si>
    <t>1928285508</t>
  </si>
  <si>
    <t>-587300557</t>
  </si>
  <si>
    <t>2136613162</t>
  </si>
  <si>
    <t>7409-013</t>
  </si>
  <si>
    <t>1479361168</t>
  </si>
  <si>
    <t>-2009748382</t>
  </si>
  <si>
    <t>1055767390</t>
  </si>
  <si>
    <t>040 - 3.NP - WC invalidé</t>
  </si>
  <si>
    <t>"3.NP" 4,5</t>
  </si>
  <si>
    <t xml:space="preserve"> Čistící kus odhlučněný  Ø75</t>
  </si>
  <si>
    <t>4,5*2+2,9+3,2+0,8</t>
  </si>
  <si>
    <t>"3.NP" 4,5+3,2+2,5</t>
  </si>
  <si>
    <t>18+10,2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</si>
  <si>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</si>
  <si>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</si>
  <si>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</si>
  <si>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</si>
  <si>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</si>
  <si>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</si>
  <si>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</si>
  <si>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</si>
  <si>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</si>
  <si>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</si>
  <si>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</si>
  <si>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</si>
  <si>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</si>
  <si>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</si>
  <si>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</si>
  <si>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</si>
  <si>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</si>
  <si>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</si>
  <si>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</si>
  <si>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</si>
  <si>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</si>
  <si>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</si>
  <si>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</si>
  <si>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</si>
  <si>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</si>
  <si>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</si>
  <si>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</si>
  <si>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</si>
  <si>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</si>
  <si>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</si>
  <si>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</si>
  <si>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</si>
  <si>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</si>
  <si>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</si>
  <si>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</si>
  <si>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</si>
  <si>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</si>
  <si>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</si>
  <si>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</si>
  <si>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</si>
  <si>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</si>
  <si>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</si>
  <si>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</si>
  <si>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</si>
  <si>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</si>
  <si>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</si>
  <si>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</si>
  <si>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</si>
  <si>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</si>
  <si>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</si>
  <si>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</si>
  <si>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</si>
  <si>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</si>
  <si>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</si>
  <si>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</si>
  <si>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</si>
  <si>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</si>
  <si>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</si>
  <si>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</si>
  <si>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</si>
  <si>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</si>
  <si>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</si>
  <si>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</si>
  <si>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</si>
  <si>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</si>
  <si>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</si>
  <si>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</si>
  <si>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</si>
  <si>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</si>
  <si>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</si>
  <si>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</si>
  <si>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</si>
  <si>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</si>
  <si>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</si>
  <si>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</si>
  <si>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</si>
  <si>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</si>
  <si>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</si>
  <si>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</si>
  <si>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</si>
  <si>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</si>
  <si>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</si>
  <si>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</si>
  <si>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</si>
  <si>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</si>
  <si>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</si>
  <si>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</si>
  <si>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</si>
  <si>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</si>
  <si>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</si>
  <si>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</si>
  <si>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</si>
  <si>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</si>
  <si>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</si>
  <si>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</si>
  <si>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</si>
  <si>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</si>
  <si>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</si>
  <si>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</si>
  <si>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</si>
  <si>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</si>
  <si>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</si>
  <si>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</si>
  <si>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</si>
  <si>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</si>
  <si>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</si>
  <si>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</si>
  <si>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</si>
  <si>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</si>
  <si>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</si>
  <si>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</si>
  <si>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</si>
  <si>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</si>
  <si>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</si>
  <si>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</si>
  <si>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</si>
  <si>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</si>
  <si>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</si>
  <si>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</si>
  <si>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</si>
  <si>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</si>
  <si>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</si>
  <si>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</si>
  <si>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</si>
  <si>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</si>
  <si>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</si>
  <si>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</si>
  <si>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</si>
  <si>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</si>
  <si>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</si>
  <si>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</si>
  <si>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</si>
  <si>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</si>
  <si>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</si>
  <si>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</si>
  <si>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</si>
  <si>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</si>
  <si>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</si>
  <si>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</si>
  <si>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</si>
  <si>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</si>
  <si>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</si>
  <si>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</si>
  <si>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</si>
  <si>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</si>
  <si>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</si>
  <si>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</si>
  <si>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</si>
  <si>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</si>
  <si>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</si>
  <si>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</si>
  <si>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</si>
  <si>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</si>
  <si>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</si>
  <si>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</si>
  <si>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</si>
  <si>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</si>
  <si>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</si>
  <si>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</si>
  <si>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</si>
  <si>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</si>
  <si>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</si>
  <si>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</si>
  <si>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</si>
  <si>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</si>
  <si>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</si>
  <si>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</si>
  <si>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</si>
  <si>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</si>
  <si>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</si>
  <si>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</si>
  <si>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</si>
  <si>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</si>
  <si>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</si>
  <si>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</si>
  <si>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</si>
  <si>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</si>
  <si>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</si>
  <si>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</si>
  <si>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</si>
  <si>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</si>
  <si>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</si>
  <si>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</si>
  <si>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Název:</t>
  </si>
  <si>
    <t>Gymnázium Sušice - udržovací práce 1.PP</t>
  </si>
  <si>
    <t>Elektroinstalace</t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</si>
  <si>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</si>
  <si>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</si>
  <si>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</si>
  <si>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</si>
  <si>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</si>
  <si>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</si>
  <si>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</si>
  <si>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>1.</t>
  </si>
  <si>
    <t>C21M - Elektromontáže  -  MONTÁŽ</t>
  </si>
  <si>
    <t>2.</t>
  </si>
  <si>
    <t xml:space="preserve">   Podíl přidružených výkonů 3,00% z C21M a navázaného materiálu</t>
  </si>
  <si>
    <t>3.</t>
  </si>
  <si>
    <t>C801-3 - Stavební práce - výseky, kapsy, rýhy  -  MONTÁŽ</t>
  </si>
  <si>
    <t>4.</t>
  </si>
  <si>
    <t>MATERIÁL</t>
  </si>
  <si>
    <t>5.</t>
  </si>
  <si>
    <t xml:space="preserve">   Podružný materiál 5,00%</t>
  </si>
  <si>
    <t>6.</t>
  </si>
  <si>
    <t xml:space="preserve">Revizní zpráva elektro </t>
  </si>
  <si>
    <t>7.</t>
  </si>
  <si>
    <t>Dodávka, osazení, zapojení rozvaděče RP..</t>
  </si>
  <si>
    <t>CELKEM URN</t>
  </si>
  <si>
    <t>B.</t>
  </si>
  <si>
    <t>HZS</t>
  </si>
  <si>
    <t>8.</t>
  </si>
  <si>
    <t>Hodinová zúčtovací sazba</t>
  </si>
  <si>
    <t>CELKEM HZS</t>
  </si>
  <si>
    <t>C.</t>
  </si>
  <si>
    <t>VEDLEJŠÍ ROZPOČTOVÉ NÁKLADY</t>
  </si>
  <si>
    <t>9.</t>
  </si>
  <si>
    <t>Úprava a zapojení kabeláže ve stávajícím rozvaděči 1.PP</t>
  </si>
  <si>
    <t>10.</t>
  </si>
  <si>
    <t>Doprava materiálu a montážníků</t>
  </si>
  <si>
    <t>11.</t>
  </si>
  <si>
    <t>Inženýrská činnost /výrob.dokumentace, skut.provedení, zakre</t>
  </si>
  <si>
    <t>CELKEM VRN</t>
  </si>
  <si>
    <t>Σ</t>
  </si>
  <si>
    <t>REKAPITULACE CELKEM</t>
  </si>
  <si>
    <t>Celkem s DPH</t>
  </si>
  <si>
    <t>Sazba 21,00%</t>
  </si>
  <si>
    <t>Celkem:</t>
  </si>
  <si>
    <t>Zařízení a materiál uvedené v tomto rozpočtu jsou pouze označením typu zařízení a materiálu, který stanovuje minimální technické parametry prvku. V rámci dodávky mohou být použity jiné materiály a jiná zařízení, které však musí splňovat všechny parametry, které jsou uvedeny v tomto řešení. Svítidla se předpokládají včetně zdrojů. 
Předmětem dodávky zhotovitele bude provedení všech kotevních a spojovacích prvků, tmelení a těsnění, provedení pomocných konstrukcí, přesuny hmot, lešení, stavební přípomoce a související práce přímo nespecifikované v těchto podkladech, ale nezbytné pro zdárné dokončení a plnou funkčnost a kvalitu díla. Výkazy výměr a dodávek jsou pro nabízející firmy podpůrnou pomůckou nikoli závazným podkladem.</t>
  </si>
  <si>
    <t>C21M - Elektromontáže</t>
  </si>
  <si>
    <t>C21M - Elektromontáže \ 01 - Trubková vedení, krabice, svorkovnice \ Instalační krabice</t>
  </si>
  <si>
    <t>Poř.č.</t>
  </si>
  <si>
    <t>Číslo pol.</t>
  </si>
  <si>
    <t>Cena/jedn. [Kč]</t>
  </si>
  <si>
    <t>Jedn.</t>
  </si>
  <si>
    <t>Celkem [Kč]</t>
  </si>
  <si>
    <t>210010301</t>
  </si>
  <si>
    <t>krabice přístrojová (1901, KU 68/1, KP 67, KP 68; KZ 3) bez zapojení</t>
  </si>
  <si>
    <t>31,00</t>
  </si>
  <si>
    <t>210010312</t>
  </si>
  <si>
    <t>krabice odbočná s víčkem (KO 97, KO 100, KO 110) kruhová bez zapojení</t>
  </si>
  <si>
    <t>4,00</t>
  </si>
  <si>
    <t>210010321</t>
  </si>
  <si>
    <t>krabice odbočná s víčkem a svork. (1903, KR 68) kruhová vč. zapojení</t>
  </si>
  <si>
    <t>10,00</t>
  </si>
  <si>
    <t>210010351</t>
  </si>
  <si>
    <t>krabicová rozvodka typ 6455-11 do 4mm2 vč. zapojení</t>
  </si>
  <si>
    <t>2,00</t>
  </si>
  <si>
    <t>C21M - Elektromontáže \ 01 - Trubková vedení, krabice, svorkovnice \ Instalační lišty</t>
  </si>
  <si>
    <t>215012110</t>
  </si>
  <si>
    <t>lišta vkládací s víčkem 20mm</t>
  </si>
  <si>
    <t>12,00</t>
  </si>
  <si>
    <t>C21M - Elektromontáže \ 01 - Trubková vedení, krabice, svorkovnice \ Instalační trubky</t>
  </si>
  <si>
    <t>210010003</t>
  </si>
  <si>
    <t>trubka plastová ohebná instalační průměr 23mm (PO)</t>
  </si>
  <si>
    <t>40,00</t>
  </si>
  <si>
    <t>210010004</t>
  </si>
  <si>
    <t>trubka plastová ohebná instalační průměr 29mm (PO)</t>
  </si>
  <si>
    <t>60,00</t>
  </si>
  <si>
    <t>210010005</t>
  </si>
  <si>
    <t>trubka plastová ohebná instalační průměr 36mm (PO)</t>
  </si>
  <si>
    <t>20,00</t>
  </si>
  <si>
    <t>210010006</t>
  </si>
  <si>
    <t>trubka plastová ohebná instalační průměr 48mm (PO)</t>
  </si>
  <si>
    <t>8,00</t>
  </si>
  <si>
    <t>210010131</t>
  </si>
  <si>
    <t>trubka ochranná plastová tuhá do průměru 20mm (PU)</t>
  </si>
  <si>
    <t>16,00</t>
  </si>
  <si>
    <t>C21M - Elektromontáže \ 01 - Trubková vedení, krabice, svorkovnice \ Různé</t>
  </si>
  <si>
    <t>210010502</t>
  </si>
  <si>
    <t>osazení lustrové svorky do 3x4 vč. zapojení</t>
  </si>
  <si>
    <t>osazení lustrové svorky do 5x4 vč. zapojení</t>
  </si>
  <si>
    <t>C21M - Elektromontáže \ 08 - Vodiče, šňůry a kabely měděné \ Pevně uložené (PU)</t>
  </si>
  <si>
    <t>210800546</t>
  </si>
  <si>
    <t>CY 4mm2 (H07V-U) zelenožlutý (PU)</t>
  </si>
  <si>
    <t>30,00</t>
  </si>
  <si>
    <t>210810041</t>
  </si>
  <si>
    <t>CYKY-CYKYm 2Ax1.5mm2 (CYKY 2O1.5) 750V (PU)</t>
  </si>
  <si>
    <t>210810045</t>
  </si>
  <si>
    <t>CYKY-CYKYm 3Cx1.5mm2 (CYKY 3J1.5) 750V (PU)</t>
  </si>
  <si>
    <t>280,00</t>
  </si>
  <si>
    <t>210810046</t>
  </si>
  <si>
    <t>CYKY-CYKYm 3Cx2.5mm2 (CYKY 3J2.5) 750V (PU)</t>
  </si>
  <si>
    <t>200,00</t>
  </si>
  <si>
    <t>210810049</t>
  </si>
  <si>
    <t>CYKY-CYKYm 4Bx1.5mm2 (CYKY 4J1.5) 750V (PU)</t>
  </si>
  <si>
    <t>210810055</t>
  </si>
  <si>
    <t>CYKY-CYKYm 5Cx1.5mm2 (CYKY 5J1.5) 750V (PU)</t>
  </si>
  <si>
    <t>50,00</t>
  </si>
  <si>
    <t>210810056</t>
  </si>
  <si>
    <t>CYKY-CYKYm 5Cx2.5mm2 (CYKY 5J2.5) 750V (PU)</t>
  </si>
  <si>
    <t>C21M - Elektromontáže \ 08 - Vodiče, šňůry a kabely měděné \ Sdělovací vodiče pevně uložené (PU)</t>
  </si>
  <si>
    <t>210860222</t>
  </si>
  <si>
    <t>JYTY 4x1mm  s Al laminovanou folií (PU)</t>
  </si>
  <si>
    <t>210860223</t>
  </si>
  <si>
    <t>JYTY 7x1mm  s Al laminovanou folií (PU)</t>
  </si>
  <si>
    <t>C21M - Elektromontáže \ 11 - Spínací, spouštěcí a regulační ústrojí \ Spínače</t>
  </si>
  <si>
    <t>210110042</t>
  </si>
  <si>
    <t>čidlo pohybové na povrch</t>
  </si>
  <si>
    <t>5,00</t>
  </si>
  <si>
    <t>215112223</t>
  </si>
  <si>
    <t xml:space="preserve">ovladač tlačítkový zapín. 1/0S </t>
  </si>
  <si>
    <t>215112481</t>
  </si>
  <si>
    <t>rámeček jednonásobný</t>
  </si>
  <si>
    <t>215112482</t>
  </si>
  <si>
    <t>rámeček dvojnásobný</t>
  </si>
  <si>
    <t>216110001</t>
  </si>
  <si>
    <t xml:space="preserve">spínač prostředí obyčejné 1-pólový řazení 1 </t>
  </si>
  <si>
    <t>216110002</t>
  </si>
  <si>
    <t xml:space="preserve">spínač prostředí obyčejné 1-pólový řazení 5 </t>
  </si>
  <si>
    <t>1,00</t>
  </si>
  <si>
    <t>C21M - Elektromontáže \ 11 - Spínací, spouštěcí a regulační ústrojí \ Zásuvky</t>
  </si>
  <si>
    <t>210111012</t>
  </si>
  <si>
    <t>zásuvka polozap./zapuštěná 10/16A 250V 2P+Z průběžná montáž</t>
  </si>
  <si>
    <t>18,00</t>
  </si>
  <si>
    <t>210111103</t>
  </si>
  <si>
    <t>zásuvka prům. CEE do 500V typ CZ 1643/1645 H/S/Z 3P+Z</t>
  </si>
  <si>
    <t>C21M - Elektromontáže \ 19 - Rozvaděče, rozvodné skříně, desky, svorkovnice</t>
  </si>
  <si>
    <t>210190002</t>
  </si>
  <si>
    <t>montáž oceloplech. rozvodnic do 50kg</t>
  </si>
  <si>
    <t>C21M - Elektromontáže \ 20 - Svítidla a osvětlovací zařízení \ Ostatní svítidla, předřadníky, závěsy</t>
  </si>
  <si>
    <t>211200101</t>
  </si>
  <si>
    <t xml:space="preserve">Nouzové orientační svítidlo </t>
  </si>
  <si>
    <t>C21M - Elektromontáže \ 20 - Svítidla a osvětlovací zařízení \ Svítidla zářivková</t>
  </si>
  <si>
    <t>210201038</t>
  </si>
  <si>
    <t>65W svítidlo zářivkové stropní</t>
  </si>
  <si>
    <t>3,00</t>
  </si>
  <si>
    <t>9,00</t>
  </si>
  <si>
    <t>210201068</t>
  </si>
  <si>
    <t>svítidlo zářivkové stropní 2x58W IP66</t>
  </si>
  <si>
    <t>6,00</t>
  </si>
  <si>
    <t>C21M - Elektromontáže \ 20 - Svítidla a osvětlovací zařízení \ Svítidla žárovková</t>
  </si>
  <si>
    <t>210200007</t>
  </si>
  <si>
    <t>2x60W svítidlo žárovkové stropní</t>
  </si>
  <si>
    <t>C21M - Elektromontáže \ 22 - Vedení uzemňovací \ Různé</t>
  </si>
  <si>
    <t>210220561</t>
  </si>
  <si>
    <t>zemnící svorka</t>
  </si>
  <si>
    <t>Celkem za ceník:</t>
  </si>
  <si>
    <t>Cena:</t>
  </si>
  <si>
    <t>Kč</t>
  </si>
  <si>
    <t>C801-3 - Stavební práce - výseky, kapsy, rýhy</t>
  </si>
  <si>
    <t>C801-3 - Stavební práce - výseky, kapsy, rýhy \ Vysekání rýh</t>
  </si>
  <si>
    <t>97403-1121</t>
  </si>
  <si>
    <t>vysek.rýh cihla do hl.30mm š.do 30mm</t>
  </si>
  <si>
    <t>100,00</t>
  </si>
  <si>
    <t>97403-1133</t>
  </si>
  <si>
    <t>vysek.rýh cihla do hl.50mm š.do 100mm</t>
  </si>
  <si>
    <t>97408-2172</t>
  </si>
  <si>
    <t>vysek.rýh strop/klenba váp.š.do 30mm</t>
  </si>
  <si>
    <t>Materiály</t>
  </si>
  <si>
    <t>Domovní spínače a zásuvky \ Instalační spínače</t>
  </si>
  <si>
    <t>11.084.571</t>
  </si>
  <si>
    <t>Spínač č.1 bílá</t>
  </si>
  <si>
    <t>KS</t>
  </si>
  <si>
    <t>11.084.575</t>
  </si>
  <si>
    <t>Spínač č.5 -bílý</t>
  </si>
  <si>
    <t>Domovní spínače a zásuvky \ Pohybová čidla</t>
  </si>
  <si>
    <t>11.085.905</t>
  </si>
  <si>
    <t>Detektor pohybu kruhový, 360°, 2000 W, cos?= 1; 1000 VA, cos?= 0,5; suchý kontakt typ NO</t>
  </si>
  <si>
    <t>Domovní spínače a zásuvky \ Rámečky domovních spínačů a zásuvek</t>
  </si>
  <si>
    <t>11.084.786</t>
  </si>
  <si>
    <t>Rámeček 1P bílá</t>
  </si>
  <si>
    <t>11.084.787</t>
  </si>
  <si>
    <t>Rámeček 2P bílá</t>
  </si>
  <si>
    <t>Domovní spínače a zásuvky \ Tlačítka</t>
  </si>
  <si>
    <t>11.084.581</t>
  </si>
  <si>
    <t>Tlačítko NO-NC</t>
  </si>
  <si>
    <t>Domovní spínače a zásuvky \ Zásuvky</t>
  </si>
  <si>
    <t>11.084.752</t>
  </si>
  <si>
    <t>Zásuvka 230V/16A bílá</t>
  </si>
  <si>
    <t>Kabely a vodiče \ Ovládací kabely</t>
  </si>
  <si>
    <t>10.048.513</t>
  </si>
  <si>
    <t>JYTY 4J1 (4Bx1)</t>
  </si>
  <si>
    <t>10.051.231</t>
  </si>
  <si>
    <t>JYTY 7J1 (7Cx1)</t>
  </si>
  <si>
    <t>Kabely a vodiče \ Silové kabely</t>
  </si>
  <si>
    <t>10.048.193</t>
  </si>
  <si>
    <t>CYKY 2Ax1,5</t>
  </si>
  <si>
    <t>10.048.243</t>
  </si>
  <si>
    <t>CYKY 5J1,5 (5Cx1,5)</t>
  </si>
  <si>
    <t>10.048.403</t>
  </si>
  <si>
    <t>CYKY 5J2,5 (5Cx2,5)</t>
  </si>
  <si>
    <t>10.048.482</t>
  </si>
  <si>
    <t>CYKY 3J2,5  (3Cx 2,5) instal PLUS</t>
  </si>
  <si>
    <t>10.051.405</t>
  </si>
  <si>
    <t>CYKY 4J1,5 (4Bx1,5)</t>
  </si>
  <si>
    <t>10.051.448</t>
  </si>
  <si>
    <t>CYKY 3J1,5  (3Cx 1,5) instal PLUS</t>
  </si>
  <si>
    <t>Kabely a vodiče \ Žilové vodiče</t>
  </si>
  <si>
    <t>10.048.422</t>
  </si>
  <si>
    <t>H07V-U 4 zž (CY)</t>
  </si>
  <si>
    <t>Pancéřové trubky plastové</t>
  </si>
  <si>
    <t>10.074.485</t>
  </si>
  <si>
    <t>Trubka oheb.2323/LPE-1 pr.23 320N b.</t>
  </si>
  <si>
    <t>10.075.249</t>
  </si>
  <si>
    <t>Trubka pevná 4020 pr.20 750N tm.šedá</t>
  </si>
  <si>
    <t>10.078.375</t>
  </si>
  <si>
    <t xml:space="preserve">Trubka oheb.2336 pr.36 125N </t>
  </si>
  <si>
    <t>10.078.959</t>
  </si>
  <si>
    <t>Trubka oheb.2329/LPE-1 pr.29 320N b.</t>
  </si>
  <si>
    <t>10.151.589</t>
  </si>
  <si>
    <t xml:space="preserve">Trubka oheb.2340 pr.40 125N </t>
  </si>
  <si>
    <t>Pásek zemnící pro hromosvod</t>
  </si>
  <si>
    <t>10.039.111</t>
  </si>
  <si>
    <t>Pásek Cu pro zemnící svorku (0,5m)</t>
  </si>
  <si>
    <t>Průmyslové vidlice, zásuvky a konektory</t>
  </si>
  <si>
    <t>10.079.929</t>
  </si>
  <si>
    <t>Zásuvka vestavná IP44, 400V 16A, 5-pól</t>
  </si>
  <si>
    <t xml:space="preserve">Světelné zdroje \ LED žárovky 240V </t>
  </si>
  <si>
    <t>122481</t>
  </si>
  <si>
    <t xml:space="preserve">Žár.LED  20W 230V E27 </t>
  </si>
  <si>
    <t>Světelné zdroje \ Zářivkové trubice standardní</t>
  </si>
  <si>
    <t>10.024.118</t>
  </si>
  <si>
    <t xml:space="preserve">Trubice 58W/840 L  T8 </t>
  </si>
  <si>
    <t>Svítidla</t>
  </si>
  <si>
    <t>10.467.200</t>
  </si>
  <si>
    <t>Kruhové přisazené svítidlo, patice E27, zdroj žárovka, LED, příkon 2x60W, krytí IP40, průměr 375mm, výška 125mm</t>
  </si>
  <si>
    <t>10.579.472</t>
  </si>
  <si>
    <t>Sví.zář. IP65 1x58W korpus PC + kryt PC EP</t>
  </si>
  <si>
    <t>10.853.096</t>
  </si>
  <si>
    <t>Sví.zář. IP65 2x58W korpus PC EP2</t>
  </si>
  <si>
    <t>224874</t>
  </si>
  <si>
    <t>nouzové svítidlo nástěnné 11W/1hod</t>
  </si>
  <si>
    <t>LLY158ALEP</t>
  </si>
  <si>
    <t>Sví.zář. mřížkové 1x58 AL EP</t>
  </si>
  <si>
    <t>Úložný a instalační materiál \ Kanály kabelové elektroinstalační</t>
  </si>
  <si>
    <t>10.075.391</t>
  </si>
  <si>
    <t>Lišta 18x13 vkládací bílá 2m</t>
  </si>
  <si>
    <t>Úložný a instalační materiál \ Spojovací materiál \ Bezšroubové krabicové svorky</t>
  </si>
  <si>
    <t>10.075.828</t>
  </si>
  <si>
    <t>Svorka  5x0,75-1,5mm</t>
  </si>
  <si>
    <t>10.079.404</t>
  </si>
  <si>
    <t>Svorka  3x0,75-1,5mm</t>
  </si>
  <si>
    <t>Úložný a instalační materiál \ Spojovací materiál \ Zásuvky, krabice pro montáž na stěnu / strop</t>
  </si>
  <si>
    <t>10.074.495</t>
  </si>
  <si>
    <t>Krabice 6455-11P/S acidur</t>
  </si>
  <si>
    <t>Úložný a instalační materiál \ Spojovací materiál \ Zásuvky, krabice pro montáž ve stěně / stropu</t>
  </si>
  <si>
    <t>10.074.803</t>
  </si>
  <si>
    <t>Krabice KU 68-1903</t>
  </si>
  <si>
    <t>10.075.295</t>
  </si>
  <si>
    <t>Krabice KR 97/5</t>
  </si>
  <si>
    <t>10.079.370</t>
  </si>
  <si>
    <t>Krabice KU 68-1901</t>
  </si>
  <si>
    <t>Upevňovací příchytky</t>
  </si>
  <si>
    <t>10.076.526</t>
  </si>
  <si>
    <t>Příchytka tuhé trubky 5320 HF</t>
  </si>
  <si>
    <t>Uzemňovací upínací pásky</t>
  </si>
  <si>
    <t>10.076.458</t>
  </si>
  <si>
    <t>Zemnící svorka, pro trubky G 1/2" - G 2", připoj. 2,5 - 16 (Cu drát), 4 - 16 (Cu slaněný; Al)</t>
  </si>
  <si>
    <t>Celkem za materiály:</t>
  </si>
  <si>
    <t>Prořez 5,00%</t>
  </si>
  <si>
    <t>Práce v HZS</t>
  </si>
  <si>
    <t>Demontážní práce silno+slabo /odpojení, demontáž, zajištění stáv.rozvodů/</t>
  </si>
  <si>
    <t>hod.</t>
  </si>
  <si>
    <t>Montážní práce silno+slabo /přeložené prvky/</t>
  </si>
  <si>
    <t>Gymnázium Sušice - udržovací práce 2.NP</t>
  </si>
  <si>
    <t>Dodávka, osazení, zprovoznění systému nouzové signalizace</t>
  </si>
  <si>
    <t>26,00</t>
  </si>
  <si>
    <t>210800548</t>
  </si>
  <si>
    <t>CY 10mm2 (H07V-U) zelenožlutý (PU)</t>
  </si>
  <si>
    <t>210110082</t>
  </si>
  <si>
    <t>sporáková přípojka typ 39563-23C zapuštěná vč. doutnavky</t>
  </si>
  <si>
    <t>C21M - Elektromontáže \ 14 - Ovládací, návěstní a signální přístroje</t>
  </si>
  <si>
    <t>216140006</t>
  </si>
  <si>
    <t>montáž osoušeče rukou</t>
  </si>
  <si>
    <t>210203001</t>
  </si>
  <si>
    <t xml:space="preserve">LED stropní </t>
  </si>
  <si>
    <t>13,00</t>
  </si>
  <si>
    <t>216220102</t>
  </si>
  <si>
    <t>svorkovnice EPS ekvipotencionální s krabicí</t>
  </si>
  <si>
    <t>14,00</t>
  </si>
  <si>
    <t>10.024.717</t>
  </si>
  <si>
    <t>Doutnavka signal. pro spor.komb.</t>
  </si>
  <si>
    <t>10.069.646</t>
  </si>
  <si>
    <t>Spínač trojpólový páčkový zapuštěný, kombinace sporáková</t>
  </si>
  <si>
    <t>Tlačítko  NO-NC</t>
  </si>
  <si>
    <t>Zásuvka vestavná 230V/16A bílá</t>
  </si>
  <si>
    <t>10.048.451</t>
  </si>
  <si>
    <t>H07V-U 10 zž (CY)</t>
  </si>
  <si>
    <t>1125499</t>
  </si>
  <si>
    <t>Sví. LED vestavné do 26x26cm, 230V 2900lm, 4000K</t>
  </si>
  <si>
    <t>Systémy vyrovnání potenciálu</t>
  </si>
  <si>
    <t>10.074.905</t>
  </si>
  <si>
    <t>Svorkovnice EPS 1 ekv. s krytem</t>
  </si>
  <si>
    <t>Svorka 3x0,75-1,5mm</t>
  </si>
  <si>
    <t>10.061.372</t>
  </si>
  <si>
    <t>Krabice KPR 68  přístrojová hluboká</t>
  </si>
  <si>
    <t>Vysoušeče rukou</t>
  </si>
  <si>
    <t>220_Os_r_G21</t>
  </si>
  <si>
    <t>Bezdotykový, výkonný, rychlý osoušeč rukou, Gray, 230V 1300W, antibakteriální ABS plast, čas sušení 7 - 10 vteřin, rychlost vzduchu: 100 m/s</t>
  </si>
  <si>
    <t>Demontážní práce /odpojení, demontáž, zajištění stáv.rozvodů/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</si>
</sst>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%"/>
    <numFmt numFmtId="165" formatCode="dd\.mm\.yyyy"/>
    <numFmt numFmtId="166" formatCode="#,##0.00000"/>
    <numFmt numFmtId="167" formatCode="#,##0.000"/>
    <numFmt numFmtId="168" formatCode="#,##0.00\ &quot;Kč&quot;"/>
    <numFmt numFmtId="169" formatCode="[$-10405]#,##0.00;\-#,##0.00"/>
    <numFmt numFmtId="170" formatCode="[$-10405]#,##0;\-#,##0"/>
  </numFmts>
  <fonts count="4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FF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10"/>
      <color rgb="FF000000"/>
      <name val="Arial"/>
      <family val="2"/>
    </font>
    <font>
      <b/>
      <sz val="9.75"/>
      <color rgb="FF000000"/>
      <name val="Arial"/>
      <family val="2"/>
    </font>
    <font>
      <b/>
      <sz val="9.75"/>
      <color rgb="FF00008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808080"/>
      </top>
      <bottom style="thin">
        <color rgb="FF808080"/>
      </bottom>
    </border>
  </borders>
  <cellStyleXfs count="21">
    <xf numFmtId="0" fontId="3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48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8" fillId="0" borderId="0" xfId="0" applyFont="1" applyFill="1" applyBorder="1"/>
    <xf numFmtId="0" fontId="38" fillId="6" borderId="1" xfId="0" applyNumberFormat="1" applyFont="1" applyFill="1" applyBorder="1" applyAlignment="1">
      <alignment vertical="top" wrapText="1"/>
    </xf>
    <xf numFmtId="0" fontId="38" fillId="6" borderId="2" xfId="0" applyNumberFormat="1" applyFont="1" applyFill="1" applyBorder="1" applyAlignment="1">
      <alignment vertical="top" wrapText="1"/>
    </xf>
    <xf numFmtId="0" fontId="38" fillId="6" borderId="3" xfId="0" applyNumberFormat="1" applyFont="1" applyFill="1" applyBorder="1" applyAlignment="1">
      <alignment vertical="top" wrapText="1"/>
    </xf>
    <xf numFmtId="0" fontId="38" fillId="7" borderId="0" xfId="0" applyNumberFormat="1" applyFont="1" applyFill="1" applyBorder="1" applyAlignment="1">
      <alignment vertical="top" wrapText="1"/>
    </xf>
    <xf numFmtId="0" fontId="38" fillId="6" borderId="4" xfId="0" applyNumberFormat="1" applyFont="1" applyFill="1" applyBorder="1" applyAlignment="1">
      <alignment vertical="top" wrapText="1"/>
    </xf>
    <xf numFmtId="0" fontId="38" fillId="6" borderId="0" xfId="0" applyNumberFormat="1" applyFont="1" applyFill="1" applyBorder="1" applyAlignment="1">
      <alignment vertical="top" wrapText="1"/>
    </xf>
    <xf numFmtId="0" fontId="38" fillId="6" borderId="5" xfId="0" applyNumberFormat="1" applyFont="1" applyFill="1" applyBorder="1" applyAlignment="1">
      <alignment vertical="top" wrapText="1"/>
    </xf>
    <xf numFmtId="0" fontId="38" fillId="6" borderId="10" xfId="0" applyNumberFormat="1" applyFont="1" applyFill="1" applyBorder="1" applyAlignment="1">
      <alignment vertical="top" wrapText="1"/>
    </xf>
    <xf numFmtId="0" fontId="38" fillId="6" borderId="11" xfId="0" applyNumberFormat="1" applyFont="1" applyFill="1" applyBorder="1" applyAlignment="1">
      <alignment vertical="top" wrapText="1"/>
    </xf>
    <xf numFmtId="0" fontId="38" fillId="6" borderId="12" xfId="0" applyNumberFormat="1" applyFont="1" applyFill="1" applyBorder="1" applyAlignment="1">
      <alignment vertical="top" wrapText="1"/>
    </xf>
    <xf numFmtId="0" fontId="46" fillId="0" borderId="11" xfId="0" applyNumberFormat="1" applyFont="1" applyFill="1" applyBorder="1" applyAlignment="1">
      <alignment horizontal="right" vertical="top" wrapText="1" readingOrder="1"/>
    </xf>
    <xf numFmtId="0" fontId="38" fillId="0" borderId="11" xfId="0" applyNumberFormat="1" applyFont="1" applyFill="1" applyBorder="1" applyAlignment="1">
      <alignment vertical="top" wrapText="1"/>
    </xf>
    <xf numFmtId="168" fontId="46" fillId="0" borderId="11" xfId="0" applyNumberFormat="1" applyFont="1" applyFill="1" applyBorder="1" applyAlignment="1">
      <alignment horizontal="right" vertical="top" wrapText="1" readingOrder="1"/>
    </xf>
    <xf numFmtId="168" fontId="46" fillId="0" borderId="0" xfId="0" applyNumberFormat="1" applyFont="1" applyFill="1" applyBorder="1" applyAlignment="1">
      <alignment horizontal="right" vertical="top" wrapText="1" readingOrder="1"/>
    </xf>
    <xf numFmtId="0" fontId="38" fillId="0" borderId="0" xfId="0" applyFont="1" applyFill="1" applyBorder="1"/>
    <xf numFmtId="0" fontId="38" fillId="6" borderId="1" xfId="0" applyNumberFormat="1" applyFont="1" applyFill="1" applyBorder="1" applyAlignment="1">
      <alignment vertical="top" wrapText="1"/>
    </xf>
    <xf numFmtId="0" fontId="38" fillId="6" borderId="2" xfId="0" applyNumberFormat="1" applyFont="1" applyFill="1" applyBorder="1" applyAlignment="1">
      <alignment vertical="top" wrapText="1"/>
    </xf>
    <xf numFmtId="0" fontId="38" fillId="6" borderId="3" xfId="0" applyNumberFormat="1" applyFont="1" applyFill="1" applyBorder="1" applyAlignment="1">
      <alignment vertical="top" wrapText="1"/>
    </xf>
    <xf numFmtId="0" fontId="38" fillId="7" borderId="0" xfId="0" applyNumberFormat="1" applyFont="1" applyFill="1" applyBorder="1" applyAlignment="1">
      <alignment vertical="top" wrapText="1"/>
    </xf>
    <xf numFmtId="0" fontId="38" fillId="6" borderId="4" xfId="0" applyNumberFormat="1" applyFont="1" applyFill="1" applyBorder="1" applyAlignment="1">
      <alignment vertical="top" wrapText="1"/>
    </xf>
    <xf numFmtId="0" fontId="38" fillId="6" borderId="0" xfId="0" applyNumberFormat="1" applyFont="1" applyFill="1" applyBorder="1" applyAlignment="1">
      <alignment vertical="top" wrapText="1"/>
    </xf>
    <xf numFmtId="0" fontId="38" fillId="6" borderId="5" xfId="0" applyNumberFormat="1" applyFont="1" applyFill="1" applyBorder="1" applyAlignment="1">
      <alignment vertical="top" wrapText="1"/>
    </xf>
    <xf numFmtId="0" fontId="38" fillId="6" borderId="10" xfId="0" applyNumberFormat="1" applyFont="1" applyFill="1" applyBorder="1" applyAlignment="1">
      <alignment vertical="top" wrapText="1"/>
    </xf>
    <xf numFmtId="0" fontId="38" fillId="6" borderId="11" xfId="0" applyNumberFormat="1" applyFont="1" applyFill="1" applyBorder="1" applyAlignment="1">
      <alignment vertical="top" wrapText="1"/>
    </xf>
    <xf numFmtId="0" fontId="38" fillId="6" borderId="12" xfId="0" applyNumberFormat="1" applyFont="1" applyFill="1" applyBorder="1" applyAlignment="1">
      <alignment vertical="top" wrapText="1"/>
    </xf>
    <xf numFmtId="0" fontId="46" fillId="0" borderId="11" xfId="0" applyNumberFormat="1" applyFont="1" applyFill="1" applyBorder="1" applyAlignment="1">
      <alignment horizontal="right" vertical="top" wrapText="1" readingOrder="1"/>
    </xf>
    <xf numFmtId="0" fontId="38" fillId="0" borderId="11" xfId="0" applyNumberFormat="1" applyFont="1" applyFill="1" applyBorder="1" applyAlignment="1">
      <alignment vertical="top" wrapText="1"/>
    </xf>
    <xf numFmtId="168" fontId="46" fillId="0" borderId="11" xfId="0" applyNumberFormat="1" applyFont="1" applyFill="1" applyBorder="1" applyAlignment="1">
      <alignment horizontal="right" vertical="top" wrapText="1" readingOrder="1"/>
    </xf>
    <xf numFmtId="168" fontId="46" fillId="0" borderId="0" xfId="0" applyNumberFormat="1" applyFont="1" applyFill="1" applyBorder="1" applyAlignment="1">
      <alignment horizontal="right" vertical="top" wrapText="1" readingOrder="1"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46" fillId="0" borderId="11" xfId="0" applyNumberFormat="1" applyFont="1" applyFill="1" applyBorder="1" applyAlignment="1">
      <alignment horizontal="right" vertical="top" wrapText="1" readingOrder="1"/>
    </xf>
    <xf numFmtId="0" fontId="38" fillId="0" borderId="11" xfId="0" applyNumberFormat="1" applyFont="1" applyFill="1" applyBorder="1" applyAlignment="1">
      <alignment vertical="top" wrapText="1"/>
    </xf>
    <xf numFmtId="168" fontId="46" fillId="0" borderId="11" xfId="0" applyNumberFormat="1" applyFont="1" applyFill="1" applyBorder="1" applyAlignment="1">
      <alignment horizontal="right" vertical="top" wrapText="1" readingOrder="1"/>
    </xf>
    <xf numFmtId="168" fontId="38" fillId="0" borderId="11" xfId="0" applyNumberFormat="1" applyFont="1" applyFill="1" applyBorder="1" applyAlignment="1">
      <alignment vertical="top" wrapText="1"/>
    </xf>
    <xf numFmtId="0" fontId="46" fillId="0" borderId="0" xfId="0" applyNumberFormat="1" applyFont="1" applyFill="1" applyBorder="1" applyAlignment="1">
      <alignment horizontal="right" vertical="top" wrapText="1" readingOrder="1"/>
    </xf>
    <xf numFmtId="0" fontId="38" fillId="0" borderId="0" xfId="0" applyFont="1" applyFill="1" applyBorder="1"/>
    <xf numFmtId="168" fontId="46" fillId="0" borderId="0" xfId="0" applyNumberFormat="1" applyFont="1" applyFill="1" applyBorder="1" applyAlignment="1">
      <alignment horizontal="right" vertical="top" wrapText="1" readingOrder="1"/>
    </xf>
    <xf numFmtId="168" fontId="38" fillId="0" borderId="0" xfId="0" applyNumberFormat="1" applyFont="1" applyFill="1" applyBorder="1"/>
    <xf numFmtId="0" fontId="44" fillId="0" borderId="0" xfId="0" applyNumberFormat="1" applyFont="1" applyFill="1" applyBorder="1" applyAlignment="1">
      <alignment horizontal="left" vertical="top" wrapText="1" readingOrder="1"/>
    </xf>
    <xf numFmtId="0" fontId="43" fillId="0" borderId="36" xfId="0" applyNumberFormat="1" applyFont="1" applyFill="1" applyBorder="1" applyAlignment="1">
      <alignment horizontal="left" vertical="center" wrapText="1" readingOrder="1"/>
    </xf>
    <xf numFmtId="0" fontId="38" fillId="0" borderId="36" xfId="0" applyNumberFormat="1" applyFont="1" applyFill="1" applyBorder="1" applyAlignment="1">
      <alignment vertical="top" wrapText="1"/>
    </xf>
    <xf numFmtId="0" fontId="43" fillId="0" borderId="36" xfId="0" applyNumberFormat="1" applyFont="1" applyFill="1" applyBorder="1" applyAlignment="1">
      <alignment vertical="center" wrapText="1" readingOrder="1"/>
    </xf>
    <xf numFmtId="168" fontId="43" fillId="0" borderId="36" xfId="0" applyNumberFormat="1" applyFont="1" applyFill="1" applyBorder="1" applyAlignment="1">
      <alignment horizontal="right" vertical="center" wrapText="1" readingOrder="1"/>
    </xf>
    <xf numFmtId="168" fontId="38" fillId="0" borderId="36" xfId="0" applyNumberFormat="1" applyFont="1" applyFill="1" applyBorder="1" applyAlignment="1">
      <alignment vertical="top" wrapText="1"/>
    </xf>
    <xf numFmtId="0" fontId="45" fillId="0" borderId="11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168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0" xfId="0" applyNumberFormat="1" applyFont="1" applyFill="1" applyBorder="1" applyAlignment="1">
      <alignment horizontal="right" vertical="top" wrapText="1" readingOrder="1"/>
    </xf>
    <xf numFmtId="0" fontId="44" fillId="0" borderId="0" xfId="0" applyNumberFormat="1" applyFont="1" applyFill="1" applyBorder="1" applyAlignment="1">
      <alignment vertical="top" wrapText="1" readingOrder="1"/>
    </xf>
    <xf numFmtId="168" fontId="44" fillId="0" borderId="0" xfId="0" applyNumberFormat="1" applyFont="1" applyFill="1" applyBorder="1" applyAlignment="1">
      <alignment horizontal="right" vertical="top" wrapText="1" readingOrder="1"/>
    </xf>
    <xf numFmtId="0" fontId="43" fillId="0" borderId="0" xfId="0" applyNumberFormat="1" applyFont="1" applyFill="1" applyBorder="1" applyAlignment="1">
      <alignment horizontal="right" vertical="top" wrapText="1" readingOrder="1"/>
    </xf>
    <xf numFmtId="0" fontId="40" fillId="6" borderId="0" xfId="0" applyNumberFormat="1" applyFont="1" applyFill="1" applyBorder="1" applyAlignment="1">
      <alignment horizontal="right" vertical="top" wrapText="1" readingOrder="1"/>
    </xf>
    <xf numFmtId="0" fontId="38" fillId="6" borderId="0" xfId="0" applyNumberFormat="1" applyFont="1" applyFill="1" applyBorder="1" applyAlignment="1">
      <alignment vertical="top" wrapText="1"/>
    </xf>
    <xf numFmtId="0" fontId="41" fillId="6" borderId="0" xfId="0" applyNumberFormat="1" applyFont="1" applyFill="1" applyBorder="1" applyAlignment="1">
      <alignment vertical="top" wrapText="1" readingOrder="1"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36" xfId="0" applyNumberFormat="1" applyFont="1" applyFill="1" applyBorder="1" applyAlignment="1">
      <alignment horizontal="right" vertical="top" wrapText="1" readingOrder="1"/>
    </xf>
    <xf numFmtId="0" fontId="43" fillId="0" borderId="36" xfId="0" applyNumberFormat="1" applyFont="1" applyFill="1" applyBorder="1" applyAlignment="1">
      <alignment vertical="top" wrapText="1" readingOrder="1"/>
    </xf>
    <xf numFmtId="169" fontId="44" fillId="0" borderId="0" xfId="0" applyNumberFormat="1" applyFont="1" applyFill="1" applyBorder="1" applyAlignment="1">
      <alignment horizontal="right" vertical="top" wrapText="1" readingOrder="1"/>
    </xf>
    <xf numFmtId="168" fontId="43" fillId="0" borderId="37" xfId="0" applyNumberFormat="1" applyFont="1" applyFill="1" applyBorder="1" applyAlignment="1">
      <alignment horizontal="right" vertical="center" wrapText="1" readingOrder="1"/>
    </xf>
    <xf numFmtId="168" fontId="38" fillId="0" borderId="37" xfId="0" applyNumberFormat="1" applyFont="1" applyFill="1" applyBorder="1" applyAlignment="1">
      <alignment vertical="top" wrapText="1"/>
    </xf>
    <xf numFmtId="170" fontId="44" fillId="0" borderId="0" xfId="0" applyNumberFormat="1" applyFont="1" applyFill="1" applyBorder="1" applyAlignment="1">
      <alignment horizontal="right" vertical="top" wrapText="1" readingOrder="1"/>
    </xf>
    <xf numFmtId="0" fontId="43" fillId="0" borderId="37" xfId="0" applyNumberFormat="1" applyFont="1" applyFill="1" applyBorder="1" applyAlignment="1">
      <alignment vertical="top" wrapText="1" readingOrder="1"/>
    </xf>
    <xf numFmtId="0" fontId="38" fillId="0" borderId="37" xfId="0" applyNumberFormat="1" applyFont="1" applyFill="1" applyBorder="1" applyAlignment="1">
      <alignment vertical="top" wrapText="1"/>
    </xf>
    <xf numFmtId="0" fontId="43" fillId="0" borderId="37" xfId="0" applyNumberFormat="1" applyFont="1" applyFill="1" applyBorder="1" applyAlignment="1">
      <alignment horizontal="right" vertical="top" wrapText="1" readingOrder="1"/>
    </xf>
    <xf numFmtId="0" fontId="47" fillId="0" borderId="0" xfId="0" applyNumberFormat="1" applyFont="1" applyFill="1" applyBorder="1" applyAlignment="1">
      <alignment horizontal="left" vertical="top" wrapText="1" readingOrder="1"/>
    </xf>
    <xf numFmtId="0" fontId="43" fillId="0" borderId="37" xfId="0" applyNumberFormat="1" applyFont="1" applyFill="1" applyBorder="1" applyAlignment="1">
      <alignment horizontal="right" vertical="center" wrapText="1" readingOrder="1"/>
    </xf>
    <xf numFmtId="0" fontId="43" fillId="0" borderId="37" xfId="0" applyNumberFormat="1" applyFont="1" applyFill="1" applyBorder="1" applyAlignment="1">
      <alignment vertical="center" wrapText="1" readingOrder="1"/>
    </xf>
    <xf numFmtId="0" fontId="46" fillId="0" borderId="0" xfId="0" applyNumberFormat="1" applyFont="1" applyFill="1" applyBorder="1" applyAlignment="1">
      <alignment horizontal="right" vertical="top" wrapText="1" readingOrder="1"/>
    </xf>
    <xf numFmtId="0" fontId="38" fillId="0" borderId="0" xfId="0" applyFont="1" applyFill="1" applyBorder="1"/>
    <xf numFmtId="168" fontId="46" fillId="0" borderId="0" xfId="0" applyNumberFormat="1" applyFont="1" applyFill="1" applyBorder="1" applyAlignment="1">
      <alignment horizontal="right" vertical="top" wrapText="1" readingOrder="1"/>
    </xf>
    <xf numFmtId="168" fontId="38" fillId="0" borderId="0" xfId="0" applyNumberFormat="1" applyFont="1" applyFill="1" applyBorder="1"/>
    <xf numFmtId="0" fontId="44" fillId="0" borderId="0" xfId="0" applyNumberFormat="1" applyFont="1" applyFill="1" applyBorder="1" applyAlignment="1">
      <alignment horizontal="left" vertical="top" wrapText="1" readingOrder="1"/>
    </xf>
    <xf numFmtId="0" fontId="45" fillId="0" borderId="11" xfId="0" applyNumberFormat="1" applyFont="1" applyFill="1" applyBorder="1" applyAlignment="1">
      <alignment vertical="top" wrapText="1" readingOrder="1"/>
    </xf>
    <xf numFmtId="0" fontId="38" fillId="0" borderId="11" xfId="0" applyNumberFormat="1" applyFont="1" applyFill="1" applyBorder="1" applyAlignment="1">
      <alignment vertical="top" wrapText="1"/>
    </xf>
    <xf numFmtId="0" fontId="46" fillId="0" borderId="11" xfId="0" applyNumberFormat="1" applyFont="1" applyFill="1" applyBorder="1" applyAlignment="1">
      <alignment horizontal="right" vertical="top" wrapText="1" readingOrder="1"/>
    </xf>
    <xf numFmtId="168" fontId="46" fillId="0" borderId="11" xfId="0" applyNumberFormat="1" applyFont="1" applyFill="1" applyBorder="1" applyAlignment="1">
      <alignment horizontal="right" vertical="top" wrapText="1" readingOrder="1"/>
    </xf>
    <xf numFmtId="168" fontId="38" fillId="0" borderId="11" xfId="0" applyNumberFormat="1" applyFont="1" applyFill="1" applyBorder="1" applyAlignment="1">
      <alignment vertical="top" wrapText="1"/>
    </xf>
    <xf numFmtId="0" fontId="44" fillId="0" borderId="0" xfId="0" applyNumberFormat="1" applyFont="1" applyFill="1" applyBorder="1" applyAlignment="1">
      <alignment horizontal="right" vertical="top" wrapText="1" readingOrder="1"/>
    </xf>
    <xf numFmtId="0" fontId="44" fillId="0" borderId="0" xfId="0" applyNumberFormat="1" applyFont="1" applyFill="1" applyBorder="1" applyAlignment="1">
      <alignment vertical="top" wrapText="1" readingOrder="1"/>
    </xf>
    <xf numFmtId="4" fontId="44" fillId="0" borderId="0" xfId="0" applyNumberFormat="1" applyFont="1" applyFill="1" applyBorder="1" applyAlignment="1">
      <alignment horizontal="right" vertical="top" wrapText="1" readingOrder="1"/>
    </xf>
    <xf numFmtId="4" fontId="38" fillId="0" borderId="0" xfId="0" applyNumberFormat="1" applyFont="1" applyFill="1" applyBorder="1"/>
    <xf numFmtId="0" fontId="43" fillId="0" borderId="36" xfId="0" applyNumberFormat="1" applyFont="1" applyFill="1" applyBorder="1" applyAlignment="1">
      <alignment horizontal="left" vertical="center" wrapText="1" readingOrder="1"/>
    </xf>
    <xf numFmtId="0" fontId="38" fillId="0" borderId="36" xfId="0" applyNumberFormat="1" applyFont="1" applyFill="1" applyBorder="1" applyAlignment="1">
      <alignment vertical="top" wrapText="1"/>
    </xf>
    <xf numFmtId="0" fontId="43" fillId="0" borderId="36" xfId="0" applyNumberFormat="1" applyFont="1" applyFill="1" applyBorder="1" applyAlignment="1">
      <alignment vertical="center" wrapText="1" readingOrder="1"/>
    </xf>
    <xf numFmtId="4" fontId="43" fillId="0" borderId="36" xfId="0" applyNumberFormat="1" applyFont="1" applyFill="1" applyBorder="1" applyAlignment="1">
      <alignment horizontal="right" vertical="center" wrapText="1" readingOrder="1"/>
    </xf>
    <xf numFmtId="4" fontId="38" fillId="0" borderId="36" xfId="0" applyNumberFormat="1" applyFont="1" applyFill="1" applyBorder="1" applyAlignment="1">
      <alignment vertical="top" wrapText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4" fontId="43" fillId="0" borderId="0" xfId="0" applyNumberFormat="1" applyFont="1" applyFill="1" applyBorder="1" applyAlignment="1">
      <alignment horizontal="right" vertical="top" wrapText="1" readingOrder="1"/>
    </xf>
    <xf numFmtId="0" fontId="43" fillId="0" borderId="0" xfId="0" applyNumberFormat="1" applyFont="1" applyFill="1" applyBorder="1" applyAlignment="1">
      <alignment horizontal="right" vertical="top" wrapText="1" readingOrder="1"/>
    </xf>
    <xf numFmtId="0" fontId="40" fillId="6" borderId="0" xfId="0" applyNumberFormat="1" applyFont="1" applyFill="1" applyBorder="1" applyAlignment="1">
      <alignment horizontal="right" vertical="top" wrapText="1" readingOrder="1"/>
    </xf>
    <xf numFmtId="0" fontId="38" fillId="6" borderId="0" xfId="0" applyNumberFormat="1" applyFont="1" applyFill="1" applyBorder="1" applyAlignment="1">
      <alignment vertical="top" wrapText="1"/>
    </xf>
    <xf numFmtId="0" fontId="41" fillId="6" borderId="0" xfId="0" applyNumberFormat="1" applyFont="1" applyFill="1" applyBorder="1" applyAlignment="1">
      <alignment vertical="top" wrapText="1" readingOrder="1"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36" xfId="0" applyNumberFormat="1" applyFont="1" applyFill="1" applyBorder="1" applyAlignment="1">
      <alignment horizontal="right" vertical="top" wrapText="1" readingOrder="1"/>
    </xf>
    <xf numFmtId="0" fontId="43" fillId="0" borderId="36" xfId="0" applyNumberFormat="1" applyFont="1" applyFill="1" applyBorder="1" applyAlignment="1">
      <alignment vertical="top" wrapText="1" readingOrder="1"/>
    </xf>
    <xf numFmtId="168" fontId="43" fillId="0" borderId="37" xfId="0" applyNumberFormat="1" applyFont="1" applyFill="1" applyBorder="1" applyAlignment="1">
      <alignment horizontal="right" vertical="center" wrapText="1" readingOrder="1"/>
    </xf>
    <xf numFmtId="168" fontId="38" fillId="0" borderId="37" xfId="0" applyNumberFormat="1" applyFont="1" applyFill="1" applyBorder="1" applyAlignment="1">
      <alignment vertical="top" wrapText="1"/>
    </xf>
    <xf numFmtId="0" fontId="43" fillId="0" borderId="37" xfId="0" applyNumberFormat="1" applyFont="1" applyFill="1" applyBorder="1" applyAlignment="1">
      <alignment vertical="top" wrapText="1" readingOrder="1"/>
    </xf>
    <xf numFmtId="0" fontId="38" fillId="0" borderId="37" xfId="0" applyNumberFormat="1" applyFont="1" applyFill="1" applyBorder="1" applyAlignment="1">
      <alignment vertical="top" wrapText="1"/>
    </xf>
    <xf numFmtId="0" fontId="43" fillId="0" borderId="37" xfId="0" applyNumberFormat="1" applyFont="1" applyFill="1" applyBorder="1" applyAlignment="1">
      <alignment horizontal="right" vertical="top" wrapText="1" readingOrder="1"/>
    </xf>
    <xf numFmtId="170" fontId="44" fillId="0" borderId="0" xfId="0" applyNumberFormat="1" applyFont="1" applyFill="1" applyBorder="1" applyAlignment="1">
      <alignment horizontal="right" vertical="top" wrapText="1" readingOrder="1"/>
    </xf>
    <xf numFmtId="169" fontId="44" fillId="0" borderId="0" xfId="0" applyNumberFormat="1" applyFont="1" applyFill="1" applyBorder="1" applyAlignment="1">
      <alignment horizontal="right" vertical="top" wrapText="1" readingOrder="1"/>
    </xf>
    <xf numFmtId="168" fontId="44" fillId="0" borderId="0" xfId="0" applyNumberFormat="1" applyFont="1" applyFill="1" applyBorder="1" applyAlignment="1">
      <alignment horizontal="right" vertical="top" wrapText="1" readingOrder="1"/>
    </xf>
    <xf numFmtId="0" fontId="47" fillId="0" borderId="0" xfId="0" applyNumberFormat="1" applyFont="1" applyFill="1" applyBorder="1" applyAlignment="1">
      <alignment horizontal="left" vertical="top" wrapText="1" readingOrder="1"/>
    </xf>
    <xf numFmtId="0" fontId="43" fillId="0" borderId="37" xfId="0" applyNumberFormat="1" applyFont="1" applyFill="1" applyBorder="1" applyAlignment="1">
      <alignment horizontal="right" vertical="center" wrapText="1" readingOrder="1"/>
    </xf>
    <xf numFmtId="0" fontId="43" fillId="0" borderId="37" xfId="0" applyNumberFormat="1" applyFont="1" applyFill="1" applyBorder="1" applyAlignment="1">
      <alignment vertical="center" wrapText="1" readingOrder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10</v>
      </c>
      <c r="BT3" s="22" t="s">
        <v>11</v>
      </c>
    </row>
    <row r="4" spans="2:71" ht="36.95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E4" s="31" t="s">
        <v>14</v>
      </c>
      <c r="BS4" s="22" t="s">
        <v>15</v>
      </c>
    </row>
    <row r="5" spans="2:71" ht="14.45" customHeight="1">
      <c r="B5" s="26"/>
      <c r="C5" s="27"/>
      <c r="D5" s="32" t="s">
        <v>16</v>
      </c>
      <c r="E5" s="27"/>
      <c r="F5" s="27"/>
      <c r="G5" s="27"/>
      <c r="H5" s="27"/>
      <c r="I5" s="27"/>
      <c r="J5" s="27"/>
      <c r="K5" s="376" t="s">
        <v>17</v>
      </c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27"/>
      <c r="AQ5" s="29"/>
      <c r="BE5" s="374" t="s">
        <v>18</v>
      </c>
      <c r="BS5" s="22" t="s">
        <v>19</v>
      </c>
    </row>
    <row r="6" spans="2:71" ht="36.95" customHeight="1">
      <c r="B6" s="26"/>
      <c r="C6" s="27"/>
      <c r="D6" s="34" t="s">
        <v>20</v>
      </c>
      <c r="E6" s="27"/>
      <c r="F6" s="27"/>
      <c r="G6" s="27"/>
      <c r="H6" s="27"/>
      <c r="I6" s="27"/>
      <c r="J6" s="27"/>
      <c r="K6" s="378" t="s">
        <v>21</v>
      </c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27"/>
      <c r="AQ6" s="29"/>
      <c r="BE6" s="375"/>
      <c r="BS6" s="22" t="s">
        <v>19</v>
      </c>
    </row>
    <row r="7" spans="2:71" ht="14.45" customHeight="1">
      <c r="B7" s="26"/>
      <c r="C7" s="27"/>
      <c r="D7" s="35" t="s">
        <v>22</v>
      </c>
      <c r="E7" s="27"/>
      <c r="F7" s="27"/>
      <c r="G7" s="27"/>
      <c r="H7" s="27"/>
      <c r="I7" s="27"/>
      <c r="J7" s="27"/>
      <c r="K7" s="33" t="s">
        <v>23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24</v>
      </c>
      <c r="AL7" s="27"/>
      <c r="AM7" s="27"/>
      <c r="AN7" s="33" t="s">
        <v>23</v>
      </c>
      <c r="AO7" s="27"/>
      <c r="AP7" s="27"/>
      <c r="AQ7" s="29"/>
      <c r="BE7" s="375"/>
      <c r="BS7" s="22" t="s">
        <v>19</v>
      </c>
    </row>
    <row r="8" spans="2:71" ht="14.45" customHeight="1">
      <c r="B8" s="26"/>
      <c r="C8" s="27"/>
      <c r="D8" s="35" t="s">
        <v>25</v>
      </c>
      <c r="E8" s="27"/>
      <c r="F8" s="27"/>
      <c r="G8" s="27"/>
      <c r="H8" s="27"/>
      <c r="I8" s="27"/>
      <c r="J8" s="27"/>
      <c r="K8" s="33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27</v>
      </c>
      <c r="AL8" s="27"/>
      <c r="AM8" s="27"/>
      <c r="AN8" s="36" t="s">
        <v>28</v>
      </c>
      <c r="AO8" s="27"/>
      <c r="AP8" s="27"/>
      <c r="AQ8" s="29"/>
      <c r="BE8" s="375"/>
      <c r="BS8" s="22" t="s">
        <v>19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5"/>
      <c r="BS9" s="22" t="s">
        <v>19</v>
      </c>
    </row>
    <row r="10" spans="2:71" ht="14.45" customHeight="1">
      <c r="B10" s="26"/>
      <c r="C10" s="27"/>
      <c r="D10" s="35" t="s">
        <v>29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30</v>
      </c>
      <c r="AL10" s="27"/>
      <c r="AM10" s="27"/>
      <c r="AN10" s="33" t="s">
        <v>23</v>
      </c>
      <c r="AO10" s="27"/>
      <c r="AP10" s="27"/>
      <c r="AQ10" s="29"/>
      <c r="BE10" s="375"/>
      <c r="BS10" s="22" t="s">
        <v>19</v>
      </c>
    </row>
    <row r="11" spans="2:71" ht="18.4" customHeight="1">
      <c r="B11" s="26"/>
      <c r="C11" s="27"/>
      <c r="D11" s="27"/>
      <c r="E11" s="33" t="s">
        <v>31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32</v>
      </c>
      <c r="AL11" s="27"/>
      <c r="AM11" s="27"/>
      <c r="AN11" s="33" t="s">
        <v>23</v>
      </c>
      <c r="AO11" s="27"/>
      <c r="AP11" s="27"/>
      <c r="AQ11" s="29"/>
      <c r="BE11" s="375"/>
      <c r="BS11" s="22" t="s">
        <v>19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5"/>
      <c r="BS12" s="22" t="s">
        <v>19</v>
      </c>
    </row>
    <row r="13" spans="2:71" ht="14.45" customHeight="1">
      <c r="B13" s="26"/>
      <c r="C13" s="27"/>
      <c r="D13" s="35" t="s">
        <v>33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30</v>
      </c>
      <c r="AL13" s="27"/>
      <c r="AM13" s="27"/>
      <c r="AN13" s="37" t="s">
        <v>34</v>
      </c>
      <c r="AO13" s="27"/>
      <c r="AP13" s="27"/>
      <c r="AQ13" s="29"/>
      <c r="BE13" s="375"/>
      <c r="BS13" s="22" t="s">
        <v>19</v>
      </c>
    </row>
    <row r="14" spans="2:71" ht="15">
      <c r="B14" s="26"/>
      <c r="C14" s="27"/>
      <c r="D14" s="27"/>
      <c r="E14" s="379" t="s">
        <v>34</v>
      </c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5" t="s">
        <v>32</v>
      </c>
      <c r="AL14" s="27"/>
      <c r="AM14" s="27"/>
      <c r="AN14" s="37" t="s">
        <v>34</v>
      </c>
      <c r="AO14" s="27"/>
      <c r="AP14" s="27"/>
      <c r="AQ14" s="29"/>
      <c r="BE14" s="375"/>
      <c r="BS14" s="22" t="s">
        <v>19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5"/>
      <c r="BS15" s="22" t="s">
        <v>6</v>
      </c>
    </row>
    <row r="16" spans="2:71" ht="14.45" customHeight="1">
      <c r="B16" s="26"/>
      <c r="C16" s="27"/>
      <c r="D16" s="35" t="s">
        <v>35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30</v>
      </c>
      <c r="AL16" s="27"/>
      <c r="AM16" s="27"/>
      <c r="AN16" s="33" t="s">
        <v>23</v>
      </c>
      <c r="AO16" s="27"/>
      <c r="AP16" s="27"/>
      <c r="AQ16" s="29"/>
      <c r="BE16" s="375"/>
      <c r="BS16" s="22" t="s">
        <v>6</v>
      </c>
    </row>
    <row r="17" spans="2:71" ht="18.4" customHeight="1">
      <c r="B17" s="26"/>
      <c r="C17" s="27"/>
      <c r="D17" s="27"/>
      <c r="E17" s="33" t="s">
        <v>36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32</v>
      </c>
      <c r="AL17" s="27"/>
      <c r="AM17" s="27"/>
      <c r="AN17" s="33" t="s">
        <v>23</v>
      </c>
      <c r="AO17" s="27"/>
      <c r="AP17" s="27"/>
      <c r="AQ17" s="29"/>
      <c r="BE17" s="375"/>
      <c r="BS17" s="22" t="s">
        <v>37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5"/>
      <c r="BS18" s="22" t="s">
        <v>19</v>
      </c>
    </row>
    <row r="19" spans="2:71" ht="14.45" customHeight="1">
      <c r="B19" s="26"/>
      <c r="C19" s="27"/>
      <c r="D19" s="35" t="s">
        <v>38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5"/>
      <c r="BS19" s="22" t="s">
        <v>19</v>
      </c>
    </row>
    <row r="20" spans="2:71" ht="16.5" customHeight="1">
      <c r="B20" s="26"/>
      <c r="C20" s="27"/>
      <c r="D20" s="27"/>
      <c r="E20" s="381" t="s">
        <v>23</v>
      </c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27"/>
      <c r="AP20" s="27"/>
      <c r="AQ20" s="29"/>
      <c r="BE20" s="375"/>
      <c r="BS20" s="22" t="s">
        <v>37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5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75"/>
    </row>
    <row r="23" spans="2:57" s="1" customFormat="1" ht="25.9" customHeight="1">
      <c r="B23" s="39"/>
      <c r="C23" s="40"/>
      <c r="D23" s="41" t="s">
        <v>39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82">
        <f>ROUND(AG51,1)</f>
        <v>0</v>
      </c>
      <c r="AL23" s="383"/>
      <c r="AM23" s="383"/>
      <c r="AN23" s="383"/>
      <c r="AO23" s="383"/>
      <c r="AP23" s="40"/>
      <c r="AQ23" s="43"/>
      <c r="BE23" s="375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75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84" t="s">
        <v>40</v>
      </c>
      <c r="M25" s="384"/>
      <c r="N25" s="384"/>
      <c r="O25" s="384"/>
      <c r="P25" s="40"/>
      <c r="Q25" s="40"/>
      <c r="R25" s="40"/>
      <c r="S25" s="40"/>
      <c r="T25" s="40"/>
      <c r="U25" s="40"/>
      <c r="V25" s="40"/>
      <c r="W25" s="384" t="s">
        <v>41</v>
      </c>
      <c r="X25" s="384"/>
      <c r="Y25" s="384"/>
      <c r="Z25" s="384"/>
      <c r="AA25" s="384"/>
      <c r="AB25" s="384"/>
      <c r="AC25" s="384"/>
      <c r="AD25" s="384"/>
      <c r="AE25" s="384"/>
      <c r="AF25" s="40"/>
      <c r="AG25" s="40"/>
      <c r="AH25" s="40"/>
      <c r="AI25" s="40"/>
      <c r="AJ25" s="40"/>
      <c r="AK25" s="384" t="s">
        <v>42</v>
      </c>
      <c r="AL25" s="384"/>
      <c r="AM25" s="384"/>
      <c r="AN25" s="384"/>
      <c r="AO25" s="384"/>
      <c r="AP25" s="40"/>
      <c r="AQ25" s="43"/>
      <c r="BE25" s="375"/>
    </row>
    <row r="26" spans="2:57" s="2" customFormat="1" ht="14.45" customHeight="1">
      <c r="B26" s="45"/>
      <c r="C26" s="46"/>
      <c r="D26" s="47" t="s">
        <v>43</v>
      </c>
      <c r="E26" s="46"/>
      <c r="F26" s="47" t="s">
        <v>44</v>
      </c>
      <c r="G26" s="46"/>
      <c r="H26" s="46"/>
      <c r="I26" s="46"/>
      <c r="J26" s="46"/>
      <c r="K26" s="46"/>
      <c r="L26" s="367">
        <v>0.21</v>
      </c>
      <c r="M26" s="368"/>
      <c r="N26" s="368"/>
      <c r="O26" s="368"/>
      <c r="P26" s="46"/>
      <c r="Q26" s="46"/>
      <c r="R26" s="46"/>
      <c r="S26" s="46"/>
      <c r="T26" s="46"/>
      <c r="U26" s="46"/>
      <c r="V26" s="46"/>
      <c r="W26" s="369">
        <f>ROUND(AZ51,1)</f>
        <v>0</v>
      </c>
      <c r="X26" s="368"/>
      <c r="Y26" s="368"/>
      <c r="Z26" s="368"/>
      <c r="AA26" s="368"/>
      <c r="AB26" s="368"/>
      <c r="AC26" s="368"/>
      <c r="AD26" s="368"/>
      <c r="AE26" s="368"/>
      <c r="AF26" s="46"/>
      <c r="AG26" s="46"/>
      <c r="AH26" s="46"/>
      <c r="AI26" s="46"/>
      <c r="AJ26" s="46"/>
      <c r="AK26" s="369">
        <f>ROUND(AV51,1)</f>
        <v>0</v>
      </c>
      <c r="AL26" s="368"/>
      <c r="AM26" s="368"/>
      <c r="AN26" s="368"/>
      <c r="AO26" s="368"/>
      <c r="AP26" s="46"/>
      <c r="AQ26" s="48"/>
      <c r="BE26" s="375"/>
    </row>
    <row r="27" spans="2:57" s="2" customFormat="1" ht="14.45" customHeight="1">
      <c r="B27" s="45"/>
      <c r="C27" s="46"/>
      <c r="D27" s="46"/>
      <c r="E27" s="46"/>
      <c r="F27" s="47" t="s">
        <v>45</v>
      </c>
      <c r="G27" s="46"/>
      <c r="H27" s="46"/>
      <c r="I27" s="46"/>
      <c r="J27" s="46"/>
      <c r="K27" s="46"/>
      <c r="L27" s="367">
        <v>0.15</v>
      </c>
      <c r="M27" s="368"/>
      <c r="N27" s="368"/>
      <c r="O27" s="368"/>
      <c r="P27" s="46"/>
      <c r="Q27" s="46"/>
      <c r="R27" s="46"/>
      <c r="S27" s="46"/>
      <c r="T27" s="46"/>
      <c r="U27" s="46"/>
      <c r="V27" s="46"/>
      <c r="W27" s="369">
        <f>ROUND(BA51,1)</f>
        <v>0</v>
      </c>
      <c r="X27" s="368"/>
      <c r="Y27" s="368"/>
      <c r="Z27" s="368"/>
      <c r="AA27" s="368"/>
      <c r="AB27" s="368"/>
      <c r="AC27" s="368"/>
      <c r="AD27" s="368"/>
      <c r="AE27" s="368"/>
      <c r="AF27" s="46"/>
      <c r="AG27" s="46"/>
      <c r="AH27" s="46"/>
      <c r="AI27" s="46"/>
      <c r="AJ27" s="46"/>
      <c r="AK27" s="369">
        <f>ROUND(AW51,1)</f>
        <v>0</v>
      </c>
      <c r="AL27" s="368"/>
      <c r="AM27" s="368"/>
      <c r="AN27" s="368"/>
      <c r="AO27" s="368"/>
      <c r="AP27" s="46"/>
      <c r="AQ27" s="48"/>
      <c r="BE27" s="375"/>
    </row>
    <row r="28" spans="2:57" s="2" customFormat="1" ht="14.45" customHeight="1" hidden="1">
      <c r="B28" s="45"/>
      <c r="C28" s="46"/>
      <c r="D28" s="46"/>
      <c r="E28" s="46"/>
      <c r="F28" s="47" t="s">
        <v>46</v>
      </c>
      <c r="G28" s="46"/>
      <c r="H28" s="46"/>
      <c r="I28" s="46"/>
      <c r="J28" s="46"/>
      <c r="K28" s="46"/>
      <c r="L28" s="367">
        <v>0.21</v>
      </c>
      <c r="M28" s="368"/>
      <c r="N28" s="368"/>
      <c r="O28" s="368"/>
      <c r="P28" s="46"/>
      <c r="Q28" s="46"/>
      <c r="R28" s="46"/>
      <c r="S28" s="46"/>
      <c r="T28" s="46"/>
      <c r="U28" s="46"/>
      <c r="V28" s="46"/>
      <c r="W28" s="369">
        <f>ROUND(BB51,1)</f>
        <v>0</v>
      </c>
      <c r="X28" s="368"/>
      <c r="Y28" s="368"/>
      <c r="Z28" s="368"/>
      <c r="AA28" s="368"/>
      <c r="AB28" s="368"/>
      <c r="AC28" s="368"/>
      <c r="AD28" s="368"/>
      <c r="AE28" s="368"/>
      <c r="AF28" s="46"/>
      <c r="AG28" s="46"/>
      <c r="AH28" s="46"/>
      <c r="AI28" s="46"/>
      <c r="AJ28" s="46"/>
      <c r="AK28" s="369">
        <v>0</v>
      </c>
      <c r="AL28" s="368"/>
      <c r="AM28" s="368"/>
      <c r="AN28" s="368"/>
      <c r="AO28" s="368"/>
      <c r="AP28" s="46"/>
      <c r="AQ28" s="48"/>
      <c r="BE28" s="375"/>
    </row>
    <row r="29" spans="2:57" s="2" customFormat="1" ht="14.45" customHeight="1" hidden="1">
      <c r="B29" s="45"/>
      <c r="C29" s="46"/>
      <c r="D29" s="46"/>
      <c r="E29" s="46"/>
      <c r="F29" s="47" t="s">
        <v>47</v>
      </c>
      <c r="G29" s="46"/>
      <c r="H29" s="46"/>
      <c r="I29" s="46"/>
      <c r="J29" s="46"/>
      <c r="K29" s="46"/>
      <c r="L29" s="367">
        <v>0.15</v>
      </c>
      <c r="M29" s="368"/>
      <c r="N29" s="368"/>
      <c r="O29" s="368"/>
      <c r="P29" s="46"/>
      <c r="Q29" s="46"/>
      <c r="R29" s="46"/>
      <c r="S29" s="46"/>
      <c r="T29" s="46"/>
      <c r="U29" s="46"/>
      <c r="V29" s="46"/>
      <c r="W29" s="369">
        <f>ROUND(BC51,1)</f>
        <v>0</v>
      </c>
      <c r="X29" s="368"/>
      <c r="Y29" s="368"/>
      <c r="Z29" s="368"/>
      <c r="AA29" s="368"/>
      <c r="AB29" s="368"/>
      <c r="AC29" s="368"/>
      <c r="AD29" s="368"/>
      <c r="AE29" s="368"/>
      <c r="AF29" s="46"/>
      <c r="AG29" s="46"/>
      <c r="AH29" s="46"/>
      <c r="AI29" s="46"/>
      <c r="AJ29" s="46"/>
      <c r="AK29" s="369">
        <v>0</v>
      </c>
      <c r="AL29" s="368"/>
      <c r="AM29" s="368"/>
      <c r="AN29" s="368"/>
      <c r="AO29" s="368"/>
      <c r="AP29" s="46"/>
      <c r="AQ29" s="48"/>
      <c r="BE29" s="375"/>
    </row>
    <row r="30" spans="2:57" s="2" customFormat="1" ht="14.45" customHeight="1" hidden="1">
      <c r="B30" s="45"/>
      <c r="C30" s="46"/>
      <c r="D30" s="46"/>
      <c r="E30" s="46"/>
      <c r="F30" s="47" t="s">
        <v>48</v>
      </c>
      <c r="G30" s="46"/>
      <c r="H30" s="46"/>
      <c r="I30" s="46"/>
      <c r="J30" s="46"/>
      <c r="K30" s="46"/>
      <c r="L30" s="367">
        <v>0</v>
      </c>
      <c r="M30" s="368"/>
      <c r="N30" s="368"/>
      <c r="O30" s="368"/>
      <c r="P30" s="46"/>
      <c r="Q30" s="46"/>
      <c r="R30" s="46"/>
      <c r="S30" s="46"/>
      <c r="T30" s="46"/>
      <c r="U30" s="46"/>
      <c r="V30" s="46"/>
      <c r="W30" s="369">
        <f>ROUND(BD51,1)</f>
        <v>0</v>
      </c>
      <c r="X30" s="368"/>
      <c r="Y30" s="368"/>
      <c r="Z30" s="368"/>
      <c r="AA30" s="368"/>
      <c r="AB30" s="368"/>
      <c r="AC30" s="368"/>
      <c r="AD30" s="368"/>
      <c r="AE30" s="368"/>
      <c r="AF30" s="46"/>
      <c r="AG30" s="46"/>
      <c r="AH30" s="46"/>
      <c r="AI30" s="46"/>
      <c r="AJ30" s="46"/>
      <c r="AK30" s="369">
        <v>0</v>
      </c>
      <c r="AL30" s="368"/>
      <c r="AM30" s="368"/>
      <c r="AN30" s="368"/>
      <c r="AO30" s="368"/>
      <c r="AP30" s="46"/>
      <c r="AQ30" s="48"/>
      <c r="BE30" s="375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75"/>
    </row>
    <row r="32" spans="2:57" s="1" customFormat="1" ht="25.9" customHeight="1">
      <c r="B32" s="39"/>
      <c r="C32" s="49"/>
      <c r="D32" s="50" t="s">
        <v>49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50</v>
      </c>
      <c r="U32" s="51"/>
      <c r="V32" s="51"/>
      <c r="W32" s="51"/>
      <c r="X32" s="370" t="s">
        <v>51</v>
      </c>
      <c r="Y32" s="371"/>
      <c r="Z32" s="371"/>
      <c r="AA32" s="371"/>
      <c r="AB32" s="371"/>
      <c r="AC32" s="51"/>
      <c r="AD32" s="51"/>
      <c r="AE32" s="51"/>
      <c r="AF32" s="51"/>
      <c r="AG32" s="51"/>
      <c r="AH32" s="51"/>
      <c r="AI32" s="51"/>
      <c r="AJ32" s="51"/>
      <c r="AK32" s="372">
        <f>SUM(AK23:AK30)</f>
        <v>0</v>
      </c>
      <c r="AL32" s="371"/>
      <c r="AM32" s="371"/>
      <c r="AN32" s="371"/>
      <c r="AO32" s="373"/>
      <c r="AP32" s="49"/>
      <c r="AQ32" s="53"/>
      <c r="BE32" s="375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52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16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2018-012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20</v>
      </c>
      <c r="D42" s="68"/>
      <c r="E42" s="68"/>
      <c r="F42" s="68"/>
      <c r="G42" s="68"/>
      <c r="H42" s="68"/>
      <c r="I42" s="68"/>
      <c r="J42" s="68"/>
      <c r="K42" s="68"/>
      <c r="L42" s="353" t="str">
        <f>K6</f>
        <v>Objekt č.p. 324-II - Gymnázium Sušice - udržovací práce v části 1.PP, II. etapa</v>
      </c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5">
      <c r="B44" s="39"/>
      <c r="C44" s="63" t="s">
        <v>25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Sušice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27</v>
      </c>
      <c r="AJ44" s="61"/>
      <c r="AK44" s="61"/>
      <c r="AL44" s="61"/>
      <c r="AM44" s="355" t="str">
        <f>IF(AN8="","",AN8)</f>
        <v>11. 4. 2018</v>
      </c>
      <c r="AN44" s="355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29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Gymnázium Sušice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35</v>
      </c>
      <c r="AJ46" s="61"/>
      <c r="AK46" s="61"/>
      <c r="AL46" s="61"/>
      <c r="AM46" s="356" t="str">
        <f>IF(E17="","",E17)</f>
        <v>Ing. Jiří Lejsek</v>
      </c>
      <c r="AN46" s="356"/>
      <c r="AO46" s="356"/>
      <c r="AP46" s="356"/>
      <c r="AQ46" s="61"/>
      <c r="AR46" s="59"/>
      <c r="AS46" s="357" t="s">
        <v>53</v>
      </c>
      <c r="AT46" s="358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33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59"/>
      <c r="AT47" s="360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61"/>
      <c r="AT48" s="362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63" t="s">
        <v>54</v>
      </c>
      <c r="D49" s="364"/>
      <c r="E49" s="364"/>
      <c r="F49" s="364"/>
      <c r="G49" s="364"/>
      <c r="H49" s="77"/>
      <c r="I49" s="365" t="s">
        <v>55</v>
      </c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6" t="s">
        <v>56</v>
      </c>
      <c r="AH49" s="364"/>
      <c r="AI49" s="364"/>
      <c r="AJ49" s="364"/>
      <c r="AK49" s="364"/>
      <c r="AL49" s="364"/>
      <c r="AM49" s="364"/>
      <c r="AN49" s="365" t="s">
        <v>57</v>
      </c>
      <c r="AO49" s="364"/>
      <c r="AP49" s="364"/>
      <c r="AQ49" s="78" t="s">
        <v>58</v>
      </c>
      <c r="AR49" s="59"/>
      <c r="AS49" s="79" t="s">
        <v>59</v>
      </c>
      <c r="AT49" s="80" t="s">
        <v>60</v>
      </c>
      <c r="AU49" s="80" t="s">
        <v>61</v>
      </c>
      <c r="AV49" s="80" t="s">
        <v>62</v>
      </c>
      <c r="AW49" s="80" t="s">
        <v>63</v>
      </c>
      <c r="AX49" s="80" t="s">
        <v>64</v>
      </c>
      <c r="AY49" s="80" t="s">
        <v>65</v>
      </c>
      <c r="AZ49" s="80" t="s">
        <v>66</v>
      </c>
      <c r="BA49" s="80" t="s">
        <v>67</v>
      </c>
      <c r="BB49" s="80" t="s">
        <v>68</v>
      </c>
      <c r="BC49" s="80" t="s">
        <v>69</v>
      </c>
      <c r="BD49" s="81" t="s">
        <v>70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71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47">
        <f>ROUND(SUM(AG52:AG55),1)</f>
        <v>0</v>
      </c>
      <c r="AH51" s="347"/>
      <c r="AI51" s="347"/>
      <c r="AJ51" s="347"/>
      <c r="AK51" s="347"/>
      <c r="AL51" s="347"/>
      <c r="AM51" s="347"/>
      <c r="AN51" s="348">
        <f>SUM(AG51,AT51)</f>
        <v>0</v>
      </c>
      <c r="AO51" s="348"/>
      <c r="AP51" s="348"/>
      <c r="AQ51" s="87" t="s">
        <v>23</v>
      </c>
      <c r="AR51" s="69"/>
      <c r="AS51" s="88">
        <f>ROUND(SUM(AS52:AS55),1)</f>
        <v>0</v>
      </c>
      <c r="AT51" s="89">
        <f>ROUND(SUM(AV51:AW51),1)</f>
        <v>0</v>
      </c>
      <c r="AU51" s="90">
        <f>ROUND(SUM(AU52:AU55),5)</f>
        <v>0</v>
      </c>
      <c r="AV51" s="89">
        <f>ROUND(AZ51*L26,1)</f>
        <v>0</v>
      </c>
      <c r="AW51" s="89">
        <f>ROUND(BA51*L27,1)</f>
        <v>0</v>
      </c>
      <c r="AX51" s="89">
        <f>ROUND(BB51*L26,1)</f>
        <v>0</v>
      </c>
      <c r="AY51" s="89">
        <f>ROUND(BC51*L27,1)</f>
        <v>0</v>
      </c>
      <c r="AZ51" s="89">
        <f>ROUND(SUM(AZ52:AZ55),1)</f>
        <v>0</v>
      </c>
      <c r="BA51" s="89">
        <f>ROUND(SUM(BA52:BA55),1)</f>
        <v>0</v>
      </c>
      <c r="BB51" s="89">
        <f>ROUND(SUM(BB52:BB55),1)</f>
        <v>0</v>
      </c>
      <c r="BC51" s="89">
        <f>ROUND(SUM(BC52:BC55),1)</f>
        <v>0</v>
      </c>
      <c r="BD51" s="91">
        <f>ROUND(SUM(BD52:BD55),1)</f>
        <v>0</v>
      </c>
      <c r="BS51" s="92" t="s">
        <v>72</v>
      </c>
      <c r="BT51" s="92" t="s">
        <v>73</v>
      </c>
      <c r="BU51" s="93" t="s">
        <v>74</v>
      </c>
      <c r="BV51" s="92" t="s">
        <v>75</v>
      </c>
      <c r="BW51" s="92" t="s">
        <v>7</v>
      </c>
      <c r="BX51" s="92" t="s">
        <v>76</v>
      </c>
      <c r="CL51" s="92" t="s">
        <v>23</v>
      </c>
    </row>
    <row r="52" spans="1:91" s="5" customFormat="1" ht="16.5" customHeight="1">
      <c r="A52" s="94" t="s">
        <v>77</v>
      </c>
      <c r="B52" s="95"/>
      <c r="C52" s="96"/>
      <c r="D52" s="352" t="s">
        <v>78</v>
      </c>
      <c r="E52" s="352"/>
      <c r="F52" s="352"/>
      <c r="G52" s="352"/>
      <c r="H52" s="352"/>
      <c r="I52" s="97"/>
      <c r="J52" s="352" t="s">
        <v>79</v>
      </c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0">
        <f>'1.PP - II. etapa'!J27</f>
        <v>0</v>
      </c>
      <c r="AH52" s="351"/>
      <c r="AI52" s="351"/>
      <c r="AJ52" s="351"/>
      <c r="AK52" s="351"/>
      <c r="AL52" s="351"/>
      <c r="AM52" s="351"/>
      <c r="AN52" s="350">
        <f>SUM(AG52,AT52)</f>
        <v>0</v>
      </c>
      <c r="AO52" s="351"/>
      <c r="AP52" s="351"/>
      <c r="AQ52" s="98" t="s">
        <v>80</v>
      </c>
      <c r="AR52" s="99"/>
      <c r="AS52" s="100">
        <v>0</v>
      </c>
      <c r="AT52" s="101">
        <f>ROUND(SUM(AV52:AW52),1)</f>
        <v>0</v>
      </c>
      <c r="AU52" s="102">
        <f>'1.PP - II. etapa'!P100</f>
        <v>0</v>
      </c>
      <c r="AV52" s="101">
        <f>'1.PP - II. etapa'!J30</f>
        <v>0</v>
      </c>
      <c r="AW52" s="101">
        <f>'1.PP - II. etapa'!J31</f>
        <v>0</v>
      </c>
      <c r="AX52" s="101">
        <f>'1.PP - II. etapa'!J32</f>
        <v>0</v>
      </c>
      <c r="AY52" s="101">
        <f>'1.PP - II. etapa'!J33</f>
        <v>0</v>
      </c>
      <c r="AZ52" s="101">
        <f>'1.PP - II. etapa'!F30</f>
        <v>0</v>
      </c>
      <c r="BA52" s="101">
        <f>'1.PP - II. etapa'!F31</f>
        <v>0</v>
      </c>
      <c r="BB52" s="101">
        <f>'1.PP - II. etapa'!F32</f>
        <v>0</v>
      </c>
      <c r="BC52" s="101">
        <f>'1.PP - II. etapa'!F33</f>
        <v>0</v>
      </c>
      <c r="BD52" s="103">
        <f>'1.PP - II. etapa'!F34</f>
        <v>0</v>
      </c>
      <c r="BT52" s="104" t="s">
        <v>10</v>
      </c>
      <c r="BV52" s="104" t="s">
        <v>75</v>
      </c>
      <c r="BW52" s="104" t="s">
        <v>81</v>
      </c>
      <c r="BX52" s="104" t="s">
        <v>7</v>
      </c>
      <c r="CL52" s="104" t="s">
        <v>23</v>
      </c>
      <c r="CM52" s="104" t="s">
        <v>82</v>
      </c>
    </row>
    <row r="53" spans="1:91" s="5" customFormat="1" ht="16.5" customHeight="1">
      <c r="A53" s="94" t="s">
        <v>77</v>
      </c>
      <c r="B53" s="95"/>
      <c r="C53" s="96"/>
      <c r="D53" s="352" t="s">
        <v>83</v>
      </c>
      <c r="E53" s="352"/>
      <c r="F53" s="352"/>
      <c r="G53" s="352"/>
      <c r="H53" s="352"/>
      <c r="I53" s="97"/>
      <c r="J53" s="352" t="s">
        <v>84</v>
      </c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0">
        <f>'2.NP - WC invalidé'!J27</f>
        <v>0</v>
      </c>
      <c r="AH53" s="351"/>
      <c r="AI53" s="351"/>
      <c r="AJ53" s="351"/>
      <c r="AK53" s="351"/>
      <c r="AL53" s="351"/>
      <c r="AM53" s="351"/>
      <c r="AN53" s="350">
        <f>SUM(AG53,AT53)</f>
        <v>0</v>
      </c>
      <c r="AO53" s="351"/>
      <c r="AP53" s="351"/>
      <c r="AQ53" s="98" t="s">
        <v>80</v>
      </c>
      <c r="AR53" s="99"/>
      <c r="AS53" s="100">
        <v>0</v>
      </c>
      <c r="AT53" s="101">
        <f>ROUND(SUM(AV53:AW53),1)</f>
        <v>0</v>
      </c>
      <c r="AU53" s="102">
        <f>'2.NP - WC invalidé'!P97</f>
        <v>0</v>
      </c>
      <c r="AV53" s="101">
        <f>'2.NP - WC invalidé'!J30</f>
        <v>0</v>
      </c>
      <c r="AW53" s="101">
        <f>'2.NP - WC invalidé'!J31</f>
        <v>0</v>
      </c>
      <c r="AX53" s="101">
        <f>'2.NP - WC invalidé'!J32</f>
        <v>0</v>
      </c>
      <c r="AY53" s="101">
        <f>'2.NP - WC invalidé'!J33</f>
        <v>0</v>
      </c>
      <c r="AZ53" s="101">
        <f>'2.NP - WC invalidé'!F30</f>
        <v>0</v>
      </c>
      <c r="BA53" s="101">
        <f>'2.NP - WC invalidé'!F31</f>
        <v>0</v>
      </c>
      <c r="BB53" s="101">
        <f>'2.NP - WC invalidé'!F32</f>
        <v>0</v>
      </c>
      <c r="BC53" s="101">
        <f>'2.NP - WC invalidé'!F33</f>
        <v>0</v>
      </c>
      <c r="BD53" s="103">
        <f>'2.NP - WC invalidé'!F34</f>
        <v>0</v>
      </c>
      <c r="BT53" s="104" t="s">
        <v>10</v>
      </c>
      <c r="BV53" s="104" t="s">
        <v>75</v>
      </c>
      <c r="BW53" s="104" t="s">
        <v>85</v>
      </c>
      <c r="BX53" s="104" t="s">
        <v>7</v>
      </c>
      <c r="CL53" s="104" t="s">
        <v>23</v>
      </c>
      <c r="CM53" s="104" t="s">
        <v>82</v>
      </c>
    </row>
    <row r="54" spans="1:91" s="5" customFormat="1" ht="16.5" customHeight="1">
      <c r="A54" s="94" t="s">
        <v>77</v>
      </c>
      <c r="B54" s="95"/>
      <c r="C54" s="96"/>
      <c r="D54" s="352" t="s">
        <v>86</v>
      </c>
      <c r="E54" s="352"/>
      <c r="F54" s="352"/>
      <c r="G54" s="352"/>
      <c r="H54" s="352"/>
      <c r="I54" s="97"/>
      <c r="J54" s="352" t="s">
        <v>87</v>
      </c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350">
        <f>'1.NP - WC invalidé'!J27</f>
        <v>0</v>
      </c>
      <c r="AH54" s="351"/>
      <c r="AI54" s="351"/>
      <c r="AJ54" s="351"/>
      <c r="AK54" s="351"/>
      <c r="AL54" s="351"/>
      <c r="AM54" s="351"/>
      <c r="AN54" s="350">
        <f>SUM(AG54,AT54)</f>
        <v>0</v>
      </c>
      <c r="AO54" s="351"/>
      <c r="AP54" s="351"/>
      <c r="AQ54" s="98" t="s">
        <v>80</v>
      </c>
      <c r="AR54" s="99"/>
      <c r="AS54" s="100">
        <v>0</v>
      </c>
      <c r="AT54" s="101">
        <f>ROUND(SUM(AV54:AW54),1)</f>
        <v>0</v>
      </c>
      <c r="AU54" s="102">
        <f>'1.NP - WC invalidé'!P97</f>
        <v>0</v>
      </c>
      <c r="AV54" s="101">
        <f>'1.NP - WC invalidé'!J30</f>
        <v>0</v>
      </c>
      <c r="AW54" s="101">
        <f>'1.NP - WC invalidé'!J31</f>
        <v>0</v>
      </c>
      <c r="AX54" s="101">
        <f>'1.NP - WC invalidé'!J32</f>
        <v>0</v>
      </c>
      <c r="AY54" s="101">
        <f>'1.NP - WC invalidé'!J33</f>
        <v>0</v>
      </c>
      <c r="AZ54" s="101">
        <f>'1.NP - WC invalidé'!F30</f>
        <v>0</v>
      </c>
      <c r="BA54" s="101">
        <f>'1.NP - WC invalidé'!F31</f>
        <v>0</v>
      </c>
      <c r="BB54" s="101">
        <f>'1.NP - WC invalidé'!F32</f>
        <v>0</v>
      </c>
      <c r="BC54" s="101">
        <f>'1.NP - WC invalidé'!F33</f>
        <v>0</v>
      </c>
      <c r="BD54" s="103">
        <f>'1.NP - WC invalidé'!F34</f>
        <v>0</v>
      </c>
      <c r="BT54" s="104" t="s">
        <v>10</v>
      </c>
      <c r="BV54" s="104" t="s">
        <v>75</v>
      </c>
      <c r="BW54" s="104" t="s">
        <v>88</v>
      </c>
      <c r="BX54" s="104" t="s">
        <v>7</v>
      </c>
      <c r="CL54" s="104" t="s">
        <v>23</v>
      </c>
      <c r="CM54" s="104" t="s">
        <v>82</v>
      </c>
    </row>
    <row r="55" spans="1:91" s="5" customFormat="1" ht="16.5" customHeight="1">
      <c r="A55" s="94" t="s">
        <v>77</v>
      </c>
      <c r="B55" s="95"/>
      <c r="C55" s="96"/>
      <c r="D55" s="352" t="s">
        <v>89</v>
      </c>
      <c r="E55" s="352"/>
      <c r="F55" s="352"/>
      <c r="G55" s="352"/>
      <c r="H55" s="352"/>
      <c r="I55" s="97"/>
      <c r="J55" s="352" t="s">
        <v>90</v>
      </c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0">
        <f>'3.NP - WC invalidé'!J27</f>
        <v>0</v>
      </c>
      <c r="AH55" s="351"/>
      <c r="AI55" s="351"/>
      <c r="AJ55" s="351"/>
      <c r="AK55" s="351"/>
      <c r="AL55" s="351"/>
      <c r="AM55" s="351"/>
      <c r="AN55" s="350">
        <f>SUM(AG55,AT55)</f>
        <v>0</v>
      </c>
      <c r="AO55" s="351"/>
      <c r="AP55" s="351"/>
      <c r="AQ55" s="98" t="s">
        <v>80</v>
      </c>
      <c r="AR55" s="99"/>
      <c r="AS55" s="105">
        <v>0</v>
      </c>
      <c r="AT55" s="106">
        <f>ROUND(SUM(AV55:AW55),1)</f>
        <v>0</v>
      </c>
      <c r="AU55" s="107">
        <f>'3.NP - WC invalidé'!P97</f>
        <v>0</v>
      </c>
      <c r="AV55" s="106">
        <f>'3.NP - WC invalidé'!J30</f>
        <v>0</v>
      </c>
      <c r="AW55" s="106">
        <f>'3.NP - WC invalidé'!J31</f>
        <v>0</v>
      </c>
      <c r="AX55" s="106">
        <f>'3.NP - WC invalidé'!J32</f>
        <v>0</v>
      </c>
      <c r="AY55" s="106">
        <f>'3.NP - WC invalidé'!J33</f>
        <v>0</v>
      </c>
      <c r="AZ55" s="106">
        <f>'3.NP - WC invalidé'!F30</f>
        <v>0</v>
      </c>
      <c r="BA55" s="106">
        <f>'3.NP - WC invalidé'!F31</f>
        <v>0</v>
      </c>
      <c r="BB55" s="106">
        <f>'3.NP - WC invalidé'!F32</f>
        <v>0</v>
      </c>
      <c r="BC55" s="106">
        <f>'3.NP - WC invalidé'!F33</f>
        <v>0</v>
      </c>
      <c r="BD55" s="108">
        <f>'3.NP - WC invalidé'!F34</f>
        <v>0</v>
      </c>
      <c r="BT55" s="104" t="s">
        <v>10</v>
      </c>
      <c r="BV55" s="104" t="s">
        <v>75</v>
      </c>
      <c r="BW55" s="104" t="s">
        <v>91</v>
      </c>
      <c r="BX55" s="104" t="s">
        <v>7</v>
      </c>
      <c r="CL55" s="104" t="s">
        <v>23</v>
      </c>
      <c r="CM55" s="104" t="s">
        <v>82</v>
      </c>
    </row>
    <row r="56" spans="2:44" s="1" customFormat="1" ht="30" customHeight="1">
      <c r="B56" s="39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59"/>
    </row>
    <row r="57" spans="2:44" s="1" customFormat="1" ht="6.95" customHeight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9"/>
    </row>
  </sheetData>
  <sheetProtection algorithmName="SHA-512" hashValue="tTfu8v0shuSgnw+D3iyJ9jW9KAPQcLUB6/Mvs5FdLshMzBpOamH7X9N8HSPaRnL6gHxhA1rO4LFwQbxnm6uO1Q==" saltValue="crY63s/5R5WzyN/2SqKeY7eVDFUyVWialG9iWLfuqSbZ37i8UEWVxlaXNjH3FXMCc3+zqO14HeR1k/6jzjOmpg==" spinCount="100000" sheet="1" objects="1" scenarios="1" formatColumns="0" formatRows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AG51:AM51"/>
    <mergeCell ref="AN51:AP51"/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010 - 1.PP - II. etapa'!C2" display="/"/>
    <hyperlink ref="A53" location="'020 - 2.NP - WC invalidé'!C2" display="/"/>
    <hyperlink ref="A54" location="'030 - 1.NP - WC invalidé'!C2" display="/"/>
    <hyperlink ref="A55" location="'040 - 3.NP - WC invalidé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9" customWidth="1"/>
    <col min="2" max="2" width="1.66796875" style="239" customWidth="1"/>
    <col min="3" max="4" width="5" style="239" customWidth="1"/>
    <col min="5" max="5" width="11.66015625" style="239" customWidth="1"/>
    <col min="6" max="6" width="9.16015625" style="239" customWidth="1"/>
    <col min="7" max="7" width="5" style="239" customWidth="1"/>
    <col min="8" max="8" width="77.83203125" style="239" customWidth="1"/>
    <col min="9" max="10" width="20" style="239" customWidth="1"/>
    <col min="11" max="11" width="1.66796875" style="239" customWidth="1"/>
  </cols>
  <sheetData>
    <row r="1" ht="37.5" customHeight="1"/>
    <row r="2" spans="2:11" ht="7.5" customHeight="1">
      <c r="B2" s="240"/>
      <c r="C2" s="241"/>
      <c r="D2" s="241"/>
      <c r="E2" s="241"/>
      <c r="F2" s="241"/>
      <c r="G2" s="241"/>
      <c r="H2" s="241"/>
      <c r="I2" s="241"/>
      <c r="J2" s="241"/>
      <c r="K2" s="242"/>
    </row>
    <row r="3" spans="2:11" s="13" customFormat="1" ht="45" customHeight="1">
      <c r="B3" s="243"/>
      <c r="C3" s="473" t="s">
        <v>1463</v>
      </c>
      <c r="D3" s="473"/>
      <c r="E3" s="473"/>
      <c r="F3" s="473"/>
      <c r="G3" s="473"/>
      <c r="H3" s="473"/>
      <c r="I3" s="473"/>
      <c r="J3" s="473"/>
      <c r="K3" s="244"/>
    </row>
    <row r="4" spans="2:11" ht="25.5" customHeight="1">
      <c r="B4" s="245"/>
      <c r="C4" s="474" t="s">
        <v>1464</v>
      </c>
      <c r="D4" s="474"/>
      <c r="E4" s="474"/>
      <c r="F4" s="474"/>
      <c r="G4" s="474"/>
      <c r="H4" s="474"/>
      <c r="I4" s="474"/>
      <c r="J4" s="474"/>
      <c r="K4" s="246"/>
    </row>
    <row r="5" spans="2:11" ht="5.25" customHeight="1">
      <c r="B5" s="245"/>
      <c r="C5" s="247"/>
      <c r="D5" s="247"/>
      <c r="E5" s="247"/>
      <c r="F5" s="247"/>
      <c r="G5" s="247"/>
      <c r="H5" s="247"/>
      <c r="I5" s="247"/>
      <c r="J5" s="247"/>
      <c r="K5" s="246"/>
    </row>
    <row r="6" spans="2:11" ht="15" customHeight="1">
      <c r="B6" s="245"/>
      <c r="C6" s="472" t="s">
        <v>1465</v>
      </c>
      <c r="D6" s="472"/>
      <c r="E6" s="472"/>
      <c r="F6" s="472"/>
      <c r="G6" s="472"/>
      <c r="H6" s="472"/>
      <c r="I6" s="472"/>
      <c r="J6" s="472"/>
      <c r="K6" s="246"/>
    </row>
    <row r="7" spans="2:11" ht="15" customHeight="1">
      <c r="B7" s="249"/>
      <c r="C7" s="472" t="s">
        <v>1466</v>
      </c>
      <c r="D7" s="472"/>
      <c r="E7" s="472"/>
      <c r="F7" s="472"/>
      <c r="G7" s="472"/>
      <c r="H7" s="472"/>
      <c r="I7" s="472"/>
      <c r="J7" s="472"/>
      <c r="K7" s="246"/>
    </row>
    <row r="8" spans="2:11" ht="12.75" customHeight="1">
      <c r="B8" s="249"/>
      <c r="C8" s="248"/>
      <c r="D8" s="248"/>
      <c r="E8" s="248"/>
      <c r="F8" s="248"/>
      <c r="G8" s="248"/>
      <c r="H8" s="248"/>
      <c r="I8" s="248"/>
      <c r="J8" s="248"/>
      <c r="K8" s="246"/>
    </row>
    <row r="9" spans="2:11" ht="15" customHeight="1">
      <c r="B9" s="249"/>
      <c r="C9" s="472" t="s">
        <v>1467</v>
      </c>
      <c r="D9" s="472"/>
      <c r="E9" s="472"/>
      <c r="F9" s="472"/>
      <c r="G9" s="472"/>
      <c r="H9" s="472"/>
      <c r="I9" s="472"/>
      <c r="J9" s="472"/>
      <c r="K9" s="246"/>
    </row>
    <row r="10" spans="2:11" ht="15" customHeight="1">
      <c r="B10" s="249"/>
      <c r="C10" s="248"/>
      <c r="D10" s="472" t="s">
        <v>1468</v>
      </c>
      <c r="E10" s="472"/>
      <c r="F10" s="472"/>
      <c r="G10" s="472"/>
      <c r="H10" s="472"/>
      <c r="I10" s="472"/>
      <c r="J10" s="472"/>
      <c r="K10" s="246"/>
    </row>
    <row r="11" spans="2:11" ht="15" customHeight="1">
      <c r="B11" s="249"/>
      <c r="C11" s="250"/>
      <c r="D11" s="472" t="s">
        <v>1469</v>
      </c>
      <c r="E11" s="472"/>
      <c r="F11" s="472"/>
      <c r="G11" s="472"/>
      <c r="H11" s="472"/>
      <c r="I11" s="472"/>
      <c r="J11" s="472"/>
      <c r="K11" s="246"/>
    </row>
    <row r="12" spans="2:11" ht="12.75" customHeight="1">
      <c r="B12" s="249"/>
      <c r="C12" s="250"/>
      <c r="D12" s="250"/>
      <c r="E12" s="250"/>
      <c r="F12" s="250"/>
      <c r="G12" s="250"/>
      <c r="H12" s="250"/>
      <c r="I12" s="250"/>
      <c r="J12" s="250"/>
      <c r="K12" s="246"/>
    </row>
    <row r="13" spans="2:11" ht="15" customHeight="1">
      <c r="B13" s="249"/>
      <c r="C13" s="250"/>
      <c r="D13" s="472" t="s">
        <v>1470</v>
      </c>
      <c r="E13" s="472"/>
      <c r="F13" s="472"/>
      <c r="G13" s="472"/>
      <c r="H13" s="472"/>
      <c r="I13" s="472"/>
      <c r="J13" s="472"/>
      <c r="K13" s="246"/>
    </row>
    <row r="14" spans="2:11" ht="15" customHeight="1">
      <c r="B14" s="249"/>
      <c r="C14" s="250"/>
      <c r="D14" s="472" t="s">
        <v>1471</v>
      </c>
      <c r="E14" s="472"/>
      <c r="F14" s="472"/>
      <c r="G14" s="472"/>
      <c r="H14" s="472"/>
      <c r="I14" s="472"/>
      <c r="J14" s="472"/>
      <c r="K14" s="246"/>
    </row>
    <row r="15" spans="2:11" ht="15" customHeight="1">
      <c r="B15" s="249"/>
      <c r="C15" s="250"/>
      <c r="D15" s="472" t="s">
        <v>1472</v>
      </c>
      <c r="E15" s="472"/>
      <c r="F15" s="472"/>
      <c r="G15" s="472"/>
      <c r="H15" s="472"/>
      <c r="I15" s="472"/>
      <c r="J15" s="472"/>
      <c r="K15" s="246"/>
    </row>
    <row r="16" spans="2:11" ht="15" customHeight="1">
      <c r="B16" s="249"/>
      <c r="C16" s="250"/>
      <c r="D16" s="250"/>
      <c r="E16" s="251" t="s">
        <v>80</v>
      </c>
      <c r="F16" s="472" t="s">
        <v>1473</v>
      </c>
      <c r="G16" s="472"/>
      <c r="H16" s="472"/>
      <c r="I16" s="472"/>
      <c r="J16" s="472"/>
      <c r="K16" s="246"/>
    </row>
    <row r="17" spans="2:11" ht="15" customHeight="1">
      <c r="B17" s="249"/>
      <c r="C17" s="250"/>
      <c r="D17" s="250"/>
      <c r="E17" s="251" t="s">
        <v>1474</v>
      </c>
      <c r="F17" s="472" t="s">
        <v>1475</v>
      </c>
      <c r="G17" s="472"/>
      <c r="H17" s="472"/>
      <c r="I17" s="472"/>
      <c r="J17" s="472"/>
      <c r="K17" s="246"/>
    </row>
    <row r="18" spans="2:11" ht="15" customHeight="1">
      <c r="B18" s="249"/>
      <c r="C18" s="250"/>
      <c r="D18" s="250"/>
      <c r="E18" s="251" t="s">
        <v>1476</v>
      </c>
      <c r="F18" s="472" t="s">
        <v>1477</v>
      </c>
      <c r="G18" s="472"/>
      <c r="H18" s="472"/>
      <c r="I18" s="472"/>
      <c r="J18" s="472"/>
      <c r="K18" s="246"/>
    </row>
    <row r="19" spans="2:11" ht="15" customHeight="1">
      <c r="B19" s="249"/>
      <c r="C19" s="250"/>
      <c r="D19" s="250"/>
      <c r="E19" s="251" t="s">
        <v>1478</v>
      </c>
      <c r="F19" s="472" t="s">
        <v>1479</v>
      </c>
      <c r="G19" s="472"/>
      <c r="H19" s="472"/>
      <c r="I19" s="472"/>
      <c r="J19" s="472"/>
      <c r="K19" s="246"/>
    </row>
    <row r="20" spans="2:11" ht="15" customHeight="1">
      <c r="B20" s="249"/>
      <c r="C20" s="250"/>
      <c r="D20" s="250"/>
      <c r="E20" s="251" t="s">
        <v>1480</v>
      </c>
      <c r="F20" s="472" t="s">
        <v>1481</v>
      </c>
      <c r="G20" s="472"/>
      <c r="H20" s="472"/>
      <c r="I20" s="472"/>
      <c r="J20" s="472"/>
      <c r="K20" s="246"/>
    </row>
    <row r="21" spans="2:11" ht="15" customHeight="1">
      <c r="B21" s="249"/>
      <c r="C21" s="250"/>
      <c r="D21" s="250"/>
      <c r="E21" s="251" t="s">
        <v>1482</v>
      </c>
      <c r="F21" s="472" t="s">
        <v>1483</v>
      </c>
      <c r="G21" s="472"/>
      <c r="H21" s="472"/>
      <c r="I21" s="472"/>
      <c r="J21" s="472"/>
      <c r="K21" s="246"/>
    </row>
    <row r="22" spans="2:11" ht="12.75" customHeight="1">
      <c r="B22" s="249"/>
      <c r="C22" s="250"/>
      <c r="D22" s="250"/>
      <c r="E22" s="250"/>
      <c r="F22" s="250"/>
      <c r="G22" s="250"/>
      <c r="H22" s="250"/>
      <c r="I22" s="250"/>
      <c r="J22" s="250"/>
      <c r="K22" s="246"/>
    </row>
    <row r="23" spans="2:11" ht="15" customHeight="1">
      <c r="B23" s="249"/>
      <c r="C23" s="472" t="s">
        <v>1484</v>
      </c>
      <c r="D23" s="472"/>
      <c r="E23" s="472"/>
      <c r="F23" s="472"/>
      <c r="G23" s="472"/>
      <c r="H23" s="472"/>
      <c r="I23" s="472"/>
      <c r="J23" s="472"/>
      <c r="K23" s="246"/>
    </row>
    <row r="24" spans="2:11" ht="15" customHeight="1">
      <c r="B24" s="249"/>
      <c r="C24" s="472" t="s">
        <v>1485</v>
      </c>
      <c r="D24" s="472"/>
      <c r="E24" s="472"/>
      <c r="F24" s="472"/>
      <c r="G24" s="472"/>
      <c r="H24" s="472"/>
      <c r="I24" s="472"/>
      <c r="J24" s="472"/>
      <c r="K24" s="246"/>
    </row>
    <row r="25" spans="2:11" ht="15" customHeight="1">
      <c r="B25" s="249"/>
      <c r="C25" s="248"/>
      <c r="D25" s="472" t="s">
        <v>1486</v>
      </c>
      <c r="E25" s="472"/>
      <c r="F25" s="472"/>
      <c r="G25" s="472"/>
      <c r="H25" s="472"/>
      <c r="I25" s="472"/>
      <c r="J25" s="472"/>
      <c r="K25" s="246"/>
    </row>
    <row r="26" spans="2:11" ht="15" customHeight="1">
      <c r="B26" s="249"/>
      <c r="C26" s="250"/>
      <c r="D26" s="472" t="s">
        <v>1487</v>
      </c>
      <c r="E26" s="472"/>
      <c r="F26" s="472"/>
      <c r="G26" s="472"/>
      <c r="H26" s="472"/>
      <c r="I26" s="472"/>
      <c r="J26" s="472"/>
      <c r="K26" s="246"/>
    </row>
    <row r="27" spans="2:11" ht="12.75" customHeight="1">
      <c r="B27" s="249"/>
      <c r="C27" s="250"/>
      <c r="D27" s="250"/>
      <c r="E27" s="250"/>
      <c r="F27" s="250"/>
      <c r="G27" s="250"/>
      <c r="H27" s="250"/>
      <c r="I27" s="250"/>
      <c r="J27" s="250"/>
      <c r="K27" s="246"/>
    </row>
    <row r="28" spans="2:11" ht="15" customHeight="1">
      <c r="B28" s="249"/>
      <c r="C28" s="250"/>
      <c r="D28" s="472" t="s">
        <v>1488</v>
      </c>
      <c r="E28" s="472"/>
      <c r="F28" s="472"/>
      <c r="G28" s="472"/>
      <c r="H28" s="472"/>
      <c r="I28" s="472"/>
      <c r="J28" s="472"/>
      <c r="K28" s="246"/>
    </row>
    <row r="29" spans="2:11" ht="15" customHeight="1">
      <c r="B29" s="249"/>
      <c r="C29" s="250"/>
      <c r="D29" s="472" t="s">
        <v>1489</v>
      </c>
      <c r="E29" s="472"/>
      <c r="F29" s="472"/>
      <c r="G29" s="472"/>
      <c r="H29" s="472"/>
      <c r="I29" s="472"/>
      <c r="J29" s="472"/>
      <c r="K29" s="246"/>
    </row>
    <row r="30" spans="2:11" ht="12.75" customHeight="1">
      <c r="B30" s="249"/>
      <c r="C30" s="250"/>
      <c r="D30" s="250"/>
      <c r="E30" s="250"/>
      <c r="F30" s="250"/>
      <c r="G30" s="250"/>
      <c r="H30" s="250"/>
      <c r="I30" s="250"/>
      <c r="J30" s="250"/>
      <c r="K30" s="246"/>
    </row>
    <row r="31" spans="2:11" ht="15" customHeight="1">
      <c r="B31" s="249"/>
      <c r="C31" s="250"/>
      <c r="D31" s="472" t="s">
        <v>1490</v>
      </c>
      <c r="E31" s="472"/>
      <c r="F31" s="472"/>
      <c r="G31" s="472"/>
      <c r="H31" s="472"/>
      <c r="I31" s="472"/>
      <c r="J31" s="472"/>
      <c r="K31" s="246"/>
    </row>
    <row r="32" spans="2:11" ht="15" customHeight="1">
      <c r="B32" s="249"/>
      <c r="C32" s="250"/>
      <c r="D32" s="472" t="s">
        <v>1491</v>
      </c>
      <c r="E32" s="472"/>
      <c r="F32" s="472"/>
      <c r="G32" s="472"/>
      <c r="H32" s="472"/>
      <c r="I32" s="472"/>
      <c r="J32" s="472"/>
      <c r="K32" s="246"/>
    </row>
    <row r="33" spans="2:11" ht="15" customHeight="1">
      <c r="B33" s="249"/>
      <c r="C33" s="250"/>
      <c r="D33" s="472" t="s">
        <v>1492</v>
      </c>
      <c r="E33" s="472"/>
      <c r="F33" s="472"/>
      <c r="G33" s="472"/>
      <c r="H33" s="472"/>
      <c r="I33" s="472"/>
      <c r="J33" s="472"/>
      <c r="K33" s="246"/>
    </row>
    <row r="34" spans="2:11" ht="15" customHeight="1">
      <c r="B34" s="249"/>
      <c r="C34" s="250"/>
      <c r="D34" s="248"/>
      <c r="E34" s="252" t="s">
        <v>130</v>
      </c>
      <c r="F34" s="248"/>
      <c r="G34" s="472" t="s">
        <v>1493</v>
      </c>
      <c r="H34" s="472"/>
      <c r="I34" s="472"/>
      <c r="J34" s="472"/>
      <c r="K34" s="246"/>
    </row>
    <row r="35" spans="2:11" ht="30.75" customHeight="1">
      <c r="B35" s="249"/>
      <c r="C35" s="250"/>
      <c r="D35" s="248"/>
      <c r="E35" s="252" t="s">
        <v>1494</v>
      </c>
      <c r="F35" s="248"/>
      <c r="G35" s="472" t="s">
        <v>1495</v>
      </c>
      <c r="H35" s="472"/>
      <c r="I35" s="472"/>
      <c r="J35" s="472"/>
      <c r="K35" s="246"/>
    </row>
    <row r="36" spans="2:11" ht="15" customHeight="1">
      <c r="B36" s="249"/>
      <c r="C36" s="250"/>
      <c r="D36" s="248"/>
      <c r="E36" s="252" t="s">
        <v>54</v>
      </c>
      <c r="F36" s="248"/>
      <c r="G36" s="472" t="s">
        <v>1496</v>
      </c>
      <c r="H36" s="472"/>
      <c r="I36" s="472"/>
      <c r="J36" s="472"/>
      <c r="K36" s="246"/>
    </row>
    <row r="37" spans="2:11" ht="15" customHeight="1">
      <c r="B37" s="249"/>
      <c r="C37" s="250"/>
      <c r="D37" s="248"/>
      <c r="E37" s="252" t="s">
        <v>131</v>
      </c>
      <c r="F37" s="248"/>
      <c r="G37" s="472" t="s">
        <v>1497</v>
      </c>
      <c r="H37" s="472"/>
      <c r="I37" s="472"/>
      <c r="J37" s="472"/>
      <c r="K37" s="246"/>
    </row>
    <row r="38" spans="2:11" ht="15" customHeight="1">
      <c r="B38" s="249"/>
      <c r="C38" s="250"/>
      <c r="D38" s="248"/>
      <c r="E38" s="252" t="s">
        <v>132</v>
      </c>
      <c r="F38" s="248"/>
      <c r="G38" s="472" t="s">
        <v>1498</v>
      </c>
      <c r="H38" s="472"/>
      <c r="I38" s="472"/>
      <c r="J38" s="472"/>
      <c r="K38" s="246"/>
    </row>
    <row r="39" spans="2:11" ht="15" customHeight="1">
      <c r="B39" s="249"/>
      <c r="C39" s="250"/>
      <c r="D39" s="248"/>
      <c r="E39" s="252" t="s">
        <v>133</v>
      </c>
      <c r="F39" s="248"/>
      <c r="G39" s="472" t="s">
        <v>1499</v>
      </c>
      <c r="H39" s="472"/>
      <c r="I39" s="472"/>
      <c r="J39" s="472"/>
      <c r="K39" s="246"/>
    </row>
    <row r="40" spans="2:11" ht="15" customHeight="1">
      <c r="B40" s="249"/>
      <c r="C40" s="250"/>
      <c r="D40" s="248"/>
      <c r="E40" s="252" t="s">
        <v>1500</v>
      </c>
      <c r="F40" s="248"/>
      <c r="G40" s="472" t="s">
        <v>1501</v>
      </c>
      <c r="H40" s="472"/>
      <c r="I40" s="472"/>
      <c r="J40" s="472"/>
      <c r="K40" s="246"/>
    </row>
    <row r="41" spans="2:11" ht="15" customHeight="1">
      <c r="B41" s="249"/>
      <c r="C41" s="250"/>
      <c r="D41" s="248"/>
      <c r="E41" s="252"/>
      <c r="F41" s="248"/>
      <c r="G41" s="472" t="s">
        <v>1502</v>
      </c>
      <c r="H41" s="472"/>
      <c r="I41" s="472"/>
      <c r="J41" s="472"/>
      <c r="K41" s="246"/>
    </row>
    <row r="42" spans="2:11" ht="15" customHeight="1">
      <c r="B42" s="249"/>
      <c r="C42" s="250"/>
      <c r="D42" s="248"/>
      <c r="E42" s="252" t="s">
        <v>1503</v>
      </c>
      <c r="F42" s="248"/>
      <c r="G42" s="472" t="s">
        <v>1504</v>
      </c>
      <c r="H42" s="472"/>
      <c r="I42" s="472"/>
      <c r="J42" s="472"/>
      <c r="K42" s="246"/>
    </row>
    <row r="43" spans="2:11" ht="15" customHeight="1">
      <c r="B43" s="249"/>
      <c r="C43" s="250"/>
      <c r="D43" s="248"/>
      <c r="E43" s="252" t="s">
        <v>135</v>
      </c>
      <c r="F43" s="248"/>
      <c r="G43" s="472" t="s">
        <v>1505</v>
      </c>
      <c r="H43" s="472"/>
      <c r="I43" s="472"/>
      <c r="J43" s="472"/>
      <c r="K43" s="246"/>
    </row>
    <row r="44" spans="2:11" ht="12.75" customHeight="1">
      <c r="B44" s="249"/>
      <c r="C44" s="250"/>
      <c r="D44" s="248"/>
      <c r="E44" s="248"/>
      <c r="F44" s="248"/>
      <c r="G44" s="248"/>
      <c r="H44" s="248"/>
      <c r="I44" s="248"/>
      <c r="J44" s="248"/>
      <c r="K44" s="246"/>
    </row>
    <row r="45" spans="2:11" ht="15" customHeight="1">
      <c r="B45" s="249"/>
      <c r="C45" s="250"/>
      <c r="D45" s="472" t="s">
        <v>1506</v>
      </c>
      <c r="E45" s="472"/>
      <c r="F45" s="472"/>
      <c r="G45" s="472"/>
      <c r="H45" s="472"/>
      <c r="I45" s="472"/>
      <c r="J45" s="472"/>
      <c r="K45" s="246"/>
    </row>
    <row r="46" spans="2:11" ht="15" customHeight="1">
      <c r="B46" s="249"/>
      <c r="C46" s="250"/>
      <c r="D46" s="250"/>
      <c r="E46" s="472" t="s">
        <v>1507</v>
      </c>
      <c r="F46" s="472"/>
      <c r="G46" s="472"/>
      <c r="H46" s="472"/>
      <c r="I46" s="472"/>
      <c r="J46" s="472"/>
      <c r="K46" s="246"/>
    </row>
    <row r="47" spans="2:11" ht="15" customHeight="1">
      <c r="B47" s="249"/>
      <c r="C47" s="250"/>
      <c r="D47" s="250"/>
      <c r="E47" s="472" t="s">
        <v>1508</v>
      </c>
      <c r="F47" s="472"/>
      <c r="G47" s="472"/>
      <c r="H47" s="472"/>
      <c r="I47" s="472"/>
      <c r="J47" s="472"/>
      <c r="K47" s="246"/>
    </row>
    <row r="48" spans="2:11" ht="15" customHeight="1">
      <c r="B48" s="249"/>
      <c r="C48" s="250"/>
      <c r="D48" s="250"/>
      <c r="E48" s="472" t="s">
        <v>1509</v>
      </c>
      <c r="F48" s="472"/>
      <c r="G48" s="472"/>
      <c r="H48" s="472"/>
      <c r="I48" s="472"/>
      <c r="J48" s="472"/>
      <c r="K48" s="246"/>
    </row>
    <row r="49" spans="2:11" ht="15" customHeight="1">
      <c r="B49" s="249"/>
      <c r="C49" s="250"/>
      <c r="D49" s="472" t="s">
        <v>1510</v>
      </c>
      <c r="E49" s="472"/>
      <c r="F49" s="472"/>
      <c r="G49" s="472"/>
      <c r="H49" s="472"/>
      <c r="I49" s="472"/>
      <c r="J49" s="472"/>
      <c r="K49" s="246"/>
    </row>
    <row r="50" spans="2:11" ht="25.5" customHeight="1">
      <c r="B50" s="245"/>
      <c r="C50" s="474" t="s">
        <v>1511</v>
      </c>
      <c r="D50" s="474"/>
      <c r="E50" s="474"/>
      <c r="F50" s="474"/>
      <c r="G50" s="474"/>
      <c r="H50" s="474"/>
      <c r="I50" s="474"/>
      <c r="J50" s="474"/>
      <c r="K50" s="246"/>
    </row>
    <row r="51" spans="2:11" ht="5.25" customHeight="1">
      <c r="B51" s="245"/>
      <c r="C51" s="247"/>
      <c r="D51" s="247"/>
      <c r="E51" s="247"/>
      <c r="F51" s="247"/>
      <c r="G51" s="247"/>
      <c r="H51" s="247"/>
      <c r="I51" s="247"/>
      <c r="J51" s="247"/>
      <c r="K51" s="246"/>
    </row>
    <row r="52" spans="2:11" ht="15" customHeight="1">
      <c r="B52" s="245"/>
      <c r="C52" s="472" t="s">
        <v>1512</v>
      </c>
      <c r="D52" s="472"/>
      <c r="E52" s="472"/>
      <c r="F52" s="472"/>
      <c r="G52" s="472"/>
      <c r="H52" s="472"/>
      <c r="I52" s="472"/>
      <c r="J52" s="472"/>
      <c r="K52" s="246"/>
    </row>
    <row r="53" spans="2:11" ht="15" customHeight="1">
      <c r="B53" s="245"/>
      <c r="C53" s="472" t="s">
        <v>1513</v>
      </c>
      <c r="D53" s="472"/>
      <c r="E53" s="472"/>
      <c r="F53" s="472"/>
      <c r="G53" s="472"/>
      <c r="H53" s="472"/>
      <c r="I53" s="472"/>
      <c r="J53" s="472"/>
      <c r="K53" s="246"/>
    </row>
    <row r="54" spans="2:11" ht="12.75" customHeight="1">
      <c r="B54" s="245"/>
      <c r="C54" s="248"/>
      <c r="D54" s="248"/>
      <c r="E54" s="248"/>
      <c r="F54" s="248"/>
      <c r="G54" s="248"/>
      <c r="H54" s="248"/>
      <c r="I54" s="248"/>
      <c r="J54" s="248"/>
      <c r="K54" s="246"/>
    </row>
    <row r="55" spans="2:11" ht="15" customHeight="1">
      <c r="B55" s="245"/>
      <c r="C55" s="472" t="s">
        <v>1514</v>
      </c>
      <c r="D55" s="472"/>
      <c r="E55" s="472"/>
      <c r="F55" s="472"/>
      <c r="G55" s="472"/>
      <c r="H55" s="472"/>
      <c r="I55" s="472"/>
      <c r="J55" s="472"/>
      <c r="K55" s="246"/>
    </row>
    <row r="56" spans="2:11" ht="15" customHeight="1">
      <c r="B56" s="245"/>
      <c r="C56" s="250"/>
      <c r="D56" s="472" t="s">
        <v>1515</v>
      </c>
      <c r="E56" s="472"/>
      <c r="F56" s="472"/>
      <c r="G56" s="472"/>
      <c r="H56" s="472"/>
      <c r="I56" s="472"/>
      <c r="J56" s="472"/>
      <c r="K56" s="246"/>
    </row>
    <row r="57" spans="2:11" ht="15" customHeight="1">
      <c r="B57" s="245"/>
      <c r="C57" s="250"/>
      <c r="D57" s="472" t="s">
        <v>1516</v>
      </c>
      <c r="E57" s="472"/>
      <c r="F57" s="472"/>
      <c r="G57" s="472"/>
      <c r="H57" s="472"/>
      <c r="I57" s="472"/>
      <c r="J57" s="472"/>
      <c r="K57" s="246"/>
    </row>
    <row r="58" spans="2:11" ht="15" customHeight="1">
      <c r="B58" s="245"/>
      <c r="C58" s="250"/>
      <c r="D58" s="472" t="s">
        <v>1517</v>
      </c>
      <c r="E58" s="472"/>
      <c r="F58" s="472"/>
      <c r="G58" s="472"/>
      <c r="H58" s="472"/>
      <c r="I58" s="472"/>
      <c r="J58" s="472"/>
      <c r="K58" s="246"/>
    </row>
    <row r="59" spans="2:11" ht="15" customHeight="1">
      <c r="B59" s="245"/>
      <c r="C59" s="250"/>
      <c r="D59" s="472" t="s">
        <v>1518</v>
      </c>
      <c r="E59" s="472"/>
      <c r="F59" s="472"/>
      <c r="G59" s="472"/>
      <c r="H59" s="472"/>
      <c r="I59" s="472"/>
      <c r="J59" s="472"/>
      <c r="K59" s="246"/>
    </row>
    <row r="60" spans="2:11" ht="15" customHeight="1">
      <c r="B60" s="245"/>
      <c r="C60" s="250"/>
      <c r="D60" s="476" t="s">
        <v>1519</v>
      </c>
      <c r="E60" s="476"/>
      <c r="F60" s="476"/>
      <c r="G60" s="476"/>
      <c r="H60" s="476"/>
      <c r="I60" s="476"/>
      <c r="J60" s="476"/>
      <c r="K60" s="246"/>
    </row>
    <row r="61" spans="2:11" ht="15" customHeight="1">
      <c r="B61" s="245"/>
      <c r="C61" s="250"/>
      <c r="D61" s="472" t="s">
        <v>1520</v>
      </c>
      <c r="E61" s="472"/>
      <c r="F61" s="472"/>
      <c r="G61" s="472"/>
      <c r="H61" s="472"/>
      <c r="I61" s="472"/>
      <c r="J61" s="472"/>
      <c r="K61" s="246"/>
    </row>
    <row r="62" spans="2:11" ht="12.75" customHeight="1">
      <c r="B62" s="245"/>
      <c r="C62" s="250"/>
      <c r="D62" s="250"/>
      <c r="E62" s="253"/>
      <c r="F62" s="250"/>
      <c r="G62" s="250"/>
      <c r="H62" s="250"/>
      <c r="I62" s="250"/>
      <c r="J62" s="250"/>
      <c r="K62" s="246"/>
    </row>
    <row r="63" spans="2:11" ht="15" customHeight="1">
      <c r="B63" s="245"/>
      <c r="C63" s="250"/>
      <c r="D63" s="472" t="s">
        <v>1521</v>
      </c>
      <c r="E63" s="472"/>
      <c r="F63" s="472"/>
      <c r="G63" s="472"/>
      <c r="H63" s="472"/>
      <c r="I63" s="472"/>
      <c r="J63" s="472"/>
      <c r="K63" s="246"/>
    </row>
    <row r="64" spans="2:11" ht="15" customHeight="1">
      <c r="B64" s="245"/>
      <c r="C64" s="250"/>
      <c r="D64" s="476" t="s">
        <v>1522</v>
      </c>
      <c r="E64" s="476"/>
      <c r="F64" s="476"/>
      <c r="G64" s="476"/>
      <c r="H64" s="476"/>
      <c r="I64" s="476"/>
      <c r="J64" s="476"/>
      <c r="K64" s="246"/>
    </row>
    <row r="65" spans="2:11" ht="15" customHeight="1">
      <c r="B65" s="245"/>
      <c r="C65" s="250"/>
      <c r="D65" s="472" t="s">
        <v>1523</v>
      </c>
      <c r="E65" s="472"/>
      <c r="F65" s="472"/>
      <c r="G65" s="472"/>
      <c r="H65" s="472"/>
      <c r="I65" s="472"/>
      <c r="J65" s="472"/>
      <c r="K65" s="246"/>
    </row>
    <row r="66" spans="2:11" ht="15" customHeight="1">
      <c r="B66" s="245"/>
      <c r="C66" s="250"/>
      <c r="D66" s="472" t="s">
        <v>1524</v>
      </c>
      <c r="E66" s="472"/>
      <c r="F66" s="472"/>
      <c r="G66" s="472"/>
      <c r="H66" s="472"/>
      <c r="I66" s="472"/>
      <c r="J66" s="472"/>
      <c r="K66" s="246"/>
    </row>
    <row r="67" spans="2:11" ht="15" customHeight="1">
      <c r="B67" s="245"/>
      <c r="C67" s="250"/>
      <c r="D67" s="472" t="s">
        <v>1525</v>
      </c>
      <c r="E67" s="472"/>
      <c r="F67" s="472"/>
      <c r="G67" s="472"/>
      <c r="H67" s="472"/>
      <c r="I67" s="472"/>
      <c r="J67" s="472"/>
      <c r="K67" s="246"/>
    </row>
    <row r="68" spans="2:11" ht="15" customHeight="1">
      <c r="B68" s="245"/>
      <c r="C68" s="250"/>
      <c r="D68" s="472" t="s">
        <v>1526</v>
      </c>
      <c r="E68" s="472"/>
      <c r="F68" s="472"/>
      <c r="G68" s="472"/>
      <c r="H68" s="472"/>
      <c r="I68" s="472"/>
      <c r="J68" s="472"/>
      <c r="K68" s="246"/>
    </row>
    <row r="69" spans="2:11" ht="12.75" customHeight="1">
      <c r="B69" s="254"/>
      <c r="C69" s="255"/>
      <c r="D69" s="255"/>
      <c r="E69" s="255"/>
      <c r="F69" s="255"/>
      <c r="G69" s="255"/>
      <c r="H69" s="255"/>
      <c r="I69" s="255"/>
      <c r="J69" s="255"/>
      <c r="K69" s="256"/>
    </row>
    <row r="70" spans="2:11" ht="18.75" customHeight="1">
      <c r="B70" s="257"/>
      <c r="C70" s="257"/>
      <c r="D70" s="257"/>
      <c r="E70" s="257"/>
      <c r="F70" s="257"/>
      <c r="G70" s="257"/>
      <c r="H70" s="257"/>
      <c r="I70" s="257"/>
      <c r="J70" s="257"/>
      <c r="K70" s="258"/>
    </row>
    <row r="71" spans="2:11" ht="18.75" customHeight="1"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2:11" ht="7.5" customHeight="1">
      <c r="B72" s="259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ht="45" customHeight="1">
      <c r="B73" s="262"/>
      <c r="C73" s="477" t="s">
        <v>96</v>
      </c>
      <c r="D73" s="477"/>
      <c r="E73" s="477"/>
      <c r="F73" s="477"/>
      <c r="G73" s="477"/>
      <c r="H73" s="477"/>
      <c r="I73" s="477"/>
      <c r="J73" s="477"/>
      <c r="K73" s="263"/>
    </row>
    <row r="74" spans="2:11" ht="17.25" customHeight="1">
      <c r="B74" s="262"/>
      <c r="C74" s="264" t="s">
        <v>1527</v>
      </c>
      <c r="D74" s="264"/>
      <c r="E74" s="264"/>
      <c r="F74" s="264" t="s">
        <v>1528</v>
      </c>
      <c r="G74" s="265"/>
      <c r="H74" s="264" t="s">
        <v>131</v>
      </c>
      <c r="I74" s="264" t="s">
        <v>58</v>
      </c>
      <c r="J74" s="264" t="s">
        <v>1529</v>
      </c>
      <c r="K74" s="263"/>
    </row>
    <row r="75" spans="2:11" ht="17.25" customHeight="1">
      <c r="B75" s="262"/>
      <c r="C75" s="266" t="s">
        <v>1530</v>
      </c>
      <c r="D75" s="266"/>
      <c r="E75" s="266"/>
      <c r="F75" s="267" t="s">
        <v>1531</v>
      </c>
      <c r="G75" s="268"/>
      <c r="H75" s="266"/>
      <c r="I75" s="266"/>
      <c r="J75" s="266" t="s">
        <v>1532</v>
      </c>
      <c r="K75" s="263"/>
    </row>
    <row r="76" spans="2:11" ht="5.25" customHeight="1">
      <c r="B76" s="262"/>
      <c r="C76" s="269"/>
      <c r="D76" s="269"/>
      <c r="E76" s="269"/>
      <c r="F76" s="269"/>
      <c r="G76" s="270"/>
      <c r="H76" s="269"/>
      <c r="I76" s="269"/>
      <c r="J76" s="269"/>
      <c r="K76" s="263"/>
    </row>
    <row r="77" spans="2:11" ht="15" customHeight="1">
      <c r="B77" s="262"/>
      <c r="C77" s="252" t="s">
        <v>54</v>
      </c>
      <c r="D77" s="269"/>
      <c r="E77" s="269"/>
      <c r="F77" s="271" t="s">
        <v>1533</v>
      </c>
      <c r="G77" s="270"/>
      <c r="H77" s="252" t="s">
        <v>1534</v>
      </c>
      <c r="I77" s="252" t="s">
        <v>1535</v>
      </c>
      <c r="J77" s="252">
        <v>20</v>
      </c>
      <c r="K77" s="263"/>
    </row>
    <row r="78" spans="2:11" ht="15" customHeight="1">
      <c r="B78" s="262"/>
      <c r="C78" s="252" t="s">
        <v>1536</v>
      </c>
      <c r="D78" s="252"/>
      <c r="E78" s="252"/>
      <c r="F78" s="271" t="s">
        <v>1533</v>
      </c>
      <c r="G78" s="270"/>
      <c r="H78" s="252" t="s">
        <v>1537</v>
      </c>
      <c r="I78" s="252" t="s">
        <v>1535</v>
      </c>
      <c r="J78" s="252">
        <v>120</v>
      </c>
      <c r="K78" s="263"/>
    </row>
    <row r="79" spans="2:11" ht="15" customHeight="1">
      <c r="B79" s="272"/>
      <c r="C79" s="252" t="s">
        <v>1538</v>
      </c>
      <c r="D79" s="252"/>
      <c r="E79" s="252"/>
      <c r="F79" s="271" t="s">
        <v>1539</v>
      </c>
      <c r="G79" s="270"/>
      <c r="H79" s="252" t="s">
        <v>1540</v>
      </c>
      <c r="I79" s="252" t="s">
        <v>1535</v>
      </c>
      <c r="J79" s="252">
        <v>50</v>
      </c>
      <c r="K79" s="263"/>
    </row>
    <row r="80" spans="2:11" ht="15" customHeight="1">
      <c r="B80" s="272"/>
      <c r="C80" s="252" t="s">
        <v>1541</v>
      </c>
      <c r="D80" s="252"/>
      <c r="E80" s="252"/>
      <c r="F80" s="271" t="s">
        <v>1533</v>
      </c>
      <c r="G80" s="270"/>
      <c r="H80" s="252" t="s">
        <v>1542</v>
      </c>
      <c r="I80" s="252" t="s">
        <v>1543</v>
      </c>
      <c r="J80" s="252"/>
      <c r="K80" s="263"/>
    </row>
    <row r="81" spans="2:11" ht="15" customHeight="1">
      <c r="B81" s="272"/>
      <c r="C81" s="273" t="s">
        <v>1544</v>
      </c>
      <c r="D81" s="273"/>
      <c r="E81" s="273"/>
      <c r="F81" s="274" t="s">
        <v>1539</v>
      </c>
      <c r="G81" s="273"/>
      <c r="H81" s="273" t="s">
        <v>1545</v>
      </c>
      <c r="I81" s="273" t="s">
        <v>1535</v>
      </c>
      <c r="J81" s="273">
        <v>15</v>
      </c>
      <c r="K81" s="263"/>
    </row>
    <row r="82" spans="2:11" ht="15" customHeight="1">
      <c r="B82" s="272"/>
      <c r="C82" s="273" t="s">
        <v>1546</v>
      </c>
      <c r="D82" s="273"/>
      <c r="E82" s="273"/>
      <c r="F82" s="274" t="s">
        <v>1539</v>
      </c>
      <c r="G82" s="273"/>
      <c r="H82" s="273" t="s">
        <v>1547</v>
      </c>
      <c r="I82" s="273" t="s">
        <v>1535</v>
      </c>
      <c r="J82" s="273">
        <v>15</v>
      </c>
      <c r="K82" s="263"/>
    </row>
    <row r="83" spans="2:11" ht="15" customHeight="1">
      <c r="B83" s="272"/>
      <c r="C83" s="273" t="s">
        <v>1548</v>
      </c>
      <c r="D83" s="273"/>
      <c r="E83" s="273"/>
      <c r="F83" s="274" t="s">
        <v>1539</v>
      </c>
      <c r="G83" s="273"/>
      <c r="H83" s="273" t="s">
        <v>1549</v>
      </c>
      <c r="I83" s="273" t="s">
        <v>1535</v>
      </c>
      <c r="J83" s="273">
        <v>20</v>
      </c>
      <c r="K83" s="263"/>
    </row>
    <row r="84" spans="2:11" ht="15" customHeight="1">
      <c r="B84" s="272"/>
      <c r="C84" s="273" t="s">
        <v>1550</v>
      </c>
      <c r="D84" s="273"/>
      <c r="E84" s="273"/>
      <c r="F84" s="274" t="s">
        <v>1539</v>
      </c>
      <c r="G84" s="273"/>
      <c r="H84" s="273" t="s">
        <v>1551</v>
      </c>
      <c r="I84" s="273" t="s">
        <v>1535</v>
      </c>
      <c r="J84" s="273">
        <v>20</v>
      </c>
      <c r="K84" s="263"/>
    </row>
    <row r="85" spans="2:11" ht="15" customHeight="1">
      <c r="B85" s="272"/>
      <c r="C85" s="252" t="s">
        <v>1552</v>
      </c>
      <c r="D85" s="252"/>
      <c r="E85" s="252"/>
      <c r="F85" s="271" t="s">
        <v>1539</v>
      </c>
      <c r="G85" s="270"/>
      <c r="H85" s="252" t="s">
        <v>1553</v>
      </c>
      <c r="I85" s="252" t="s">
        <v>1535</v>
      </c>
      <c r="J85" s="252">
        <v>50</v>
      </c>
      <c r="K85" s="263"/>
    </row>
    <row r="86" spans="2:11" ht="15" customHeight="1">
      <c r="B86" s="272"/>
      <c r="C86" s="252" t="s">
        <v>1554</v>
      </c>
      <c r="D86" s="252"/>
      <c r="E86" s="252"/>
      <c r="F86" s="271" t="s">
        <v>1539</v>
      </c>
      <c r="G86" s="270"/>
      <c r="H86" s="252" t="s">
        <v>1555</v>
      </c>
      <c r="I86" s="252" t="s">
        <v>1535</v>
      </c>
      <c r="J86" s="252">
        <v>20</v>
      </c>
      <c r="K86" s="263"/>
    </row>
    <row r="87" spans="2:11" ht="15" customHeight="1">
      <c r="B87" s="272"/>
      <c r="C87" s="252" t="s">
        <v>1556</v>
      </c>
      <c r="D87" s="252"/>
      <c r="E87" s="252"/>
      <c r="F87" s="271" t="s">
        <v>1539</v>
      </c>
      <c r="G87" s="270"/>
      <c r="H87" s="252" t="s">
        <v>1557</v>
      </c>
      <c r="I87" s="252" t="s">
        <v>1535</v>
      </c>
      <c r="J87" s="252">
        <v>20</v>
      </c>
      <c r="K87" s="263"/>
    </row>
    <row r="88" spans="2:11" ht="15" customHeight="1">
      <c r="B88" s="272"/>
      <c r="C88" s="252" t="s">
        <v>1558</v>
      </c>
      <c r="D88" s="252"/>
      <c r="E88" s="252"/>
      <c r="F88" s="271" t="s">
        <v>1539</v>
      </c>
      <c r="G88" s="270"/>
      <c r="H88" s="252" t="s">
        <v>1559</v>
      </c>
      <c r="I88" s="252" t="s">
        <v>1535</v>
      </c>
      <c r="J88" s="252">
        <v>50</v>
      </c>
      <c r="K88" s="263"/>
    </row>
    <row r="89" spans="2:11" ht="15" customHeight="1">
      <c r="B89" s="272"/>
      <c r="C89" s="252" t="s">
        <v>1560</v>
      </c>
      <c r="D89" s="252"/>
      <c r="E89" s="252"/>
      <c r="F89" s="271" t="s">
        <v>1539</v>
      </c>
      <c r="G89" s="270"/>
      <c r="H89" s="252" t="s">
        <v>1560</v>
      </c>
      <c r="I89" s="252" t="s">
        <v>1535</v>
      </c>
      <c r="J89" s="252">
        <v>50</v>
      </c>
      <c r="K89" s="263"/>
    </row>
    <row r="90" spans="2:11" ht="15" customHeight="1">
      <c r="B90" s="272"/>
      <c r="C90" s="252" t="s">
        <v>136</v>
      </c>
      <c r="D90" s="252"/>
      <c r="E90" s="252"/>
      <c r="F90" s="271" t="s">
        <v>1539</v>
      </c>
      <c r="G90" s="270"/>
      <c r="H90" s="252" t="s">
        <v>1561</v>
      </c>
      <c r="I90" s="252" t="s">
        <v>1535</v>
      </c>
      <c r="J90" s="252">
        <v>255</v>
      </c>
      <c r="K90" s="263"/>
    </row>
    <row r="91" spans="2:11" ht="15" customHeight="1">
      <c r="B91" s="272"/>
      <c r="C91" s="252" t="s">
        <v>1562</v>
      </c>
      <c r="D91" s="252"/>
      <c r="E91" s="252"/>
      <c r="F91" s="271" t="s">
        <v>1533</v>
      </c>
      <c r="G91" s="270"/>
      <c r="H91" s="252" t="s">
        <v>1563</v>
      </c>
      <c r="I91" s="252" t="s">
        <v>1564</v>
      </c>
      <c r="J91" s="252"/>
      <c r="K91" s="263"/>
    </row>
    <row r="92" spans="2:11" ht="15" customHeight="1">
      <c r="B92" s="272"/>
      <c r="C92" s="252" t="s">
        <v>1565</v>
      </c>
      <c r="D92" s="252"/>
      <c r="E92" s="252"/>
      <c r="F92" s="271" t="s">
        <v>1533</v>
      </c>
      <c r="G92" s="270"/>
      <c r="H92" s="252" t="s">
        <v>1566</v>
      </c>
      <c r="I92" s="252" t="s">
        <v>1567</v>
      </c>
      <c r="J92" s="252"/>
      <c r="K92" s="263"/>
    </row>
    <row r="93" spans="2:11" ht="15" customHeight="1">
      <c r="B93" s="272"/>
      <c r="C93" s="252" t="s">
        <v>1568</v>
      </c>
      <c r="D93" s="252"/>
      <c r="E93" s="252"/>
      <c r="F93" s="271" t="s">
        <v>1533</v>
      </c>
      <c r="G93" s="270"/>
      <c r="H93" s="252" t="s">
        <v>1568</v>
      </c>
      <c r="I93" s="252" t="s">
        <v>1567</v>
      </c>
      <c r="J93" s="252"/>
      <c r="K93" s="263"/>
    </row>
    <row r="94" spans="2:11" ht="15" customHeight="1">
      <c r="B94" s="272"/>
      <c r="C94" s="252" t="s">
        <v>39</v>
      </c>
      <c r="D94" s="252"/>
      <c r="E94" s="252"/>
      <c r="F94" s="271" t="s">
        <v>1533</v>
      </c>
      <c r="G94" s="270"/>
      <c r="H94" s="252" t="s">
        <v>1569</v>
      </c>
      <c r="I94" s="252" t="s">
        <v>1567</v>
      </c>
      <c r="J94" s="252"/>
      <c r="K94" s="263"/>
    </row>
    <row r="95" spans="2:11" ht="15" customHeight="1">
      <c r="B95" s="272"/>
      <c r="C95" s="252" t="s">
        <v>49</v>
      </c>
      <c r="D95" s="252"/>
      <c r="E95" s="252"/>
      <c r="F95" s="271" t="s">
        <v>1533</v>
      </c>
      <c r="G95" s="270"/>
      <c r="H95" s="252" t="s">
        <v>1570</v>
      </c>
      <c r="I95" s="252" t="s">
        <v>1567</v>
      </c>
      <c r="J95" s="252"/>
      <c r="K95" s="263"/>
    </row>
    <row r="96" spans="2:11" ht="15" customHeight="1">
      <c r="B96" s="275"/>
      <c r="C96" s="276"/>
      <c r="D96" s="276"/>
      <c r="E96" s="276"/>
      <c r="F96" s="276"/>
      <c r="G96" s="276"/>
      <c r="H96" s="276"/>
      <c r="I96" s="276"/>
      <c r="J96" s="276"/>
      <c r="K96" s="277"/>
    </row>
    <row r="97" spans="2:11" ht="18.75" customHeight="1">
      <c r="B97" s="278"/>
      <c r="C97" s="279"/>
      <c r="D97" s="279"/>
      <c r="E97" s="279"/>
      <c r="F97" s="279"/>
      <c r="G97" s="279"/>
      <c r="H97" s="279"/>
      <c r="I97" s="279"/>
      <c r="J97" s="279"/>
      <c r="K97" s="278"/>
    </row>
    <row r="98" spans="2:11" ht="18.75" customHeight="1">
      <c r="B98" s="258"/>
      <c r="C98" s="258"/>
      <c r="D98" s="258"/>
      <c r="E98" s="258"/>
      <c r="F98" s="258"/>
      <c r="G98" s="258"/>
      <c r="H98" s="258"/>
      <c r="I98" s="258"/>
      <c r="J98" s="258"/>
      <c r="K98" s="258"/>
    </row>
    <row r="99" spans="2:11" ht="7.5" customHeight="1">
      <c r="B99" s="259"/>
      <c r="C99" s="260"/>
      <c r="D99" s="260"/>
      <c r="E99" s="260"/>
      <c r="F99" s="260"/>
      <c r="G99" s="260"/>
      <c r="H99" s="260"/>
      <c r="I99" s="260"/>
      <c r="J99" s="260"/>
      <c r="K99" s="261"/>
    </row>
    <row r="100" spans="2:11" ht="45" customHeight="1">
      <c r="B100" s="262"/>
      <c r="C100" s="477" t="s">
        <v>1571</v>
      </c>
      <c r="D100" s="477"/>
      <c r="E100" s="477"/>
      <c r="F100" s="477"/>
      <c r="G100" s="477"/>
      <c r="H100" s="477"/>
      <c r="I100" s="477"/>
      <c r="J100" s="477"/>
      <c r="K100" s="263"/>
    </row>
    <row r="101" spans="2:11" ht="17.25" customHeight="1">
      <c r="B101" s="262"/>
      <c r="C101" s="264" t="s">
        <v>1527</v>
      </c>
      <c r="D101" s="264"/>
      <c r="E101" s="264"/>
      <c r="F101" s="264" t="s">
        <v>1528</v>
      </c>
      <c r="G101" s="265"/>
      <c r="H101" s="264" t="s">
        <v>131</v>
      </c>
      <c r="I101" s="264" t="s">
        <v>58</v>
      </c>
      <c r="J101" s="264" t="s">
        <v>1529</v>
      </c>
      <c r="K101" s="263"/>
    </row>
    <row r="102" spans="2:11" ht="17.25" customHeight="1">
      <c r="B102" s="262"/>
      <c r="C102" s="266" t="s">
        <v>1530</v>
      </c>
      <c r="D102" s="266"/>
      <c r="E102" s="266"/>
      <c r="F102" s="267" t="s">
        <v>1531</v>
      </c>
      <c r="G102" s="268"/>
      <c r="H102" s="266"/>
      <c r="I102" s="266"/>
      <c r="J102" s="266" t="s">
        <v>1532</v>
      </c>
      <c r="K102" s="263"/>
    </row>
    <row r="103" spans="2:11" ht="5.25" customHeight="1">
      <c r="B103" s="262"/>
      <c r="C103" s="264"/>
      <c r="D103" s="264"/>
      <c r="E103" s="264"/>
      <c r="F103" s="264"/>
      <c r="G103" s="280"/>
      <c r="H103" s="264"/>
      <c r="I103" s="264"/>
      <c r="J103" s="264"/>
      <c r="K103" s="263"/>
    </row>
    <row r="104" spans="2:11" ht="15" customHeight="1">
      <c r="B104" s="262"/>
      <c r="C104" s="252" t="s">
        <v>54</v>
      </c>
      <c r="D104" s="269"/>
      <c r="E104" s="269"/>
      <c r="F104" s="271" t="s">
        <v>1533</v>
      </c>
      <c r="G104" s="280"/>
      <c r="H104" s="252" t="s">
        <v>1572</v>
      </c>
      <c r="I104" s="252" t="s">
        <v>1535</v>
      </c>
      <c r="J104" s="252">
        <v>20</v>
      </c>
      <c r="K104" s="263"/>
    </row>
    <row r="105" spans="2:11" ht="15" customHeight="1">
      <c r="B105" s="262"/>
      <c r="C105" s="252" t="s">
        <v>1536</v>
      </c>
      <c r="D105" s="252"/>
      <c r="E105" s="252"/>
      <c r="F105" s="271" t="s">
        <v>1533</v>
      </c>
      <c r="G105" s="252"/>
      <c r="H105" s="252" t="s">
        <v>1572</v>
      </c>
      <c r="I105" s="252" t="s">
        <v>1535</v>
      </c>
      <c r="J105" s="252">
        <v>120</v>
      </c>
      <c r="K105" s="263"/>
    </row>
    <row r="106" spans="2:11" ht="15" customHeight="1">
      <c r="B106" s="272"/>
      <c r="C106" s="252" t="s">
        <v>1538</v>
      </c>
      <c r="D106" s="252"/>
      <c r="E106" s="252"/>
      <c r="F106" s="271" t="s">
        <v>1539</v>
      </c>
      <c r="G106" s="252"/>
      <c r="H106" s="252" t="s">
        <v>1572</v>
      </c>
      <c r="I106" s="252" t="s">
        <v>1535</v>
      </c>
      <c r="J106" s="252">
        <v>50</v>
      </c>
      <c r="K106" s="263"/>
    </row>
    <row r="107" spans="2:11" ht="15" customHeight="1">
      <c r="B107" s="272"/>
      <c r="C107" s="252" t="s">
        <v>1541</v>
      </c>
      <c r="D107" s="252"/>
      <c r="E107" s="252"/>
      <c r="F107" s="271" t="s">
        <v>1533</v>
      </c>
      <c r="G107" s="252"/>
      <c r="H107" s="252" t="s">
        <v>1572</v>
      </c>
      <c r="I107" s="252" t="s">
        <v>1543</v>
      </c>
      <c r="J107" s="252"/>
      <c r="K107" s="263"/>
    </row>
    <row r="108" spans="2:11" ht="15" customHeight="1">
      <c r="B108" s="272"/>
      <c r="C108" s="252" t="s">
        <v>1552</v>
      </c>
      <c r="D108" s="252"/>
      <c r="E108" s="252"/>
      <c r="F108" s="271" t="s">
        <v>1539</v>
      </c>
      <c r="G108" s="252"/>
      <c r="H108" s="252" t="s">
        <v>1572</v>
      </c>
      <c r="I108" s="252" t="s">
        <v>1535</v>
      </c>
      <c r="J108" s="252">
        <v>50</v>
      </c>
      <c r="K108" s="263"/>
    </row>
    <row r="109" spans="2:11" ht="15" customHeight="1">
      <c r="B109" s="272"/>
      <c r="C109" s="252" t="s">
        <v>1560</v>
      </c>
      <c r="D109" s="252"/>
      <c r="E109" s="252"/>
      <c r="F109" s="271" t="s">
        <v>1539</v>
      </c>
      <c r="G109" s="252"/>
      <c r="H109" s="252" t="s">
        <v>1572</v>
      </c>
      <c r="I109" s="252" t="s">
        <v>1535</v>
      </c>
      <c r="J109" s="252">
        <v>50</v>
      </c>
      <c r="K109" s="263"/>
    </row>
    <row r="110" spans="2:11" ht="15" customHeight="1">
      <c r="B110" s="272"/>
      <c r="C110" s="252" t="s">
        <v>1558</v>
      </c>
      <c r="D110" s="252"/>
      <c r="E110" s="252"/>
      <c r="F110" s="271" t="s">
        <v>1539</v>
      </c>
      <c r="G110" s="252"/>
      <c r="H110" s="252" t="s">
        <v>1572</v>
      </c>
      <c r="I110" s="252" t="s">
        <v>1535</v>
      </c>
      <c r="J110" s="252">
        <v>50</v>
      </c>
      <c r="K110" s="263"/>
    </row>
    <row r="111" spans="2:11" ht="15" customHeight="1">
      <c r="B111" s="272"/>
      <c r="C111" s="252" t="s">
        <v>54</v>
      </c>
      <c r="D111" s="252"/>
      <c r="E111" s="252"/>
      <c r="F111" s="271" t="s">
        <v>1533</v>
      </c>
      <c r="G111" s="252"/>
      <c r="H111" s="252" t="s">
        <v>1573</v>
      </c>
      <c r="I111" s="252" t="s">
        <v>1535</v>
      </c>
      <c r="J111" s="252">
        <v>20</v>
      </c>
      <c r="K111" s="263"/>
    </row>
    <row r="112" spans="2:11" ht="15" customHeight="1">
      <c r="B112" s="272"/>
      <c r="C112" s="252" t="s">
        <v>1574</v>
      </c>
      <c r="D112" s="252"/>
      <c r="E112" s="252"/>
      <c r="F112" s="271" t="s">
        <v>1533</v>
      </c>
      <c r="G112" s="252"/>
      <c r="H112" s="252" t="s">
        <v>1575</v>
      </c>
      <c r="I112" s="252" t="s">
        <v>1535</v>
      </c>
      <c r="J112" s="252">
        <v>120</v>
      </c>
      <c r="K112" s="263"/>
    </row>
    <row r="113" spans="2:11" ht="15" customHeight="1">
      <c r="B113" s="272"/>
      <c r="C113" s="252" t="s">
        <v>39</v>
      </c>
      <c r="D113" s="252"/>
      <c r="E113" s="252"/>
      <c r="F113" s="271" t="s">
        <v>1533</v>
      </c>
      <c r="G113" s="252"/>
      <c r="H113" s="252" t="s">
        <v>1576</v>
      </c>
      <c r="I113" s="252" t="s">
        <v>1567</v>
      </c>
      <c r="J113" s="252"/>
      <c r="K113" s="263"/>
    </row>
    <row r="114" spans="2:11" ht="15" customHeight="1">
      <c r="B114" s="272"/>
      <c r="C114" s="252" t="s">
        <v>49</v>
      </c>
      <c r="D114" s="252"/>
      <c r="E114" s="252"/>
      <c r="F114" s="271" t="s">
        <v>1533</v>
      </c>
      <c r="G114" s="252"/>
      <c r="H114" s="252" t="s">
        <v>1577</v>
      </c>
      <c r="I114" s="252" t="s">
        <v>1567</v>
      </c>
      <c r="J114" s="252"/>
      <c r="K114" s="263"/>
    </row>
    <row r="115" spans="2:11" ht="15" customHeight="1">
      <c r="B115" s="272"/>
      <c r="C115" s="252" t="s">
        <v>58</v>
      </c>
      <c r="D115" s="252"/>
      <c r="E115" s="252"/>
      <c r="F115" s="271" t="s">
        <v>1533</v>
      </c>
      <c r="G115" s="252"/>
      <c r="H115" s="252" t="s">
        <v>1578</v>
      </c>
      <c r="I115" s="252" t="s">
        <v>1579</v>
      </c>
      <c r="J115" s="252"/>
      <c r="K115" s="263"/>
    </row>
    <row r="116" spans="2:11" ht="15" customHeight="1">
      <c r="B116" s="275"/>
      <c r="C116" s="281"/>
      <c r="D116" s="281"/>
      <c r="E116" s="281"/>
      <c r="F116" s="281"/>
      <c r="G116" s="281"/>
      <c r="H116" s="281"/>
      <c r="I116" s="281"/>
      <c r="J116" s="281"/>
      <c r="K116" s="277"/>
    </row>
    <row r="117" spans="2:11" ht="18.75" customHeight="1">
      <c r="B117" s="282"/>
      <c r="C117" s="248"/>
      <c r="D117" s="248"/>
      <c r="E117" s="248"/>
      <c r="F117" s="283"/>
      <c r="G117" s="248"/>
      <c r="H117" s="248"/>
      <c r="I117" s="248"/>
      <c r="J117" s="248"/>
      <c r="K117" s="282"/>
    </row>
    <row r="118" spans="2:11" ht="18.75" customHeight="1"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</row>
    <row r="119" spans="2:11" ht="7.5" customHeight="1">
      <c r="B119" s="284"/>
      <c r="C119" s="285"/>
      <c r="D119" s="285"/>
      <c r="E119" s="285"/>
      <c r="F119" s="285"/>
      <c r="G119" s="285"/>
      <c r="H119" s="285"/>
      <c r="I119" s="285"/>
      <c r="J119" s="285"/>
      <c r="K119" s="286"/>
    </row>
    <row r="120" spans="2:11" ht="45" customHeight="1">
      <c r="B120" s="287"/>
      <c r="C120" s="473" t="s">
        <v>1580</v>
      </c>
      <c r="D120" s="473"/>
      <c r="E120" s="473"/>
      <c r="F120" s="473"/>
      <c r="G120" s="473"/>
      <c r="H120" s="473"/>
      <c r="I120" s="473"/>
      <c r="J120" s="473"/>
      <c r="K120" s="288"/>
    </row>
    <row r="121" spans="2:11" ht="17.25" customHeight="1">
      <c r="B121" s="289"/>
      <c r="C121" s="264" t="s">
        <v>1527</v>
      </c>
      <c r="D121" s="264"/>
      <c r="E121" s="264"/>
      <c r="F121" s="264" t="s">
        <v>1528</v>
      </c>
      <c r="G121" s="265"/>
      <c r="H121" s="264" t="s">
        <v>131</v>
      </c>
      <c r="I121" s="264" t="s">
        <v>58</v>
      </c>
      <c r="J121" s="264" t="s">
        <v>1529</v>
      </c>
      <c r="K121" s="290"/>
    </row>
    <row r="122" spans="2:11" ht="17.25" customHeight="1">
      <c r="B122" s="289"/>
      <c r="C122" s="266" t="s">
        <v>1530</v>
      </c>
      <c r="D122" s="266"/>
      <c r="E122" s="266"/>
      <c r="F122" s="267" t="s">
        <v>1531</v>
      </c>
      <c r="G122" s="268"/>
      <c r="H122" s="266"/>
      <c r="I122" s="266"/>
      <c r="J122" s="266" t="s">
        <v>1532</v>
      </c>
      <c r="K122" s="290"/>
    </row>
    <row r="123" spans="2:11" ht="5.25" customHeight="1">
      <c r="B123" s="291"/>
      <c r="C123" s="269"/>
      <c r="D123" s="269"/>
      <c r="E123" s="269"/>
      <c r="F123" s="269"/>
      <c r="G123" s="252"/>
      <c r="H123" s="269"/>
      <c r="I123" s="269"/>
      <c r="J123" s="269"/>
      <c r="K123" s="292"/>
    </row>
    <row r="124" spans="2:11" ht="15" customHeight="1">
      <c r="B124" s="291"/>
      <c r="C124" s="252" t="s">
        <v>1536</v>
      </c>
      <c r="D124" s="269"/>
      <c r="E124" s="269"/>
      <c r="F124" s="271" t="s">
        <v>1533</v>
      </c>
      <c r="G124" s="252"/>
      <c r="H124" s="252" t="s">
        <v>1572</v>
      </c>
      <c r="I124" s="252" t="s">
        <v>1535</v>
      </c>
      <c r="J124" s="252">
        <v>120</v>
      </c>
      <c r="K124" s="293"/>
    </row>
    <row r="125" spans="2:11" ht="15" customHeight="1">
      <c r="B125" s="291"/>
      <c r="C125" s="252" t="s">
        <v>1581</v>
      </c>
      <c r="D125" s="252"/>
      <c r="E125" s="252"/>
      <c r="F125" s="271" t="s">
        <v>1533</v>
      </c>
      <c r="G125" s="252"/>
      <c r="H125" s="252" t="s">
        <v>1582</v>
      </c>
      <c r="I125" s="252" t="s">
        <v>1535</v>
      </c>
      <c r="J125" s="252" t="s">
        <v>1583</v>
      </c>
      <c r="K125" s="293"/>
    </row>
    <row r="126" spans="2:11" ht="15" customHeight="1">
      <c r="B126" s="291"/>
      <c r="C126" s="252" t="s">
        <v>1482</v>
      </c>
      <c r="D126" s="252"/>
      <c r="E126" s="252"/>
      <c r="F126" s="271" t="s">
        <v>1533</v>
      </c>
      <c r="G126" s="252"/>
      <c r="H126" s="252" t="s">
        <v>1584</v>
      </c>
      <c r="I126" s="252" t="s">
        <v>1535</v>
      </c>
      <c r="J126" s="252" t="s">
        <v>1583</v>
      </c>
      <c r="K126" s="293"/>
    </row>
    <row r="127" spans="2:11" ht="15" customHeight="1">
      <c r="B127" s="291"/>
      <c r="C127" s="252" t="s">
        <v>1544</v>
      </c>
      <c r="D127" s="252"/>
      <c r="E127" s="252"/>
      <c r="F127" s="271" t="s">
        <v>1539</v>
      </c>
      <c r="G127" s="252"/>
      <c r="H127" s="252" t="s">
        <v>1545</v>
      </c>
      <c r="I127" s="252" t="s">
        <v>1535</v>
      </c>
      <c r="J127" s="252">
        <v>15</v>
      </c>
      <c r="K127" s="293"/>
    </row>
    <row r="128" spans="2:11" ht="15" customHeight="1">
      <c r="B128" s="291"/>
      <c r="C128" s="273" t="s">
        <v>1546</v>
      </c>
      <c r="D128" s="273"/>
      <c r="E128" s="273"/>
      <c r="F128" s="274" t="s">
        <v>1539</v>
      </c>
      <c r="G128" s="273"/>
      <c r="H128" s="273" t="s">
        <v>1547</v>
      </c>
      <c r="I128" s="273" t="s">
        <v>1535</v>
      </c>
      <c r="J128" s="273">
        <v>15</v>
      </c>
      <c r="K128" s="293"/>
    </row>
    <row r="129" spans="2:11" ht="15" customHeight="1">
      <c r="B129" s="291"/>
      <c r="C129" s="273" t="s">
        <v>1548</v>
      </c>
      <c r="D129" s="273"/>
      <c r="E129" s="273"/>
      <c r="F129" s="274" t="s">
        <v>1539</v>
      </c>
      <c r="G129" s="273"/>
      <c r="H129" s="273" t="s">
        <v>1549</v>
      </c>
      <c r="I129" s="273" t="s">
        <v>1535</v>
      </c>
      <c r="J129" s="273">
        <v>20</v>
      </c>
      <c r="K129" s="293"/>
    </row>
    <row r="130" spans="2:11" ht="15" customHeight="1">
      <c r="B130" s="291"/>
      <c r="C130" s="273" t="s">
        <v>1550</v>
      </c>
      <c r="D130" s="273"/>
      <c r="E130" s="273"/>
      <c r="F130" s="274" t="s">
        <v>1539</v>
      </c>
      <c r="G130" s="273"/>
      <c r="H130" s="273" t="s">
        <v>1551</v>
      </c>
      <c r="I130" s="273" t="s">
        <v>1535</v>
      </c>
      <c r="J130" s="273">
        <v>20</v>
      </c>
      <c r="K130" s="293"/>
    </row>
    <row r="131" spans="2:11" ht="15" customHeight="1">
      <c r="B131" s="291"/>
      <c r="C131" s="252" t="s">
        <v>1538</v>
      </c>
      <c r="D131" s="252"/>
      <c r="E131" s="252"/>
      <c r="F131" s="271" t="s">
        <v>1539</v>
      </c>
      <c r="G131" s="252"/>
      <c r="H131" s="252" t="s">
        <v>1572</v>
      </c>
      <c r="I131" s="252" t="s">
        <v>1535</v>
      </c>
      <c r="J131" s="252">
        <v>50</v>
      </c>
      <c r="K131" s="293"/>
    </row>
    <row r="132" spans="2:11" ht="15" customHeight="1">
      <c r="B132" s="291"/>
      <c r="C132" s="252" t="s">
        <v>1552</v>
      </c>
      <c r="D132" s="252"/>
      <c r="E132" s="252"/>
      <c r="F132" s="271" t="s">
        <v>1539</v>
      </c>
      <c r="G132" s="252"/>
      <c r="H132" s="252" t="s">
        <v>1572</v>
      </c>
      <c r="I132" s="252" t="s">
        <v>1535</v>
      </c>
      <c r="J132" s="252">
        <v>50</v>
      </c>
      <c r="K132" s="293"/>
    </row>
    <row r="133" spans="2:11" ht="15" customHeight="1">
      <c r="B133" s="291"/>
      <c r="C133" s="252" t="s">
        <v>1558</v>
      </c>
      <c r="D133" s="252"/>
      <c r="E133" s="252"/>
      <c r="F133" s="271" t="s">
        <v>1539</v>
      </c>
      <c r="G133" s="252"/>
      <c r="H133" s="252" t="s">
        <v>1572</v>
      </c>
      <c r="I133" s="252" t="s">
        <v>1535</v>
      </c>
      <c r="J133" s="252">
        <v>50</v>
      </c>
      <c r="K133" s="293"/>
    </row>
    <row r="134" spans="2:11" ht="15" customHeight="1">
      <c r="B134" s="291"/>
      <c r="C134" s="252" t="s">
        <v>1560</v>
      </c>
      <c r="D134" s="252"/>
      <c r="E134" s="252"/>
      <c r="F134" s="271" t="s">
        <v>1539</v>
      </c>
      <c r="G134" s="252"/>
      <c r="H134" s="252" t="s">
        <v>1572</v>
      </c>
      <c r="I134" s="252" t="s">
        <v>1535</v>
      </c>
      <c r="J134" s="252">
        <v>50</v>
      </c>
      <c r="K134" s="293"/>
    </row>
    <row r="135" spans="2:11" ht="15" customHeight="1">
      <c r="B135" s="291"/>
      <c r="C135" s="252" t="s">
        <v>136</v>
      </c>
      <c r="D135" s="252"/>
      <c r="E135" s="252"/>
      <c r="F135" s="271" t="s">
        <v>1539</v>
      </c>
      <c r="G135" s="252"/>
      <c r="H135" s="252" t="s">
        <v>1585</v>
      </c>
      <c r="I135" s="252" t="s">
        <v>1535</v>
      </c>
      <c r="J135" s="252">
        <v>255</v>
      </c>
      <c r="K135" s="293"/>
    </row>
    <row r="136" spans="2:11" ht="15" customHeight="1">
      <c r="B136" s="291"/>
      <c r="C136" s="252" t="s">
        <v>1562</v>
      </c>
      <c r="D136" s="252"/>
      <c r="E136" s="252"/>
      <c r="F136" s="271" t="s">
        <v>1533</v>
      </c>
      <c r="G136" s="252"/>
      <c r="H136" s="252" t="s">
        <v>1586</v>
      </c>
      <c r="I136" s="252" t="s">
        <v>1564</v>
      </c>
      <c r="J136" s="252"/>
      <c r="K136" s="293"/>
    </row>
    <row r="137" spans="2:11" ht="15" customHeight="1">
      <c r="B137" s="291"/>
      <c r="C137" s="252" t="s">
        <v>1565</v>
      </c>
      <c r="D137" s="252"/>
      <c r="E137" s="252"/>
      <c r="F137" s="271" t="s">
        <v>1533</v>
      </c>
      <c r="G137" s="252"/>
      <c r="H137" s="252" t="s">
        <v>1587</v>
      </c>
      <c r="I137" s="252" t="s">
        <v>1567</v>
      </c>
      <c r="J137" s="252"/>
      <c r="K137" s="293"/>
    </row>
    <row r="138" spans="2:11" ht="15" customHeight="1">
      <c r="B138" s="291"/>
      <c r="C138" s="252" t="s">
        <v>1568</v>
      </c>
      <c r="D138" s="252"/>
      <c r="E138" s="252"/>
      <c r="F138" s="271" t="s">
        <v>1533</v>
      </c>
      <c r="G138" s="252"/>
      <c r="H138" s="252" t="s">
        <v>1568</v>
      </c>
      <c r="I138" s="252" t="s">
        <v>1567</v>
      </c>
      <c r="J138" s="252"/>
      <c r="K138" s="293"/>
    </row>
    <row r="139" spans="2:11" ht="15" customHeight="1">
      <c r="B139" s="291"/>
      <c r="C139" s="252" t="s">
        <v>39</v>
      </c>
      <c r="D139" s="252"/>
      <c r="E139" s="252"/>
      <c r="F139" s="271" t="s">
        <v>1533</v>
      </c>
      <c r="G139" s="252"/>
      <c r="H139" s="252" t="s">
        <v>1588</v>
      </c>
      <c r="I139" s="252" t="s">
        <v>1567</v>
      </c>
      <c r="J139" s="252"/>
      <c r="K139" s="293"/>
    </row>
    <row r="140" spans="2:11" ht="15" customHeight="1">
      <c r="B140" s="291"/>
      <c r="C140" s="252" t="s">
        <v>1589</v>
      </c>
      <c r="D140" s="252"/>
      <c r="E140" s="252"/>
      <c r="F140" s="271" t="s">
        <v>1533</v>
      </c>
      <c r="G140" s="252"/>
      <c r="H140" s="252" t="s">
        <v>1590</v>
      </c>
      <c r="I140" s="252" t="s">
        <v>1567</v>
      </c>
      <c r="J140" s="252"/>
      <c r="K140" s="293"/>
    </row>
    <row r="141" spans="2:11" ht="15" customHeight="1">
      <c r="B141" s="294"/>
      <c r="C141" s="295"/>
      <c r="D141" s="295"/>
      <c r="E141" s="295"/>
      <c r="F141" s="295"/>
      <c r="G141" s="295"/>
      <c r="H141" s="295"/>
      <c r="I141" s="295"/>
      <c r="J141" s="295"/>
      <c r="K141" s="296"/>
    </row>
    <row r="142" spans="2:11" ht="18.75" customHeight="1">
      <c r="B142" s="248"/>
      <c r="C142" s="248"/>
      <c r="D142" s="248"/>
      <c r="E142" s="248"/>
      <c r="F142" s="283"/>
      <c r="G142" s="248"/>
      <c r="H142" s="248"/>
      <c r="I142" s="248"/>
      <c r="J142" s="248"/>
      <c r="K142" s="248"/>
    </row>
    <row r="143" spans="2:11" ht="18.75" customHeight="1"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</row>
    <row r="144" spans="2:11" ht="7.5" customHeight="1">
      <c r="B144" s="259"/>
      <c r="C144" s="260"/>
      <c r="D144" s="260"/>
      <c r="E144" s="260"/>
      <c r="F144" s="260"/>
      <c r="G144" s="260"/>
      <c r="H144" s="260"/>
      <c r="I144" s="260"/>
      <c r="J144" s="260"/>
      <c r="K144" s="261"/>
    </row>
    <row r="145" spans="2:11" ht="45" customHeight="1">
      <c r="B145" s="262"/>
      <c r="C145" s="477" t="s">
        <v>1591</v>
      </c>
      <c r="D145" s="477"/>
      <c r="E145" s="477"/>
      <c r="F145" s="477"/>
      <c r="G145" s="477"/>
      <c r="H145" s="477"/>
      <c r="I145" s="477"/>
      <c r="J145" s="477"/>
      <c r="K145" s="263"/>
    </row>
    <row r="146" spans="2:11" ht="17.25" customHeight="1">
      <c r="B146" s="262"/>
      <c r="C146" s="264" t="s">
        <v>1527</v>
      </c>
      <c r="D146" s="264"/>
      <c r="E146" s="264"/>
      <c r="F146" s="264" t="s">
        <v>1528</v>
      </c>
      <c r="G146" s="265"/>
      <c r="H146" s="264" t="s">
        <v>131</v>
      </c>
      <c r="I146" s="264" t="s">
        <v>58</v>
      </c>
      <c r="J146" s="264" t="s">
        <v>1529</v>
      </c>
      <c r="K146" s="263"/>
    </row>
    <row r="147" spans="2:11" ht="17.25" customHeight="1">
      <c r="B147" s="262"/>
      <c r="C147" s="266" t="s">
        <v>1530</v>
      </c>
      <c r="D147" s="266"/>
      <c r="E147" s="266"/>
      <c r="F147" s="267" t="s">
        <v>1531</v>
      </c>
      <c r="G147" s="268"/>
      <c r="H147" s="266"/>
      <c r="I147" s="266"/>
      <c r="J147" s="266" t="s">
        <v>1532</v>
      </c>
      <c r="K147" s="263"/>
    </row>
    <row r="148" spans="2:11" ht="5.25" customHeight="1">
      <c r="B148" s="272"/>
      <c r="C148" s="269"/>
      <c r="D148" s="269"/>
      <c r="E148" s="269"/>
      <c r="F148" s="269"/>
      <c r="G148" s="270"/>
      <c r="H148" s="269"/>
      <c r="I148" s="269"/>
      <c r="J148" s="269"/>
      <c r="K148" s="293"/>
    </row>
    <row r="149" spans="2:11" ht="15" customHeight="1">
      <c r="B149" s="272"/>
      <c r="C149" s="297" t="s">
        <v>1536</v>
      </c>
      <c r="D149" s="252"/>
      <c r="E149" s="252"/>
      <c r="F149" s="298" t="s">
        <v>1533</v>
      </c>
      <c r="G149" s="252"/>
      <c r="H149" s="297" t="s">
        <v>1572</v>
      </c>
      <c r="I149" s="297" t="s">
        <v>1535</v>
      </c>
      <c r="J149" s="297">
        <v>120</v>
      </c>
      <c r="K149" s="293"/>
    </row>
    <row r="150" spans="2:11" ht="15" customHeight="1">
      <c r="B150" s="272"/>
      <c r="C150" s="297" t="s">
        <v>1581</v>
      </c>
      <c r="D150" s="252"/>
      <c r="E150" s="252"/>
      <c r="F150" s="298" t="s">
        <v>1533</v>
      </c>
      <c r="G150" s="252"/>
      <c r="H150" s="297" t="s">
        <v>1592</v>
      </c>
      <c r="I150" s="297" t="s">
        <v>1535</v>
      </c>
      <c r="J150" s="297" t="s">
        <v>1583</v>
      </c>
      <c r="K150" s="293"/>
    </row>
    <row r="151" spans="2:11" ht="15" customHeight="1">
      <c r="B151" s="272"/>
      <c r="C151" s="297" t="s">
        <v>1482</v>
      </c>
      <c r="D151" s="252"/>
      <c r="E151" s="252"/>
      <c r="F151" s="298" t="s">
        <v>1533</v>
      </c>
      <c r="G151" s="252"/>
      <c r="H151" s="297" t="s">
        <v>1593</v>
      </c>
      <c r="I151" s="297" t="s">
        <v>1535</v>
      </c>
      <c r="J151" s="297" t="s">
        <v>1583</v>
      </c>
      <c r="K151" s="293"/>
    </row>
    <row r="152" spans="2:11" ht="15" customHeight="1">
      <c r="B152" s="272"/>
      <c r="C152" s="297" t="s">
        <v>1538</v>
      </c>
      <c r="D152" s="252"/>
      <c r="E152" s="252"/>
      <c r="F152" s="298" t="s">
        <v>1539</v>
      </c>
      <c r="G152" s="252"/>
      <c r="H152" s="297" t="s">
        <v>1572</v>
      </c>
      <c r="I152" s="297" t="s">
        <v>1535</v>
      </c>
      <c r="J152" s="297">
        <v>50</v>
      </c>
      <c r="K152" s="293"/>
    </row>
    <row r="153" spans="2:11" ht="15" customHeight="1">
      <c r="B153" s="272"/>
      <c r="C153" s="297" t="s">
        <v>1541</v>
      </c>
      <c r="D153" s="252"/>
      <c r="E153" s="252"/>
      <c r="F153" s="298" t="s">
        <v>1533</v>
      </c>
      <c r="G153" s="252"/>
      <c r="H153" s="297" t="s">
        <v>1572</v>
      </c>
      <c r="I153" s="297" t="s">
        <v>1543</v>
      </c>
      <c r="J153" s="297"/>
      <c r="K153" s="293"/>
    </row>
    <row r="154" spans="2:11" ht="15" customHeight="1">
      <c r="B154" s="272"/>
      <c r="C154" s="297" t="s">
        <v>1552</v>
      </c>
      <c r="D154" s="252"/>
      <c r="E154" s="252"/>
      <c r="F154" s="298" t="s">
        <v>1539</v>
      </c>
      <c r="G154" s="252"/>
      <c r="H154" s="297" t="s">
        <v>1572</v>
      </c>
      <c r="I154" s="297" t="s">
        <v>1535</v>
      </c>
      <c r="J154" s="297">
        <v>50</v>
      </c>
      <c r="K154" s="293"/>
    </row>
    <row r="155" spans="2:11" ht="15" customHeight="1">
      <c r="B155" s="272"/>
      <c r="C155" s="297" t="s">
        <v>1560</v>
      </c>
      <c r="D155" s="252"/>
      <c r="E155" s="252"/>
      <c r="F155" s="298" t="s">
        <v>1539</v>
      </c>
      <c r="G155" s="252"/>
      <c r="H155" s="297" t="s">
        <v>1572</v>
      </c>
      <c r="I155" s="297" t="s">
        <v>1535</v>
      </c>
      <c r="J155" s="297">
        <v>50</v>
      </c>
      <c r="K155" s="293"/>
    </row>
    <row r="156" spans="2:11" ht="15" customHeight="1">
      <c r="B156" s="272"/>
      <c r="C156" s="297" t="s">
        <v>1558</v>
      </c>
      <c r="D156" s="252"/>
      <c r="E156" s="252"/>
      <c r="F156" s="298" t="s">
        <v>1539</v>
      </c>
      <c r="G156" s="252"/>
      <c r="H156" s="297" t="s">
        <v>1572</v>
      </c>
      <c r="I156" s="297" t="s">
        <v>1535</v>
      </c>
      <c r="J156" s="297">
        <v>50</v>
      </c>
      <c r="K156" s="293"/>
    </row>
    <row r="157" spans="2:11" ht="15" customHeight="1">
      <c r="B157" s="272"/>
      <c r="C157" s="297" t="s">
        <v>101</v>
      </c>
      <c r="D157" s="252"/>
      <c r="E157" s="252"/>
      <c r="F157" s="298" t="s">
        <v>1533</v>
      </c>
      <c r="G157" s="252"/>
      <c r="H157" s="297" t="s">
        <v>1594</v>
      </c>
      <c r="I157" s="297" t="s">
        <v>1535</v>
      </c>
      <c r="J157" s="297" t="s">
        <v>1595</v>
      </c>
      <c r="K157" s="293"/>
    </row>
    <row r="158" spans="2:11" ht="15" customHeight="1">
      <c r="B158" s="272"/>
      <c r="C158" s="297" t="s">
        <v>1596</v>
      </c>
      <c r="D158" s="252"/>
      <c r="E158" s="252"/>
      <c r="F158" s="298" t="s">
        <v>1533</v>
      </c>
      <c r="G158" s="252"/>
      <c r="H158" s="297" t="s">
        <v>1597</v>
      </c>
      <c r="I158" s="297" t="s">
        <v>1567</v>
      </c>
      <c r="J158" s="297"/>
      <c r="K158" s="293"/>
    </row>
    <row r="159" spans="2:11" ht="15" customHeight="1">
      <c r="B159" s="299"/>
      <c r="C159" s="281"/>
      <c r="D159" s="281"/>
      <c r="E159" s="281"/>
      <c r="F159" s="281"/>
      <c r="G159" s="281"/>
      <c r="H159" s="281"/>
      <c r="I159" s="281"/>
      <c r="J159" s="281"/>
      <c r="K159" s="300"/>
    </row>
    <row r="160" spans="2:11" ht="18.75" customHeight="1">
      <c r="B160" s="248"/>
      <c r="C160" s="252"/>
      <c r="D160" s="252"/>
      <c r="E160" s="252"/>
      <c r="F160" s="271"/>
      <c r="G160" s="252"/>
      <c r="H160" s="252"/>
      <c r="I160" s="252"/>
      <c r="J160" s="252"/>
      <c r="K160" s="248"/>
    </row>
    <row r="161" spans="2:11" ht="18.75" customHeight="1">
      <c r="B161" s="258"/>
      <c r="C161" s="258"/>
      <c r="D161" s="258"/>
      <c r="E161" s="258"/>
      <c r="F161" s="258"/>
      <c r="G161" s="258"/>
      <c r="H161" s="258"/>
      <c r="I161" s="258"/>
      <c r="J161" s="258"/>
      <c r="K161" s="258"/>
    </row>
    <row r="162" spans="2:11" ht="7.5" customHeight="1">
      <c r="B162" s="240"/>
      <c r="C162" s="241"/>
      <c r="D162" s="241"/>
      <c r="E162" s="241"/>
      <c r="F162" s="241"/>
      <c r="G162" s="241"/>
      <c r="H162" s="241"/>
      <c r="I162" s="241"/>
      <c r="J162" s="241"/>
      <c r="K162" s="242"/>
    </row>
    <row r="163" spans="2:11" ht="45" customHeight="1">
      <c r="B163" s="243"/>
      <c r="C163" s="473" t="s">
        <v>1598</v>
      </c>
      <c r="D163" s="473"/>
      <c r="E163" s="473"/>
      <c r="F163" s="473"/>
      <c r="G163" s="473"/>
      <c r="H163" s="473"/>
      <c r="I163" s="473"/>
      <c r="J163" s="473"/>
      <c r="K163" s="244"/>
    </row>
    <row r="164" spans="2:11" ht="17.25" customHeight="1">
      <c r="B164" s="243"/>
      <c r="C164" s="264" t="s">
        <v>1527</v>
      </c>
      <c r="D164" s="264"/>
      <c r="E164" s="264"/>
      <c r="F164" s="264" t="s">
        <v>1528</v>
      </c>
      <c r="G164" s="301"/>
      <c r="H164" s="302" t="s">
        <v>131</v>
      </c>
      <c r="I164" s="302" t="s">
        <v>58</v>
      </c>
      <c r="J164" s="264" t="s">
        <v>1529</v>
      </c>
      <c r="K164" s="244"/>
    </row>
    <row r="165" spans="2:11" ht="17.25" customHeight="1">
      <c r="B165" s="245"/>
      <c r="C165" s="266" t="s">
        <v>1530</v>
      </c>
      <c r="D165" s="266"/>
      <c r="E165" s="266"/>
      <c r="F165" s="267" t="s">
        <v>1531</v>
      </c>
      <c r="G165" s="303"/>
      <c r="H165" s="304"/>
      <c r="I165" s="304"/>
      <c r="J165" s="266" t="s">
        <v>1532</v>
      </c>
      <c r="K165" s="246"/>
    </row>
    <row r="166" spans="2:11" ht="5.25" customHeight="1">
      <c r="B166" s="272"/>
      <c r="C166" s="269"/>
      <c r="D166" s="269"/>
      <c r="E166" s="269"/>
      <c r="F166" s="269"/>
      <c r="G166" s="270"/>
      <c r="H166" s="269"/>
      <c r="I166" s="269"/>
      <c r="J166" s="269"/>
      <c r="K166" s="293"/>
    </row>
    <row r="167" spans="2:11" ht="15" customHeight="1">
      <c r="B167" s="272"/>
      <c r="C167" s="252" t="s">
        <v>1536</v>
      </c>
      <c r="D167" s="252"/>
      <c r="E167" s="252"/>
      <c r="F167" s="271" t="s">
        <v>1533</v>
      </c>
      <c r="G167" s="252"/>
      <c r="H167" s="252" t="s">
        <v>1572</v>
      </c>
      <c r="I167" s="252" t="s">
        <v>1535</v>
      </c>
      <c r="J167" s="252">
        <v>120</v>
      </c>
      <c r="K167" s="293"/>
    </row>
    <row r="168" spans="2:11" ht="15" customHeight="1">
      <c r="B168" s="272"/>
      <c r="C168" s="252" t="s">
        <v>1581</v>
      </c>
      <c r="D168" s="252"/>
      <c r="E168" s="252"/>
      <c r="F168" s="271" t="s">
        <v>1533</v>
      </c>
      <c r="G168" s="252"/>
      <c r="H168" s="252" t="s">
        <v>1582</v>
      </c>
      <c r="I168" s="252" t="s">
        <v>1535</v>
      </c>
      <c r="J168" s="252" t="s">
        <v>1583</v>
      </c>
      <c r="K168" s="293"/>
    </row>
    <row r="169" spans="2:11" ht="15" customHeight="1">
      <c r="B169" s="272"/>
      <c r="C169" s="252" t="s">
        <v>1482</v>
      </c>
      <c r="D169" s="252"/>
      <c r="E169" s="252"/>
      <c r="F169" s="271" t="s">
        <v>1533</v>
      </c>
      <c r="G169" s="252"/>
      <c r="H169" s="252" t="s">
        <v>1599</v>
      </c>
      <c r="I169" s="252" t="s">
        <v>1535</v>
      </c>
      <c r="J169" s="252" t="s">
        <v>1583</v>
      </c>
      <c r="K169" s="293"/>
    </row>
    <row r="170" spans="2:11" ht="15" customHeight="1">
      <c r="B170" s="272"/>
      <c r="C170" s="252" t="s">
        <v>1538</v>
      </c>
      <c r="D170" s="252"/>
      <c r="E170" s="252"/>
      <c r="F170" s="271" t="s">
        <v>1539</v>
      </c>
      <c r="G170" s="252"/>
      <c r="H170" s="252" t="s">
        <v>1599</v>
      </c>
      <c r="I170" s="252" t="s">
        <v>1535</v>
      </c>
      <c r="J170" s="252">
        <v>50</v>
      </c>
      <c r="K170" s="293"/>
    </row>
    <row r="171" spans="2:11" ht="15" customHeight="1">
      <c r="B171" s="272"/>
      <c r="C171" s="252" t="s">
        <v>1541</v>
      </c>
      <c r="D171" s="252"/>
      <c r="E171" s="252"/>
      <c r="F171" s="271" t="s">
        <v>1533</v>
      </c>
      <c r="G171" s="252"/>
      <c r="H171" s="252" t="s">
        <v>1599</v>
      </c>
      <c r="I171" s="252" t="s">
        <v>1543</v>
      </c>
      <c r="J171" s="252"/>
      <c r="K171" s="293"/>
    </row>
    <row r="172" spans="2:11" ht="15" customHeight="1">
      <c r="B172" s="272"/>
      <c r="C172" s="252" t="s">
        <v>1552</v>
      </c>
      <c r="D172" s="252"/>
      <c r="E172" s="252"/>
      <c r="F172" s="271" t="s">
        <v>1539</v>
      </c>
      <c r="G172" s="252"/>
      <c r="H172" s="252" t="s">
        <v>1599</v>
      </c>
      <c r="I172" s="252" t="s">
        <v>1535</v>
      </c>
      <c r="J172" s="252">
        <v>50</v>
      </c>
      <c r="K172" s="293"/>
    </row>
    <row r="173" spans="2:11" ht="15" customHeight="1">
      <c r="B173" s="272"/>
      <c r="C173" s="252" t="s">
        <v>1560</v>
      </c>
      <c r="D173" s="252"/>
      <c r="E173" s="252"/>
      <c r="F173" s="271" t="s">
        <v>1539</v>
      </c>
      <c r="G173" s="252"/>
      <c r="H173" s="252" t="s">
        <v>1599</v>
      </c>
      <c r="I173" s="252" t="s">
        <v>1535</v>
      </c>
      <c r="J173" s="252">
        <v>50</v>
      </c>
      <c r="K173" s="293"/>
    </row>
    <row r="174" spans="2:11" ht="15" customHeight="1">
      <c r="B174" s="272"/>
      <c r="C174" s="252" t="s">
        <v>1558</v>
      </c>
      <c r="D174" s="252"/>
      <c r="E174" s="252"/>
      <c r="F174" s="271" t="s">
        <v>1539</v>
      </c>
      <c r="G174" s="252"/>
      <c r="H174" s="252" t="s">
        <v>1599</v>
      </c>
      <c r="I174" s="252" t="s">
        <v>1535</v>
      </c>
      <c r="J174" s="252">
        <v>50</v>
      </c>
      <c r="K174" s="293"/>
    </row>
    <row r="175" spans="2:11" ht="15" customHeight="1">
      <c r="B175" s="272"/>
      <c r="C175" s="252" t="s">
        <v>130</v>
      </c>
      <c r="D175" s="252"/>
      <c r="E175" s="252"/>
      <c r="F175" s="271" t="s">
        <v>1533</v>
      </c>
      <c r="G175" s="252"/>
      <c r="H175" s="252" t="s">
        <v>1600</v>
      </c>
      <c r="I175" s="252" t="s">
        <v>1601</v>
      </c>
      <c r="J175" s="252"/>
      <c r="K175" s="293"/>
    </row>
    <row r="176" spans="2:11" ht="15" customHeight="1">
      <c r="B176" s="272"/>
      <c r="C176" s="252" t="s">
        <v>58</v>
      </c>
      <c r="D176" s="252"/>
      <c r="E176" s="252"/>
      <c r="F176" s="271" t="s">
        <v>1533</v>
      </c>
      <c r="G176" s="252"/>
      <c r="H176" s="252" t="s">
        <v>1602</v>
      </c>
      <c r="I176" s="252" t="s">
        <v>1603</v>
      </c>
      <c r="J176" s="252">
        <v>1</v>
      </c>
      <c r="K176" s="293"/>
    </row>
    <row r="177" spans="2:11" ht="15" customHeight="1">
      <c r="B177" s="272"/>
      <c r="C177" s="252" t="s">
        <v>54</v>
      </c>
      <c r="D177" s="252"/>
      <c r="E177" s="252"/>
      <c r="F177" s="271" t="s">
        <v>1533</v>
      </c>
      <c r="G177" s="252"/>
      <c r="H177" s="252" t="s">
        <v>1604</v>
      </c>
      <c r="I177" s="252" t="s">
        <v>1535</v>
      </c>
      <c r="J177" s="252">
        <v>20</v>
      </c>
      <c r="K177" s="293"/>
    </row>
    <row r="178" spans="2:11" ht="15" customHeight="1">
      <c r="B178" s="272"/>
      <c r="C178" s="252" t="s">
        <v>131</v>
      </c>
      <c r="D178" s="252"/>
      <c r="E178" s="252"/>
      <c r="F178" s="271" t="s">
        <v>1533</v>
      </c>
      <c r="G178" s="252"/>
      <c r="H178" s="252" t="s">
        <v>1605</v>
      </c>
      <c r="I178" s="252" t="s">
        <v>1535</v>
      </c>
      <c r="J178" s="252">
        <v>255</v>
      </c>
      <c r="K178" s="293"/>
    </row>
    <row r="179" spans="2:11" ht="15" customHeight="1">
      <c r="B179" s="272"/>
      <c r="C179" s="252" t="s">
        <v>132</v>
      </c>
      <c r="D179" s="252"/>
      <c r="E179" s="252"/>
      <c r="F179" s="271" t="s">
        <v>1533</v>
      </c>
      <c r="G179" s="252"/>
      <c r="H179" s="252" t="s">
        <v>1498</v>
      </c>
      <c r="I179" s="252" t="s">
        <v>1535</v>
      </c>
      <c r="J179" s="252">
        <v>10</v>
      </c>
      <c r="K179" s="293"/>
    </row>
    <row r="180" spans="2:11" ht="15" customHeight="1">
      <c r="B180" s="272"/>
      <c r="C180" s="252" t="s">
        <v>133</v>
      </c>
      <c r="D180" s="252"/>
      <c r="E180" s="252"/>
      <c r="F180" s="271" t="s">
        <v>1533</v>
      </c>
      <c r="G180" s="252"/>
      <c r="H180" s="252" t="s">
        <v>1606</v>
      </c>
      <c r="I180" s="252" t="s">
        <v>1567</v>
      </c>
      <c r="J180" s="252"/>
      <c r="K180" s="293"/>
    </row>
    <row r="181" spans="2:11" ht="15" customHeight="1">
      <c r="B181" s="272"/>
      <c r="C181" s="252" t="s">
        <v>1607</v>
      </c>
      <c r="D181" s="252"/>
      <c r="E181" s="252"/>
      <c r="F181" s="271" t="s">
        <v>1533</v>
      </c>
      <c r="G181" s="252"/>
      <c r="H181" s="252" t="s">
        <v>1608</v>
      </c>
      <c r="I181" s="252" t="s">
        <v>1567</v>
      </c>
      <c r="J181" s="252"/>
      <c r="K181" s="293"/>
    </row>
    <row r="182" spans="2:11" ht="15" customHeight="1">
      <c r="B182" s="272"/>
      <c r="C182" s="252" t="s">
        <v>1596</v>
      </c>
      <c r="D182" s="252"/>
      <c r="E182" s="252"/>
      <c r="F182" s="271" t="s">
        <v>1533</v>
      </c>
      <c r="G182" s="252"/>
      <c r="H182" s="252" t="s">
        <v>1609</v>
      </c>
      <c r="I182" s="252" t="s">
        <v>1567</v>
      </c>
      <c r="J182" s="252"/>
      <c r="K182" s="293"/>
    </row>
    <row r="183" spans="2:11" ht="15" customHeight="1">
      <c r="B183" s="272"/>
      <c r="C183" s="252" t="s">
        <v>135</v>
      </c>
      <c r="D183" s="252"/>
      <c r="E183" s="252"/>
      <c r="F183" s="271" t="s">
        <v>1539</v>
      </c>
      <c r="G183" s="252"/>
      <c r="H183" s="252" t="s">
        <v>1610</v>
      </c>
      <c r="I183" s="252" t="s">
        <v>1535</v>
      </c>
      <c r="J183" s="252">
        <v>50</v>
      </c>
      <c r="K183" s="293"/>
    </row>
    <row r="184" spans="2:11" ht="15" customHeight="1">
      <c r="B184" s="272"/>
      <c r="C184" s="252" t="s">
        <v>1611</v>
      </c>
      <c r="D184" s="252"/>
      <c r="E184" s="252"/>
      <c r="F184" s="271" t="s">
        <v>1539</v>
      </c>
      <c r="G184" s="252"/>
      <c r="H184" s="252" t="s">
        <v>1612</v>
      </c>
      <c r="I184" s="252" t="s">
        <v>1613</v>
      </c>
      <c r="J184" s="252"/>
      <c r="K184" s="293"/>
    </row>
    <row r="185" spans="2:11" ht="15" customHeight="1">
      <c r="B185" s="272"/>
      <c r="C185" s="252" t="s">
        <v>1614</v>
      </c>
      <c r="D185" s="252"/>
      <c r="E185" s="252"/>
      <c r="F185" s="271" t="s">
        <v>1539</v>
      </c>
      <c r="G185" s="252"/>
      <c r="H185" s="252" t="s">
        <v>1615</v>
      </c>
      <c r="I185" s="252" t="s">
        <v>1613</v>
      </c>
      <c r="J185" s="252"/>
      <c r="K185" s="293"/>
    </row>
    <row r="186" spans="2:11" ht="15" customHeight="1">
      <c r="B186" s="272"/>
      <c r="C186" s="252" t="s">
        <v>1616</v>
      </c>
      <c r="D186" s="252"/>
      <c r="E186" s="252"/>
      <c r="F186" s="271" t="s">
        <v>1539</v>
      </c>
      <c r="G186" s="252"/>
      <c r="H186" s="252" t="s">
        <v>1617</v>
      </c>
      <c r="I186" s="252" t="s">
        <v>1613</v>
      </c>
      <c r="J186" s="252"/>
      <c r="K186" s="293"/>
    </row>
    <row r="187" spans="2:11" ht="15" customHeight="1">
      <c r="B187" s="272"/>
      <c r="C187" s="305" t="s">
        <v>1618</v>
      </c>
      <c r="D187" s="252"/>
      <c r="E187" s="252"/>
      <c r="F187" s="271" t="s">
        <v>1539</v>
      </c>
      <c r="G187" s="252"/>
      <c r="H187" s="252" t="s">
        <v>1619</v>
      </c>
      <c r="I187" s="252" t="s">
        <v>1620</v>
      </c>
      <c r="J187" s="306" t="s">
        <v>1621</v>
      </c>
      <c r="K187" s="293"/>
    </row>
    <row r="188" spans="2:11" ht="15" customHeight="1">
      <c r="B188" s="272"/>
      <c r="C188" s="257" t="s">
        <v>43</v>
      </c>
      <c r="D188" s="252"/>
      <c r="E188" s="252"/>
      <c r="F188" s="271" t="s">
        <v>1533</v>
      </c>
      <c r="G188" s="252"/>
      <c r="H188" s="248" t="s">
        <v>1622</v>
      </c>
      <c r="I188" s="252" t="s">
        <v>1623</v>
      </c>
      <c r="J188" s="252"/>
      <c r="K188" s="293"/>
    </row>
    <row r="189" spans="2:11" ht="15" customHeight="1">
      <c r="B189" s="272"/>
      <c r="C189" s="257" t="s">
        <v>1624</v>
      </c>
      <c r="D189" s="252"/>
      <c r="E189" s="252"/>
      <c r="F189" s="271" t="s">
        <v>1533</v>
      </c>
      <c r="G189" s="252"/>
      <c r="H189" s="252" t="s">
        <v>1625</v>
      </c>
      <c r="I189" s="252" t="s">
        <v>1567</v>
      </c>
      <c r="J189" s="252"/>
      <c r="K189" s="293"/>
    </row>
    <row r="190" spans="2:11" ht="15" customHeight="1">
      <c r="B190" s="272"/>
      <c r="C190" s="257" t="s">
        <v>1626</v>
      </c>
      <c r="D190" s="252"/>
      <c r="E190" s="252"/>
      <c r="F190" s="271" t="s">
        <v>1533</v>
      </c>
      <c r="G190" s="252"/>
      <c r="H190" s="252" t="s">
        <v>1627</v>
      </c>
      <c r="I190" s="252" t="s">
        <v>1567</v>
      </c>
      <c r="J190" s="252"/>
      <c r="K190" s="293"/>
    </row>
    <row r="191" spans="2:11" ht="15" customHeight="1">
      <c r="B191" s="272"/>
      <c r="C191" s="257" t="s">
        <v>1628</v>
      </c>
      <c r="D191" s="252"/>
      <c r="E191" s="252"/>
      <c r="F191" s="271" t="s">
        <v>1539</v>
      </c>
      <c r="G191" s="252"/>
      <c r="H191" s="252" t="s">
        <v>1629</v>
      </c>
      <c r="I191" s="252" t="s">
        <v>1567</v>
      </c>
      <c r="J191" s="252"/>
      <c r="K191" s="293"/>
    </row>
    <row r="192" spans="2:11" ht="15" customHeight="1">
      <c r="B192" s="299"/>
      <c r="C192" s="307"/>
      <c r="D192" s="281"/>
      <c r="E192" s="281"/>
      <c r="F192" s="281"/>
      <c r="G192" s="281"/>
      <c r="H192" s="281"/>
      <c r="I192" s="281"/>
      <c r="J192" s="281"/>
      <c r="K192" s="300"/>
    </row>
    <row r="193" spans="2:11" ht="18.75" customHeight="1">
      <c r="B193" s="248"/>
      <c r="C193" s="252"/>
      <c r="D193" s="252"/>
      <c r="E193" s="252"/>
      <c r="F193" s="271"/>
      <c r="G193" s="252"/>
      <c r="H193" s="252"/>
      <c r="I193" s="252"/>
      <c r="J193" s="252"/>
      <c r="K193" s="248"/>
    </row>
    <row r="194" spans="2:11" ht="18.75" customHeight="1">
      <c r="B194" s="248"/>
      <c r="C194" s="252"/>
      <c r="D194" s="252"/>
      <c r="E194" s="252"/>
      <c r="F194" s="271"/>
      <c r="G194" s="252"/>
      <c r="H194" s="252"/>
      <c r="I194" s="252"/>
      <c r="J194" s="252"/>
      <c r="K194" s="248"/>
    </row>
    <row r="195" spans="2:11" ht="18.75" customHeight="1">
      <c r="B195" s="258"/>
      <c r="C195" s="258"/>
      <c r="D195" s="258"/>
      <c r="E195" s="258"/>
      <c r="F195" s="258"/>
      <c r="G195" s="258"/>
      <c r="H195" s="258"/>
      <c r="I195" s="258"/>
      <c r="J195" s="258"/>
      <c r="K195" s="258"/>
    </row>
    <row r="196" spans="2:11" ht="13.5">
      <c r="B196" s="240"/>
      <c r="C196" s="241"/>
      <c r="D196" s="241"/>
      <c r="E196" s="241"/>
      <c r="F196" s="241"/>
      <c r="G196" s="241"/>
      <c r="H196" s="241"/>
      <c r="I196" s="241"/>
      <c r="J196" s="241"/>
      <c r="K196" s="242"/>
    </row>
    <row r="197" spans="2:11" ht="21">
      <c r="B197" s="243"/>
      <c r="C197" s="473" t="s">
        <v>1630</v>
      </c>
      <c r="D197" s="473"/>
      <c r="E197" s="473"/>
      <c r="F197" s="473"/>
      <c r="G197" s="473"/>
      <c r="H197" s="473"/>
      <c r="I197" s="473"/>
      <c r="J197" s="473"/>
      <c r="K197" s="244"/>
    </row>
    <row r="198" spans="2:11" ht="25.5" customHeight="1">
      <c r="B198" s="243"/>
      <c r="C198" s="308" t="s">
        <v>1631</v>
      </c>
      <c r="D198" s="308"/>
      <c r="E198" s="308"/>
      <c r="F198" s="308" t="s">
        <v>1632</v>
      </c>
      <c r="G198" s="309"/>
      <c r="H198" s="478" t="s">
        <v>1633</v>
      </c>
      <c r="I198" s="478"/>
      <c r="J198" s="478"/>
      <c r="K198" s="244"/>
    </row>
    <row r="199" spans="2:11" ht="5.25" customHeight="1">
      <c r="B199" s="272"/>
      <c r="C199" s="269"/>
      <c r="D199" s="269"/>
      <c r="E199" s="269"/>
      <c r="F199" s="269"/>
      <c r="G199" s="252"/>
      <c r="H199" s="269"/>
      <c r="I199" s="269"/>
      <c r="J199" s="269"/>
      <c r="K199" s="293"/>
    </row>
    <row r="200" spans="2:11" ht="15" customHeight="1">
      <c r="B200" s="272"/>
      <c r="C200" s="252" t="s">
        <v>1623</v>
      </c>
      <c r="D200" s="252"/>
      <c r="E200" s="252"/>
      <c r="F200" s="271" t="s">
        <v>44</v>
      </c>
      <c r="G200" s="252"/>
      <c r="H200" s="475" t="s">
        <v>1634</v>
      </c>
      <c r="I200" s="475"/>
      <c r="J200" s="475"/>
      <c r="K200" s="293"/>
    </row>
    <row r="201" spans="2:11" ht="15" customHeight="1">
      <c r="B201" s="272"/>
      <c r="C201" s="278"/>
      <c r="D201" s="252"/>
      <c r="E201" s="252"/>
      <c r="F201" s="271" t="s">
        <v>45</v>
      </c>
      <c r="G201" s="252"/>
      <c r="H201" s="475" t="s">
        <v>1635</v>
      </c>
      <c r="I201" s="475"/>
      <c r="J201" s="475"/>
      <c r="K201" s="293"/>
    </row>
    <row r="202" spans="2:11" ht="15" customHeight="1">
      <c r="B202" s="272"/>
      <c r="C202" s="278"/>
      <c r="D202" s="252"/>
      <c r="E202" s="252"/>
      <c r="F202" s="271" t="s">
        <v>48</v>
      </c>
      <c r="G202" s="252"/>
      <c r="H202" s="475" t="s">
        <v>1636</v>
      </c>
      <c r="I202" s="475"/>
      <c r="J202" s="475"/>
      <c r="K202" s="293"/>
    </row>
    <row r="203" spans="2:11" ht="15" customHeight="1">
      <c r="B203" s="272"/>
      <c r="C203" s="252"/>
      <c r="D203" s="252"/>
      <c r="E203" s="252"/>
      <c r="F203" s="271" t="s">
        <v>46</v>
      </c>
      <c r="G203" s="252"/>
      <c r="H203" s="475" t="s">
        <v>1637</v>
      </c>
      <c r="I203" s="475"/>
      <c r="J203" s="475"/>
      <c r="K203" s="293"/>
    </row>
    <row r="204" spans="2:11" ht="15" customHeight="1">
      <c r="B204" s="272"/>
      <c r="C204" s="252"/>
      <c r="D204" s="252"/>
      <c r="E204" s="252"/>
      <c r="F204" s="271" t="s">
        <v>47</v>
      </c>
      <c r="G204" s="252"/>
      <c r="H204" s="475" t="s">
        <v>1638</v>
      </c>
      <c r="I204" s="475"/>
      <c r="J204" s="475"/>
      <c r="K204" s="293"/>
    </row>
    <row r="205" spans="2:11" ht="15" customHeight="1">
      <c r="B205" s="272"/>
      <c r="C205" s="252"/>
      <c r="D205" s="252"/>
      <c r="E205" s="252"/>
      <c r="F205" s="271"/>
      <c r="G205" s="252"/>
      <c r="H205" s="252"/>
      <c r="I205" s="252"/>
      <c r="J205" s="252"/>
      <c r="K205" s="293"/>
    </row>
    <row r="206" spans="2:11" ht="15" customHeight="1">
      <c r="B206" s="272"/>
      <c r="C206" s="252" t="s">
        <v>1579</v>
      </c>
      <c r="D206" s="252"/>
      <c r="E206" s="252"/>
      <c r="F206" s="271" t="s">
        <v>80</v>
      </c>
      <c r="G206" s="252"/>
      <c r="H206" s="475" t="s">
        <v>1639</v>
      </c>
      <c r="I206" s="475"/>
      <c r="J206" s="475"/>
      <c r="K206" s="293"/>
    </row>
    <row r="207" spans="2:11" ht="15" customHeight="1">
      <c r="B207" s="272"/>
      <c r="C207" s="278"/>
      <c r="D207" s="252"/>
      <c r="E207" s="252"/>
      <c r="F207" s="271" t="s">
        <v>1476</v>
      </c>
      <c r="G207" s="252"/>
      <c r="H207" s="475" t="s">
        <v>1477</v>
      </c>
      <c r="I207" s="475"/>
      <c r="J207" s="475"/>
      <c r="K207" s="293"/>
    </row>
    <row r="208" spans="2:11" ht="15" customHeight="1">
      <c r="B208" s="272"/>
      <c r="C208" s="252"/>
      <c r="D208" s="252"/>
      <c r="E208" s="252"/>
      <c r="F208" s="271" t="s">
        <v>1474</v>
      </c>
      <c r="G208" s="252"/>
      <c r="H208" s="475" t="s">
        <v>1640</v>
      </c>
      <c r="I208" s="475"/>
      <c r="J208" s="475"/>
      <c r="K208" s="293"/>
    </row>
    <row r="209" spans="2:11" ht="15" customHeight="1">
      <c r="B209" s="310"/>
      <c r="C209" s="278"/>
      <c r="D209" s="278"/>
      <c r="E209" s="278"/>
      <c r="F209" s="271" t="s">
        <v>1478</v>
      </c>
      <c r="G209" s="257"/>
      <c r="H209" s="479" t="s">
        <v>1479</v>
      </c>
      <c r="I209" s="479"/>
      <c r="J209" s="479"/>
      <c r="K209" s="311"/>
    </row>
    <row r="210" spans="2:11" ht="15" customHeight="1">
      <c r="B210" s="310"/>
      <c r="C210" s="278"/>
      <c r="D210" s="278"/>
      <c r="E210" s="278"/>
      <c r="F210" s="271" t="s">
        <v>1480</v>
      </c>
      <c r="G210" s="257"/>
      <c r="H210" s="479" t="s">
        <v>1641</v>
      </c>
      <c r="I210" s="479"/>
      <c r="J210" s="479"/>
      <c r="K210" s="311"/>
    </row>
    <row r="211" spans="2:11" ht="15" customHeight="1">
      <c r="B211" s="310"/>
      <c r="C211" s="278"/>
      <c r="D211" s="278"/>
      <c r="E211" s="278"/>
      <c r="F211" s="312"/>
      <c r="G211" s="257"/>
      <c r="H211" s="313"/>
      <c r="I211" s="313"/>
      <c r="J211" s="313"/>
      <c r="K211" s="311"/>
    </row>
    <row r="212" spans="2:11" ht="15" customHeight="1">
      <c r="B212" s="310"/>
      <c r="C212" s="252" t="s">
        <v>1603</v>
      </c>
      <c r="D212" s="278"/>
      <c r="E212" s="278"/>
      <c r="F212" s="271">
        <v>1</v>
      </c>
      <c r="G212" s="257"/>
      <c r="H212" s="479" t="s">
        <v>1642</v>
      </c>
      <c r="I212" s="479"/>
      <c r="J212" s="479"/>
      <c r="K212" s="311"/>
    </row>
    <row r="213" spans="2:11" ht="15" customHeight="1">
      <c r="B213" s="310"/>
      <c r="C213" s="278"/>
      <c r="D213" s="278"/>
      <c r="E213" s="278"/>
      <c r="F213" s="271">
        <v>2</v>
      </c>
      <c r="G213" s="257"/>
      <c r="H213" s="479" t="s">
        <v>1643</v>
      </c>
      <c r="I213" s="479"/>
      <c r="J213" s="479"/>
      <c r="K213" s="311"/>
    </row>
    <row r="214" spans="2:11" ht="15" customHeight="1">
      <c r="B214" s="310"/>
      <c r="C214" s="278"/>
      <c r="D214" s="278"/>
      <c r="E214" s="278"/>
      <c r="F214" s="271">
        <v>3</v>
      </c>
      <c r="G214" s="257"/>
      <c r="H214" s="479" t="s">
        <v>1644</v>
      </c>
      <c r="I214" s="479"/>
      <c r="J214" s="479"/>
      <c r="K214" s="311"/>
    </row>
    <row r="215" spans="2:11" ht="15" customHeight="1">
      <c r="B215" s="310"/>
      <c r="C215" s="278"/>
      <c r="D215" s="278"/>
      <c r="E215" s="278"/>
      <c r="F215" s="271">
        <v>4</v>
      </c>
      <c r="G215" s="257"/>
      <c r="H215" s="479" t="s">
        <v>1645</v>
      </c>
      <c r="I215" s="479"/>
      <c r="J215" s="479"/>
      <c r="K215" s="311"/>
    </row>
    <row r="216" spans="2:11" ht="12.75" customHeight="1">
      <c r="B216" s="314"/>
      <c r="C216" s="315"/>
      <c r="D216" s="315"/>
      <c r="E216" s="315"/>
      <c r="F216" s="315"/>
      <c r="G216" s="315"/>
      <c r="H216" s="315"/>
      <c r="I216" s="315"/>
      <c r="J216" s="315"/>
      <c r="K216" s="316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92</v>
      </c>
      <c r="G1" s="389" t="s">
        <v>93</v>
      </c>
      <c r="H1" s="389"/>
      <c r="I1" s="113"/>
      <c r="J1" s="112" t="s">
        <v>94</v>
      </c>
      <c r="K1" s="111" t="s">
        <v>95</v>
      </c>
      <c r="L1" s="112" t="s">
        <v>96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2" t="s">
        <v>81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82</v>
      </c>
    </row>
    <row r="4" spans="2:46" ht="36.95" customHeight="1">
      <c r="B4" s="26"/>
      <c r="C4" s="27"/>
      <c r="D4" s="28" t="s">
        <v>97</v>
      </c>
      <c r="E4" s="27"/>
      <c r="F4" s="27"/>
      <c r="G4" s="27"/>
      <c r="H4" s="27"/>
      <c r="I4" s="115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20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90" t="str">
        <f>'Rekapitulace stavby'!K6</f>
        <v>Objekt č.p. 324-II - Gymnázium Sušice - udržovací práce v části 1.PP, II. etapa</v>
      </c>
      <c r="F7" s="391"/>
      <c r="G7" s="391"/>
      <c r="H7" s="391"/>
      <c r="I7" s="115"/>
      <c r="J7" s="27"/>
      <c r="K7" s="29"/>
    </row>
    <row r="8" spans="2:11" s="1" customFormat="1" ht="15">
      <c r="B8" s="39"/>
      <c r="C8" s="40"/>
      <c r="D8" s="35" t="s">
        <v>98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92" t="s">
        <v>99</v>
      </c>
      <c r="F9" s="393"/>
      <c r="G9" s="393"/>
      <c r="H9" s="393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22</v>
      </c>
      <c r="E11" s="40"/>
      <c r="F11" s="33" t="s">
        <v>23</v>
      </c>
      <c r="G11" s="40"/>
      <c r="H11" s="40"/>
      <c r="I11" s="117" t="s">
        <v>24</v>
      </c>
      <c r="J11" s="33" t="s">
        <v>23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11. 4. 2018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29</v>
      </c>
      <c r="E14" s="40"/>
      <c r="F14" s="40"/>
      <c r="G14" s="40"/>
      <c r="H14" s="40"/>
      <c r="I14" s="117" t="s">
        <v>30</v>
      </c>
      <c r="J14" s="33" t="s">
        <v>23</v>
      </c>
      <c r="K14" s="43"/>
    </row>
    <row r="15" spans="2:11" s="1" customFormat="1" ht="18" customHeight="1">
      <c r="B15" s="39"/>
      <c r="C15" s="40"/>
      <c r="D15" s="40"/>
      <c r="E15" s="33" t="s">
        <v>31</v>
      </c>
      <c r="F15" s="40"/>
      <c r="G15" s="40"/>
      <c r="H15" s="40"/>
      <c r="I15" s="117" t="s">
        <v>32</v>
      </c>
      <c r="J15" s="33" t="s">
        <v>23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33</v>
      </c>
      <c r="E17" s="40"/>
      <c r="F17" s="40"/>
      <c r="G17" s="40"/>
      <c r="H17" s="40"/>
      <c r="I17" s="117" t="s">
        <v>30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32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35</v>
      </c>
      <c r="E20" s="40"/>
      <c r="F20" s="40"/>
      <c r="G20" s="40"/>
      <c r="H20" s="40"/>
      <c r="I20" s="117" t="s">
        <v>30</v>
      </c>
      <c r="J20" s="33" t="s">
        <v>23</v>
      </c>
      <c r="K20" s="43"/>
    </row>
    <row r="21" spans="2:11" s="1" customFormat="1" ht="18" customHeight="1">
      <c r="B21" s="39"/>
      <c r="C21" s="40"/>
      <c r="D21" s="40"/>
      <c r="E21" s="33" t="s">
        <v>36</v>
      </c>
      <c r="F21" s="40"/>
      <c r="G21" s="40"/>
      <c r="H21" s="40"/>
      <c r="I21" s="117" t="s">
        <v>32</v>
      </c>
      <c r="J21" s="33" t="s">
        <v>23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81" t="s">
        <v>23</v>
      </c>
      <c r="F24" s="381"/>
      <c r="G24" s="381"/>
      <c r="H24" s="381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39</v>
      </c>
      <c r="E27" s="40"/>
      <c r="F27" s="40"/>
      <c r="G27" s="40"/>
      <c r="H27" s="40"/>
      <c r="I27" s="116"/>
      <c r="J27" s="126">
        <f>ROUND(J100,1)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27" t="s">
        <v>40</v>
      </c>
      <c r="J29" s="44" t="s">
        <v>42</v>
      </c>
      <c r="K29" s="43"/>
    </row>
    <row r="30" spans="2:11" s="1" customFormat="1" ht="14.45" customHeight="1">
      <c r="B30" s="39"/>
      <c r="C30" s="40"/>
      <c r="D30" s="47" t="s">
        <v>43</v>
      </c>
      <c r="E30" s="47" t="s">
        <v>44</v>
      </c>
      <c r="F30" s="128">
        <f>ROUND(SUM(BE100:BE438),1)</f>
        <v>0</v>
      </c>
      <c r="G30" s="40"/>
      <c r="H30" s="40"/>
      <c r="I30" s="129">
        <v>0.21</v>
      </c>
      <c r="J30" s="128">
        <f>ROUND(ROUND((SUM(BE100:BE438)),1)*I30,1)</f>
        <v>0</v>
      </c>
      <c r="K30" s="43"/>
    </row>
    <row r="31" spans="2:11" s="1" customFormat="1" ht="14.45" customHeight="1">
      <c r="B31" s="39"/>
      <c r="C31" s="40"/>
      <c r="D31" s="40"/>
      <c r="E31" s="47" t="s">
        <v>45</v>
      </c>
      <c r="F31" s="128">
        <f>ROUND(SUM(BF100:BF438),1)</f>
        <v>0</v>
      </c>
      <c r="G31" s="40"/>
      <c r="H31" s="40"/>
      <c r="I31" s="129">
        <v>0.15</v>
      </c>
      <c r="J31" s="128">
        <f>ROUND(ROUND((SUM(BF100:BF438)),1)*I31,1)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28">
        <f>ROUND(SUM(BG100:BG438),1)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47</v>
      </c>
      <c r="F33" s="128">
        <f>ROUND(SUM(BH100:BH438),1)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28">
        <f>ROUND(SUM(BI100:BI438),1)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49</v>
      </c>
      <c r="E36" s="77"/>
      <c r="F36" s="77"/>
      <c r="G36" s="132" t="s">
        <v>50</v>
      </c>
      <c r="H36" s="133" t="s">
        <v>51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100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20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90" t="str">
        <f>E7</f>
        <v>Objekt č.p. 324-II - Gymnázium Sušice - udržovací práce v části 1.PP, II. etapa</v>
      </c>
      <c r="F45" s="391"/>
      <c r="G45" s="391"/>
      <c r="H45" s="391"/>
      <c r="I45" s="116"/>
      <c r="J45" s="40"/>
      <c r="K45" s="43"/>
    </row>
    <row r="46" spans="2:11" s="1" customFormat="1" ht="14.45" customHeight="1">
      <c r="B46" s="39"/>
      <c r="C46" s="35" t="s">
        <v>98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92" t="str">
        <f>E9</f>
        <v>010 - 1.PP - II. etapa</v>
      </c>
      <c r="F47" s="393"/>
      <c r="G47" s="393"/>
      <c r="H47" s="393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>Sušice</v>
      </c>
      <c r="G49" s="40"/>
      <c r="H49" s="40"/>
      <c r="I49" s="117" t="s">
        <v>27</v>
      </c>
      <c r="J49" s="118" t="str">
        <f>IF(J12="","",J12)</f>
        <v>11. 4. 2018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29</v>
      </c>
      <c r="D51" s="40"/>
      <c r="E51" s="40"/>
      <c r="F51" s="33" t="str">
        <f>E15</f>
        <v>Gymnázium Sušice</v>
      </c>
      <c r="G51" s="40"/>
      <c r="H51" s="40"/>
      <c r="I51" s="117" t="s">
        <v>35</v>
      </c>
      <c r="J51" s="381" t="str">
        <f>E21</f>
        <v>Ing. Jiří Lejsek</v>
      </c>
      <c r="K51" s="43"/>
    </row>
    <row r="52" spans="2:11" s="1" customFormat="1" ht="14.45" customHeight="1">
      <c r="B52" s="39"/>
      <c r="C52" s="35" t="s">
        <v>33</v>
      </c>
      <c r="D52" s="40"/>
      <c r="E52" s="40"/>
      <c r="F52" s="33" t="str">
        <f>IF(E18="","",E18)</f>
        <v/>
      </c>
      <c r="G52" s="40"/>
      <c r="H52" s="40"/>
      <c r="I52" s="116"/>
      <c r="J52" s="38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101</v>
      </c>
      <c r="D54" s="130"/>
      <c r="E54" s="130"/>
      <c r="F54" s="130"/>
      <c r="G54" s="130"/>
      <c r="H54" s="130"/>
      <c r="I54" s="143"/>
      <c r="J54" s="144" t="s">
        <v>102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103</v>
      </c>
      <c r="D56" s="40"/>
      <c r="E56" s="40"/>
      <c r="F56" s="40"/>
      <c r="G56" s="40"/>
      <c r="H56" s="40"/>
      <c r="I56" s="116"/>
      <c r="J56" s="126">
        <f>J100</f>
        <v>0</v>
      </c>
      <c r="K56" s="43"/>
      <c r="AU56" s="22" t="s">
        <v>104</v>
      </c>
    </row>
    <row r="57" spans="2:11" s="7" customFormat="1" ht="24.95" customHeight="1">
      <c r="B57" s="147"/>
      <c r="C57" s="148"/>
      <c r="D57" s="149" t="s">
        <v>105</v>
      </c>
      <c r="E57" s="150"/>
      <c r="F57" s="150"/>
      <c r="G57" s="150"/>
      <c r="H57" s="150"/>
      <c r="I57" s="151"/>
      <c r="J57" s="152">
        <f>J101</f>
        <v>0</v>
      </c>
      <c r="K57" s="153"/>
    </row>
    <row r="58" spans="2:11" s="8" customFormat="1" ht="19.9" customHeight="1">
      <c r="B58" s="154"/>
      <c r="C58" s="155"/>
      <c r="D58" s="156" t="s">
        <v>106</v>
      </c>
      <c r="E58" s="157"/>
      <c r="F58" s="157"/>
      <c r="G58" s="157"/>
      <c r="H58" s="157"/>
      <c r="I58" s="158"/>
      <c r="J58" s="159">
        <f>J102</f>
        <v>0</v>
      </c>
      <c r="K58" s="160"/>
    </row>
    <row r="59" spans="2:11" s="8" customFormat="1" ht="19.9" customHeight="1">
      <c r="B59" s="154"/>
      <c r="C59" s="155"/>
      <c r="D59" s="156" t="s">
        <v>107</v>
      </c>
      <c r="E59" s="157"/>
      <c r="F59" s="157"/>
      <c r="G59" s="157"/>
      <c r="H59" s="157"/>
      <c r="I59" s="158"/>
      <c r="J59" s="159">
        <f>J115</f>
        <v>0</v>
      </c>
      <c r="K59" s="160"/>
    </row>
    <row r="60" spans="2:11" s="8" customFormat="1" ht="19.9" customHeight="1">
      <c r="B60" s="154"/>
      <c r="C60" s="155"/>
      <c r="D60" s="156" t="s">
        <v>108</v>
      </c>
      <c r="E60" s="157"/>
      <c r="F60" s="157"/>
      <c r="G60" s="157"/>
      <c r="H60" s="157"/>
      <c r="I60" s="158"/>
      <c r="J60" s="159">
        <f>J130</f>
        <v>0</v>
      </c>
      <c r="K60" s="160"/>
    </row>
    <row r="61" spans="2:11" s="8" customFormat="1" ht="19.9" customHeight="1">
      <c r="B61" s="154"/>
      <c r="C61" s="155"/>
      <c r="D61" s="156" t="s">
        <v>109</v>
      </c>
      <c r="E61" s="157"/>
      <c r="F61" s="157"/>
      <c r="G61" s="157"/>
      <c r="H61" s="157"/>
      <c r="I61" s="158"/>
      <c r="J61" s="159">
        <f>J141</f>
        <v>0</v>
      </c>
      <c r="K61" s="160"/>
    </row>
    <row r="62" spans="2:11" s="8" customFormat="1" ht="19.9" customHeight="1">
      <c r="B62" s="154"/>
      <c r="C62" s="155"/>
      <c r="D62" s="156" t="s">
        <v>110</v>
      </c>
      <c r="E62" s="157"/>
      <c r="F62" s="157"/>
      <c r="G62" s="157"/>
      <c r="H62" s="157"/>
      <c r="I62" s="158"/>
      <c r="J62" s="159">
        <f>J188</f>
        <v>0</v>
      </c>
      <c r="K62" s="160"/>
    </row>
    <row r="63" spans="2:11" s="8" customFormat="1" ht="19.9" customHeight="1">
      <c r="B63" s="154"/>
      <c r="C63" s="155"/>
      <c r="D63" s="156" t="s">
        <v>111</v>
      </c>
      <c r="E63" s="157"/>
      <c r="F63" s="157"/>
      <c r="G63" s="157"/>
      <c r="H63" s="157"/>
      <c r="I63" s="158"/>
      <c r="J63" s="159">
        <f>J191</f>
        <v>0</v>
      </c>
      <c r="K63" s="160"/>
    </row>
    <row r="64" spans="2:11" s="8" customFormat="1" ht="19.9" customHeight="1">
      <c r="B64" s="154"/>
      <c r="C64" s="155"/>
      <c r="D64" s="156" t="s">
        <v>112</v>
      </c>
      <c r="E64" s="157"/>
      <c r="F64" s="157"/>
      <c r="G64" s="157"/>
      <c r="H64" s="157"/>
      <c r="I64" s="158"/>
      <c r="J64" s="159">
        <f>J199</f>
        <v>0</v>
      </c>
      <c r="K64" s="160"/>
    </row>
    <row r="65" spans="2:11" s="8" customFormat="1" ht="19.9" customHeight="1">
      <c r="B65" s="154"/>
      <c r="C65" s="155"/>
      <c r="D65" s="156" t="s">
        <v>113</v>
      </c>
      <c r="E65" s="157"/>
      <c r="F65" s="157"/>
      <c r="G65" s="157"/>
      <c r="H65" s="157"/>
      <c r="I65" s="158"/>
      <c r="J65" s="159">
        <f>J232</f>
        <v>0</v>
      </c>
      <c r="K65" s="160"/>
    </row>
    <row r="66" spans="2:11" s="8" customFormat="1" ht="19.9" customHeight="1">
      <c r="B66" s="154"/>
      <c r="C66" s="155"/>
      <c r="D66" s="156" t="s">
        <v>114</v>
      </c>
      <c r="E66" s="157"/>
      <c r="F66" s="157"/>
      <c r="G66" s="157"/>
      <c r="H66" s="157"/>
      <c r="I66" s="158"/>
      <c r="J66" s="159">
        <f>J238</f>
        <v>0</v>
      </c>
      <c r="K66" s="160"/>
    </row>
    <row r="67" spans="2:11" s="7" customFormat="1" ht="24.95" customHeight="1">
      <c r="B67" s="147"/>
      <c r="C67" s="148"/>
      <c r="D67" s="149" t="s">
        <v>115</v>
      </c>
      <c r="E67" s="150"/>
      <c r="F67" s="150"/>
      <c r="G67" s="150"/>
      <c r="H67" s="150"/>
      <c r="I67" s="151"/>
      <c r="J67" s="152">
        <f>J240</f>
        <v>0</v>
      </c>
      <c r="K67" s="153"/>
    </row>
    <row r="68" spans="2:11" s="8" customFormat="1" ht="19.9" customHeight="1">
      <c r="B68" s="154"/>
      <c r="C68" s="155"/>
      <c r="D68" s="156" t="s">
        <v>116</v>
      </c>
      <c r="E68" s="157"/>
      <c r="F68" s="157"/>
      <c r="G68" s="157"/>
      <c r="H68" s="157"/>
      <c r="I68" s="158"/>
      <c r="J68" s="159">
        <f>J241</f>
        <v>0</v>
      </c>
      <c r="K68" s="160"/>
    </row>
    <row r="69" spans="2:11" s="8" customFormat="1" ht="19.9" customHeight="1">
      <c r="B69" s="154"/>
      <c r="C69" s="155"/>
      <c r="D69" s="156" t="s">
        <v>117</v>
      </c>
      <c r="E69" s="157"/>
      <c r="F69" s="157"/>
      <c r="G69" s="157"/>
      <c r="H69" s="157"/>
      <c r="I69" s="158"/>
      <c r="J69" s="159">
        <f>J253</f>
        <v>0</v>
      </c>
      <c r="K69" s="160"/>
    </row>
    <row r="70" spans="2:11" s="8" customFormat="1" ht="19.9" customHeight="1">
      <c r="B70" s="154"/>
      <c r="C70" s="155"/>
      <c r="D70" s="156" t="s">
        <v>118</v>
      </c>
      <c r="E70" s="157"/>
      <c r="F70" s="157"/>
      <c r="G70" s="157"/>
      <c r="H70" s="157"/>
      <c r="I70" s="158"/>
      <c r="J70" s="159">
        <f>J271</f>
        <v>0</v>
      </c>
      <c r="K70" s="160"/>
    </row>
    <row r="71" spans="2:11" s="8" customFormat="1" ht="19.9" customHeight="1">
      <c r="B71" s="154"/>
      <c r="C71" s="155"/>
      <c r="D71" s="156" t="s">
        <v>119</v>
      </c>
      <c r="E71" s="157"/>
      <c r="F71" s="157"/>
      <c r="G71" s="157"/>
      <c r="H71" s="157"/>
      <c r="I71" s="158"/>
      <c r="J71" s="159">
        <f>J287</f>
        <v>0</v>
      </c>
      <c r="K71" s="160"/>
    </row>
    <row r="72" spans="2:11" s="8" customFormat="1" ht="19.9" customHeight="1">
      <c r="B72" s="154"/>
      <c r="C72" s="155"/>
      <c r="D72" s="156" t="s">
        <v>120</v>
      </c>
      <c r="E72" s="157"/>
      <c r="F72" s="157"/>
      <c r="G72" s="157"/>
      <c r="H72" s="157"/>
      <c r="I72" s="158"/>
      <c r="J72" s="159">
        <f>J316</f>
        <v>0</v>
      </c>
      <c r="K72" s="160"/>
    </row>
    <row r="73" spans="2:11" s="8" customFormat="1" ht="19.9" customHeight="1">
      <c r="B73" s="154"/>
      <c r="C73" s="155"/>
      <c r="D73" s="156" t="s">
        <v>121</v>
      </c>
      <c r="E73" s="157"/>
      <c r="F73" s="157"/>
      <c r="G73" s="157"/>
      <c r="H73" s="157"/>
      <c r="I73" s="158"/>
      <c r="J73" s="159">
        <f>J356</f>
        <v>0</v>
      </c>
      <c r="K73" s="160"/>
    </row>
    <row r="74" spans="2:11" s="8" customFormat="1" ht="19.9" customHeight="1">
      <c r="B74" s="154"/>
      <c r="C74" s="155"/>
      <c r="D74" s="156" t="s">
        <v>122</v>
      </c>
      <c r="E74" s="157"/>
      <c r="F74" s="157"/>
      <c r="G74" s="157"/>
      <c r="H74" s="157"/>
      <c r="I74" s="158"/>
      <c r="J74" s="159">
        <f>J358</f>
        <v>0</v>
      </c>
      <c r="K74" s="160"/>
    </row>
    <row r="75" spans="2:11" s="8" customFormat="1" ht="19.9" customHeight="1">
      <c r="B75" s="154"/>
      <c r="C75" s="155"/>
      <c r="D75" s="156" t="s">
        <v>123</v>
      </c>
      <c r="E75" s="157"/>
      <c r="F75" s="157"/>
      <c r="G75" s="157"/>
      <c r="H75" s="157"/>
      <c r="I75" s="158"/>
      <c r="J75" s="159">
        <f>J367</f>
        <v>0</v>
      </c>
      <c r="K75" s="160"/>
    </row>
    <row r="76" spans="2:11" s="8" customFormat="1" ht="19.9" customHeight="1">
      <c r="B76" s="154"/>
      <c r="C76" s="155"/>
      <c r="D76" s="156" t="s">
        <v>124</v>
      </c>
      <c r="E76" s="157"/>
      <c r="F76" s="157"/>
      <c r="G76" s="157"/>
      <c r="H76" s="157"/>
      <c r="I76" s="158"/>
      <c r="J76" s="159">
        <f>J370</f>
        <v>0</v>
      </c>
      <c r="K76" s="160"/>
    </row>
    <row r="77" spans="2:11" s="8" customFormat="1" ht="19.9" customHeight="1">
      <c r="B77" s="154"/>
      <c r="C77" s="155"/>
      <c r="D77" s="156" t="s">
        <v>125</v>
      </c>
      <c r="E77" s="157"/>
      <c r="F77" s="157"/>
      <c r="G77" s="157"/>
      <c r="H77" s="157"/>
      <c r="I77" s="158"/>
      <c r="J77" s="159">
        <f>J413</f>
        <v>0</v>
      </c>
      <c r="K77" s="160"/>
    </row>
    <row r="78" spans="2:11" s="8" customFormat="1" ht="19.9" customHeight="1">
      <c r="B78" s="154"/>
      <c r="C78" s="155"/>
      <c r="D78" s="156" t="s">
        <v>126</v>
      </c>
      <c r="E78" s="157"/>
      <c r="F78" s="157"/>
      <c r="G78" s="157"/>
      <c r="H78" s="157"/>
      <c r="I78" s="158"/>
      <c r="J78" s="159">
        <f>J431</f>
        <v>0</v>
      </c>
      <c r="K78" s="160"/>
    </row>
    <row r="79" spans="2:11" s="7" customFormat="1" ht="24.95" customHeight="1">
      <c r="B79" s="147"/>
      <c r="C79" s="148"/>
      <c r="D79" s="149" t="s">
        <v>127</v>
      </c>
      <c r="E79" s="150"/>
      <c r="F79" s="150"/>
      <c r="G79" s="150"/>
      <c r="H79" s="150"/>
      <c r="I79" s="151"/>
      <c r="J79" s="152">
        <f>J436</f>
        <v>0</v>
      </c>
      <c r="K79" s="153"/>
    </row>
    <row r="80" spans="2:11" s="8" customFormat="1" ht="19.9" customHeight="1">
      <c r="B80" s="154"/>
      <c r="C80" s="155"/>
      <c r="D80" s="156" t="s">
        <v>128</v>
      </c>
      <c r="E80" s="157"/>
      <c r="F80" s="157"/>
      <c r="G80" s="157"/>
      <c r="H80" s="157"/>
      <c r="I80" s="158"/>
      <c r="J80" s="159">
        <f>J437</f>
        <v>0</v>
      </c>
      <c r="K80" s="160"/>
    </row>
    <row r="81" spans="2:11" s="1" customFormat="1" ht="21.75" customHeight="1">
      <c r="B81" s="39"/>
      <c r="C81" s="40"/>
      <c r="D81" s="40"/>
      <c r="E81" s="40"/>
      <c r="F81" s="40"/>
      <c r="G81" s="40"/>
      <c r="H81" s="40"/>
      <c r="I81" s="116"/>
      <c r="J81" s="40"/>
      <c r="K81" s="43"/>
    </row>
    <row r="82" spans="2:11" s="1" customFormat="1" ht="6.95" customHeight="1">
      <c r="B82" s="54"/>
      <c r="C82" s="55"/>
      <c r="D82" s="55"/>
      <c r="E82" s="55"/>
      <c r="F82" s="55"/>
      <c r="G82" s="55"/>
      <c r="H82" s="55"/>
      <c r="I82" s="137"/>
      <c r="J82" s="55"/>
      <c r="K82" s="56"/>
    </row>
    <row r="86" spans="2:12" s="1" customFormat="1" ht="6.95" customHeight="1">
      <c r="B86" s="57"/>
      <c r="C86" s="58"/>
      <c r="D86" s="58"/>
      <c r="E86" s="58"/>
      <c r="F86" s="58"/>
      <c r="G86" s="58"/>
      <c r="H86" s="58"/>
      <c r="I86" s="140"/>
      <c r="J86" s="58"/>
      <c r="K86" s="58"/>
      <c r="L86" s="59"/>
    </row>
    <row r="87" spans="2:12" s="1" customFormat="1" ht="36.95" customHeight="1">
      <c r="B87" s="39"/>
      <c r="C87" s="60" t="s">
        <v>129</v>
      </c>
      <c r="D87" s="61"/>
      <c r="E87" s="61"/>
      <c r="F87" s="61"/>
      <c r="G87" s="61"/>
      <c r="H87" s="61"/>
      <c r="I87" s="161"/>
      <c r="J87" s="61"/>
      <c r="K87" s="61"/>
      <c r="L87" s="59"/>
    </row>
    <row r="88" spans="2:12" s="1" customFormat="1" ht="6.95" customHeight="1">
      <c r="B88" s="39"/>
      <c r="C88" s="61"/>
      <c r="D88" s="61"/>
      <c r="E88" s="61"/>
      <c r="F88" s="61"/>
      <c r="G88" s="61"/>
      <c r="H88" s="61"/>
      <c r="I88" s="161"/>
      <c r="J88" s="61"/>
      <c r="K88" s="61"/>
      <c r="L88" s="59"/>
    </row>
    <row r="89" spans="2:12" s="1" customFormat="1" ht="14.45" customHeight="1">
      <c r="B89" s="39"/>
      <c r="C89" s="63" t="s">
        <v>20</v>
      </c>
      <c r="D89" s="61"/>
      <c r="E89" s="61"/>
      <c r="F89" s="61"/>
      <c r="G89" s="61"/>
      <c r="H89" s="61"/>
      <c r="I89" s="161"/>
      <c r="J89" s="61"/>
      <c r="K89" s="61"/>
      <c r="L89" s="59"/>
    </row>
    <row r="90" spans="2:12" s="1" customFormat="1" ht="16.5" customHeight="1">
      <c r="B90" s="39"/>
      <c r="C90" s="61"/>
      <c r="D90" s="61"/>
      <c r="E90" s="386" t="str">
        <f>E7</f>
        <v>Objekt č.p. 324-II - Gymnázium Sušice - udržovací práce v části 1.PP, II. etapa</v>
      </c>
      <c r="F90" s="387"/>
      <c r="G90" s="387"/>
      <c r="H90" s="387"/>
      <c r="I90" s="161"/>
      <c r="J90" s="61"/>
      <c r="K90" s="61"/>
      <c r="L90" s="59"/>
    </row>
    <row r="91" spans="2:12" s="1" customFormat="1" ht="14.45" customHeight="1">
      <c r="B91" s="39"/>
      <c r="C91" s="63" t="s">
        <v>98</v>
      </c>
      <c r="D91" s="61"/>
      <c r="E91" s="61"/>
      <c r="F91" s="61"/>
      <c r="G91" s="61"/>
      <c r="H91" s="61"/>
      <c r="I91" s="161"/>
      <c r="J91" s="61"/>
      <c r="K91" s="61"/>
      <c r="L91" s="59"/>
    </row>
    <row r="92" spans="2:12" s="1" customFormat="1" ht="17.25" customHeight="1">
      <c r="B92" s="39"/>
      <c r="C92" s="61"/>
      <c r="D92" s="61"/>
      <c r="E92" s="353" t="str">
        <f>E9</f>
        <v>010 - 1.PP - II. etapa</v>
      </c>
      <c r="F92" s="388"/>
      <c r="G92" s="388"/>
      <c r="H92" s="388"/>
      <c r="I92" s="161"/>
      <c r="J92" s="61"/>
      <c r="K92" s="61"/>
      <c r="L92" s="59"/>
    </row>
    <row r="93" spans="2:12" s="1" customFormat="1" ht="6.95" customHeight="1">
      <c r="B93" s="39"/>
      <c r="C93" s="61"/>
      <c r="D93" s="61"/>
      <c r="E93" s="61"/>
      <c r="F93" s="61"/>
      <c r="G93" s="61"/>
      <c r="H93" s="61"/>
      <c r="I93" s="161"/>
      <c r="J93" s="61"/>
      <c r="K93" s="61"/>
      <c r="L93" s="59"/>
    </row>
    <row r="94" spans="2:12" s="1" customFormat="1" ht="18" customHeight="1">
      <c r="B94" s="39"/>
      <c r="C94" s="63" t="s">
        <v>25</v>
      </c>
      <c r="D94" s="61"/>
      <c r="E94" s="61"/>
      <c r="F94" s="162" t="str">
        <f>F12</f>
        <v>Sušice</v>
      </c>
      <c r="G94" s="61"/>
      <c r="H94" s="61"/>
      <c r="I94" s="163" t="s">
        <v>27</v>
      </c>
      <c r="J94" s="71" t="str">
        <f>IF(J12="","",J12)</f>
        <v>11. 4. 2018</v>
      </c>
      <c r="K94" s="61"/>
      <c r="L94" s="59"/>
    </row>
    <row r="95" spans="2:12" s="1" customFormat="1" ht="6.95" customHeight="1">
      <c r="B95" s="39"/>
      <c r="C95" s="61"/>
      <c r="D95" s="61"/>
      <c r="E95" s="61"/>
      <c r="F95" s="61"/>
      <c r="G95" s="61"/>
      <c r="H95" s="61"/>
      <c r="I95" s="161"/>
      <c r="J95" s="61"/>
      <c r="K95" s="61"/>
      <c r="L95" s="59"/>
    </row>
    <row r="96" spans="2:12" s="1" customFormat="1" ht="15">
      <c r="B96" s="39"/>
      <c r="C96" s="63" t="s">
        <v>29</v>
      </c>
      <c r="D96" s="61"/>
      <c r="E96" s="61"/>
      <c r="F96" s="162" t="str">
        <f>E15</f>
        <v>Gymnázium Sušice</v>
      </c>
      <c r="G96" s="61"/>
      <c r="H96" s="61"/>
      <c r="I96" s="163" t="s">
        <v>35</v>
      </c>
      <c r="J96" s="162" t="str">
        <f>E21</f>
        <v>Ing. Jiří Lejsek</v>
      </c>
      <c r="K96" s="61"/>
      <c r="L96" s="59"/>
    </row>
    <row r="97" spans="2:12" s="1" customFormat="1" ht="14.45" customHeight="1">
      <c r="B97" s="39"/>
      <c r="C97" s="63" t="s">
        <v>33</v>
      </c>
      <c r="D97" s="61"/>
      <c r="E97" s="61"/>
      <c r="F97" s="162" t="str">
        <f>IF(E18="","",E18)</f>
        <v/>
      </c>
      <c r="G97" s="61"/>
      <c r="H97" s="61"/>
      <c r="I97" s="161"/>
      <c r="J97" s="61"/>
      <c r="K97" s="61"/>
      <c r="L97" s="59"/>
    </row>
    <row r="98" spans="2:12" s="1" customFormat="1" ht="10.35" customHeight="1">
      <c r="B98" s="39"/>
      <c r="C98" s="61"/>
      <c r="D98" s="61"/>
      <c r="E98" s="61"/>
      <c r="F98" s="61"/>
      <c r="G98" s="61"/>
      <c r="H98" s="61"/>
      <c r="I98" s="161"/>
      <c r="J98" s="61"/>
      <c r="K98" s="61"/>
      <c r="L98" s="59"/>
    </row>
    <row r="99" spans="2:20" s="9" customFormat="1" ht="29.25" customHeight="1">
      <c r="B99" s="164"/>
      <c r="C99" s="165" t="s">
        <v>130</v>
      </c>
      <c r="D99" s="166" t="s">
        <v>58</v>
      </c>
      <c r="E99" s="166" t="s">
        <v>54</v>
      </c>
      <c r="F99" s="166" t="s">
        <v>131</v>
      </c>
      <c r="G99" s="166" t="s">
        <v>132</v>
      </c>
      <c r="H99" s="166" t="s">
        <v>133</v>
      </c>
      <c r="I99" s="167" t="s">
        <v>134</v>
      </c>
      <c r="J99" s="166" t="s">
        <v>102</v>
      </c>
      <c r="K99" s="168" t="s">
        <v>135</v>
      </c>
      <c r="L99" s="169"/>
      <c r="M99" s="79" t="s">
        <v>136</v>
      </c>
      <c r="N99" s="80" t="s">
        <v>43</v>
      </c>
      <c r="O99" s="80" t="s">
        <v>137</v>
      </c>
      <c r="P99" s="80" t="s">
        <v>138</v>
      </c>
      <c r="Q99" s="80" t="s">
        <v>139</v>
      </c>
      <c r="R99" s="80" t="s">
        <v>140</v>
      </c>
      <c r="S99" s="80" t="s">
        <v>141</v>
      </c>
      <c r="T99" s="81" t="s">
        <v>142</v>
      </c>
    </row>
    <row r="100" spans="2:63" s="1" customFormat="1" ht="29.25" customHeight="1">
      <c r="B100" s="39"/>
      <c r="C100" s="85" t="s">
        <v>103</v>
      </c>
      <c r="D100" s="61"/>
      <c r="E100" s="61"/>
      <c r="F100" s="61"/>
      <c r="G100" s="61"/>
      <c r="H100" s="61"/>
      <c r="I100" s="161"/>
      <c r="J100" s="170">
        <f>BK100</f>
        <v>0</v>
      </c>
      <c r="K100" s="61"/>
      <c r="L100" s="59"/>
      <c r="M100" s="82"/>
      <c r="N100" s="83"/>
      <c r="O100" s="83"/>
      <c r="P100" s="171">
        <f>P101+P240+P436</f>
        <v>0</v>
      </c>
      <c r="Q100" s="83"/>
      <c r="R100" s="171">
        <f>R101+R240+R436</f>
        <v>69.64931516</v>
      </c>
      <c r="S100" s="83"/>
      <c r="T100" s="172">
        <f>T101+T240+T436</f>
        <v>84.50493900000001</v>
      </c>
      <c r="AT100" s="22" t="s">
        <v>72</v>
      </c>
      <c r="AU100" s="22" t="s">
        <v>104</v>
      </c>
      <c r="BK100" s="173">
        <f>BK101+BK240+BK436</f>
        <v>0</v>
      </c>
    </row>
    <row r="101" spans="2:63" s="10" customFormat="1" ht="37.35" customHeight="1">
      <c r="B101" s="174"/>
      <c r="C101" s="175"/>
      <c r="D101" s="176" t="s">
        <v>72</v>
      </c>
      <c r="E101" s="177" t="s">
        <v>143</v>
      </c>
      <c r="F101" s="177" t="s">
        <v>144</v>
      </c>
      <c r="G101" s="175"/>
      <c r="H101" s="175"/>
      <c r="I101" s="178"/>
      <c r="J101" s="179">
        <f>BK101</f>
        <v>0</v>
      </c>
      <c r="K101" s="175"/>
      <c r="L101" s="180"/>
      <c r="M101" s="181"/>
      <c r="N101" s="182"/>
      <c r="O101" s="182"/>
      <c r="P101" s="183">
        <f>P102+P115+P130+P141+P188+P191+P199+P232+P238</f>
        <v>0</v>
      </c>
      <c r="Q101" s="182"/>
      <c r="R101" s="183">
        <f>R102+R115+R130+R141+R188+R191+R199+R232+R238</f>
        <v>61.76436125</v>
      </c>
      <c r="S101" s="182"/>
      <c r="T101" s="184">
        <f>T102+T115+T130+T141+T188+T191+T199+T232+T238</f>
        <v>80.35712900000001</v>
      </c>
      <c r="AR101" s="185" t="s">
        <v>10</v>
      </c>
      <c r="AT101" s="186" t="s">
        <v>72</v>
      </c>
      <c r="AU101" s="186" t="s">
        <v>73</v>
      </c>
      <c r="AY101" s="185" t="s">
        <v>145</v>
      </c>
      <c r="BK101" s="187">
        <f>BK102+BK115+BK130+BK141+BK188+BK191+BK199+BK232+BK238</f>
        <v>0</v>
      </c>
    </row>
    <row r="102" spans="2:63" s="10" customFormat="1" ht="19.9" customHeight="1">
      <c r="B102" s="174"/>
      <c r="C102" s="175"/>
      <c r="D102" s="176" t="s">
        <v>72</v>
      </c>
      <c r="E102" s="188" t="s">
        <v>10</v>
      </c>
      <c r="F102" s="188" t="s">
        <v>146</v>
      </c>
      <c r="G102" s="175"/>
      <c r="H102" s="175"/>
      <c r="I102" s="178"/>
      <c r="J102" s="189">
        <f>BK102</f>
        <v>0</v>
      </c>
      <c r="K102" s="175"/>
      <c r="L102" s="180"/>
      <c r="M102" s="181"/>
      <c r="N102" s="182"/>
      <c r="O102" s="182"/>
      <c r="P102" s="183">
        <f>SUM(P103:P114)</f>
        <v>0</v>
      </c>
      <c r="Q102" s="182"/>
      <c r="R102" s="183">
        <f>SUM(R103:R114)</f>
        <v>0</v>
      </c>
      <c r="S102" s="182"/>
      <c r="T102" s="184">
        <f>SUM(T103:T114)</f>
        <v>0</v>
      </c>
      <c r="AR102" s="185" t="s">
        <v>10</v>
      </c>
      <c r="AT102" s="186" t="s">
        <v>72</v>
      </c>
      <c r="AU102" s="186" t="s">
        <v>10</v>
      </c>
      <c r="AY102" s="185" t="s">
        <v>145</v>
      </c>
      <c r="BK102" s="187">
        <f>SUM(BK103:BK114)</f>
        <v>0</v>
      </c>
    </row>
    <row r="103" spans="2:65" s="1" customFormat="1" ht="16.5" customHeight="1">
      <c r="B103" s="39"/>
      <c r="C103" s="190" t="s">
        <v>10</v>
      </c>
      <c r="D103" s="190" t="s">
        <v>147</v>
      </c>
      <c r="E103" s="191" t="s">
        <v>148</v>
      </c>
      <c r="F103" s="192" t="s">
        <v>149</v>
      </c>
      <c r="G103" s="193" t="s">
        <v>150</v>
      </c>
      <c r="H103" s="194">
        <v>7.735</v>
      </c>
      <c r="I103" s="195"/>
      <c r="J103" s="196">
        <f>ROUND(I103*H103,0)</f>
        <v>0</v>
      </c>
      <c r="K103" s="192" t="s">
        <v>151</v>
      </c>
      <c r="L103" s="59"/>
      <c r="M103" s="197" t="s">
        <v>23</v>
      </c>
      <c r="N103" s="198" t="s">
        <v>44</v>
      </c>
      <c r="O103" s="40"/>
      <c r="P103" s="199">
        <f>O103*H103</f>
        <v>0</v>
      </c>
      <c r="Q103" s="199">
        <v>0</v>
      </c>
      <c r="R103" s="199">
        <f>Q103*H103</f>
        <v>0</v>
      </c>
      <c r="S103" s="199">
        <v>0</v>
      </c>
      <c r="T103" s="200">
        <f>S103*H103</f>
        <v>0</v>
      </c>
      <c r="AR103" s="22" t="s">
        <v>152</v>
      </c>
      <c r="AT103" s="22" t="s">
        <v>147</v>
      </c>
      <c r="AU103" s="22" t="s">
        <v>82</v>
      </c>
      <c r="AY103" s="22" t="s">
        <v>145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2" t="s">
        <v>10</v>
      </c>
      <c r="BK103" s="201">
        <f>ROUND(I103*H103,0)</f>
        <v>0</v>
      </c>
      <c r="BL103" s="22" t="s">
        <v>152</v>
      </c>
      <c r="BM103" s="22" t="s">
        <v>153</v>
      </c>
    </row>
    <row r="104" spans="2:51" s="11" customFormat="1" ht="13.5">
      <c r="B104" s="202"/>
      <c r="C104" s="203"/>
      <c r="D104" s="204" t="s">
        <v>154</v>
      </c>
      <c r="E104" s="205" t="s">
        <v>23</v>
      </c>
      <c r="F104" s="206" t="s">
        <v>155</v>
      </c>
      <c r="G104" s="203"/>
      <c r="H104" s="207">
        <v>2.201</v>
      </c>
      <c r="I104" s="208"/>
      <c r="J104" s="203"/>
      <c r="K104" s="203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154</v>
      </c>
      <c r="AU104" s="213" t="s">
        <v>82</v>
      </c>
      <c r="AV104" s="11" t="s">
        <v>82</v>
      </c>
      <c r="AW104" s="11" t="s">
        <v>37</v>
      </c>
      <c r="AX104" s="11" t="s">
        <v>73</v>
      </c>
      <c r="AY104" s="213" t="s">
        <v>145</v>
      </c>
    </row>
    <row r="105" spans="2:51" s="11" customFormat="1" ht="13.5">
      <c r="B105" s="202"/>
      <c r="C105" s="203"/>
      <c r="D105" s="204" t="s">
        <v>154</v>
      </c>
      <c r="E105" s="205" t="s">
        <v>23</v>
      </c>
      <c r="F105" s="206" t="s">
        <v>156</v>
      </c>
      <c r="G105" s="203"/>
      <c r="H105" s="207">
        <v>1.055</v>
      </c>
      <c r="I105" s="208"/>
      <c r="J105" s="203"/>
      <c r="K105" s="203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154</v>
      </c>
      <c r="AU105" s="213" t="s">
        <v>82</v>
      </c>
      <c r="AV105" s="11" t="s">
        <v>82</v>
      </c>
      <c r="AW105" s="11" t="s">
        <v>37</v>
      </c>
      <c r="AX105" s="11" t="s">
        <v>73</v>
      </c>
      <c r="AY105" s="213" t="s">
        <v>145</v>
      </c>
    </row>
    <row r="106" spans="2:51" s="11" customFormat="1" ht="13.5">
      <c r="B106" s="202"/>
      <c r="C106" s="203"/>
      <c r="D106" s="204" t="s">
        <v>154</v>
      </c>
      <c r="E106" s="205" t="s">
        <v>23</v>
      </c>
      <c r="F106" s="206" t="s">
        <v>157</v>
      </c>
      <c r="G106" s="203"/>
      <c r="H106" s="207">
        <v>1.049</v>
      </c>
      <c r="I106" s="208"/>
      <c r="J106" s="203"/>
      <c r="K106" s="203"/>
      <c r="L106" s="209"/>
      <c r="M106" s="210"/>
      <c r="N106" s="211"/>
      <c r="O106" s="211"/>
      <c r="P106" s="211"/>
      <c r="Q106" s="211"/>
      <c r="R106" s="211"/>
      <c r="S106" s="211"/>
      <c r="T106" s="212"/>
      <c r="AT106" s="213" t="s">
        <v>154</v>
      </c>
      <c r="AU106" s="213" t="s">
        <v>82</v>
      </c>
      <c r="AV106" s="11" t="s">
        <v>82</v>
      </c>
      <c r="AW106" s="11" t="s">
        <v>37</v>
      </c>
      <c r="AX106" s="11" t="s">
        <v>73</v>
      </c>
      <c r="AY106" s="213" t="s">
        <v>145</v>
      </c>
    </row>
    <row r="107" spans="2:51" s="11" customFormat="1" ht="13.5">
      <c r="B107" s="202"/>
      <c r="C107" s="203"/>
      <c r="D107" s="204" t="s">
        <v>154</v>
      </c>
      <c r="E107" s="205" t="s">
        <v>23</v>
      </c>
      <c r="F107" s="206" t="s">
        <v>158</v>
      </c>
      <c r="G107" s="203"/>
      <c r="H107" s="207">
        <v>2.316</v>
      </c>
      <c r="I107" s="208"/>
      <c r="J107" s="203"/>
      <c r="K107" s="203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154</v>
      </c>
      <c r="AU107" s="213" t="s">
        <v>82</v>
      </c>
      <c r="AV107" s="11" t="s">
        <v>82</v>
      </c>
      <c r="AW107" s="11" t="s">
        <v>37</v>
      </c>
      <c r="AX107" s="11" t="s">
        <v>73</v>
      </c>
      <c r="AY107" s="213" t="s">
        <v>145</v>
      </c>
    </row>
    <row r="108" spans="2:51" s="11" customFormat="1" ht="13.5">
      <c r="B108" s="202"/>
      <c r="C108" s="203"/>
      <c r="D108" s="204" t="s">
        <v>154</v>
      </c>
      <c r="E108" s="205" t="s">
        <v>23</v>
      </c>
      <c r="F108" s="206" t="s">
        <v>159</v>
      </c>
      <c r="G108" s="203"/>
      <c r="H108" s="207">
        <v>1.114</v>
      </c>
      <c r="I108" s="208"/>
      <c r="J108" s="203"/>
      <c r="K108" s="203"/>
      <c r="L108" s="209"/>
      <c r="M108" s="210"/>
      <c r="N108" s="211"/>
      <c r="O108" s="211"/>
      <c r="P108" s="211"/>
      <c r="Q108" s="211"/>
      <c r="R108" s="211"/>
      <c r="S108" s="211"/>
      <c r="T108" s="212"/>
      <c r="AT108" s="213" t="s">
        <v>154</v>
      </c>
      <c r="AU108" s="213" t="s">
        <v>82</v>
      </c>
      <c r="AV108" s="11" t="s">
        <v>82</v>
      </c>
      <c r="AW108" s="11" t="s">
        <v>37</v>
      </c>
      <c r="AX108" s="11" t="s">
        <v>73</v>
      </c>
      <c r="AY108" s="213" t="s">
        <v>145</v>
      </c>
    </row>
    <row r="109" spans="2:65" s="1" customFormat="1" ht="25.5" customHeight="1">
      <c r="B109" s="39"/>
      <c r="C109" s="190" t="s">
        <v>82</v>
      </c>
      <c r="D109" s="190" t="s">
        <v>147</v>
      </c>
      <c r="E109" s="191" t="s">
        <v>160</v>
      </c>
      <c r="F109" s="192" t="s">
        <v>161</v>
      </c>
      <c r="G109" s="193" t="s">
        <v>150</v>
      </c>
      <c r="H109" s="194">
        <v>7.735</v>
      </c>
      <c r="I109" s="195"/>
      <c r="J109" s="196">
        <f>ROUND(I109*H109,0)</f>
        <v>0</v>
      </c>
      <c r="K109" s="192" t="s">
        <v>151</v>
      </c>
      <c r="L109" s="59"/>
      <c r="M109" s="197" t="s">
        <v>23</v>
      </c>
      <c r="N109" s="198" t="s">
        <v>44</v>
      </c>
      <c r="O109" s="40"/>
      <c r="P109" s="199">
        <f>O109*H109</f>
        <v>0</v>
      </c>
      <c r="Q109" s="199">
        <v>0</v>
      </c>
      <c r="R109" s="199">
        <f>Q109*H109</f>
        <v>0</v>
      </c>
      <c r="S109" s="199">
        <v>0</v>
      </c>
      <c r="T109" s="200">
        <f>S109*H109</f>
        <v>0</v>
      </c>
      <c r="AR109" s="22" t="s">
        <v>152</v>
      </c>
      <c r="AT109" s="22" t="s">
        <v>147</v>
      </c>
      <c r="AU109" s="22" t="s">
        <v>82</v>
      </c>
      <c r="AY109" s="22" t="s">
        <v>145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2" t="s">
        <v>10</v>
      </c>
      <c r="BK109" s="201">
        <f>ROUND(I109*H109,0)</f>
        <v>0</v>
      </c>
      <c r="BL109" s="22" t="s">
        <v>152</v>
      </c>
      <c r="BM109" s="22" t="s">
        <v>162</v>
      </c>
    </row>
    <row r="110" spans="2:65" s="1" customFormat="1" ht="25.5" customHeight="1">
      <c r="B110" s="39"/>
      <c r="C110" s="190" t="s">
        <v>163</v>
      </c>
      <c r="D110" s="190" t="s">
        <v>147</v>
      </c>
      <c r="E110" s="191" t="s">
        <v>164</v>
      </c>
      <c r="F110" s="192" t="s">
        <v>165</v>
      </c>
      <c r="G110" s="193" t="s">
        <v>150</v>
      </c>
      <c r="H110" s="194">
        <v>7.735</v>
      </c>
      <c r="I110" s="195"/>
      <c r="J110" s="196">
        <f>ROUND(I110*H110,0)</f>
        <v>0</v>
      </c>
      <c r="K110" s="192" t="s">
        <v>151</v>
      </c>
      <c r="L110" s="59"/>
      <c r="M110" s="197" t="s">
        <v>23</v>
      </c>
      <c r="N110" s="198" t="s">
        <v>44</v>
      </c>
      <c r="O110" s="40"/>
      <c r="P110" s="199">
        <f>O110*H110</f>
        <v>0</v>
      </c>
      <c r="Q110" s="199">
        <v>0</v>
      </c>
      <c r="R110" s="199">
        <f>Q110*H110</f>
        <v>0</v>
      </c>
      <c r="S110" s="199">
        <v>0</v>
      </c>
      <c r="T110" s="200">
        <f>S110*H110</f>
        <v>0</v>
      </c>
      <c r="AR110" s="22" t="s">
        <v>152</v>
      </c>
      <c r="AT110" s="22" t="s">
        <v>147</v>
      </c>
      <c r="AU110" s="22" t="s">
        <v>82</v>
      </c>
      <c r="AY110" s="22" t="s">
        <v>145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2" t="s">
        <v>10</v>
      </c>
      <c r="BK110" s="201">
        <f>ROUND(I110*H110,0)</f>
        <v>0</v>
      </c>
      <c r="BL110" s="22" t="s">
        <v>152</v>
      </c>
      <c r="BM110" s="22" t="s">
        <v>166</v>
      </c>
    </row>
    <row r="111" spans="2:65" s="1" customFormat="1" ht="16.5" customHeight="1">
      <c r="B111" s="39"/>
      <c r="C111" s="190" t="s">
        <v>152</v>
      </c>
      <c r="D111" s="190" t="s">
        <v>147</v>
      </c>
      <c r="E111" s="191" t="s">
        <v>167</v>
      </c>
      <c r="F111" s="192" t="s">
        <v>168</v>
      </c>
      <c r="G111" s="193" t="s">
        <v>150</v>
      </c>
      <c r="H111" s="194">
        <v>7.735</v>
      </c>
      <c r="I111" s="195"/>
      <c r="J111" s="196">
        <f>ROUND(I111*H111,0)</f>
        <v>0</v>
      </c>
      <c r="K111" s="192" t="s">
        <v>151</v>
      </c>
      <c r="L111" s="59"/>
      <c r="M111" s="197" t="s">
        <v>23</v>
      </c>
      <c r="N111" s="198" t="s">
        <v>44</v>
      </c>
      <c r="O111" s="40"/>
      <c r="P111" s="199">
        <f>O111*H111</f>
        <v>0</v>
      </c>
      <c r="Q111" s="199">
        <v>0</v>
      </c>
      <c r="R111" s="199">
        <f>Q111*H111</f>
        <v>0</v>
      </c>
      <c r="S111" s="199">
        <v>0</v>
      </c>
      <c r="T111" s="200">
        <f>S111*H111</f>
        <v>0</v>
      </c>
      <c r="AR111" s="22" t="s">
        <v>152</v>
      </c>
      <c r="AT111" s="22" t="s">
        <v>147</v>
      </c>
      <c r="AU111" s="22" t="s">
        <v>82</v>
      </c>
      <c r="AY111" s="22" t="s">
        <v>145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2" t="s">
        <v>10</v>
      </c>
      <c r="BK111" s="201">
        <f>ROUND(I111*H111,0)</f>
        <v>0</v>
      </c>
      <c r="BL111" s="22" t="s">
        <v>152</v>
      </c>
      <c r="BM111" s="22" t="s">
        <v>169</v>
      </c>
    </row>
    <row r="112" spans="2:65" s="1" customFormat="1" ht="16.5" customHeight="1">
      <c r="B112" s="39"/>
      <c r="C112" s="190" t="s">
        <v>170</v>
      </c>
      <c r="D112" s="190" t="s">
        <v>147</v>
      </c>
      <c r="E112" s="191" t="s">
        <v>171</v>
      </c>
      <c r="F112" s="192" t="s">
        <v>172</v>
      </c>
      <c r="G112" s="193" t="s">
        <v>150</v>
      </c>
      <c r="H112" s="194">
        <v>7.735</v>
      </c>
      <c r="I112" s="195"/>
      <c r="J112" s="196">
        <f>ROUND(I112*H112,0)</f>
        <v>0</v>
      </c>
      <c r="K112" s="192" t="s">
        <v>151</v>
      </c>
      <c r="L112" s="59"/>
      <c r="M112" s="197" t="s">
        <v>23</v>
      </c>
      <c r="N112" s="198" t="s">
        <v>44</v>
      </c>
      <c r="O112" s="40"/>
      <c r="P112" s="199">
        <f>O112*H112</f>
        <v>0</v>
      </c>
      <c r="Q112" s="199">
        <v>0</v>
      </c>
      <c r="R112" s="199">
        <f>Q112*H112</f>
        <v>0</v>
      </c>
      <c r="S112" s="199">
        <v>0</v>
      </c>
      <c r="T112" s="200">
        <f>S112*H112</f>
        <v>0</v>
      </c>
      <c r="AR112" s="22" t="s">
        <v>152</v>
      </c>
      <c r="AT112" s="22" t="s">
        <v>147</v>
      </c>
      <c r="AU112" s="22" t="s">
        <v>82</v>
      </c>
      <c r="AY112" s="22" t="s">
        <v>145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2" t="s">
        <v>10</v>
      </c>
      <c r="BK112" s="201">
        <f>ROUND(I112*H112,0)</f>
        <v>0</v>
      </c>
      <c r="BL112" s="22" t="s">
        <v>152</v>
      </c>
      <c r="BM112" s="22" t="s">
        <v>173</v>
      </c>
    </row>
    <row r="113" spans="2:65" s="1" customFormat="1" ht="16.5" customHeight="1">
      <c r="B113" s="39"/>
      <c r="C113" s="190" t="s">
        <v>174</v>
      </c>
      <c r="D113" s="190" t="s">
        <v>147</v>
      </c>
      <c r="E113" s="191" t="s">
        <v>175</v>
      </c>
      <c r="F113" s="192" t="s">
        <v>176</v>
      </c>
      <c r="G113" s="193" t="s">
        <v>177</v>
      </c>
      <c r="H113" s="194">
        <v>13.536</v>
      </c>
      <c r="I113" s="195"/>
      <c r="J113" s="196">
        <f>ROUND(I113*H113,0)</f>
        <v>0</v>
      </c>
      <c r="K113" s="192" t="s">
        <v>151</v>
      </c>
      <c r="L113" s="59"/>
      <c r="M113" s="197" t="s">
        <v>23</v>
      </c>
      <c r="N113" s="198" t="s">
        <v>44</v>
      </c>
      <c r="O113" s="40"/>
      <c r="P113" s="199">
        <f>O113*H113</f>
        <v>0</v>
      </c>
      <c r="Q113" s="199">
        <v>0</v>
      </c>
      <c r="R113" s="199">
        <f>Q113*H113</f>
        <v>0</v>
      </c>
      <c r="S113" s="199">
        <v>0</v>
      </c>
      <c r="T113" s="200">
        <f>S113*H113</f>
        <v>0</v>
      </c>
      <c r="AR113" s="22" t="s">
        <v>152</v>
      </c>
      <c r="AT113" s="22" t="s">
        <v>147</v>
      </c>
      <c r="AU113" s="22" t="s">
        <v>82</v>
      </c>
      <c r="AY113" s="22" t="s">
        <v>145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2" t="s">
        <v>10</v>
      </c>
      <c r="BK113" s="201">
        <f>ROUND(I113*H113,0)</f>
        <v>0</v>
      </c>
      <c r="BL113" s="22" t="s">
        <v>152</v>
      </c>
      <c r="BM113" s="22" t="s">
        <v>178</v>
      </c>
    </row>
    <row r="114" spans="2:51" s="11" customFormat="1" ht="13.5">
      <c r="B114" s="202"/>
      <c r="C114" s="203"/>
      <c r="D114" s="204" t="s">
        <v>154</v>
      </c>
      <c r="E114" s="205" t="s">
        <v>23</v>
      </c>
      <c r="F114" s="206" t="s">
        <v>179</v>
      </c>
      <c r="G114" s="203"/>
      <c r="H114" s="207">
        <v>13.536</v>
      </c>
      <c r="I114" s="208"/>
      <c r="J114" s="203"/>
      <c r="K114" s="203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154</v>
      </c>
      <c r="AU114" s="213" t="s">
        <v>82</v>
      </c>
      <c r="AV114" s="11" t="s">
        <v>82</v>
      </c>
      <c r="AW114" s="11" t="s">
        <v>37</v>
      </c>
      <c r="AX114" s="11" t="s">
        <v>73</v>
      </c>
      <c r="AY114" s="213" t="s">
        <v>145</v>
      </c>
    </row>
    <row r="115" spans="2:63" s="10" customFormat="1" ht="29.85" customHeight="1">
      <c r="B115" s="174"/>
      <c r="C115" s="175"/>
      <c r="D115" s="176" t="s">
        <v>72</v>
      </c>
      <c r="E115" s="188" t="s">
        <v>82</v>
      </c>
      <c r="F115" s="188" t="s">
        <v>180</v>
      </c>
      <c r="G115" s="175"/>
      <c r="H115" s="175"/>
      <c r="I115" s="178"/>
      <c r="J115" s="189">
        <f>BK115</f>
        <v>0</v>
      </c>
      <c r="K115" s="175"/>
      <c r="L115" s="180"/>
      <c r="M115" s="181"/>
      <c r="N115" s="182"/>
      <c r="O115" s="182"/>
      <c r="P115" s="183">
        <f>SUM(P116:P129)</f>
        <v>0</v>
      </c>
      <c r="Q115" s="182"/>
      <c r="R115" s="183">
        <f>SUM(R116:R129)</f>
        <v>0.073123</v>
      </c>
      <c r="S115" s="182"/>
      <c r="T115" s="184">
        <f>SUM(T116:T129)</f>
        <v>0</v>
      </c>
      <c r="AR115" s="185" t="s">
        <v>10</v>
      </c>
      <c r="AT115" s="186" t="s">
        <v>72</v>
      </c>
      <c r="AU115" s="186" t="s">
        <v>10</v>
      </c>
      <c r="AY115" s="185" t="s">
        <v>145</v>
      </c>
      <c r="BK115" s="187">
        <f>SUM(BK116:BK129)</f>
        <v>0</v>
      </c>
    </row>
    <row r="116" spans="2:65" s="1" customFormat="1" ht="25.5" customHeight="1">
      <c r="B116" s="39"/>
      <c r="C116" s="190" t="s">
        <v>181</v>
      </c>
      <c r="D116" s="190" t="s">
        <v>147</v>
      </c>
      <c r="E116" s="191" t="s">
        <v>182</v>
      </c>
      <c r="F116" s="192" t="s">
        <v>183</v>
      </c>
      <c r="G116" s="193" t="s">
        <v>150</v>
      </c>
      <c r="H116" s="194">
        <v>7.735</v>
      </c>
      <c r="I116" s="195"/>
      <c r="J116" s="196">
        <f>ROUND(I116*H116,0)</f>
        <v>0</v>
      </c>
      <c r="K116" s="192" t="s">
        <v>151</v>
      </c>
      <c r="L116" s="59"/>
      <c r="M116" s="197" t="s">
        <v>23</v>
      </c>
      <c r="N116" s="198" t="s">
        <v>44</v>
      </c>
      <c r="O116" s="40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AR116" s="22" t="s">
        <v>152</v>
      </c>
      <c r="AT116" s="22" t="s">
        <v>147</v>
      </c>
      <c r="AU116" s="22" t="s">
        <v>82</v>
      </c>
      <c r="AY116" s="22" t="s">
        <v>145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2" t="s">
        <v>10</v>
      </c>
      <c r="BK116" s="201">
        <f>ROUND(I116*H116,0)</f>
        <v>0</v>
      </c>
      <c r="BL116" s="22" t="s">
        <v>152</v>
      </c>
      <c r="BM116" s="22" t="s">
        <v>184</v>
      </c>
    </row>
    <row r="117" spans="2:51" s="11" customFormat="1" ht="13.5">
      <c r="B117" s="202"/>
      <c r="C117" s="203"/>
      <c r="D117" s="204" t="s">
        <v>154</v>
      </c>
      <c r="E117" s="205" t="s">
        <v>23</v>
      </c>
      <c r="F117" s="206" t="s">
        <v>155</v>
      </c>
      <c r="G117" s="203"/>
      <c r="H117" s="207">
        <v>2.201</v>
      </c>
      <c r="I117" s="208"/>
      <c r="J117" s="203"/>
      <c r="K117" s="203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154</v>
      </c>
      <c r="AU117" s="213" t="s">
        <v>82</v>
      </c>
      <c r="AV117" s="11" t="s">
        <v>82</v>
      </c>
      <c r="AW117" s="11" t="s">
        <v>37</v>
      </c>
      <c r="AX117" s="11" t="s">
        <v>73</v>
      </c>
      <c r="AY117" s="213" t="s">
        <v>145</v>
      </c>
    </row>
    <row r="118" spans="2:51" s="11" customFormat="1" ht="13.5">
      <c r="B118" s="202"/>
      <c r="C118" s="203"/>
      <c r="D118" s="204" t="s">
        <v>154</v>
      </c>
      <c r="E118" s="205" t="s">
        <v>23</v>
      </c>
      <c r="F118" s="206" t="s">
        <v>156</v>
      </c>
      <c r="G118" s="203"/>
      <c r="H118" s="207">
        <v>1.055</v>
      </c>
      <c r="I118" s="208"/>
      <c r="J118" s="203"/>
      <c r="K118" s="203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154</v>
      </c>
      <c r="AU118" s="213" t="s">
        <v>82</v>
      </c>
      <c r="AV118" s="11" t="s">
        <v>82</v>
      </c>
      <c r="AW118" s="11" t="s">
        <v>37</v>
      </c>
      <c r="AX118" s="11" t="s">
        <v>73</v>
      </c>
      <c r="AY118" s="213" t="s">
        <v>145</v>
      </c>
    </row>
    <row r="119" spans="2:51" s="11" customFormat="1" ht="13.5">
      <c r="B119" s="202"/>
      <c r="C119" s="203"/>
      <c r="D119" s="204" t="s">
        <v>154</v>
      </c>
      <c r="E119" s="205" t="s">
        <v>23</v>
      </c>
      <c r="F119" s="206" t="s">
        <v>157</v>
      </c>
      <c r="G119" s="203"/>
      <c r="H119" s="207">
        <v>1.049</v>
      </c>
      <c r="I119" s="208"/>
      <c r="J119" s="203"/>
      <c r="K119" s="203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154</v>
      </c>
      <c r="AU119" s="213" t="s">
        <v>82</v>
      </c>
      <c r="AV119" s="11" t="s">
        <v>82</v>
      </c>
      <c r="AW119" s="11" t="s">
        <v>37</v>
      </c>
      <c r="AX119" s="11" t="s">
        <v>73</v>
      </c>
      <c r="AY119" s="213" t="s">
        <v>145</v>
      </c>
    </row>
    <row r="120" spans="2:51" s="11" customFormat="1" ht="13.5">
      <c r="B120" s="202"/>
      <c r="C120" s="203"/>
      <c r="D120" s="204" t="s">
        <v>154</v>
      </c>
      <c r="E120" s="205" t="s">
        <v>23</v>
      </c>
      <c r="F120" s="206" t="s">
        <v>158</v>
      </c>
      <c r="G120" s="203"/>
      <c r="H120" s="207">
        <v>2.316</v>
      </c>
      <c r="I120" s="208"/>
      <c r="J120" s="203"/>
      <c r="K120" s="203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154</v>
      </c>
      <c r="AU120" s="213" t="s">
        <v>82</v>
      </c>
      <c r="AV120" s="11" t="s">
        <v>82</v>
      </c>
      <c r="AW120" s="11" t="s">
        <v>37</v>
      </c>
      <c r="AX120" s="11" t="s">
        <v>73</v>
      </c>
      <c r="AY120" s="213" t="s">
        <v>145</v>
      </c>
    </row>
    <row r="121" spans="2:51" s="11" customFormat="1" ht="13.5">
      <c r="B121" s="202"/>
      <c r="C121" s="203"/>
      <c r="D121" s="204" t="s">
        <v>154</v>
      </c>
      <c r="E121" s="205" t="s">
        <v>23</v>
      </c>
      <c r="F121" s="206" t="s">
        <v>159</v>
      </c>
      <c r="G121" s="203"/>
      <c r="H121" s="207">
        <v>1.114</v>
      </c>
      <c r="I121" s="208"/>
      <c r="J121" s="203"/>
      <c r="K121" s="203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154</v>
      </c>
      <c r="AU121" s="213" t="s">
        <v>82</v>
      </c>
      <c r="AV121" s="11" t="s">
        <v>82</v>
      </c>
      <c r="AW121" s="11" t="s">
        <v>37</v>
      </c>
      <c r="AX121" s="11" t="s">
        <v>73</v>
      </c>
      <c r="AY121" s="213" t="s">
        <v>145</v>
      </c>
    </row>
    <row r="122" spans="2:65" s="1" customFormat="1" ht="16.5" customHeight="1">
      <c r="B122" s="39"/>
      <c r="C122" s="190" t="s">
        <v>185</v>
      </c>
      <c r="D122" s="190" t="s">
        <v>147</v>
      </c>
      <c r="E122" s="191" t="s">
        <v>186</v>
      </c>
      <c r="F122" s="192" t="s">
        <v>187</v>
      </c>
      <c r="G122" s="193" t="s">
        <v>188</v>
      </c>
      <c r="H122" s="194">
        <v>128.9</v>
      </c>
      <c r="I122" s="195"/>
      <c r="J122" s="196">
        <f>ROUND(I122*H122,0)</f>
        <v>0</v>
      </c>
      <c r="K122" s="192" t="s">
        <v>151</v>
      </c>
      <c r="L122" s="59"/>
      <c r="M122" s="197" t="s">
        <v>23</v>
      </c>
      <c r="N122" s="198" t="s">
        <v>44</v>
      </c>
      <c r="O122" s="40"/>
      <c r="P122" s="199">
        <f>O122*H122</f>
        <v>0</v>
      </c>
      <c r="Q122" s="199">
        <v>0.00049</v>
      </c>
      <c r="R122" s="199">
        <f>Q122*H122</f>
        <v>0.063161</v>
      </c>
      <c r="S122" s="199">
        <v>0</v>
      </c>
      <c r="T122" s="200">
        <f>S122*H122</f>
        <v>0</v>
      </c>
      <c r="AR122" s="22" t="s">
        <v>152</v>
      </c>
      <c r="AT122" s="22" t="s">
        <v>147</v>
      </c>
      <c r="AU122" s="22" t="s">
        <v>82</v>
      </c>
      <c r="AY122" s="22" t="s">
        <v>145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2" t="s">
        <v>10</v>
      </c>
      <c r="BK122" s="201">
        <f>ROUND(I122*H122,0)</f>
        <v>0</v>
      </c>
      <c r="BL122" s="22" t="s">
        <v>152</v>
      </c>
      <c r="BM122" s="22" t="s">
        <v>189</v>
      </c>
    </row>
    <row r="123" spans="2:51" s="11" customFormat="1" ht="13.5">
      <c r="B123" s="202"/>
      <c r="C123" s="203"/>
      <c r="D123" s="204" t="s">
        <v>154</v>
      </c>
      <c r="E123" s="205" t="s">
        <v>23</v>
      </c>
      <c r="F123" s="206" t="s">
        <v>190</v>
      </c>
      <c r="G123" s="203"/>
      <c r="H123" s="207">
        <v>36.68</v>
      </c>
      <c r="I123" s="208"/>
      <c r="J123" s="203"/>
      <c r="K123" s="203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154</v>
      </c>
      <c r="AU123" s="213" t="s">
        <v>82</v>
      </c>
      <c r="AV123" s="11" t="s">
        <v>82</v>
      </c>
      <c r="AW123" s="11" t="s">
        <v>37</v>
      </c>
      <c r="AX123" s="11" t="s">
        <v>73</v>
      </c>
      <c r="AY123" s="213" t="s">
        <v>145</v>
      </c>
    </row>
    <row r="124" spans="2:51" s="11" customFormat="1" ht="13.5">
      <c r="B124" s="202"/>
      <c r="C124" s="203"/>
      <c r="D124" s="204" t="s">
        <v>154</v>
      </c>
      <c r="E124" s="205" t="s">
        <v>23</v>
      </c>
      <c r="F124" s="206" t="s">
        <v>191</v>
      </c>
      <c r="G124" s="203"/>
      <c r="H124" s="207">
        <v>17.58</v>
      </c>
      <c r="I124" s="208"/>
      <c r="J124" s="203"/>
      <c r="K124" s="203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154</v>
      </c>
      <c r="AU124" s="213" t="s">
        <v>82</v>
      </c>
      <c r="AV124" s="11" t="s">
        <v>82</v>
      </c>
      <c r="AW124" s="11" t="s">
        <v>37</v>
      </c>
      <c r="AX124" s="11" t="s">
        <v>73</v>
      </c>
      <c r="AY124" s="213" t="s">
        <v>145</v>
      </c>
    </row>
    <row r="125" spans="2:51" s="11" customFormat="1" ht="13.5">
      <c r="B125" s="202"/>
      <c r="C125" s="203"/>
      <c r="D125" s="204" t="s">
        <v>154</v>
      </c>
      <c r="E125" s="205" t="s">
        <v>23</v>
      </c>
      <c r="F125" s="206" t="s">
        <v>192</v>
      </c>
      <c r="G125" s="203"/>
      <c r="H125" s="207">
        <v>17.48</v>
      </c>
      <c r="I125" s="208"/>
      <c r="J125" s="203"/>
      <c r="K125" s="203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154</v>
      </c>
      <c r="AU125" s="213" t="s">
        <v>82</v>
      </c>
      <c r="AV125" s="11" t="s">
        <v>82</v>
      </c>
      <c r="AW125" s="11" t="s">
        <v>37</v>
      </c>
      <c r="AX125" s="11" t="s">
        <v>73</v>
      </c>
      <c r="AY125" s="213" t="s">
        <v>145</v>
      </c>
    </row>
    <row r="126" spans="2:51" s="11" customFormat="1" ht="13.5">
      <c r="B126" s="202"/>
      <c r="C126" s="203"/>
      <c r="D126" s="204" t="s">
        <v>154</v>
      </c>
      <c r="E126" s="205" t="s">
        <v>23</v>
      </c>
      <c r="F126" s="206" t="s">
        <v>193</v>
      </c>
      <c r="G126" s="203"/>
      <c r="H126" s="207">
        <v>38.6</v>
      </c>
      <c r="I126" s="208"/>
      <c r="J126" s="203"/>
      <c r="K126" s="203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154</v>
      </c>
      <c r="AU126" s="213" t="s">
        <v>82</v>
      </c>
      <c r="AV126" s="11" t="s">
        <v>82</v>
      </c>
      <c r="AW126" s="11" t="s">
        <v>37</v>
      </c>
      <c r="AX126" s="11" t="s">
        <v>73</v>
      </c>
      <c r="AY126" s="213" t="s">
        <v>145</v>
      </c>
    </row>
    <row r="127" spans="2:51" s="11" customFormat="1" ht="13.5">
      <c r="B127" s="202"/>
      <c r="C127" s="203"/>
      <c r="D127" s="204" t="s">
        <v>154</v>
      </c>
      <c r="E127" s="205" t="s">
        <v>23</v>
      </c>
      <c r="F127" s="206" t="s">
        <v>194</v>
      </c>
      <c r="G127" s="203"/>
      <c r="H127" s="207">
        <v>18.56</v>
      </c>
      <c r="I127" s="208"/>
      <c r="J127" s="203"/>
      <c r="K127" s="203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154</v>
      </c>
      <c r="AU127" s="213" t="s">
        <v>82</v>
      </c>
      <c r="AV127" s="11" t="s">
        <v>82</v>
      </c>
      <c r="AW127" s="11" t="s">
        <v>37</v>
      </c>
      <c r="AX127" s="11" t="s">
        <v>73</v>
      </c>
      <c r="AY127" s="213" t="s">
        <v>145</v>
      </c>
    </row>
    <row r="128" spans="2:65" s="1" customFormat="1" ht="16.5" customHeight="1">
      <c r="B128" s="39"/>
      <c r="C128" s="190" t="s">
        <v>195</v>
      </c>
      <c r="D128" s="190" t="s">
        <v>147</v>
      </c>
      <c r="E128" s="191" t="s">
        <v>196</v>
      </c>
      <c r="F128" s="192" t="s">
        <v>197</v>
      </c>
      <c r="G128" s="193" t="s">
        <v>188</v>
      </c>
      <c r="H128" s="194">
        <v>3.4</v>
      </c>
      <c r="I128" s="195"/>
      <c r="J128" s="196">
        <f>ROUND(I128*H128,0)</f>
        <v>0</v>
      </c>
      <c r="K128" s="192" t="s">
        <v>151</v>
      </c>
      <c r="L128" s="59"/>
      <c r="M128" s="197" t="s">
        <v>23</v>
      </c>
      <c r="N128" s="198" t="s">
        <v>44</v>
      </c>
      <c r="O128" s="40"/>
      <c r="P128" s="199">
        <f>O128*H128</f>
        <v>0</v>
      </c>
      <c r="Q128" s="199">
        <v>0.00293</v>
      </c>
      <c r="R128" s="199">
        <f>Q128*H128</f>
        <v>0.009961999999999999</v>
      </c>
      <c r="S128" s="199">
        <v>0</v>
      </c>
      <c r="T128" s="200">
        <f>S128*H128</f>
        <v>0</v>
      </c>
      <c r="AR128" s="22" t="s">
        <v>198</v>
      </c>
      <c r="AT128" s="22" t="s">
        <v>147</v>
      </c>
      <c r="AU128" s="22" t="s">
        <v>82</v>
      </c>
      <c r="AY128" s="22" t="s">
        <v>145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2" t="s">
        <v>10</v>
      </c>
      <c r="BK128" s="201">
        <f>ROUND(I128*H128,0)</f>
        <v>0</v>
      </c>
      <c r="BL128" s="22" t="s">
        <v>198</v>
      </c>
      <c r="BM128" s="22" t="s">
        <v>199</v>
      </c>
    </row>
    <row r="129" spans="2:51" s="11" customFormat="1" ht="13.5">
      <c r="B129" s="202"/>
      <c r="C129" s="203"/>
      <c r="D129" s="204" t="s">
        <v>154</v>
      </c>
      <c r="E129" s="205" t="s">
        <v>23</v>
      </c>
      <c r="F129" s="206" t="s">
        <v>200</v>
      </c>
      <c r="G129" s="203"/>
      <c r="H129" s="207">
        <v>3.4</v>
      </c>
      <c r="I129" s="208"/>
      <c r="J129" s="203"/>
      <c r="K129" s="203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154</v>
      </c>
      <c r="AU129" s="213" t="s">
        <v>82</v>
      </c>
      <c r="AV129" s="11" t="s">
        <v>82</v>
      </c>
      <c r="AW129" s="11" t="s">
        <v>37</v>
      </c>
      <c r="AX129" s="11" t="s">
        <v>73</v>
      </c>
      <c r="AY129" s="213" t="s">
        <v>145</v>
      </c>
    </row>
    <row r="130" spans="2:63" s="10" customFormat="1" ht="29.85" customHeight="1">
      <c r="B130" s="174"/>
      <c r="C130" s="175"/>
      <c r="D130" s="176" t="s">
        <v>72</v>
      </c>
      <c r="E130" s="188" t="s">
        <v>163</v>
      </c>
      <c r="F130" s="188" t="s">
        <v>201</v>
      </c>
      <c r="G130" s="175"/>
      <c r="H130" s="175"/>
      <c r="I130" s="178"/>
      <c r="J130" s="189">
        <f>BK130</f>
        <v>0</v>
      </c>
      <c r="K130" s="175"/>
      <c r="L130" s="180"/>
      <c r="M130" s="181"/>
      <c r="N130" s="182"/>
      <c r="O130" s="182"/>
      <c r="P130" s="183">
        <f>SUM(P131:P140)</f>
        <v>0</v>
      </c>
      <c r="Q130" s="182"/>
      <c r="R130" s="183">
        <f>SUM(R131:R140)</f>
        <v>4.040936480000001</v>
      </c>
      <c r="S130" s="182"/>
      <c r="T130" s="184">
        <f>SUM(T131:T140)</f>
        <v>0</v>
      </c>
      <c r="AR130" s="185" t="s">
        <v>10</v>
      </c>
      <c r="AT130" s="186" t="s">
        <v>72</v>
      </c>
      <c r="AU130" s="186" t="s">
        <v>10</v>
      </c>
      <c r="AY130" s="185" t="s">
        <v>145</v>
      </c>
      <c r="BK130" s="187">
        <f>SUM(BK131:BK140)</f>
        <v>0</v>
      </c>
    </row>
    <row r="131" spans="2:65" s="1" customFormat="1" ht="16.5" customHeight="1">
      <c r="B131" s="39"/>
      <c r="C131" s="190" t="s">
        <v>202</v>
      </c>
      <c r="D131" s="190" t="s">
        <v>147</v>
      </c>
      <c r="E131" s="191" t="s">
        <v>203</v>
      </c>
      <c r="F131" s="192" t="s">
        <v>204</v>
      </c>
      <c r="G131" s="193" t="s">
        <v>150</v>
      </c>
      <c r="H131" s="194">
        <v>0.265</v>
      </c>
      <c r="I131" s="195"/>
      <c r="J131" s="196">
        <f>ROUND(I131*H131,0)</f>
        <v>0</v>
      </c>
      <c r="K131" s="192" t="s">
        <v>151</v>
      </c>
      <c r="L131" s="59"/>
      <c r="M131" s="197" t="s">
        <v>23</v>
      </c>
      <c r="N131" s="198" t="s">
        <v>44</v>
      </c>
      <c r="O131" s="40"/>
      <c r="P131" s="199">
        <f>O131*H131</f>
        <v>0</v>
      </c>
      <c r="Q131" s="199">
        <v>1.94302</v>
      </c>
      <c r="R131" s="199">
        <f>Q131*H131</f>
        <v>0.5149003</v>
      </c>
      <c r="S131" s="199">
        <v>0</v>
      </c>
      <c r="T131" s="200">
        <f>S131*H131</f>
        <v>0</v>
      </c>
      <c r="AR131" s="22" t="s">
        <v>152</v>
      </c>
      <c r="AT131" s="22" t="s">
        <v>147</v>
      </c>
      <c r="AU131" s="22" t="s">
        <v>82</v>
      </c>
      <c r="AY131" s="22" t="s">
        <v>145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2" t="s">
        <v>10</v>
      </c>
      <c r="BK131" s="201">
        <f>ROUND(I131*H131,0)</f>
        <v>0</v>
      </c>
      <c r="BL131" s="22" t="s">
        <v>152</v>
      </c>
      <c r="BM131" s="22" t="s">
        <v>205</v>
      </c>
    </row>
    <row r="132" spans="2:51" s="11" customFormat="1" ht="13.5">
      <c r="B132" s="202"/>
      <c r="C132" s="203"/>
      <c r="D132" s="204" t="s">
        <v>154</v>
      </c>
      <c r="E132" s="205" t="s">
        <v>23</v>
      </c>
      <c r="F132" s="206" t="s">
        <v>206</v>
      </c>
      <c r="G132" s="203"/>
      <c r="H132" s="207">
        <v>0.265</v>
      </c>
      <c r="I132" s="208"/>
      <c r="J132" s="203"/>
      <c r="K132" s="203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154</v>
      </c>
      <c r="AU132" s="213" t="s">
        <v>82</v>
      </c>
      <c r="AV132" s="11" t="s">
        <v>82</v>
      </c>
      <c r="AW132" s="11" t="s">
        <v>37</v>
      </c>
      <c r="AX132" s="11" t="s">
        <v>73</v>
      </c>
      <c r="AY132" s="213" t="s">
        <v>145</v>
      </c>
    </row>
    <row r="133" spans="2:65" s="1" customFormat="1" ht="16.5" customHeight="1">
      <c r="B133" s="39"/>
      <c r="C133" s="190" t="s">
        <v>207</v>
      </c>
      <c r="D133" s="190" t="s">
        <v>147</v>
      </c>
      <c r="E133" s="191" t="s">
        <v>208</v>
      </c>
      <c r="F133" s="192" t="s">
        <v>209</v>
      </c>
      <c r="G133" s="193" t="s">
        <v>177</v>
      </c>
      <c r="H133" s="194">
        <v>0.16</v>
      </c>
      <c r="I133" s="195"/>
      <c r="J133" s="196">
        <f>ROUND(I133*H133,0)</f>
        <v>0</v>
      </c>
      <c r="K133" s="192" t="s">
        <v>151</v>
      </c>
      <c r="L133" s="59"/>
      <c r="M133" s="197" t="s">
        <v>23</v>
      </c>
      <c r="N133" s="198" t="s">
        <v>44</v>
      </c>
      <c r="O133" s="40"/>
      <c r="P133" s="199">
        <f>O133*H133</f>
        <v>0</v>
      </c>
      <c r="Q133" s="199">
        <v>1.09</v>
      </c>
      <c r="R133" s="199">
        <f>Q133*H133</f>
        <v>0.17440000000000003</v>
      </c>
      <c r="S133" s="199">
        <v>0</v>
      </c>
      <c r="T133" s="200">
        <f>S133*H133</f>
        <v>0</v>
      </c>
      <c r="AR133" s="22" t="s">
        <v>152</v>
      </c>
      <c r="AT133" s="22" t="s">
        <v>147</v>
      </c>
      <c r="AU133" s="22" t="s">
        <v>82</v>
      </c>
      <c r="AY133" s="22" t="s">
        <v>145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2" t="s">
        <v>10</v>
      </c>
      <c r="BK133" s="201">
        <f>ROUND(I133*H133,0)</f>
        <v>0</v>
      </c>
      <c r="BL133" s="22" t="s">
        <v>152</v>
      </c>
      <c r="BM133" s="22" t="s">
        <v>210</v>
      </c>
    </row>
    <row r="134" spans="2:51" s="11" customFormat="1" ht="13.5">
      <c r="B134" s="202"/>
      <c r="C134" s="203"/>
      <c r="D134" s="204" t="s">
        <v>154</v>
      </c>
      <c r="E134" s="205" t="s">
        <v>23</v>
      </c>
      <c r="F134" s="206" t="s">
        <v>211</v>
      </c>
      <c r="G134" s="203"/>
      <c r="H134" s="207">
        <v>0.16</v>
      </c>
      <c r="I134" s="208"/>
      <c r="J134" s="203"/>
      <c r="K134" s="203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154</v>
      </c>
      <c r="AU134" s="213" t="s">
        <v>82</v>
      </c>
      <c r="AV134" s="11" t="s">
        <v>82</v>
      </c>
      <c r="AW134" s="11" t="s">
        <v>37</v>
      </c>
      <c r="AX134" s="11" t="s">
        <v>73</v>
      </c>
      <c r="AY134" s="213" t="s">
        <v>145</v>
      </c>
    </row>
    <row r="135" spans="2:65" s="1" customFormat="1" ht="16.5" customHeight="1">
      <c r="B135" s="39"/>
      <c r="C135" s="190" t="s">
        <v>212</v>
      </c>
      <c r="D135" s="190" t="s">
        <v>147</v>
      </c>
      <c r="E135" s="191" t="s">
        <v>213</v>
      </c>
      <c r="F135" s="192" t="s">
        <v>214</v>
      </c>
      <c r="G135" s="193" t="s">
        <v>215</v>
      </c>
      <c r="H135" s="194">
        <v>95.066</v>
      </c>
      <c r="I135" s="195"/>
      <c r="J135" s="196">
        <f>ROUND(I135*H135,0)</f>
        <v>0</v>
      </c>
      <c r="K135" s="192" t="s">
        <v>151</v>
      </c>
      <c r="L135" s="59"/>
      <c r="M135" s="197" t="s">
        <v>23</v>
      </c>
      <c r="N135" s="198" t="s">
        <v>44</v>
      </c>
      <c r="O135" s="40"/>
      <c r="P135" s="199">
        <f>O135*H135</f>
        <v>0</v>
      </c>
      <c r="Q135" s="199">
        <v>0.02857</v>
      </c>
      <c r="R135" s="199">
        <f>Q135*H135</f>
        <v>2.7160356200000004</v>
      </c>
      <c r="S135" s="199">
        <v>0</v>
      </c>
      <c r="T135" s="200">
        <f>S135*H135</f>
        <v>0</v>
      </c>
      <c r="AR135" s="22" t="s">
        <v>152</v>
      </c>
      <c r="AT135" s="22" t="s">
        <v>147</v>
      </c>
      <c r="AU135" s="22" t="s">
        <v>82</v>
      </c>
      <c r="AY135" s="22" t="s">
        <v>145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2" t="s">
        <v>10</v>
      </c>
      <c r="BK135" s="201">
        <f>ROUND(I135*H135,0)</f>
        <v>0</v>
      </c>
      <c r="BL135" s="22" t="s">
        <v>152</v>
      </c>
      <c r="BM135" s="22" t="s">
        <v>216</v>
      </c>
    </row>
    <row r="136" spans="2:51" s="11" customFormat="1" ht="13.5">
      <c r="B136" s="202"/>
      <c r="C136" s="203"/>
      <c r="D136" s="204" t="s">
        <v>154</v>
      </c>
      <c r="E136" s="205" t="s">
        <v>23</v>
      </c>
      <c r="F136" s="206" t="s">
        <v>217</v>
      </c>
      <c r="G136" s="203"/>
      <c r="H136" s="207">
        <v>95.066</v>
      </c>
      <c r="I136" s="208"/>
      <c r="J136" s="203"/>
      <c r="K136" s="203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154</v>
      </c>
      <c r="AU136" s="213" t="s">
        <v>82</v>
      </c>
      <c r="AV136" s="11" t="s">
        <v>82</v>
      </c>
      <c r="AW136" s="11" t="s">
        <v>37</v>
      </c>
      <c r="AX136" s="11" t="s">
        <v>73</v>
      </c>
      <c r="AY136" s="213" t="s">
        <v>145</v>
      </c>
    </row>
    <row r="137" spans="2:65" s="1" customFormat="1" ht="25.5" customHeight="1">
      <c r="B137" s="39"/>
      <c r="C137" s="190" t="s">
        <v>218</v>
      </c>
      <c r="D137" s="190" t="s">
        <v>147</v>
      </c>
      <c r="E137" s="191" t="s">
        <v>219</v>
      </c>
      <c r="F137" s="192" t="s">
        <v>220</v>
      </c>
      <c r="G137" s="193" t="s">
        <v>215</v>
      </c>
      <c r="H137" s="194">
        <v>4.06</v>
      </c>
      <c r="I137" s="195"/>
      <c r="J137" s="196">
        <f>ROUND(I137*H137,0)</f>
        <v>0</v>
      </c>
      <c r="K137" s="192" t="s">
        <v>151</v>
      </c>
      <c r="L137" s="59"/>
      <c r="M137" s="197" t="s">
        <v>23</v>
      </c>
      <c r="N137" s="198" t="s">
        <v>44</v>
      </c>
      <c r="O137" s="40"/>
      <c r="P137" s="199">
        <f>O137*H137</f>
        <v>0</v>
      </c>
      <c r="Q137" s="199">
        <v>0.12706</v>
      </c>
      <c r="R137" s="199">
        <f>Q137*H137</f>
        <v>0.5158636</v>
      </c>
      <c r="S137" s="199">
        <v>0</v>
      </c>
      <c r="T137" s="200">
        <f>S137*H137</f>
        <v>0</v>
      </c>
      <c r="AR137" s="22" t="s">
        <v>152</v>
      </c>
      <c r="AT137" s="22" t="s">
        <v>147</v>
      </c>
      <c r="AU137" s="22" t="s">
        <v>82</v>
      </c>
      <c r="AY137" s="22" t="s">
        <v>145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2" t="s">
        <v>10</v>
      </c>
      <c r="BK137" s="201">
        <f>ROUND(I137*H137,0)</f>
        <v>0</v>
      </c>
      <c r="BL137" s="22" t="s">
        <v>152</v>
      </c>
      <c r="BM137" s="22" t="s">
        <v>221</v>
      </c>
    </row>
    <row r="138" spans="2:51" s="11" customFormat="1" ht="13.5">
      <c r="B138" s="202"/>
      <c r="C138" s="203"/>
      <c r="D138" s="204" t="s">
        <v>154</v>
      </c>
      <c r="E138" s="205" t="s">
        <v>23</v>
      </c>
      <c r="F138" s="206" t="s">
        <v>222</v>
      </c>
      <c r="G138" s="203"/>
      <c r="H138" s="207">
        <v>4.06</v>
      </c>
      <c r="I138" s="208"/>
      <c r="J138" s="203"/>
      <c r="K138" s="203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154</v>
      </c>
      <c r="AU138" s="213" t="s">
        <v>82</v>
      </c>
      <c r="AV138" s="11" t="s">
        <v>82</v>
      </c>
      <c r="AW138" s="11" t="s">
        <v>37</v>
      </c>
      <c r="AX138" s="11" t="s">
        <v>73</v>
      </c>
      <c r="AY138" s="213" t="s">
        <v>145</v>
      </c>
    </row>
    <row r="139" spans="2:65" s="1" customFormat="1" ht="16.5" customHeight="1">
      <c r="B139" s="39"/>
      <c r="C139" s="190" t="s">
        <v>223</v>
      </c>
      <c r="D139" s="190" t="s">
        <v>147</v>
      </c>
      <c r="E139" s="191" t="s">
        <v>224</v>
      </c>
      <c r="F139" s="192" t="s">
        <v>225</v>
      </c>
      <c r="G139" s="193" t="s">
        <v>215</v>
      </c>
      <c r="H139" s="194">
        <v>0.672</v>
      </c>
      <c r="I139" s="195"/>
      <c r="J139" s="196">
        <f>ROUND(I139*H139,0)</f>
        <v>0</v>
      </c>
      <c r="K139" s="192" t="s">
        <v>151</v>
      </c>
      <c r="L139" s="59"/>
      <c r="M139" s="197" t="s">
        <v>23</v>
      </c>
      <c r="N139" s="198" t="s">
        <v>44</v>
      </c>
      <c r="O139" s="40"/>
      <c r="P139" s="199">
        <f>O139*H139</f>
        <v>0</v>
      </c>
      <c r="Q139" s="199">
        <v>0.17818</v>
      </c>
      <c r="R139" s="199">
        <f>Q139*H139</f>
        <v>0.11973696000000002</v>
      </c>
      <c r="S139" s="199">
        <v>0</v>
      </c>
      <c r="T139" s="200">
        <f>S139*H139</f>
        <v>0</v>
      </c>
      <c r="AR139" s="22" t="s">
        <v>152</v>
      </c>
      <c r="AT139" s="22" t="s">
        <v>147</v>
      </c>
      <c r="AU139" s="22" t="s">
        <v>82</v>
      </c>
      <c r="AY139" s="22" t="s">
        <v>145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22" t="s">
        <v>10</v>
      </c>
      <c r="BK139" s="201">
        <f>ROUND(I139*H139,0)</f>
        <v>0</v>
      </c>
      <c r="BL139" s="22" t="s">
        <v>152</v>
      </c>
      <c r="BM139" s="22" t="s">
        <v>226</v>
      </c>
    </row>
    <row r="140" spans="2:51" s="11" customFormat="1" ht="13.5">
      <c r="B140" s="202"/>
      <c r="C140" s="203"/>
      <c r="D140" s="204" t="s">
        <v>154</v>
      </c>
      <c r="E140" s="205" t="s">
        <v>23</v>
      </c>
      <c r="F140" s="206" t="s">
        <v>227</v>
      </c>
      <c r="G140" s="203"/>
      <c r="H140" s="207">
        <v>0.672</v>
      </c>
      <c r="I140" s="208"/>
      <c r="J140" s="203"/>
      <c r="K140" s="203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154</v>
      </c>
      <c r="AU140" s="213" t="s">
        <v>82</v>
      </c>
      <c r="AV140" s="11" t="s">
        <v>82</v>
      </c>
      <c r="AW140" s="11" t="s">
        <v>37</v>
      </c>
      <c r="AX140" s="11" t="s">
        <v>73</v>
      </c>
      <c r="AY140" s="213" t="s">
        <v>145</v>
      </c>
    </row>
    <row r="141" spans="2:63" s="10" customFormat="1" ht="29.85" customHeight="1">
      <c r="B141" s="174"/>
      <c r="C141" s="175"/>
      <c r="D141" s="176" t="s">
        <v>72</v>
      </c>
      <c r="E141" s="188" t="s">
        <v>174</v>
      </c>
      <c r="F141" s="188" t="s">
        <v>228</v>
      </c>
      <c r="G141" s="175"/>
      <c r="H141" s="175"/>
      <c r="I141" s="178"/>
      <c r="J141" s="189">
        <f>BK141</f>
        <v>0</v>
      </c>
      <c r="K141" s="175"/>
      <c r="L141" s="180"/>
      <c r="M141" s="181"/>
      <c r="N141" s="182"/>
      <c r="O141" s="182"/>
      <c r="P141" s="183">
        <f>SUM(P142:P187)</f>
        <v>0</v>
      </c>
      <c r="Q141" s="182"/>
      <c r="R141" s="183">
        <f>SUM(R142:R187)</f>
        <v>57.56763437</v>
      </c>
      <c r="S141" s="182"/>
      <c r="T141" s="184">
        <f>SUM(T142:T187)</f>
        <v>0</v>
      </c>
      <c r="AR141" s="185" t="s">
        <v>10</v>
      </c>
      <c r="AT141" s="186" t="s">
        <v>72</v>
      </c>
      <c r="AU141" s="186" t="s">
        <v>10</v>
      </c>
      <c r="AY141" s="185" t="s">
        <v>145</v>
      </c>
      <c r="BK141" s="187">
        <f>SUM(BK142:BK187)</f>
        <v>0</v>
      </c>
    </row>
    <row r="142" spans="2:65" s="1" customFormat="1" ht="25.5" customHeight="1">
      <c r="B142" s="39"/>
      <c r="C142" s="190" t="s">
        <v>11</v>
      </c>
      <c r="D142" s="190" t="s">
        <v>147</v>
      </c>
      <c r="E142" s="191" t="s">
        <v>229</v>
      </c>
      <c r="F142" s="192" t="s">
        <v>230</v>
      </c>
      <c r="G142" s="193" t="s">
        <v>215</v>
      </c>
      <c r="H142" s="194">
        <v>17.6</v>
      </c>
      <c r="I142" s="195"/>
      <c r="J142" s="196">
        <f>ROUND(I142*H142,0)</f>
        <v>0</v>
      </c>
      <c r="K142" s="192" t="s">
        <v>151</v>
      </c>
      <c r="L142" s="59"/>
      <c r="M142" s="197" t="s">
        <v>23</v>
      </c>
      <c r="N142" s="198" t="s">
        <v>44</v>
      </c>
      <c r="O142" s="40"/>
      <c r="P142" s="199">
        <f>O142*H142</f>
        <v>0</v>
      </c>
      <c r="Q142" s="199">
        <v>0.01628</v>
      </c>
      <c r="R142" s="199">
        <f>Q142*H142</f>
        <v>0.286528</v>
      </c>
      <c r="S142" s="199">
        <v>0</v>
      </c>
      <c r="T142" s="200">
        <f>S142*H142</f>
        <v>0</v>
      </c>
      <c r="AR142" s="22" t="s">
        <v>152</v>
      </c>
      <c r="AT142" s="22" t="s">
        <v>147</v>
      </c>
      <c r="AU142" s="22" t="s">
        <v>82</v>
      </c>
      <c r="AY142" s="22" t="s">
        <v>145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22" t="s">
        <v>10</v>
      </c>
      <c r="BK142" s="201">
        <f>ROUND(I142*H142,0)</f>
        <v>0</v>
      </c>
      <c r="BL142" s="22" t="s">
        <v>152</v>
      </c>
      <c r="BM142" s="22" t="s">
        <v>231</v>
      </c>
    </row>
    <row r="143" spans="2:51" s="11" customFormat="1" ht="13.5">
      <c r="B143" s="202"/>
      <c r="C143" s="203"/>
      <c r="D143" s="204" t="s">
        <v>154</v>
      </c>
      <c r="E143" s="205" t="s">
        <v>23</v>
      </c>
      <c r="F143" s="206" t="s">
        <v>232</v>
      </c>
      <c r="G143" s="203"/>
      <c r="H143" s="207">
        <v>17.6</v>
      </c>
      <c r="I143" s="208"/>
      <c r="J143" s="203"/>
      <c r="K143" s="203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154</v>
      </c>
      <c r="AU143" s="213" t="s">
        <v>82</v>
      </c>
      <c r="AV143" s="11" t="s">
        <v>82</v>
      </c>
      <c r="AW143" s="11" t="s">
        <v>37</v>
      </c>
      <c r="AX143" s="11" t="s">
        <v>73</v>
      </c>
      <c r="AY143" s="213" t="s">
        <v>145</v>
      </c>
    </row>
    <row r="144" spans="2:65" s="1" customFormat="1" ht="25.5" customHeight="1">
      <c r="B144" s="39"/>
      <c r="C144" s="190" t="s">
        <v>198</v>
      </c>
      <c r="D144" s="190" t="s">
        <v>147</v>
      </c>
      <c r="E144" s="191" t="s">
        <v>233</v>
      </c>
      <c r="F144" s="192" t="s">
        <v>234</v>
      </c>
      <c r="G144" s="193" t="s">
        <v>215</v>
      </c>
      <c r="H144" s="194">
        <v>35.2</v>
      </c>
      <c r="I144" s="195"/>
      <c r="J144" s="196">
        <f>ROUND(I144*H144,0)</f>
        <v>0</v>
      </c>
      <c r="K144" s="192" t="s">
        <v>151</v>
      </c>
      <c r="L144" s="59"/>
      <c r="M144" s="197" t="s">
        <v>23</v>
      </c>
      <c r="N144" s="198" t="s">
        <v>44</v>
      </c>
      <c r="O144" s="40"/>
      <c r="P144" s="199">
        <f>O144*H144</f>
        <v>0</v>
      </c>
      <c r="Q144" s="199">
        <v>0.0068</v>
      </c>
      <c r="R144" s="199">
        <f>Q144*H144</f>
        <v>0.23936000000000002</v>
      </c>
      <c r="S144" s="199">
        <v>0</v>
      </c>
      <c r="T144" s="200">
        <f>S144*H144</f>
        <v>0</v>
      </c>
      <c r="AR144" s="22" t="s">
        <v>152</v>
      </c>
      <c r="AT144" s="22" t="s">
        <v>147</v>
      </c>
      <c r="AU144" s="22" t="s">
        <v>82</v>
      </c>
      <c r="AY144" s="22" t="s">
        <v>145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2" t="s">
        <v>10</v>
      </c>
      <c r="BK144" s="201">
        <f>ROUND(I144*H144,0)</f>
        <v>0</v>
      </c>
      <c r="BL144" s="22" t="s">
        <v>152</v>
      </c>
      <c r="BM144" s="22" t="s">
        <v>235</v>
      </c>
    </row>
    <row r="145" spans="2:51" s="11" customFormat="1" ht="13.5">
      <c r="B145" s="202"/>
      <c r="C145" s="203"/>
      <c r="D145" s="204" t="s">
        <v>154</v>
      </c>
      <c r="E145" s="205" t="s">
        <v>23</v>
      </c>
      <c r="F145" s="206" t="s">
        <v>236</v>
      </c>
      <c r="G145" s="203"/>
      <c r="H145" s="207">
        <v>35.2</v>
      </c>
      <c r="I145" s="208"/>
      <c r="J145" s="203"/>
      <c r="K145" s="203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154</v>
      </c>
      <c r="AU145" s="213" t="s">
        <v>82</v>
      </c>
      <c r="AV145" s="11" t="s">
        <v>82</v>
      </c>
      <c r="AW145" s="11" t="s">
        <v>37</v>
      </c>
      <c r="AX145" s="11" t="s">
        <v>73</v>
      </c>
      <c r="AY145" s="213" t="s">
        <v>145</v>
      </c>
    </row>
    <row r="146" spans="2:65" s="1" customFormat="1" ht="25.5" customHeight="1">
      <c r="B146" s="39"/>
      <c r="C146" s="190" t="s">
        <v>237</v>
      </c>
      <c r="D146" s="190" t="s">
        <v>147</v>
      </c>
      <c r="E146" s="191" t="s">
        <v>238</v>
      </c>
      <c r="F146" s="192" t="s">
        <v>239</v>
      </c>
      <c r="G146" s="193" t="s">
        <v>215</v>
      </c>
      <c r="H146" s="194">
        <v>475.329</v>
      </c>
      <c r="I146" s="195"/>
      <c r="J146" s="196">
        <f>ROUND(I146*H146,0)</f>
        <v>0</v>
      </c>
      <c r="K146" s="192" t="s">
        <v>151</v>
      </c>
      <c r="L146" s="59"/>
      <c r="M146" s="197" t="s">
        <v>23</v>
      </c>
      <c r="N146" s="198" t="s">
        <v>44</v>
      </c>
      <c r="O146" s="40"/>
      <c r="P146" s="199">
        <f>O146*H146</f>
        <v>0</v>
      </c>
      <c r="Q146" s="199">
        <v>0.00735</v>
      </c>
      <c r="R146" s="199">
        <f>Q146*H146</f>
        <v>3.49366815</v>
      </c>
      <c r="S146" s="199">
        <v>0</v>
      </c>
      <c r="T146" s="200">
        <f>S146*H146</f>
        <v>0</v>
      </c>
      <c r="AR146" s="22" t="s">
        <v>152</v>
      </c>
      <c r="AT146" s="22" t="s">
        <v>147</v>
      </c>
      <c r="AU146" s="22" t="s">
        <v>82</v>
      </c>
      <c r="AY146" s="22" t="s">
        <v>145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2" t="s">
        <v>10</v>
      </c>
      <c r="BK146" s="201">
        <f>ROUND(I146*H146,0)</f>
        <v>0</v>
      </c>
      <c r="BL146" s="22" t="s">
        <v>152</v>
      </c>
      <c r="BM146" s="22" t="s">
        <v>240</v>
      </c>
    </row>
    <row r="147" spans="2:51" s="11" customFormat="1" ht="27">
      <c r="B147" s="202"/>
      <c r="C147" s="203"/>
      <c r="D147" s="204" t="s">
        <v>154</v>
      </c>
      <c r="E147" s="205" t="s">
        <v>23</v>
      </c>
      <c r="F147" s="206" t="s">
        <v>241</v>
      </c>
      <c r="G147" s="203"/>
      <c r="H147" s="207">
        <v>82.188</v>
      </c>
      <c r="I147" s="208"/>
      <c r="J147" s="203"/>
      <c r="K147" s="203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154</v>
      </c>
      <c r="AU147" s="213" t="s">
        <v>82</v>
      </c>
      <c r="AV147" s="11" t="s">
        <v>82</v>
      </c>
      <c r="AW147" s="11" t="s">
        <v>37</v>
      </c>
      <c r="AX147" s="11" t="s">
        <v>73</v>
      </c>
      <c r="AY147" s="213" t="s">
        <v>145</v>
      </c>
    </row>
    <row r="148" spans="2:51" s="11" customFormat="1" ht="13.5">
      <c r="B148" s="202"/>
      <c r="C148" s="203"/>
      <c r="D148" s="204" t="s">
        <v>154</v>
      </c>
      <c r="E148" s="205" t="s">
        <v>23</v>
      </c>
      <c r="F148" s="206" t="s">
        <v>242</v>
      </c>
      <c r="G148" s="203"/>
      <c r="H148" s="207">
        <v>44.458</v>
      </c>
      <c r="I148" s="208"/>
      <c r="J148" s="203"/>
      <c r="K148" s="203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154</v>
      </c>
      <c r="AU148" s="213" t="s">
        <v>82</v>
      </c>
      <c r="AV148" s="11" t="s">
        <v>82</v>
      </c>
      <c r="AW148" s="11" t="s">
        <v>37</v>
      </c>
      <c r="AX148" s="11" t="s">
        <v>73</v>
      </c>
      <c r="AY148" s="213" t="s">
        <v>145</v>
      </c>
    </row>
    <row r="149" spans="2:51" s="11" customFormat="1" ht="13.5">
      <c r="B149" s="202"/>
      <c r="C149" s="203"/>
      <c r="D149" s="204" t="s">
        <v>154</v>
      </c>
      <c r="E149" s="205" t="s">
        <v>23</v>
      </c>
      <c r="F149" s="206" t="s">
        <v>243</v>
      </c>
      <c r="G149" s="203"/>
      <c r="H149" s="207">
        <v>34.535</v>
      </c>
      <c r="I149" s="208"/>
      <c r="J149" s="203"/>
      <c r="K149" s="203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154</v>
      </c>
      <c r="AU149" s="213" t="s">
        <v>82</v>
      </c>
      <c r="AV149" s="11" t="s">
        <v>82</v>
      </c>
      <c r="AW149" s="11" t="s">
        <v>37</v>
      </c>
      <c r="AX149" s="11" t="s">
        <v>73</v>
      </c>
      <c r="AY149" s="213" t="s">
        <v>145</v>
      </c>
    </row>
    <row r="150" spans="2:51" s="11" customFormat="1" ht="13.5">
      <c r="B150" s="202"/>
      <c r="C150" s="203"/>
      <c r="D150" s="204" t="s">
        <v>154</v>
      </c>
      <c r="E150" s="205" t="s">
        <v>23</v>
      </c>
      <c r="F150" s="206" t="s">
        <v>244</v>
      </c>
      <c r="G150" s="203"/>
      <c r="H150" s="207">
        <v>51.464</v>
      </c>
      <c r="I150" s="208"/>
      <c r="J150" s="203"/>
      <c r="K150" s="203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154</v>
      </c>
      <c r="AU150" s="213" t="s">
        <v>82</v>
      </c>
      <c r="AV150" s="11" t="s">
        <v>82</v>
      </c>
      <c r="AW150" s="11" t="s">
        <v>37</v>
      </c>
      <c r="AX150" s="11" t="s">
        <v>73</v>
      </c>
      <c r="AY150" s="213" t="s">
        <v>145</v>
      </c>
    </row>
    <row r="151" spans="2:51" s="11" customFormat="1" ht="13.5">
      <c r="B151" s="202"/>
      <c r="C151" s="203"/>
      <c r="D151" s="204" t="s">
        <v>154</v>
      </c>
      <c r="E151" s="205" t="s">
        <v>23</v>
      </c>
      <c r="F151" s="206" t="s">
        <v>245</v>
      </c>
      <c r="G151" s="203"/>
      <c r="H151" s="207">
        <v>54.094</v>
      </c>
      <c r="I151" s="208"/>
      <c r="J151" s="203"/>
      <c r="K151" s="203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154</v>
      </c>
      <c r="AU151" s="213" t="s">
        <v>82</v>
      </c>
      <c r="AV151" s="11" t="s">
        <v>82</v>
      </c>
      <c r="AW151" s="11" t="s">
        <v>37</v>
      </c>
      <c r="AX151" s="11" t="s">
        <v>73</v>
      </c>
      <c r="AY151" s="213" t="s">
        <v>145</v>
      </c>
    </row>
    <row r="152" spans="2:51" s="11" customFormat="1" ht="13.5">
      <c r="B152" s="202"/>
      <c r="C152" s="203"/>
      <c r="D152" s="204" t="s">
        <v>154</v>
      </c>
      <c r="E152" s="205" t="s">
        <v>23</v>
      </c>
      <c r="F152" s="206" t="s">
        <v>246</v>
      </c>
      <c r="G152" s="203"/>
      <c r="H152" s="207">
        <v>77.739</v>
      </c>
      <c r="I152" s="208"/>
      <c r="J152" s="203"/>
      <c r="K152" s="203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154</v>
      </c>
      <c r="AU152" s="213" t="s">
        <v>82</v>
      </c>
      <c r="AV152" s="11" t="s">
        <v>82</v>
      </c>
      <c r="AW152" s="11" t="s">
        <v>37</v>
      </c>
      <c r="AX152" s="11" t="s">
        <v>73</v>
      </c>
      <c r="AY152" s="213" t="s">
        <v>145</v>
      </c>
    </row>
    <row r="153" spans="2:51" s="11" customFormat="1" ht="13.5">
      <c r="B153" s="202"/>
      <c r="C153" s="203"/>
      <c r="D153" s="204" t="s">
        <v>154</v>
      </c>
      <c r="E153" s="205" t="s">
        <v>23</v>
      </c>
      <c r="F153" s="206" t="s">
        <v>247</v>
      </c>
      <c r="G153" s="203"/>
      <c r="H153" s="207">
        <v>32.864</v>
      </c>
      <c r="I153" s="208"/>
      <c r="J153" s="203"/>
      <c r="K153" s="203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154</v>
      </c>
      <c r="AU153" s="213" t="s">
        <v>82</v>
      </c>
      <c r="AV153" s="11" t="s">
        <v>82</v>
      </c>
      <c r="AW153" s="11" t="s">
        <v>37</v>
      </c>
      <c r="AX153" s="11" t="s">
        <v>73</v>
      </c>
      <c r="AY153" s="213" t="s">
        <v>145</v>
      </c>
    </row>
    <row r="154" spans="2:51" s="11" customFormat="1" ht="13.5">
      <c r="B154" s="202"/>
      <c r="C154" s="203"/>
      <c r="D154" s="204" t="s">
        <v>154</v>
      </c>
      <c r="E154" s="205" t="s">
        <v>23</v>
      </c>
      <c r="F154" s="206" t="s">
        <v>248</v>
      </c>
      <c r="G154" s="203"/>
      <c r="H154" s="207">
        <v>56.333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154</v>
      </c>
      <c r="AU154" s="213" t="s">
        <v>82</v>
      </c>
      <c r="AV154" s="11" t="s">
        <v>82</v>
      </c>
      <c r="AW154" s="11" t="s">
        <v>37</v>
      </c>
      <c r="AX154" s="11" t="s">
        <v>73</v>
      </c>
      <c r="AY154" s="213" t="s">
        <v>145</v>
      </c>
    </row>
    <row r="155" spans="2:51" s="11" customFormat="1" ht="13.5">
      <c r="B155" s="202"/>
      <c r="C155" s="203"/>
      <c r="D155" s="204" t="s">
        <v>154</v>
      </c>
      <c r="E155" s="205" t="s">
        <v>23</v>
      </c>
      <c r="F155" s="206" t="s">
        <v>249</v>
      </c>
      <c r="G155" s="203"/>
      <c r="H155" s="207">
        <v>33.947</v>
      </c>
      <c r="I155" s="208"/>
      <c r="J155" s="203"/>
      <c r="K155" s="203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154</v>
      </c>
      <c r="AU155" s="213" t="s">
        <v>82</v>
      </c>
      <c r="AV155" s="11" t="s">
        <v>82</v>
      </c>
      <c r="AW155" s="11" t="s">
        <v>37</v>
      </c>
      <c r="AX155" s="11" t="s">
        <v>73</v>
      </c>
      <c r="AY155" s="213" t="s">
        <v>145</v>
      </c>
    </row>
    <row r="156" spans="2:51" s="11" customFormat="1" ht="13.5">
      <c r="B156" s="202"/>
      <c r="C156" s="203"/>
      <c r="D156" s="204" t="s">
        <v>154</v>
      </c>
      <c r="E156" s="205" t="s">
        <v>23</v>
      </c>
      <c r="F156" s="206" t="s">
        <v>250</v>
      </c>
      <c r="G156" s="203"/>
      <c r="H156" s="207">
        <v>-9.083</v>
      </c>
      <c r="I156" s="208"/>
      <c r="J156" s="203"/>
      <c r="K156" s="203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154</v>
      </c>
      <c r="AU156" s="213" t="s">
        <v>82</v>
      </c>
      <c r="AV156" s="11" t="s">
        <v>82</v>
      </c>
      <c r="AW156" s="11" t="s">
        <v>37</v>
      </c>
      <c r="AX156" s="11" t="s">
        <v>73</v>
      </c>
      <c r="AY156" s="213" t="s">
        <v>145</v>
      </c>
    </row>
    <row r="157" spans="2:51" s="11" customFormat="1" ht="13.5">
      <c r="B157" s="202"/>
      <c r="C157" s="203"/>
      <c r="D157" s="204" t="s">
        <v>154</v>
      </c>
      <c r="E157" s="205" t="s">
        <v>23</v>
      </c>
      <c r="F157" s="206" t="s">
        <v>251</v>
      </c>
      <c r="G157" s="203"/>
      <c r="H157" s="207">
        <v>16.79</v>
      </c>
      <c r="I157" s="208"/>
      <c r="J157" s="203"/>
      <c r="K157" s="203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154</v>
      </c>
      <c r="AU157" s="213" t="s">
        <v>82</v>
      </c>
      <c r="AV157" s="11" t="s">
        <v>82</v>
      </c>
      <c r="AW157" s="11" t="s">
        <v>37</v>
      </c>
      <c r="AX157" s="11" t="s">
        <v>73</v>
      </c>
      <c r="AY157" s="213" t="s">
        <v>145</v>
      </c>
    </row>
    <row r="158" spans="2:65" s="1" customFormat="1" ht="16.5" customHeight="1">
      <c r="B158" s="39"/>
      <c r="C158" s="190" t="s">
        <v>252</v>
      </c>
      <c r="D158" s="190" t="s">
        <v>147</v>
      </c>
      <c r="E158" s="191" t="s">
        <v>253</v>
      </c>
      <c r="F158" s="192" t="s">
        <v>254</v>
      </c>
      <c r="G158" s="193" t="s">
        <v>215</v>
      </c>
      <c r="H158" s="194">
        <v>0.98</v>
      </c>
      <c r="I158" s="195"/>
      <c r="J158" s="196">
        <f>ROUND(I158*H158,0)</f>
        <v>0</v>
      </c>
      <c r="K158" s="192" t="s">
        <v>151</v>
      </c>
      <c r="L158" s="59"/>
      <c r="M158" s="197" t="s">
        <v>23</v>
      </c>
      <c r="N158" s="198" t="s">
        <v>44</v>
      </c>
      <c r="O158" s="40"/>
      <c r="P158" s="199">
        <f>O158*H158</f>
        <v>0</v>
      </c>
      <c r="Q158" s="199">
        <v>0.04</v>
      </c>
      <c r="R158" s="199">
        <f>Q158*H158</f>
        <v>0.0392</v>
      </c>
      <c r="S158" s="199">
        <v>0</v>
      </c>
      <c r="T158" s="200">
        <f>S158*H158</f>
        <v>0</v>
      </c>
      <c r="AR158" s="22" t="s">
        <v>152</v>
      </c>
      <c r="AT158" s="22" t="s">
        <v>147</v>
      </c>
      <c r="AU158" s="22" t="s">
        <v>82</v>
      </c>
      <c r="AY158" s="22" t="s">
        <v>145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2" t="s">
        <v>10</v>
      </c>
      <c r="BK158" s="201">
        <f>ROUND(I158*H158,0)</f>
        <v>0</v>
      </c>
      <c r="BL158" s="22" t="s">
        <v>152</v>
      </c>
      <c r="BM158" s="22" t="s">
        <v>255</v>
      </c>
    </row>
    <row r="159" spans="2:51" s="11" customFormat="1" ht="13.5">
      <c r="B159" s="202"/>
      <c r="C159" s="203"/>
      <c r="D159" s="204" t="s">
        <v>154</v>
      </c>
      <c r="E159" s="205" t="s">
        <v>23</v>
      </c>
      <c r="F159" s="206" t="s">
        <v>256</v>
      </c>
      <c r="G159" s="203"/>
      <c r="H159" s="207">
        <v>0.98</v>
      </c>
      <c r="I159" s="208"/>
      <c r="J159" s="203"/>
      <c r="K159" s="203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154</v>
      </c>
      <c r="AU159" s="213" t="s">
        <v>82</v>
      </c>
      <c r="AV159" s="11" t="s">
        <v>82</v>
      </c>
      <c r="AW159" s="11" t="s">
        <v>37</v>
      </c>
      <c r="AX159" s="11" t="s">
        <v>73</v>
      </c>
      <c r="AY159" s="213" t="s">
        <v>145</v>
      </c>
    </row>
    <row r="160" spans="2:65" s="1" customFormat="1" ht="25.5" customHeight="1">
      <c r="B160" s="39"/>
      <c r="C160" s="190" t="s">
        <v>257</v>
      </c>
      <c r="D160" s="190" t="s">
        <v>147</v>
      </c>
      <c r="E160" s="191" t="s">
        <v>258</v>
      </c>
      <c r="F160" s="192" t="s">
        <v>259</v>
      </c>
      <c r="G160" s="193" t="s">
        <v>215</v>
      </c>
      <c r="H160" s="194">
        <v>475.329</v>
      </c>
      <c r="I160" s="195"/>
      <c r="J160" s="196">
        <f>ROUND(I160*H160,0)</f>
        <v>0</v>
      </c>
      <c r="K160" s="192" t="s">
        <v>151</v>
      </c>
      <c r="L160" s="59"/>
      <c r="M160" s="197" t="s">
        <v>23</v>
      </c>
      <c r="N160" s="198" t="s">
        <v>44</v>
      </c>
      <c r="O160" s="40"/>
      <c r="P160" s="199">
        <f>O160*H160</f>
        <v>0</v>
      </c>
      <c r="Q160" s="199">
        <v>0.01733</v>
      </c>
      <c r="R160" s="199">
        <f>Q160*H160</f>
        <v>8.237451570000001</v>
      </c>
      <c r="S160" s="199">
        <v>0</v>
      </c>
      <c r="T160" s="200">
        <f>S160*H160</f>
        <v>0</v>
      </c>
      <c r="AR160" s="22" t="s">
        <v>152</v>
      </c>
      <c r="AT160" s="22" t="s">
        <v>147</v>
      </c>
      <c r="AU160" s="22" t="s">
        <v>82</v>
      </c>
      <c r="AY160" s="22" t="s">
        <v>145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22" t="s">
        <v>10</v>
      </c>
      <c r="BK160" s="201">
        <f>ROUND(I160*H160,0)</f>
        <v>0</v>
      </c>
      <c r="BL160" s="22" t="s">
        <v>152</v>
      </c>
      <c r="BM160" s="22" t="s">
        <v>260</v>
      </c>
    </row>
    <row r="161" spans="2:65" s="1" customFormat="1" ht="25.5" customHeight="1">
      <c r="B161" s="39"/>
      <c r="C161" s="190" t="s">
        <v>261</v>
      </c>
      <c r="D161" s="190" t="s">
        <v>147</v>
      </c>
      <c r="E161" s="191" t="s">
        <v>262</v>
      </c>
      <c r="F161" s="192" t="s">
        <v>263</v>
      </c>
      <c r="G161" s="193" t="s">
        <v>215</v>
      </c>
      <c r="H161" s="194">
        <v>950.658</v>
      </c>
      <c r="I161" s="195"/>
      <c r="J161" s="196">
        <f>ROUND(I161*H161,0)</f>
        <v>0</v>
      </c>
      <c r="K161" s="192" t="s">
        <v>151</v>
      </c>
      <c r="L161" s="59"/>
      <c r="M161" s="197" t="s">
        <v>23</v>
      </c>
      <c r="N161" s="198" t="s">
        <v>44</v>
      </c>
      <c r="O161" s="40"/>
      <c r="P161" s="199">
        <f>O161*H161</f>
        <v>0</v>
      </c>
      <c r="Q161" s="199">
        <v>0.00735</v>
      </c>
      <c r="R161" s="199">
        <f>Q161*H161</f>
        <v>6.9873363</v>
      </c>
      <c r="S161" s="199">
        <v>0</v>
      </c>
      <c r="T161" s="200">
        <f>S161*H161</f>
        <v>0</v>
      </c>
      <c r="AR161" s="22" t="s">
        <v>152</v>
      </c>
      <c r="AT161" s="22" t="s">
        <v>147</v>
      </c>
      <c r="AU161" s="22" t="s">
        <v>82</v>
      </c>
      <c r="AY161" s="22" t="s">
        <v>145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22" t="s">
        <v>10</v>
      </c>
      <c r="BK161" s="201">
        <f>ROUND(I161*H161,0)</f>
        <v>0</v>
      </c>
      <c r="BL161" s="22" t="s">
        <v>152</v>
      </c>
      <c r="BM161" s="22" t="s">
        <v>264</v>
      </c>
    </row>
    <row r="162" spans="2:51" s="11" customFormat="1" ht="13.5">
      <c r="B162" s="202"/>
      <c r="C162" s="203"/>
      <c r="D162" s="204" t="s">
        <v>154</v>
      </c>
      <c r="E162" s="205" t="s">
        <v>23</v>
      </c>
      <c r="F162" s="206" t="s">
        <v>265</v>
      </c>
      <c r="G162" s="203"/>
      <c r="H162" s="207">
        <v>950.658</v>
      </c>
      <c r="I162" s="208"/>
      <c r="J162" s="203"/>
      <c r="K162" s="203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154</v>
      </c>
      <c r="AU162" s="213" t="s">
        <v>82</v>
      </c>
      <c r="AV162" s="11" t="s">
        <v>82</v>
      </c>
      <c r="AW162" s="11" t="s">
        <v>37</v>
      </c>
      <c r="AX162" s="11" t="s">
        <v>73</v>
      </c>
      <c r="AY162" s="213" t="s">
        <v>145</v>
      </c>
    </row>
    <row r="163" spans="2:65" s="1" customFormat="1" ht="16.5" customHeight="1">
      <c r="B163" s="39"/>
      <c r="C163" s="190" t="s">
        <v>9</v>
      </c>
      <c r="D163" s="190" t="s">
        <v>147</v>
      </c>
      <c r="E163" s="191" t="s">
        <v>266</v>
      </c>
      <c r="F163" s="192" t="s">
        <v>267</v>
      </c>
      <c r="G163" s="193" t="s">
        <v>268</v>
      </c>
      <c r="H163" s="194">
        <v>2</v>
      </c>
      <c r="I163" s="195"/>
      <c r="J163" s="196">
        <f>ROUND(I163*H163,0)</f>
        <v>0</v>
      </c>
      <c r="K163" s="192" t="s">
        <v>151</v>
      </c>
      <c r="L163" s="59"/>
      <c r="M163" s="197" t="s">
        <v>23</v>
      </c>
      <c r="N163" s="198" t="s">
        <v>44</v>
      </c>
      <c r="O163" s="40"/>
      <c r="P163" s="199">
        <f>O163*H163</f>
        <v>0</v>
      </c>
      <c r="Q163" s="199">
        <v>0.0415</v>
      </c>
      <c r="R163" s="199">
        <f>Q163*H163</f>
        <v>0.083</v>
      </c>
      <c r="S163" s="199">
        <v>0</v>
      </c>
      <c r="T163" s="200">
        <f>S163*H163</f>
        <v>0</v>
      </c>
      <c r="AR163" s="22" t="s">
        <v>152</v>
      </c>
      <c r="AT163" s="22" t="s">
        <v>147</v>
      </c>
      <c r="AU163" s="22" t="s">
        <v>82</v>
      </c>
      <c r="AY163" s="22" t="s">
        <v>145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22" t="s">
        <v>10</v>
      </c>
      <c r="BK163" s="201">
        <f>ROUND(I163*H163,0)</f>
        <v>0</v>
      </c>
      <c r="BL163" s="22" t="s">
        <v>152</v>
      </c>
      <c r="BM163" s="22" t="s">
        <v>269</v>
      </c>
    </row>
    <row r="164" spans="2:51" s="11" customFormat="1" ht="13.5">
      <c r="B164" s="202"/>
      <c r="C164" s="203"/>
      <c r="D164" s="204" t="s">
        <v>154</v>
      </c>
      <c r="E164" s="205" t="s">
        <v>23</v>
      </c>
      <c r="F164" s="206" t="s">
        <v>270</v>
      </c>
      <c r="G164" s="203"/>
      <c r="H164" s="207">
        <v>2</v>
      </c>
      <c r="I164" s="208"/>
      <c r="J164" s="203"/>
      <c r="K164" s="203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154</v>
      </c>
      <c r="AU164" s="213" t="s">
        <v>82</v>
      </c>
      <c r="AV164" s="11" t="s">
        <v>82</v>
      </c>
      <c r="AW164" s="11" t="s">
        <v>37</v>
      </c>
      <c r="AX164" s="11" t="s">
        <v>73</v>
      </c>
      <c r="AY164" s="213" t="s">
        <v>145</v>
      </c>
    </row>
    <row r="165" spans="2:65" s="1" customFormat="1" ht="16.5" customHeight="1">
      <c r="B165" s="39"/>
      <c r="C165" s="190" t="s">
        <v>271</v>
      </c>
      <c r="D165" s="190" t="s">
        <v>147</v>
      </c>
      <c r="E165" s="191" t="s">
        <v>272</v>
      </c>
      <c r="F165" s="192" t="s">
        <v>273</v>
      </c>
      <c r="G165" s="193" t="s">
        <v>215</v>
      </c>
      <c r="H165" s="194">
        <v>7.42</v>
      </c>
      <c r="I165" s="195"/>
      <c r="J165" s="196">
        <f>ROUND(I165*H165,0)</f>
        <v>0</v>
      </c>
      <c r="K165" s="192" t="s">
        <v>151</v>
      </c>
      <c r="L165" s="59"/>
      <c r="M165" s="197" t="s">
        <v>23</v>
      </c>
      <c r="N165" s="198" t="s">
        <v>44</v>
      </c>
      <c r="O165" s="40"/>
      <c r="P165" s="199">
        <f>O165*H165</f>
        <v>0</v>
      </c>
      <c r="Q165" s="199">
        <v>0.03358</v>
      </c>
      <c r="R165" s="199">
        <f>Q165*H165</f>
        <v>0.24916359999999999</v>
      </c>
      <c r="S165" s="199">
        <v>0</v>
      </c>
      <c r="T165" s="200">
        <f>S165*H165</f>
        <v>0</v>
      </c>
      <c r="AR165" s="22" t="s">
        <v>152</v>
      </c>
      <c r="AT165" s="22" t="s">
        <v>147</v>
      </c>
      <c r="AU165" s="22" t="s">
        <v>82</v>
      </c>
      <c r="AY165" s="22" t="s">
        <v>145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22" t="s">
        <v>10</v>
      </c>
      <c r="BK165" s="201">
        <f>ROUND(I165*H165,0)</f>
        <v>0</v>
      </c>
      <c r="BL165" s="22" t="s">
        <v>152</v>
      </c>
      <c r="BM165" s="22" t="s">
        <v>274</v>
      </c>
    </row>
    <row r="166" spans="2:51" s="11" customFormat="1" ht="13.5">
      <c r="B166" s="202"/>
      <c r="C166" s="203"/>
      <c r="D166" s="204" t="s">
        <v>154</v>
      </c>
      <c r="E166" s="205" t="s">
        <v>23</v>
      </c>
      <c r="F166" s="206" t="s">
        <v>275</v>
      </c>
      <c r="G166" s="203"/>
      <c r="H166" s="207">
        <v>7.42</v>
      </c>
      <c r="I166" s="208"/>
      <c r="J166" s="203"/>
      <c r="K166" s="203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154</v>
      </c>
      <c r="AU166" s="213" t="s">
        <v>82</v>
      </c>
      <c r="AV166" s="11" t="s">
        <v>82</v>
      </c>
      <c r="AW166" s="11" t="s">
        <v>37</v>
      </c>
      <c r="AX166" s="11" t="s">
        <v>73</v>
      </c>
      <c r="AY166" s="213" t="s">
        <v>145</v>
      </c>
    </row>
    <row r="167" spans="2:65" s="1" customFormat="1" ht="16.5" customHeight="1">
      <c r="B167" s="39"/>
      <c r="C167" s="190" t="s">
        <v>276</v>
      </c>
      <c r="D167" s="190" t="s">
        <v>147</v>
      </c>
      <c r="E167" s="191" t="s">
        <v>277</v>
      </c>
      <c r="F167" s="192" t="s">
        <v>278</v>
      </c>
      <c r="G167" s="193" t="s">
        <v>215</v>
      </c>
      <c r="H167" s="194">
        <v>9.083</v>
      </c>
      <c r="I167" s="195"/>
      <c r="J167" s="196">
        <f>ROUND(I167*H167,0)</f>
        <v>0</v>
      </c>
      <c r="K167" s="192" t="s">
        <v>151</v>
      </c>
      <c r="L167" s="59"/>
      <c r="M167" s="197" t="s">
        <v>23</v>
      </c>
      <c r="N167" s="198" t="s">
        <v>44</v>
      </c>
      <c r="O167" s="40"/>
      <c r="P167" s="199">
        <f>O167*H167</f>
        <v>0</v>
      </c>
      <c r="Q167" s="199">
        <v>0</v>
      </c>
      <c r="R167" s="199">
        <f>Q167*H167</f>
        <v>0</v>
      </c>
      <c r="S167" s="199">
        <v>0</v>
      </c>
      <c r="T167" s="200">
        <f>S167*H167</f>
        <v>0</v>
      </c>
      <c r="AR167" s="22" t="s">
        <v>152</v>
      </c>
      <c r="AT167" s="22" t="s">
        <v>147</v>
      </c>
      <c r="AU167" s="22" t="s">
        <v>82</v>
      </c>
      <c r="AY167" s="22" t="s">
        <v>145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2" t="s">
        <v>10</v>
      </c>
      <c r="BK167" s="201">
        <f>ROUND(I167*H167,0)</f>
        <v>0</v>
      </c>
      <c r="BL167" s="22" t="s">
        <v>152</v>
      </c>
      <c r="BM167" s="22" t="s">
        <v>279</v>
      </c>
    </row>
    <row r="168" spans="2:51" s="11" customFormat="1" ht="13.5">
      <c r="B168" s="202"/>
      <c r="C168" s="203"/>
      <c r="D168" s="204" t="s">
        <v>154</v>
      </c>
      <c r="E168" s="205" t="s">
        <v>23</v>
      </c>
      <c r="F168" s="206" t="s">
        <v>280</v>
      </c>
      <c r="G168" s="203"/>
      <c r="H168" s="207">
        <v>9.083</v>
      </c>
      <c r="I168" s="208"/>
      <c r="J168" s="203"/>
      <c r="K168" s="203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154</v>
      </c>
      <c r="AU168" s="213" t="s">
        <v>82</v>
      </c>
      <c r="AV168" s="11" t="s">
        <v>82</v>
      </c>
      <c r="AW168" s="11" t="s">
        <v>37</v>
      </c>
      <c r="AX168" s="11" t="s">
        <v>73</v>
      </c>
      <c r="AY168" s="213" t="s">
        <v>145</v>
      </c>
    </row>
    <row r="169" spans="2:65" s="1" customFormat="1" ht="16.5" customHeight="1">
      <c r="B169" s="39"/>
      <c r="C169" s="190" t="s">
        <v>281</v>
      </c>
      <c r="D169" s="190" t="s">
        <v>147</v>
      </c>
      <c r="E169" s="191" t="s">
        <v>282</v>
      </c>
      <c r="F169" s="192" t="s">
        <v>283</v>
      </c>
      <c r="G169" s="193" t="s">
        <v>188</v>
      </c>
      <c r="H169" s="194">
        <v>198.44</v>
      </c>
      <c r="I169" s="195"/>
      <c r="J169" s="196">
        <f>ROUND(I169*H169,0)</f>
        <v>0</v>
      </c>
      <c r="K169" s="192" t="s">
        <v>151</v>
      </c>
      <c r="L169" s="59"/>
      <c r="M169" s="197" t="s">
        <v>23</v>
      </c>
      <c r="N169" s="198" t="s">
        <v>44</v>
      </c>
      <c r="O169" s="40"/>
      <c r="P169" s="199">
        <f>O169*H169</f>
        <v>0</v>
      </c>
      <c r="Q169" s="199">
        <v>0.0015</v>
      </c>
      <c r="R169" s="199">
        <f>Q169*H169</f>
        <v>0.29766</v>
      </c>
      <c r="S169" s="199">
        <v>0</v>
      </c>
      <c r="T169" s="200">
        <f>S169*H169</f>
        <v>0</v>
      </c>
      <c r="AR169" s="22" t="s">
        <v>152</v>
      </c>
      <c r="AT169" s="22" t="s">
        <v>147</v>
      </c>
      <c r="AU169" s="22" t="s">
        <v>82</v>
      </c>
      <c r="AY169" s="22" t="s">
        <v>145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22" t="s">
        <v>10</v>
      </c>
      <c r="BK169" s="201">
        <f>ROUND(I169*H169,0)</f>
        <v>0</v>
      </c>
      <c r="BL169" s="22" t="s">
        <v>152</v>
      </c>
      <c r="BM169" s="22" t="s">
        <v>284</v>
      </c>
    </row>
    <row r="170" spans="2:51" s="11" customFormat="1" ht="13.5">
      <c r="B170" s="202"/>
      <c r="C170" s="203"/>
      <c r="D170" s="204" t="s">
        <v>154</v>
      </c>
      <c r="E170" s="205" t="s">
        <v>23</v>
      </c>
      <c r="F170" s="206" t="s">
        <v>285</v>
      </c>
      <c r="G170" s="203"/>
      <c r="H170" s="207">
        <v>190.04</v>
      </c>
      <c r="I170" s="208"/>
      <c r="J170" s="203"/>
      <c r="K170" s="203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154</v>
      </c>
      <c r="AU170" s="213" t="s">
        <v>82</v>
      </c>
      <c r="AV170" s="11" t="s">
        <v>82</v>
      </c>
      <c r="AW170" s="11" t="s">
        <v>37</v>
      </c>
      <c r="AX170" s="11" t="s">
        <v>73</v>
      </c>
      <c r="AY170" s="213" t="s">
        <v>145</v>
      </c>
    </row>
    <row r="171" spans="2:51" s="11" customFormat="1" ht="13.5">
      <c r="B171" s="202"/>
      <c r="C171" s="203"/>
      <c r="D171" s="204" t="s">
        <v>154</v>
      </c>
      <c r="E171" s="205" t="s">
        <v>23</v>
      </c>
      <c r="F171" s="206" t="s">
        <v>286</v>
      </c>
      <c r="G171" s="203"/>
      <c r="H171" s="207">
        <v>8.4</v>
      </c>
      <c r="I171" s="208"/>
      <c r="J171" s="203"/>
      <c r="K171" s="203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154</v>
      </c>
      <c r="AU171" s="213" t="s">
        <v>82</v>
      </c>
      <c r="AV171" s="11" t="s">
        <v>82</v>
      </c>
      <c r="AW171" s="11" t="s">
        <v>37</v>
      </c>
      <c r="AX171" s="11" t="s">
        <v>73</v>
      </c>
      <c r="AY171" s="213" t="s">
        <v>145</v>
      </c>
    </row>
    <row r="172" spans="2:65" s="1" customFormat="1" ht="25.5" customHeight="1">
      <c r="B172" s="39"/>
      <c r="C172" s="190" t="s">
        <v>287</v>
      </c>
      <c r="D172" s="190" t="s">
        <v>147</v>
      </c>
      <c r="E172" s="191" t="s">
        <v>288</v>
      </c>
      <c r="F172" s="192" t="s">
        <v>289</v>
      </c>
      <c r="G172" s="193" t="s">
        <v>150</v>
      </c>
      <c r="H172" s="194">
        <v>9.396</v>
      </c>
      <c r="I172" s="195"/>
      <c r="J172" s="196">
        <f>ROUND(I172*H172,0)</f>
        <v>0</v>
      </c>
      <c r="K172" s="192" t="s">
        <v>151</v>
      </c>
      <c r="L172" s="59"/>
      <c r="M172" s="197" t="s">
        <v>23</v>
      </c>
      <c r="N172" s="198" t="s">
        <v>44</v>
      </c>
      <c r="O172" s="40"/>
      <c r="P172" s="199">
        <f>O172*H172</f>
        <v>0</v>
      </c>
      <c r="Q172" s="199">
        <v>2.25634</v>
      </c>
      <c r="R172" s="199">
        <f>Q172*H172</f>
        <v>21.20057064</v>
      </c>
      <c r="S172" s="199">
        <v>0</v>
      </c>
      <c r="T172" s="200">
        <f>S172*H172</f>
        <v>0</v>
      </c>
      <c r="AR172" s="22" t="s">
        <v>152</v>
      </c>
      <c r="AT172" s="22" t="s">
        <v>147</v>
      </c>
      <c r="AU172" s="22" t="s">
        <v>82</v>
      </c>
      <c r="AY172" s="22" t="s">
        <v>145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22" t="s">
        <v>10</v>
      </c>
      <c r="BK172" s="201">
        <f>ROUND(I172*H172,0)</f>
        <v>0</v>
      </c>
      <c r="BL172" s="22" t="s">
        <v>152</v>
      </c>
      <c r="BM172" s="22" t="s">
        <v>290</v>
      </c>
    </row>
    <row r="173" spans="2:51" s="11" customFormat="1" ht="13.5">
      <c r="B173" s="202"/>
      <c r="C173" s="203"/>
      <c r="D173" s="204" t="s">
        <v>154</v>
      </c>
      <c r="E173" s="205" t="s">
        <v>23</v>
      </c>
      <c r="F173" s="206" t="s">
        <v>291</v>
      </c>
      <c r="G173" s="203"/>
      <c r="H173" s="207">
        <v>9.396</v>
      </c>
      <c r="I173" s="208"/>
      <c r="J173" s="203"/>
      <c r="K173" s="203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154</v>
      </c>
      <c r="AU173" s="213" t="s">
        <v>82</v>
      </c>
      <c r="AV173" s="11" t="s">
        <v>82</v>
      </c>
      <c r="AW173" s="11" t="s">
        <v>37</v>
      </c>
      <c r="AX173" s="11" t="s">
        <v>73</v>
      </c>
      <c r="AY173" s="213" t="s">
        <v>145</v>
      </c>
    </row>
    <row r="174" spans="2:65" s="1" customFormat="1" ht="25.5" customHeight="1">
      <c r="B174" s="39"/>
      <c r="C174" s="190" t="s">
        <v>292</v>
      </c>
      <c r="D174" s="190" t="s">
        <v>147</v>
      </c>
      <c r="E174" s="191" t="s">
        <v>293</v>
      </c>
      <c r="F174" s="192" t="s">
        <v>294</v>
      </c>
      <c r="G174" s="193" t="s">
        <v>150</v>
      </c>
      <c r="H174" s="194">
        <v>0.139</v>
      </c>
      <c r="I174" s="195"/>
      <c r="J174" s="196">
        <f>ROUND(I174*H174,0)</f>
        <v>0</v>
      </c>
      <c r="K174" s="192" t="s">
        <v>151</v>
      </c>
      <c r="L174" s="59"/>
      <c r="M174" s="197" t="s">
        <v>23</v>
      </c>
      <c r="N174" s="198" t="s">
        <v>44</v>
      </c>
      <c r="O174" s="40"/>
      <c r="P174" s="199">
        <f>O174*H174</f>
        <v>0</v>
      </c>
      <c r="Q174" s="199">
        <v>2.25634</v>
      </c>
      <c r="R174" s="199">
        <f>Q174*H174</f>
        <v>0.31363126</v>
      </c>
      <c r="S174" s="199">
        <v>0</v>
      </c>
      <c r="T174" s="200">
        <f>S174*H174</f>
        <v>0</v>
      </c>
      <c r="AR174" s="22" t="s">
        <v>152</v>
      </c>
      <c r="AT174" s="22" t="s">
        <v>147</v>
      </c>
      <c r="AU174" s="22" t="s">
        <v>82</v>
      </c>
      <c r="AY174" s="22" t="s">
        <v>145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22" t="s">
        <v>10</v>
      </c>
      <c r="BK174" s="201">
        <f>ROUND(I174*H174,0)</f>
        <v>0</v>
      </c>
      <c r="BL174" s="22" t="s">
        <v>152</v>
      </c>
      <c r="BM174" s="22" t="s">
        <v>295</v>
      </c>
    </row>
    <row r="175" spans="2:51" s="11" customFormat="1" ht="13.5">
      <c r="B175" s="202"/>
      <c r="C175" s="203"/>
      <c r="D175" s="204" t="s">
        <v>154</v>
      </c>
      <c r="E175" s="205" t="s">
        <v>23</v>
      </c>
      <c r="F175" s="206" t="s">
        <v>296</v>
      </c>
      <c r="G175" s="203"/>
      <c r="H175" s="207">
        <v>0.139</v>
      </c>
      <c r="I175" s="208"/>
      <c r="J175" s="203"/>
      <c r="K175" s="203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154</v>
      </c>
      <c r="AU175" s="213" t="s">
        <v>82</v>
      </c>
      <c r="AV175" s="11" t="s">
        <v>82</v>
      </c>
      <c r="AW175" s="11" t="s">
        <v>37</v>
      </c>
      <c r="AX175" s="11" t="s">
        <v>73</v>
      </c>
      <c r="AY175" s="213" t="s">
        <v>145</v>
      </c>
    </row>
    <row r="176" spans="2:65" s="1" customFormat="1" ht="16.5" customHeight="1">
      <c r="B176" s="39"/>
      <c r="C176" s="190" t="s">
        <v>297</v>
      </c>
      <c r="D176" s="190" t="s">
        <v>147</v>
      </c>
      <c r="E176" s="191" t="s">
        <v>298</v>
      </c>
      <c r="F176" s="192" t="s">
        <v>299</v>
      </c>
      <c r="G176" s="193" t="s">
        <v>150</v>
      </c>
      <c r="H176" s="194">
        <v>9.396</v>
      </c>
      <c r="I176" s="195"/>
      <c r="J176" s="196">
        <f>ROUND(I176*H176,0)</f>
        <v>0</v>
      </c>
      <c r="K176" s="192" t="s">
        <v>151</v>
      </c>
      <c r="L176" s="59"/>
      <c r="M176" s="197" t="s">
        <v>23</v>
      </c>
      <c r="N176" s="198" t="s">
        <v>44</v>
      </c>
      <c r="O176" s="40"/>
      <c r="P176" s="199">
        <f>O176*H176</f>
        <v>0</v>
      </c>
      <c r="Q176" s="199">
        <v>0</v>
      </c>
      <c r="R176" s="199">
        <f>Q176*H176</f>
        <v>0</v>
      </c>
      <c r="S176" s="199">
        <v>0</v>
      </c>
      <c r="T176" s="200">
        <f>S176*H176</f>
        <v>0</v>
      </c>
      <c r="AR176" s="22" t="s">
        <v>152</v>
      </c>
      <c r="AT176" s="22" t="s">
        <v>147</v>
      </c>
      <c r="AU176" s="22" t="s">
        <v>82</v>
      </c>
      <c r="AY176" s="22" t="s">
        <v>145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22" t="s">
        <v>10</v>
      </c>
      <c r="BK176" s="201">
        <f>ROUND(I176*H176,0)</f>
        <v>0</v>
      </c>
      <c r="BL176" s="22" t="s">
        <v>152</v>
      </c>
      <c r="BM176" s="22" t="s">
        <v>300</v>
      </c>
    </row>
    <row r="177" spans="2:65" s="1" customFormat="1" ht="25.5" customHeight="1">
      <c r="B177" s="39"/>
      <c r="C177" s="190" t="s">
        <v>301</v>
      </c>
      <c r="D177" s="190" t="s">
        <v>147</v>
      </c>
      <c r="E177" s="191" t="s">
        <v>302</v>
      </c>
      <c r="F177" s="192" t="s">
        <v>303</v>
      </c>
      <c r="G177" s="193" t="s">
        <v>150</v>
      </c>
      <c r="H177" s="194">
        <v>9.396</v>
      </c>
      <c r="I177" s="195"/>
      <c r="J177" s="196">
        <f>ROUND(I177*H177,0)</f>
        <v>0</v>
      </c>
      <c r="K177" s="192" t="s">
        <v>151</v>
      </c>
      <c r="L177" s="59"/>
      <c r="M177" s="197" t="s">
        <v>23</v>
      </c>
      <c r="N177" s="198" t="s">
        <v>44</v>
      </c>
      <c r="O177" s="40"/>
      <c r="P177" s="199">
        <f>O177*H177</f>
        <v>0</v>
      </c>
      <c r="Q177" s="199">
        <v>0</v>
      </c>
      <c r="R177" s="199">
        <f>Q177*H177</f>
        <v>0</v>
      </c>
      <c r="S177" s="199">
        <v>0</v>
      </c>
      <c r="T177" s="200">
        <f>S177*H177</f>
        <v>0</v>
      </c>
      <c r="AR177" s="22" t="s">
        <v>152</v>
      </c>
      <c r="AT177" s="22" t="s">
        <v>147</v>
      </c>
      <c r="AU177" s="22" t="s">
        <v>82</v>
      </c>
      <c r="AY177" s="22" t="s">
        <v>145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22" t="s">
        <v>10</v>
      </c>
      <c r="BK177" s="201">
        <f>ROUND(I177*H177,0)</f>
        <v>0</v>
      </c>
      <c r="BL177" s="22" t="s">
        <v>152</v>
      </c>
      <c r="BM177" s="22" t="s">
        <v>304</v>
      </c>
    </row>
    <row r="178" spans="2:65" s="1" customFormat="1" ht="16.5" customHeight="1">
      <c r="B178" s="39"/>
      <c r="C178" s="190" t="s">
        <v>305</v>
      </c>
      <c r="D178" s="190" t="s">
        <v>147</v>
      </c>
      <c r="E178" s="191" t="s">
        <v>306</v>
      </c>
      <c r="F178" s="192" t="s">
        <v>307</v>
      </c>
      <c r="G178" s="193" t="s">
        <v>177</v>
      </c>
      <c r="H178" s="194">
        <v>0.505</v>
      </c>
      <c r="I178" s="195"/>
      <c r="J178" s="196">
        <f>ROUND(I178*H178,0)</f>
        <v>0</v>
      </c>
      <c r="K178" s="192" t="s">
        <v>151</v>
      </c>
      <c r="L178" s="59"/>
      <c r="M178" s="197" t="s">
        <v>23</v>
      </c>
      <c r="N178" s="198" t="s">
        <v>44</v>
      </c>
      <c r="O178" s="40"/>
      <c r="P178" s="199">
        <f>O178*H178</f>
        <v>0</v>
      </c>
      <c r="Q178" s="199">
        <v>1.06277</v>
      </c>
      <c r="R178" s="199">
        <f>Q178*H178</f>
        <v>0.53669885</v>
      </c>
      <c r="S178" s="199">
        <v>0</v>
      </c>
      <c r="T178" s="200">
        <f>S178*H178</f>
        <v>0</v>
      </c>
      <c r="AR178" s="22" t="s">
        <v>152</v>
      </c>
      <c r="AT178" s="22" t="s">
        <v>147</v>
      </c>
      <c r="AU178" s="22" t="s">
        <v>82</v>
      </c>
      <c r="AY178" s="22" t="s">
        <v>145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22" t="s">
        <v>10</v>
      </c>
      <c r="BK178" s="201">
        <f>ROUND(I178*H178,0)</f>
        <v>0</v>
      </c>
      <c r="BL178" s="22" t="s">
        <v>152</v>
      </c>
      <c r="BM178" s="22" t="s">
        <v>308</v>
      </c>
    </row>
    <row r="179" spans="2:51" s="11" customFormat="1" ht="40.5">
      <c r="B179" s="202"/>
      <c r="C179" s="203"/>
      <c r="D179" s="204" t="s">
        <v>154</v>
      </c>
      <c r="E179" s="205" t="s">
        <v>23</v>
      </c>
      <c r="F179" s="206" t="s">
        <v>309</v>
      </c>
      <c r="G179" s="203"/>
      <c r="H179" s="207">
        <v>0.447</v>
      </c>
      <c r="I179" s="208"/>
      <c r="J179" s="203"/>
      <c r="K179" s="203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154</v>
      </c>
      <c r="AU179" s="213" t="s">
        <v>82</v>
      </c>
      <c r="AV179" s="11" t="s">
        <v>82</v>
      </c>
      <c r="AW179" s="11" t="s">
        <v>37</v>
      </c>
      <c r="AX179" s="11" t="s">
        <v>73</v>
      </c>
      <c r="AY179" s="213" t="s">
        <v>145</v>
      </c>
    </row>
    <row r="180" spans="2:51" s="11" customFormat="1" ht="13.5">
      <c r="B180" s="202"/>
      <c r="C180" s="203"/>
      <c r="D180" s="204" t="s">
        <v>154</v>
      </c>
      <c r="E180" s="205" t="s">
        <v>23</v>
      </c>
      <c r="F180" s="206" t="s">
        <v>310</v>
      </c>
      <c r="G180" s="203"/>
      <c r="H180" s="207">
        <v>0.058</v>
      </c>
      <c r="I180" s="208"/>
      <c r="J180" s="203"/>
      <c r="K180" s="203"/>
      <c r="L180" s="209"/>
      <c r="M180" s="210"/>
      <c r="N180" s="211"/>
      <c r="O180" s="211"/>
      <c r="P180" s="211"/>
      <c r="Q180" s="211"/>
      <c r="R180" s="211"/>
      <c r="S180" s="211"/>
      <c r="T180" s="212"/>
      <c r="AT180" s="213" t="s">
        <v>154</v>
      </c>
      <c r="AU180" s="213" t="s">
        <v>82</v>
      </c>
      <c r="AV180" s="11" t="s">
        <v>82</v>
      </c>
      <c r="AW180" s="11" t="s">
        <v>37</v>
      </c>
      <c r="AX180" s="11" t="s">
        <v>73</v>
      </c>
      <c r="AY180" s="213" t="s">
        <v>145</v>
      </c>
    </row>
    <row r="181" spans="2:65" s="1" customFormat="1" ht="16.5" customHeight="1">
      <c r="B181" s="39"/>
      <c r="C181" s="190" t="s">
        <v>311</v>
      </c>
      <c r="D181" s="190" t="s">
        <v>147</v>
      </c>
      <c r="E181" s="191" t="s">
        <v>312</v>
      </c>
      <c r="F181" s="192" t="s">
        <v>313</v>
      </c>
      <c r="G181" s="193" t="s">
        <v>215</v>
      </c>
      <c r="H181" s="194">
        <v>156.6</v>
      </c>
      <c r="I181" s="195"/>
      <c r="J181" s="196">
        <f>ROUND(I181*H181,0)</f>
        <v>0</v>
      </c>
      <c r="K181" s="192" t="s">
        <v>151</v>
      </c>
      <c r="L181" s="59"/>
      <c r="M181" s="197" t="s">
        <v>23</v>
      </c>
      <c r="N181" s="198" t="s">
        <v>44</v>
      </c>
      <c r="O181" s="40"/>
      <c r="P181" s="199">
        <f>O181*H181</f>
        <v>0</v>
      </c>
      <c r="Q181" s="199">
        <v>0.09868</v>
      </c>
      <c r="R181" s="199">
        <f>Q181*H181</f>
        <v>15.453288</v>
      </c>
      <c r="S181" s="199">
        <v>0</v>
      </c>
      <c r="T181" s="200">
        <f>S181*H181</f>
        <v>0</v>
      </c>
      <c r="AR181" s="22" t="s">
        <v>152</v>
      </c>
      <c r="AT181" s="22" t="s">
        <v>147</v>
      </c>
      <c r="AU181" s="22" t="s">
        <v>82</v>
      </c>
      <c r="AY181" s="22" t="s">
        <v>145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22" t="s">
        <v>10</v>
      </c>
      <c r="BK181" s="201">
        <f>ROUND(I181*H181,0)</f>
        <v>0</v>
      </c>
      <c r="BL181" s="22" t="s">
        <v>152</v>
      </c>
      <c r="BM181" s="22" t="s">
        <v>314</v>
      </c>
    </row>
    <row r="182" spans="2:51" s="11" customFormat="1" ht="13.5">
      <c r="B182" s="202"/>
      <c r="C182" s="203"/>
      <c r="D182" s="204" t="s">
        <v>154</v>
      </c>
      <c r="E182" s="205" t="s">
        <v>23</v>
      </c>
      <c r="F182" s="206" t="s">
        <v>315</v>
      </c>
      <c r="G182" s="203"/>
      <c r="H182" s="207">
        <v>156.6</v>
      </c>
      <c r="I182" s="208"/>
      <c r="J182" s="203"/>
      <c r="K182" s="203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154</v>
      </c>
      <c r="AU182" s="213" t="s">
        <v>82</v>
      </c>
      <c r="AV182" s="11" t="s">
        <v>82</v>
      </c>
      <c r="AW182" s="11" t="s">
        <v>37</v>
      </c>
      <c r="AX182" s="11" t="s">
        <v>73</v>
      </c>
      <c r="AY182" s="213" t="s">
        <v>145</v>
      </c>
    </row>
    <row r="183" spans="2:65" s="1" customFormat="1" ht="16.5" customHeight="1">
      <c r="B183" s="39"/>
      <c r="C183" s="190" t="s">
        <v>316</v>
      </c>
      <c r="D183" s="190" t="s">
        <v>147</v>
      </c>
      <c r="E183" s="191" t="s">
        <v>317</v>
      </c>
      <c r="F183" s="192" t="s">
        <v>318</v>
      </c>
      <c r="G183" s="193" t="s">
        <v>215</v>
      </c>
      <c r="H183" s="194">
        <v>156.6</v>
      </c>
      <c r="I183" s="195"/>
      <c r="J183" s="196">
        <f>ROUND(I183*H183,0)</f>
        <v>0</v>
      </c>
      <c r="K183" s="192" t="s">
        <v>151</v>
      </c>
      <c r="L183" s="59"/>
      <c r="M183" s="197" t="s">
        <v>23</v>
      </c>
      <c r="N183" s="198" t="s">
        <v>44</v>
      </c>
      <c r="O183" s="40"/>
      <c r="P183" s="199">
        <f>O183*H183</f>
        <v>0</v>
      </c>
      <c r="Q183" s="199">
        <v>0.00013</v>
      </c>
      <c r="R183" s="199">
        <f>Q183*H183</f>
        <v>0.020357999999999998</v>
      </c>
      <c r="S183" s="199">
        <v>0</v>
      </c>
      <c r="T183" s="200">
        <f>S183*H183</f>
        <v>0</v>
      </c>
      <c r="AR183" s="22" t="s">
        <v>152</v>
      </c>
      <c r="AT183" s="22" t="s">
        <v>147</v>
      </c>
      <c r="AU183" s="22" t="s">
        <v>82</v>
      </c>
      <c r="AY183" s="22" t="s">
        <v>145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22" t="s">
        <v>10</v>
      </c>
      <c r="BK183" s="201">
        <f>ROUND(I183*H183,0)</f>
        <v>0</v>
      </c>
      <c r="BL183" s="22" t="s">
        <v>152</v>
      </c>
      <c r="BM183" s="22" t="s">
        <v>319</v>
      </c>
    </row>
    <row r="184" spans="2:51" s="11" customFormat="1" ht="13.5">
      <c r="B184" s="202"/>
      <c r="C184" s="203"/>
      <c r="D184" s="204" t="s">
        <v>154</v>
      </c>
      <c r="E184" s="205" t="s">
        <v>23</v>
      </c>
      <c r="F184" s="206" t="s">
        <v>315</v>
      </c>
      <c r="G184" s="203"/>
      <c r="H184" s="207">
        <v>156.6</v>
      </c>
      <c r="I184" s="208"/>
      <c r="J184" s="203"/>
      <c r="K184" s="203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154</v>
      </c>
      <c r="AU184" s="213" t="s">
        <v>82</v>
      </c>
      <c r="AV184" s="11" t="s">
        <v>82</v>
      </c>
      <c r="AW184" s="11" t="s">
        <v>37</v>
      </c>
      <c r="AX184" s="11" t="s">
        <v>73</v>
      </c>
      <c r="AY184" s="213" t="s">
        <v>145</v>
      </c>
    </row>
    <row r="185" spans="2:65" s="1" customFormat="1" ht="16.5" customHeight="1">
      <c r="B185" s="39"/>
      <c r="C185" s="190" t="s">
        <v>320</v>
      </c>
      <c r="D185" s="190" t="s">
        <v>147</v>
      </c>
      <c r="E185" s="191" t="s">
        <v>321</v>
      </c>
      <c r="F185" s="192" t="s">
        <v>322</v>
      </c>
      <c r="G185" s="193" t="s">
        <v>268</v>
      </c>
      <c r="H185" s="194">
        <v>2</v>
      </c>
      <c r="I185" s="195"/>
      <c r="J185" s="196">
        <f>ROUND(I185*H185,0)</f>
        <v>0</v>
      </c>
      <c r="K185" s="192" t="s">
        <v>151</v>
      </c>
      <c r="L185" s="59"/>
      <c r="M185" s="197" t="s">
        <v>23</v>
      </c>
      <c r="N185" s="198" t="s">
        <v>44</v>
      </c>
      <c r="O185" s="40"/>
      <c r="P185" s="199">
        <f>O185*H185</f>
        <v>0</v>
      </c>
      <c r="Q185" s="199">
        <v>0.04684</v>
      </c>
      <c r="R185" s="199">
        <f>Q185*H185</f>
        <v>0.09368</v>
      </c>
      <c r="S185" s="199">
        <v>0</v>
      </c>
      <c r="T185" s="200">
        <f>S185*H185</f>
        <v>0</v>
      </c>
      <c r="AR185" s="22" t="s">
        <v>152</v>
      </c>
      <c r="AT185" s="22" t="s">
        <v>147</v>
      </c>
      <c r="AU185" s="22" t="s">
        <v>82</v>
      </c>
      <c r="AY185" s="22" t="s">
        <v>145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22" t="s">
        <v>10</v>
      </c>
      <c r="BK185" s="201">
        <f>ROUND(I185*H185,0)</f>
        <v>0</v>
      </c>
      <c r="BL185" s="22" t="s">
        <v>152</v>
      </c>
      <c r="BM185" s="22" t="s">
        <v>323</v>
      </c>
    </row>
    <row r="186" spans="2:65" s="1" customFormat="1" ht="16.5" customHeight="1">
      <c r="B186" s="39"/>
      <c r="C186" s="214" t="s">
        <v>324</v>
      </c>
      <c r="D186" s="214" t="s">
        <v>325</v>
      </c>
      <c r="E186" s="215" t="s">
        <v>326</v>
      </c>
      <c r="F186" s="216" t="s">
        <v>327</v>
      </c>
      <c r="G186" s="217" t="s">
        <v>268</v>
      </c>
      <c r="H186" s="218">
        <v>2</v>
      </c>
      <c r="I186" s="219"/>
      <c r="J186" s="220">
        <f>ROUND(I186*H186,0)</f>
        <v>0</v>
      </c>
      <c r="K186" s="216" t="s">
        <v>151</v>
      </c>
      <c r="L186" s="221"/>
      <c r="M186" s="222" t="s">
        <v>23</v>
      </c>
      <c r="N186" s="223" t="s">
        <v>44</v>
      </c>
      <c r="O186" s="40"/>
      <c r="P186" s="199">
        <f>O186*H186</f>
        <v>0</v>
      </c>
      <c r="Q186" s="199">
        <v>0.01802</v>
      </c>
      <c r="R186" s="199">
        <f>Q186*H186</f>
        <v>0.03604</v>
      </c>
      <c r="S186" s="199">
        <v>0</v>
      </c>
      <c r="T186" s="200">
        <f>S186*H186</f>
        <v>0</v>
      </c>
      <c r="AR186" s="22" t="s">
        <v>185</v>
      </c>
      <c r="AT186" s="22" t="s">
        <v>325</v>
      </c>
      <c r="AU186" s="22" t="s">
        <v>82</v>
      </c>
      <c r="AY186" s="22" t="s">
        <v>145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22" t="s">
        <v>10</v>
      </c>
      <c r="BK186" s="201">
        <f>ROUND(I186*H186,0)</f>
        <v>0</v>
      </c>
      <c r="BL186" s="22" t="s">
        <v>152</v>
      </c>
      <c r="BM186" s="22" t="s">
        <v>328</v>
      </c>
    </row>
    <row r="187" spans="2:51" s="11" customFormat="1" ht="13.5">
      <c r="B187" s="202"/>
      <c r="C187" s="203"/>
      <c r="D187" s="204" t="s">
        <v>154</v>
      </c>
      <c r="E187" s="205" t="s">
        <v>23</v>
      </c>
      <c r="F187" s="206" t="s">
        <v>329</v>
      </c>
      <c r="G187" s="203"/>
      <c r="H187" s="207">
        <v>2</v>
      </c>
      <c r="I187" s="208"/>
      <c r="J187" s="203"/>
      <c r="K187" s="203"/>
      <c r="L187" s="209"/>
      <c r="M187" s="210"/>
      <c r="N187" s="211"/>
      <c r="O187" s="211"/>
      <c r="P187" s="211"/>
      <c r="Q187" s="211"/>
      <c r="R187" s="211"/>
      <c r="S187" s="211"/>
      <c r="T187" s="212"/>
      <c r="AT187" s="213" t="s">
        <v>154</v>
      </c>
      <c r="AU187" s="213" t="s">
        <v>82</v>
      </c>
      <c r="AV187" s="11" t="s">
        <v>82</v>
      </c>
      <c r="AW187" s="11" t="s">
        <v>37</v>
      </c>
      <c r="AX187" s="11" t="s">
        <v>73</v>
      </c>
      <c r="AY187" s="213" t="s">
        <v>145</v>
      </c>
    </row>
    <row r="188" spans="2:63" s="10" customFormat="1" ht="29.85" customHeight="1">
      <c r="B188" s="174"/>
      <c r="C188" s="175"/>
      <c r="D188" s="176" t="s">
        <v>72</v>
      </c>
      <c r="E188" s="188" t="s">
        <v>185</v>
      </c>
      <c r="F188" s="188" t="s">
        <v>330</v>
      </c>
      <c r="G188" s="175"/>
      <c r="H188" s="175"/>
      <c r="I188" s="178"/>
      <c r="J188" s="189">
        <f>BK188</f>
        <v>0</v>
      </c>
      <c r="K188" s="175"/>
      <c r="L188" s="180"/>
      <c r="M188" s="181"/>
      <c r="N188" s="182"/>
      <c r="O188" s="182"/>
      <c r="P188" s="183">
        <f>SUM(P189:P190)</f>
        <v>0</v>
      </c>
      <c r="Q188" s="182"/>
      <c r="R188" s="183">
        <f>SUM(R189:R190)</f>
        <v>0.01718</v>
      </c>
      <c r="S188" s="182"/>
      <c r="T188" s="184">
        <f>SUM(T189:T190)</f>
        <v>0</v>
      </c>
      <c r="AR188" s="185" t="s">
        <v>10</v>
      </c>
      <c r="AT188" s="186" t="s">
        <v>72</v>
      </c>
      <c r="AU188" s="186" t="s">
        <v>10</v>
      </c>
      <c r="AY188" s="185" t="s">
        <v>145</v>
      </c>
      <c r="BK188" s="187">
        <f>SUM(BK189:BK190)</f>
        <v>0</v>
      </c>
    </row>
    <row r="189" spans="2:65" s="1" customFormat="1" ht="16.5" customHeight="1">
      <c r="B189" s="39"/>
      <c r="C189" s="190" t="s">
        <v>331</v>
      </c>
      <c r="D189" s="190" t="s">
        <v>147</v>
      </c>
      <c r="E189" s="191" t="s">
        <v>332</v>
      </c>
      <c r="F189" s="192" t="s">
        <v>333</v>
      </c>
      <c r="G189" s="193" t="s">
        <v>268</v>
      </c>
      <c r="H189" s="194">
        <v>1</v>
      </c>
      <c r="I189" s="195"/>
      <c r="J189" s="196">
        <f>ROUND(I189*H189,0)</f>
        <v>0</v>
      </c>
      <c r="K189" s="192" t="s">
        <v>334</v>
      </c>
      <c r="L189" s="59"/>
      <c r="M189" s="197" t="s">
        <v>23</v>
      </c>
      <c r="N189" s="198" t="s">
        <v>44</v>
      </c>
      <c r="O189" s="40"/>
      <c r="P189" s="199">
        <f>O189*H189</f>
        <v>0</v>
      </c>
      <c r="Q189" s="199">
        <v>0.00468</v>
      </c>
      <c r="R189" s="199">
        <f>Q189*H189</f>
        <v>0.00468</v>
      </c>
      <c r="S189" s="199">
        <v>0</v>
      </c>
      <c r="T189" s="200">
        <f>S189*H189</f>
        <v>0</v>
      </c>
      <c r="AR189" s="22" t="s">
        <v>152</v>
      </c>
      <c r="AT189" s="22" t="s">
        <v>147</v>
      </c>
      <c r="AU189" s="22" t="s">
        <v>82</v>
      </c>
      <c r="AY189" s="22" t="s">
        <v>145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22" t="s">
        <v>10</v>
      </c>
      <c r="BK189" s="201">
        <f>ROUND(I189*H189,0)</f>
        <v>0</v>
      </c>
      <c r="BL189" s="22" t="s">
        <v>152</v>
      </c>
      <c r="BM189" s="22" t="s">
        <v>335</v>
      </c>
    </row>
    <row r="190" spans="2:65" s="1" customFormat="1" ht="16.5" customHeight="1">
      <c r="B190" s="39"/>
      <c r="C190" s="214" t="s">
        <v>336</v>
      </c>
      <c r="D190" s="214" t="s">
        <v>325</v>
      </c>
      <c r="E190" s="215" t="s">
        <v>337</v>
      </c>
      <c r="F190" s="216" t="s">
        <v>338</v>
      </c>
      <c r="G190" s="217" t="s">
        <v>339</v>
      </c>
      <c r="H190" s="218">
        <v>1</v>
      </c>
      <c r="I190" s="219"/>
      <c r="J190" s="220">
        <f>ROUND(I190*H190,0)</f>
        <v>0</v>
      </c>
      <c r="K190" s="216" t="s">
        <v>23</v>
      </c>
      <c r="L190" s="221"/>
      <c r="M190" s="222" t="s">
        <v>23</v>
      </c>
      <c r="N190" s="223" t="s">
        <v>44</v>
      </c>
      <c r="O190" s="40"/>
      <c r="P190" s="199">
        <f>O190*H190</f>
        <v>0</v>
      </c>
      <c r="Q190" s="199">
        <v>0.0125</v>
      </c>
      <c r="R190" s="199">
        <f>Q190*H190</f>
        <v>0.0125</v>
      </c>
      <c r="S190" s="199">
        <v>0</v>
      </c>
      <c r="T190" s="200">
        <f>S190*H190</f>
        <v>0</v>
      </c>
      <c r="AR190" s="22" t="s">
        <v>185</v>
      </c>
      <c r="AT190" s="22" t="s">
        <v>325</v>
      </c>
      <c r="AU190" s="22" t="s">
        <v>82</v>
      </c>
      <c r="AY190" s="22" t="s">
        <v>145</v>
      </c>
      <c r="BE190" s="201">
        <f>IF(N190="základní",J190,0)</f>
        <v>0</v>
      </c>
      <c r="BF190" s="201">
        <f>IF(N190="snížená",J190,0)</f>
        <v>0</v>
      </c>
      <c r="BG190" s="201">
        <f>IF(N190="zákl. přenesená",J190,0)</f>
        <v>0</v>
      </c>
      <c r="BH190" s="201">
        <f>IF(N190="sníž. přenesená",J190,0)</f>
        <v>0</v>
      </c>
      <c r="BI190" s="201">
        <f>IF(N190="nulová",J190,0)</f>
        <v>0</v>
      </c>
      <c r="BJ190" s="22" t="s">
        <v>10</v>
      </c>
      <c r="BK190" s="201">
        <f>ROUND(I190*H190,0)</f>
        <v>0</v>
      </c>
      <c r="BL190" s="22" t="s">
        <v>152</v>
      </c>
      <c r="BM190" s="22" t="s">
        <v>340</v>
      </c>
    </row>
    <row r="191" spans="2:63" s="10" customFormat="1" ht="29.85" customHeight="1">
      <c r="B191" s="174"/>
      <c r="C191" s="175"/>
      <c r="D191" s="176" t="s">
        <v>72</v>
      </c>
      <c r="E191" s="188" t="s">
        <v>195</v>
      </c>
      <c r="F191" s="188" t="s">
        <v>341</v>
      </c>
      <c r="G191" s="175"/>
      <c r="H191" s="175"/>
      <c r="I191" s="178"/>
      <c r="J191" s="189">
        <f>BK191</f>
        <v>0</v>
      </c>
      <c r="K191" s="175"/>
      <c r="L191" s="180"/>
      <c r="M191" s="181"/>
      <c r="N191" s="182"/>
      <c r="O191" s="182"/>
      <c r="P191" s="183">
        <f>SUM(P192:P198)</f>
        <v>0</v>
      </c>
      <c r="Q191" s="182"/>
      <c r="R191" s="183">
        <f>SUM(R192:R198)</f>
        <v>0.06105999999999999</v>
      </c>
      <c r="S191" s="182"/>
      <c r="T191" s="184">
        <f>SUM(T192:T198)</f>
        <v>0</v>
      </c>
      <c r="AR191" s="185" t="s">
        <v>10</v>
      </c>
      <c r="AT191" s="186" t="s">
        <v>72</v>
      </c>
      <c r="AU191" s="186" t="s">
        <v>10</v>
      </c>
      <c r="AY191" s="185" t="s">
        <v>145</v>
      </c>
      <c r="BK191" s="187">
        <f>SUM(BK192:BK198)</f>
        <v>0</v>
      </c>
    </row>
    <row r="192" spans="2:65" s="1" customFormat="1" ht="25.5" customHeight="1">
      <c r="B192" s="39"/>
      <c r="C192" s="190" t="s">
        <v>342</v>
      </c>
      <c r="D192" s="190" t="s">
        <v>147</v>
      </c>
      <c r="E192" s="191" t="s">
        <v>343</v>
      </c>
      <c r="F192" s="192" t="s">
        <v>344</v>
      </c>
      <c r="G192" s="193" t="s">
        <v>215</v>
      </c>
      <c r="H192" s="194">
        <v>345.2</v>
      </c>
      <c r="I192" s="195"/>
      <c r="J192" s="196">
        <f>ROUND(I192*H192,0)</f>
        <v>0</v>
      </c>
      <c r="K192" s="192" t="s">
        <v>151</v>
      </c>
      <c r="L192" s="59"/>
      <c r="M192" s="197" t="s">
        <v>23</v>
      </c>
      <c r="N192" s="198" t="s">
        <v>44</v>
      </c>
      <c r="O192" s="40"/>
      <c r="P192" s="199">
        <f>O192*H192</f>
        <v>0</v>
      </c>
      <c r="Q192" s="199">
        <v>0.00013</v>
      </c>
      <c r="R192" s="199">
        <f>Q192*H192</f>
        <v>0.04487599999999999</v>
      </c>
      <c r="S192" s="199">
        <v>0</v>
      </c>
      <c r="T192" s="200">
        <f>S192*H192</f>
        <v>0</v>
      </c>
      <c r="AR192" s="22" t="s">
        <v>152</v>
      </c>
      <c r="AT192" s="22" t="s">
        <v>147</v>
      </c>
      <c r="AU192" s="22" t="s">
        <v>82</v>
      </c>
      <c r="AY192" s="22" t="s">
        <v>145</v>
      </c>
      <c r="BE192" s="201">
        <f>IF(N192="základní",J192,0)</f>
        <v>0</v>
      </c>
      <c r="BF192" s="201">
        <f>IF(N192="snížená",J192,0)</f>
        <v>0</v>
      </c>
      <c r="BG192" s="201">
        <f>IF(N192="zákl. přenesená",J192,0)</f>
        <v>0</v>
      </c>
      <c r="BH192" s="201">
        <f>IF(N192="sníž. přenesená",J192,0)</f>
        <v>0</v>
      </c>
      <c r="BI192" s="201">
        <f>IF(N192="nulová",J192,0)</f>
        <v>0</v>
      </c>
      <c r="BJ192" s="22" t="s">
        <v>10</v>
      </c>
      <c r="BK192" s="201">
        <f>ROUND(I192*H192,0)</f>
        <v>0</v>
      </c>
      <c r="BL192" s="22" t="s">
        <v>152</v>
      </c>
      <c r="BM192" s="22" t="s">
        <v>345</v>
      </c>
    </row>
    <row r="193" spans="2:51" s="11" customFormat="1" ht="13.5">
      <c r="B193" s="202"/>
      <c r="C193" s="203"/>
      <c r="D193" s="204" t="s">
        <v>154</v>
      </c>
      <c r="E193" s="205" t="s">
        <v>23</v>
      </c>
      <c r="F193" s="206" t="s">
        <v>346</v>
      </c>
      <c r="G193" s="203"/>
      <c r="H193" s="207">
        <v>172.6</v>
      </c>
      <c r="I193" s="208"/>
      <c r="J193" s="203"/>
      <c r="K193" s="203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154</v>
      </c>
      <c r="AU193" s="213" t="s">
        <v>82</v>
      </c>
      <c r="AV193" s="11" t="s">
        <v>82</v>
      </c>
      <c r="AW193" s="11" t="s">
        <v>37</v>
      </c>
      <c r="AX193" s="11" t="s">
        <v>73</v>
      </c>
      <c r="AY193" s="213" t="s">
        <v>145</v>
      </c>
    </row>
    <row r="194" spans="2:51" s="11" customFormat="1" ht="13.5">
      <c r="B194" s="202"/>
      <c r="C194" s="203"/>
      <c r="D194" s="204" t="s">
        <v>154</v>
      </c>
      <c r="E194" s="205" t="s">
        <v>23</v>
      </c>
      <c r="F194" s="206" t="s">
        <v>347</v>
      </c>
      <c r="G194" s="203"/>
      <c r="H194" s="207">
        <v>172.6</v>
      </c>
      <c r="I194" s="208"/>
      <c r="J194" s="203"/>
      <c r="K194" s="203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154</v>
      </c>
      <c r="AU194" s="213" t="s">
        <v>82</v>
      </c>
      <c r="AV194" s="11" t="s">
        <v>82</v>
      </c>
      <c r="AW194" s="11" t="s">
        <v>37</v>
      </c>
      <c r="AX194" s="11" t="s">
        <v>73</v>
      </c>
      <c r="AY194" s="213" t="s">
        <v>145</v>
      </c>
    </row>
    <row r="195" spans="2:65" s="1" customFormat="1" ht="16.5" customHeight="1">
      <c r="B195" s="39"/>
      <c r="C195" s="190" t="s">
        <v>348</v>
      </c>
      <c r="D195" s="190" t="s">
        <v>147</v>
      </c>
      <c r="E195" s="191" t="s">
        <v>349</v>
      </c>
      <c r="F195" s="192" t="s">
        <v>350</v>
      </c>
      <c r="G195" s="193" t="s">
        <v>215</v>
      </c>
      <c r="H195" s="194">
        <v>172.6</v>
      </c>
      <c r="I195" s="195"/>
      <c r="J195" s="196">
        <f>ROUND(I195*H195,0)</f>
        <v>0</v>
      </c>
      <c r="K195" s="192" t="s">
        <v>151</v>
      </c>
      <c r="L195" s="59"/>
      <c r="M195" s="197" t="s">
        <v>23</v>
      </c>
      <c r="N195" s="198" t="s">
        <v>44</v>
      </c>
      <c r="O195" s="40"/>
      <c r="P195" s="199">
        <f>O195*H195</f>
        <v>0</v>
      </c>
      <c r="Q195" s="199">
        <v>4E-05</v>
      </c>
      <c r="R195" s="199">
        <f>Q195*H195</f>
        <v>0.006904</v>
      </c>
      <c r="S195" s="199">
        <v>0</v>
      </c>
      <c r="T195" s="200">
        <f>S195*H195</f>
        <v>0</v>
      </c>
      <c r="AR195" s="22" t="s">
        <v>152</v>
      </c>
      <c r="AT195" s="22" t="s">
        <v>147</v>
      </c>
      <c r="AU195" s="22" t="s">
        <v>82</v>
      </c>
      <c r="AY195" s="22" t="s">
        <v>145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22" t="s">
        <v>10</v>
      </c>
      <c r="BK195" s="201">
        <f>ROUND(I195*H195,0)</f>
        <v>0</v>
      </c>
      <c r="BL195" s="22" t="s">
        <v>152</v>
      </c>
      <c r="BM195" s="22" t="s">
        <v>351</v>
      </c>
    </row>
    <row r="196" spans="2:51" s="11" customFormat="1" ht="13.5">
      <c r="B196" s="202"/>
      <c r="C196" s="203"/>
      <c r="D196" s="204" t="s">
        <v>154</v>
      </c>
      <c r="E196" s="205" t="s">
        <v>23</v>
      </c>
      <c r="F196" s="206" t="s">
        <v>352</v>
      </c>
      <c r="G196" s="203"/>
      <c r="H196" s="207">
        <v>172.6</v>
      </c>
      <c r="I196" s="208"/>
      <c r="J196" s="203"/>
      <c r="K196" s="203"/>
      <c r="L196" s="209"/>
      <c r="M196" s="210"/>
      <c r="N196" s="211"/>
      <c r="O196" s="211"/>
      <c r="P196" s="211"/>
      <c r="Q196" s="211"/>
      <c r="R196" s="211"/>
      <c r="S196" s="211"/>
      <c r="T196" s="212"/>
      <c r="AT196" s="213" t="s">
        <v>154</v>
      </c>
      <c r="AU196" s="213" t="s">
        <v>82</v>
      </c>
      <c r="AV196" s="11" t="s">
        <v>82</v>
      </c>
      <c r="AW196" s="11" t="s">
        <v>37</v>
      </c>
      <c r="AX196" s="11" t="s">
        <v>73</v>
      </c>
      <c r="AY196" s="213" t="s">
        <v>145</v>
      </c>
    </row>
    <row r="197" spans="2:65" s="1" customFormat="1" ht="16.5" customHeight="1">
      <c r="B197" s="39"/>
      <c r="C197" s="190" t="s">
        <v>353</v>
      </c>
      <c r="D197" s="190" t="s">
        <v>147</v>
      </c>
      <c r="E197" s="191" t="s">
        <v>354</v>
      </c>
      <c r="F197" s="192" t="s">
        <v>355</v>
      </c>
      <c r="G197" s="193" t="s">
        <v>268</v>
      </c>
      <c r="H197" s="194">
        <v>1</v>
      </c>
      <c r="I197" s="195"/>
      <c r="J197" s="196">
        <f>ROUND(I197*H197,0)</f>
        <v>0</v>
      </c>
      <c r="K197" s="192" t="s">
        <v>151</v>
      </c>
      <c r="L197" s="59"/>
      <c r="M197" s="197" t="s">
        <v>23</v>
      </c>
      <c r="N197" s="198" t="s">
        <v>44</v>
      </c>
      <c r="O197" s="40"/>
      <c r="P197" s="199">
        <f>O197*H197</f>
        <v>0</v>
      </c>
      <c r="Q197" s="199">
        <v>0.00928</v>
      </c>
      <c r="R197" s="199">
        <f>Q197*H197</f>
        <v>0.00928</v>
      </c>
      <c r="S197" s="199">
        <v>0</v>
      </c>
      <c r="T197" s="200">
        <f>S197*H197</f>
        <v>0</v>
      </c>
      <c r="AR197" s="22" t="s">
        <v>152</v>
      </c>
      <c r="AT197" s="22" t="s">
        <v>147</v>
      </c>
      <c r="AU197" s="22" t="s">
        <v>82</v>
      </c>
      <c r="AY197" s="22" t="s">
        <v>145</v>
      </c>
      <c r="BE197" s="201">
        <f>IF(N197="základní",J197,0)</f>
        <v>0</v>
      </c>
      <c r="BF197" s="201">
        <f>IF(N197="snížená",J197,0)</f>
        <v>0</v>
      </c>
      <c r="BG197" s="201">
        <f>IF(N197="zákl. přenesená",J197,0)</f>
        <v>0</v>
      </c>
      <c r="BH197" s="201">
        <f>IF(N197="sníž. přenesená",J197,0)</f>
        <v>0</v>
      </c>
      <c r="BI197" s="201">
        <f>IF(N197="nulová",J197,0)</f>
        <v>0</v>
      </c>
      <c r="BJ197" s="22" t="s">
        <v>10</v>
      </c>
      <c r="BK197" s="201">
        <f>ROUND(I197*H197,0)</f>
        <v>0</v>
      </c>
      <c r="BL197" s="22" t="s">
        <v>152</v>
      </c>
      <c r="BM197" s="22" t="s">
        <v>356</v>
      </c>
    </row>
    <row r="198" spans="2:65" s="1" customFormat="1" ht="16.5" customHeight="1">
      <c r="B198" s="39"/>
      <c r="C198" s="214" t="s">
        <v>357</v>
      </c>
      <c r="D198" s="214" t="s">
        <v>325</v>
      </c>
      <c r="E198" s="215" t="s">
        <v>358</v>
      </c>
      <c r="F198" s="216" t="s">
        <v>359</v>
      </c>
      <c r="G198" s="217" t="s">
        <v>339</v>
      </c>
      <c r="H198" s="218">
        <v>1</v>
      </c>
      <c r="I198" s="219"/>
      <c r="J198" s="220">
        <f>ROUND(I198*H198,0)</f>
        <v>0</v>
      </c>
      <c r="K198" s="216" t="s">
        <v>23</v>
      </c>
      <c r="L198" s="221"/>
      <c r="M198" s="222" t="s">
        <v>23</v>
      </c>
      <c r="N198" s="223" t="s">
        <v>44</v>
      </c>
      <c r="O198" s="40"/>
      <c r="P198" s="199">
        <f>O198*H198</f>
        <v>0</v>
      </c>
      <c r="Q198" s="199">
        <v>0</v>
      </c>
      <c r="R198" s="199">
        <f>Q198*H198</f>
        <v>0</v>
      </c>
      <c r="S198" s="199">
        <v>0</v>
      </c>
      <c r="T198" s="200">
        <f>S198*H198</f>
        <v>0</v>
      </c>
      <c r="AR198" s="22" t="s">
        <v>185</v>
      </c>
      <c r="AT198" s="22" t="s">
        <v>325</v>
      </c>
      <c r="AU198" s="22" t="s">
        <v>82</v>
      </c>
      <c r="AY198" s="22" t="s">
        <v>145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22" t="s">
        <v>10</v>
      </c>
      <c r="BK198" s="201">
        <f>ROUND(I198*H198,0)</f>
        <v>0</v>
      </c>
      <c r="BL198" s="22" t="s">
        <v>152</v>
      </c>
      <c r="BM198" s="22" t="s">
        <v>360</v>
      </c>
    </row>
    <row r="199" spans="2:63" s="10" customFormat="1" ht="29.85" customHeight="1">
      <c r="B199" s="174"/>
      <c r="C199" s="175"/>
      <c r="D199" s="176" t="s">
        <v>72</v>
      </c>
      <c r="E199" s="188" t="s">
        <v>361</v>
      </c>
      <c r="F199" s="188" t="s">
        <v>362</v>
      </c>
      <c r="G199" s="175"/>
      <c r="H199" s="175"/>
      <c r="I199" s="178"/>
      <c r="J199" s="189">
        <f>BK199</f>
        <v>0</v>
      </c>
      <c r="K199" s="175"/>
      <c r="L199" s="180"/>
      <c r="M199" s="181"/>
      <c r="N199" s="182"/>
      <c r="O199" s="182"/>
      <c r="P199" s="183">
        <f>SUM(P200:P231)</f>
        <v>0</v>
      </c>
      <c r="Q199" s="182"/>
      <c r="R199" s="183">
        <f>SUM(R200:R231)</f>
        <v>0.004427400000000001</v>
      </c>
      <c r="S199" s="182"/>
      <c r="T199" s="184">
        <f>SUM(T200:T231)</f>
        <v>80.35712900000001</v>
      </c>
      <c r="AR199" s="185" t="s">
        <v>10</v>
      </c>
      <c r="AT199" s="186" t="s">
        <v>72</v>
      </c>
      <c r="AU199" s="186" t="s">
        <v>10</v>
      </c>
      <c r="AY199" s="185" t="s">
        <v>145</v>
      </c>
      <c r="BK199" s="187">
        <f>SUM(BK200:BK231)</f>
        <v>0</v>
      </c>
    </row>
    <row r="200" spans="2:65" s="1" customFormat="1" ht="16.5" customHeight="1">
      <c r="B200" s="39"/>
      <c r="C200" s="190" t="s">
        <v>363</v>
      </c>
      <c r="D200" s="190" t="s">
        <v>147</v>
      </c>
      <c r="E200" s="191" t="s">
        <v>364</v>
      </c>
      <c r="F200" s="192" t="s">
        <v>365</v>
      </c>
      <c r="G200" s="193" t="s">
        <v>150</v>
      </c>
      <c r="H200" s="194">
        <v>0.138</v>
      </c>
      <c r="I200" s="195"/>
      <c r="J200" s="196">
        <f>ROUND(I200*H200,0)</f>
        <v>0</v>
      </c>
      <c r="K200" s="192" t="s">
        <v>151</v>
      </c>
      <c r="L200" s="59"/>
      <c r="M200" s="197" t="s">
        <v>23</v>
      </c>
      <c r="N200" s="198" t="s">
        <v>44</v>
      </c>
      <c r="O200" s="40"/>
      <c r="P200" s="199">
        <f>O200*H200</f>
        <v>0</v>
      </c>
      <c r="Q200" s="199">
        <v>0</v>
      </c>
      <c r="R200" s="199">
        <f>Q200*H200</f>
        <v>0</v>
      </c>
      <c r="S200" s="199">
        <v>2.4</v>
      </c>
      <c r="T200" s="200">
        <f>S200*H200</f>
        <v>0.3312</v>
      </c>
      <c r="AR200" s="22" t="s">
        <v>152</v>
      </c>
      <c r="AT200" s="22" t="s">
        <v>147</v>
      </c>
      <c r="AU200" s="22" t="s">
        <v>82</v>
      </c>
      <c r="AY200" s="22" t="s">
        <v>145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22" t="s">
        <v>10</v>
      </c>
      <c r="BK200" s="201">
        <f>ROUND(I200*H200,0)</f>
        <v>0</v>
      </c>
      <c r="BL200" s="22" t="s">
        <v>152</v>
      </c>
      <c r="BM200" s="22" t="s">
        <v>366</v>
      </c>
    </row>
    <row r="201" spans="2:51" s="11" customFormat="1" ht="13.5">
      <c r="B201" s="202"/>
      <c r="C201" s="203"/>
      <c r="D201" s="204" t="s">
        <v>154</v>
      </c>
      <c r="E201" s="205" t="s">
        <v>23</v>
      </c>
      <c r="F201" s="206" t="s">
        <v>367</v>
      </c>
      <c r="G201" s="203"/>
      <c r="H201" s="207">
        <v>0.138</v>
      </c>
      <c r="I201" s="208"/>
      <c r="J201" s="203"/>
      <c r="K201" s="203"/>
      <c r="L201" s="209"/>
      <c r="M201" s="210"/>
      <c r="N201" s="211"/>
      <c r="O201" s="211"/>
      <c r="P201" s="211"/>
      <c r="Q201" s="211"/>
      <c r="R201" s="211"/>
      <c r="S201" s="211"/>
      <c r="T201" s="212"/>
      <c r="AT201" s="213" t="s">
        <v>154</v>
      </c>
      <c r="AU201" s="213" t="s">
        <v>82</v>
      </c>
      <c r="AV201" s="11" t="s">
        <v>82</v>
      </c>
      <c r="AW201" s="11" t="s">
        <v>37</v>
      </c>
      <c r="AX201" s="11" t="s">
        <v>73</v>
      </c>
      <c r="AY201" s="213" t="s">
        <v>145</v>
      </c>
    </row>
    <row r="202" spans="2:65" s="1" customFormat="1" ht="16.5" customHeight="1">
      <c r="B202" s="39"/>
      <c r="C202" s="190" t="s">
        <v>368</v>
      </c>
      <c r="D202" s="190" t="s">
        <v>147</v>
      </c>
      <c r="E202" s="191" t="s">
        <v>369</v>
      </c>
      <c r="F202" s="192" t="s">
        <v>370</v>
      </c>
      <c r="G202" s="193" t="s">
        <v>215</v>
      </c>
      <c r="H202" s="194">
        <v>156.6</v>
      </c>
      <c r="I202" s="195"/>
      <c r="J202" s="196">
        <f>ROUND(I202*H202,0)</f>
        <v>0</v>
      </c>
      <c r="K202" s="192" t="s">
        <v>151</v>
      </c>
      <c r="L202" s="59"/>
      <c r="M202" s="197" t="s">
        <v>23</v>
      </c>
      <c r="N202" s="198" t="s">
        <v>44</v>
      </c>
      <c r="O202" s="40"/>
      <c r="P202" s="199">
        <f>O202*H202</f>
        <v>0</v>
      </c>
      <c r="Q202" s="199">
        <v>0</v>
      </c>
      <c r="R202" s="199">
        <f>Q202*H202</f>
        <v>0</v>
      </c>
      <c r="S202" s="199">
        <v>0.122</v>
      </c>
      <c r="T202" s="200">
        <f>S202*H202</f>
        <v>19.1052</v>
      </c>
      <c r="AR202" s="22" t="s">
        <v>152</v>
      </c>
      <c r="AT202" s="22" t="s">
        <v>147</v>
      </c>
      <c r="AU202" s="22" t="s">
        <v>82</v>
      </c>
      <c r="AY202" s="22" t="s">
        <v>145</v>
      </c>
      <c r="BE202" s="201">
        <f>IF(N202="základní",J202,0)</f>
        <v>0</v>
      </c>
      <c r="BF202" s="201">
        <f>IF(N202="snížená",J202,0)</f>
        <v>0</v>
      </c>
      <c r="BG202" s="201">
        <f>IF(N202="zákl. přenesená",J202,0)</f>
        <v>0</v>
      </c>
      <c r="BH202" s="201">
        <f>IF(N202="sníž. přenesená",J202,0)</f>
        <v>0</v>
      </c>
      <c r="BI202" s="201">
        <f>IF(N202="nulová",J202,0)</f>
        <v>0</v>
      </c>
      <c r="BJ202" s="22" t="s">
        <v>10</v>
      </c>
      <c r="BK202" s="201">
        <f>ROUND(I202*H202,0)</f>
        <v>0</v>
      </c>
      <c r="BL202" s="22" t="s">
        <v>152</v>
      </c>
      <c r="BM202" s="22" t="s">
        <v>371</v>
      </c>
    </row>
    <row r="203" spans="2:51" s="11" customFormat="1" ht="13.5">
      <c r="B203" s="202"/>
      <c r="C203" s="203"/>
      <c r="D203" s="204" t="s">
        <v>154</v>
      </c>
      <c r="E203" s="205" t="s">
        <v>23</v>
      </c>
      <c r="F203" s="206" t="s">
        <v>372</v>
      </c>
      <c r="G203" s="203"/>
      <c r="H203" s="207">
        <v>156.6</v>
      </c>
      <c r="I203" s="208"/>
      <c r="J203" s="203"/>
      <c r="K203" s="203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154</v>
      </c>
      <c r="AU203" s="213" t="s">
        <v>82</v>
      </c>
      <c r="AV203" s="11" t="s">
        <v>82</v>
      </c>
      <c r="AW203" s="11" t="s">
        <v>37</v>
      </c>
      <c r="AX203" s="11" t="s">
        <v>73</v>
      </c>
      <c r="AY203" s="213" t="s">
        <v>145</v>
      </c>
    </row>
    <row r="204" spans="2:65" s="1" customFormat="1" ht="25.5" customHeight="1">
      <c r="B204" s="39"/>
      <c r="C204" s="190" t="s">
        <v>373</v>
      </c>
      <c r="D204" s="190" t="s">
        <v>147</v>
      </c>
      <c r="E204" s="191" t="s">
        <v>374</v>
      </c>
      <c r="F204" s="192" t="s">
        <v>375</v>
      </c>
      <c r="G204" s="193" t="s">
        <v>150</v>
      </c>
      <c r="H204" s="194">
        <v>6.276</v>
      </c>
      <c r="I204" s="195"/>
      <c r="J204" s="196">
        <f>ROUND(I204*H204,0)</f>
        <v>0</v>
      </c>
      <c r="K204" s="192" t="s">
        <v>151</v>
      </c>
      <c r="L204" s="59"/>
      <c r="M204" s="197" t="s">
        <v>23</v>
      </c>
      <c r="N204" s="198" t="s">
        <v>44</v>
      </c>
      <c r="O204" s="40"/>
      <c r="P204" s="199">
        <f>O204*H204</f>
        <v>0</v>
      </c>
      <c r="Q204" s="199">
        <v>0</v>
      </c>
      <c r="R204" s="199">
        <f>Q204*H204</f>
        <v>0</v>
      </c>
      <c r="S204" s="199">
        <v>1.6</v>
      </c>
      <c r="T204" s="200">
        <f>S204*H204</f>
        <v>10.0416</v>
      </c>
      <c r="AR204" s="22" t="s">
        <v>152</v>
      </c>
      <c r="AT204" s="22" t="s">
        <v>147</v>
      </c>
      <c r="AU204" s="22" t="s">
        <v>82</v>
      </c>
      <c r="AY204" s="22" t="s">
        <v>145</v>
      </c>
      <c r="BE204" s="201">
        <f>IF(N204="základní",J204,0)</f>
        <v>0</v>
      </c>
      <c r="BF204" s="201">
        <f>IF(N204="snížená",J204,0)</f>
        <v>0</v>
      </c>
      <c r="BG204" s="201">
        <f>IF(N204="zákl. přenesená",J204,0)</f>
        <v>0</v>
      </c>
      <c r="BH204" s="201">
        <f>IF(N204="sníž. přenesená",J204,0)</f>
        <v>0</v>
      </c>
      <c r="BI204" s="201">
        <f>IF(N204="nulová",J204,0)</f>
        <v>0</v>
      </c>
      <c r="BJ204" s="22" t="s">
        <v>10</v>
      </c>
      <c r="BK204" s="201">
        <f>ROUND(I204*H204,0)</f>
        <v>0</v>
      </c>
      <c r="BL204" s="22" t="s">
        <v>152</v>
      </c>
      <c r="BM204" s="22" t="s">
        <v>376</v>
      </c>
    </row>
    <row r="205" spans="2:51" s="11" customFormat="1" ht="13.5">
      <c r="B205" s="202"/>
      <c r="C205" s="203"/>
      <c r="D205" s="204" t="s">
        <v>154</v>
      </c>
      <c r="E205" s="205" t="s">
        <v>23</v>
      </c>
      <c r="F205" s="206" t="s">
        <v>377</v>
      </c>
      <c r="G205" s="203"/>
      <c r="H205" s="207">
        <v>6.276</v>
      </c>
      <c r="I205" s="208"/>
      <c r="J205" s="203"/>
      <c r="K205" s="203"/>
      <c r="L205" s="209"/>
      <c r="M205" s="210"/>
      <c r="N205" s="211"/>
      <c r="O205" s="211"/>
      <c r="P205" s="211"/>
      <c r="Q205" s="211"/>
      <c r="R205" s="211"/>
      <c r="S205" s="211"/>
      <c r="T205" s="212"/>
      <c r="AT205" s="213" t="s">
        <v>154</v>
      </c>
      <c r="AU205" s="213" t="s">
        <v>82</v>
      </c>
      <c r="AV205" s="11" t="s">
        <v>82</v>
      </c>
      <c r="AW205" s="11" t="s">
        <v>37</v>
      </c>
      <c r="AX205" s="11" t="s">
        <v>73</v>
      </c>
      <c r="AY205" s="213" t="s">
        <v>145</v>
      </c>
    </row>
    <row r="206" spans="2:65" s="1" customFormat="1" ht="25.5" customHeight="1">
      <c r="B206" s="39"/>
      <c r="C206" s="190" t="s">
        <v>378</v>
      </c>
      <c r="D206" s="190" t="s">
        <v>147</v>
      </c>
      <c r="E206" s="191" t="s">
        <v>379</v>
      </c>
      <c r="F206" s="192" t="s">
        <v>380</v>
      </c>
      <c r="G206" s="193" t="s">
        <v>150</v>
      </c>
      <c r="H206" s="194">
        <v>4.812</v>
      </c>
      <c r="I206" s="195"/>
      <c r="J206" s="196">
        <f>ROUND(I206*H206,0)</f>
        <v>0</v>
      </c>
      <c r="K206" s="192" t="s">
        <v>151</v>
      </c>
      <c r="L206" s="59"/>
      <c r="M206" s="197" t="s">
        <v>23</v>
      </c>
      <c r="N206" s="198" t="s">
        <v>44</v>
      </c>
      <c r="O206" s="40"/>
      <c r="P206" s="199">
        <f>O206*H206</f>
        <v>0</v>
      </c>
      <c r="Q206" s="199">
        <v>0</v>
      </c>
      <c r="R206" s="199">
        <f>Q206*H206</f>
        <v>0</v>
      </c>
      <c r="S206" s="199">
        <v>2.2</v>
      </c>
      <c r="T206" s="200">
        <f>S206*H206</f>
        <v>10.586400000000001</v>
      </c>
      <c r="AR206" s="22" t="s">
        <v>152</v>
      </c>
      <c r="AT206" s="22" t="s">
        <v>147</v>
      </c>
      <c r="AU206" s="22" t="s">
        <v>82</v>
      </c>
      <c r="AY206" s="22" t="s">
        <v>145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22" t="s">
        <v>10</v>
      </c>
      <c r="BK206" s="201">
        <f>ROUND(I206*H206,0)</f>
        <v>0</v>
      </c>
      <c r="BL206" s="22" t="s">
        <v>152</v>
      </c>
      <c r="BM206" s="22" t="s">
        <v>381</v>
      </c>
    </row>
    <row r="207" spans="2:51" s="11" customFormat="1" ht="13.5">
      <c r="B207" s="202"/>
      <c r="C207" s="203"/>
      <c r="D207" s="204" t="s">
        <v>154</v>
      </c>
      <c r="E207" s="205" t="s">
        <v>23</v>
      </c>
      <c r="F207" s="206" t="s">
        <v>382</v>
      </c>
      <c r="G207" s="203"/>
      <c r="H207" s="207">
        <v>4.812</v>
      </c>
      <c r="I207" s="208"/>
      <c r="J207" s="203"/>
      <c r="K207" s="203"/>
      <c r="L207" s="209"/>
      <c r="M207" s="210"/>
      <c r="N207" s="211"/>
      <c r="O207" s="211"/>
      <c r="P207" s="211"/>
      <c r="Q207" s="211"/>
      <c r="R207" s="211"/>
      <c r="S207" s="211"/>
      <c r="T207" s="212"/>
      <c r="AT207" s="213" t="s">
        <v>154</v>
      </c>
      <c r="AU207" s="213" t="s">
        <v>82</v>
      </c>
      <c r="AV207" s="11" t="s">
        <v>82</v>
      </c>
      <c r="AW207" s="11" t="s">
        <v>37</v>
      </c>
      <c r="AX207" s="11" t="s">
        <v>73</v>
      </c>
      <c r="AY207" s="213" t="s">
        <v>145</v>
      </c>
    </row>
    <row r="208" spans="2:65" s="1" customFormat="1" ht="25.5" customHeight="1">
      <c r="B208" s="39"/>
      <c r="C208" s="190" t="s">
        <v>383</v>
      </c>
      <c r="D208" s="190" t="s">
        <v>147</v>
      </c>
      <c r="E208" s="191" t="s">
        <v>384</v>
      </c>
      <c r="F208" s="192" t="s">
        <v>385</v>
      </c>
      <c r="G208" s="193" t="s">
        <v>215</v>
      </c>
      <c r="H208" s="194">
        <v>52.3</v>
      </c>
      <c r="I208" s="195"/>
      <c r="J208" s="196">
        <f>ROUND(I208*H208,0)</f>
        <v>0</v>
      </c>
      <c r="K208" s="192" t="s">
        <v>151</v>
      </c>
      <c r="L208" s="59"/>
      <c r="M208" s="197" t="s">
        <v>23</v>
      </c>
      <c r="N208" s="198" t="s">
        <v>44</v>
      </c>
      <c r="O208" s="40"/>
      <c r="P208" s="199">
        <f>O208*H208</f>
        <v>0</v>
      </c>
      <c r="Q208" s="199">
        <v>0</v>
      </c>
      <c r="R208" s="199">
        <f>Q208*H208</f>
        <v>0</v>
      </c>
      <c r="S208" s="199">
        <v>0.059</v>
      </c>
      <c r="T208" s="200">
        <f>S208*H208</f>
        <v>3.0856999999999997</v>
      </c>
      <c r="AR208" s="22" t="s">
        <v>152</v>
      </c>
      <c r="AT208" s="22" t="s">
        <v>147</v>
      </c>
      <c r="AU208" s="22" t="s">
        <v>82</v>
      </c>
      <c r="AY208" s="22" t="s">
        <v>145</v>
      </c>
      <c r="BE208" s="201">
        <f>IF(N208="základní",J208,0)</f>
        <v>0</v>
      </c>
      <c r="BF208" s="201">
        <f>IF(N208="snížená",J208,0)</f>
        <v>0</v>
      </c>
      <c r="BG208" s="201">
        <f>IF(N208="zákl. přenesená",J208,0)</f>
        <v>0</v>
      </c>
      <c r="BH208" s="201">
        <f>IF(N208="sníž. přenesená",J208,0)</f>
        <v>0</v>
      </c>
      <c r="BI208" s="201">
        <f>IF(N208="nulová",J208,0)</f>
        <v>0</v>
      </c>
      <c r="BJ208" s="22" t="s">
        <v>10</v>
      </c>
      <c r="BK208" s="201">
        <f>ROUND(I208*H208,0)</f>
        <v>0</v>
      </c>
      <c r="BL208" s="22" t="s">
        <v>152</v>
      </c>
      <c r="BM208" s="22" t="s">
        <v>386</v>
      </c>
    </row>
    <row r="209" spans="2:51" s="11" customFormat="1" ht="13.5">
      <c r="B209" s="202"/>
      <c r="C209" s="203"/>
      <c r="D209" s="204" t="s">
        <v>154</v>
      </c>
      <c r="E209" s="205" t="s">
        <v>23</v>
      </c>
      <c r="F209" s="206" t="s">
        <v>387</v>
      </c>
      <c r="G209" s="203"/>
      <c r="H209" s="207">
        <v>52.3</v>
      </c>
      <c r="I209" s="208"/>
      <c r="J209" s="203"/>
      <c r="K209" s="203"/>
      <c r="L209" s="209"/>
      <c r="M209" s="210"/>
      <c r="N209" s="211"/>
      <c r="O209" s="211"/>
      <c r="P209" s="211"/>
      <c r="Q209" s="211"/>
      <c r="R209" s="211"/>
      <c r="S209" s="211"/>
      <c r="T209" s="212"/>
      <c r="AT209" s="213" t="s">
        <v>154</v>
      </c>
      <c r="AU209" s="213" t="s">
        <v>82</v>
      </c>
      <c r="AV209" s="11" t="s">
        <v>82</v>
      </c>
      <c r="AW209" s="11" t="s">
        <v>37</v>
      </c>
      <c r="AX209" s="11" t="s">
        <v>73</v>
      </c>
      <c r="AY209" s="213" t="s">
        <v>145</v>
      </c>
    </row>
    <row r="210" spans="2:65" s="1" customFormat="1" ht="16.5" customHeight="1">
      <c r="B210" s="39"/>
      <c r="C210" s="190" t="s">
        <v>388</v>
      </c>
      <c r="D210" s="190" t="s">
        <v>147</v>
      </c>
      <c r="E210" s="191" t="s">
        <v>389</v>
      </c>
      <c r="F210" s="192" t="s">
        <v>390</v>
      </c>
      <c r="G210" s="193" t="s">
        <v>215</v>
      </c>
      <c r="H210" s="194">
        <v>1.999</v>
      </c>
      <c r="I210" s="195"/>
      <c r="J210" s="196">
        <f>ROUND(I210*H210,0)</f>
        <v>0</v>
      </c>
      <c r="K210" s="192" t="s">
        <v>151</v>
      </c>
      <c r="L210" s="59"/>
      <c r="M210" s="197" t="s">
        <v>23</v>
      </c>
      <c r="N210" s="198" t="s">
        <v>44</v>
      </c>
      <c r="O210" s="40"/>
      <c r="P210" s="199">
        <f>O210*H210</f>
        <v>0</v>
      </c>
      <c r="Q210" s="199">
        <v>0</v>
      </c>
      <c r="R210" s="199">
        <f>Q210*H210</f>
        <v>0</v>
      </c>
      <c r="S210" s="199">
        <v>0.041</v>
      </c>
      <c r="T210" s="200">
        <f>S210*H210</f>
        <v>0.081959</v>
      </c>
      <c r="AR210" s="22" t="s">
        <v>152</v>
      </c>
      <c r="AT210" s="22" t="s">
        <v>147</v>
      </c>
      <c r="AU210" s="22" t="s">
        <v>82</v>
      </c>
      <c r="AY210" s="22" t="s">
        <v>145</v>
      </c>
      <c r="BE210" s="201">
        <f>IF(N210="základní",J210,0)</f>
        <v>0</v>
      </c>
      <c r="BF210" s="201">
        <f>IF(N210="snížená",J210,0)</f>
        <v>0</v>
      </c>
      <c r="BG210" s="201">
        <f>IF(N210="zákl. přenesená",J210,0)</f>
        <v>0</v>
      </c>
      <c r="BH210" s="201">
        <f>IF(N210="sníž. přenesená",J210,0)</f>
        <v>0</v>
      </c>
      <c r="BI210" s="201">
        <f>IF(N210="nulová",J210,0)</f>
        <v>0</v>
      </c>
      <c r="BJ210" s="22" t="s">
        <v>10</v>
      </c>
      <c r="BK210" s="201">
        <f>ROUND(I210*H210,0)</f>
        <v>0</v>
      </c>
      <c r="BL210" s="22" t="s">
        <v>152</v>
      </c>
      <c r="BM210" s="22" t="s">
        <v>391</v>
      </c>
    </row>
    <row r="211" spans="2:51" s="11" customFormat="1" ht="13.5">
      <c r="B211" s="202"/>
      <c r="C211" s="203"/>
      <c r="D211" s="204" t="s">
        <v>154</v>
      </c>
      <c r="E211" s="205" t="s">
        <v>23</v>
      </c>
      <c r="F211" s="206" t="s">
        <v>392</v>
      </c>
      <c r="G211" s="203"/>
      <c r="H211" s="207">
        <v>1.429</v>
      </c>
      <c r="I211" s="208"/>
      <c r="J211" s="203"/>
      <c r="K211" s="203"/>
      <c r="L211" s="209"/>
      <c r="M211" s="210"/>
      <c r="N211" s="211"/>
      <c r="O211" s="211"/>
      <c r="P211" s="211"/>
      <c r="Q211" s="211"/>
      <c r="R211" s="211"/>
      <c r="S211" s="211"/>
      <c r="T211" s="212"/>
      <c r="AT211" s="213" t="s">
        <v>154</v>
      </c>
      <c r="AU211" s="213" t="s">
        <v>82</v>
      </c>
      <c r="AV211" s="11" t="s">
        <v>82</v>
      </c>
      <c r="AW211" s="11" t="s">
        <v>37</v>
      </c>
      <c r="AX211" s="11" t="s">
        <v>73</v>
      </c>
      <c r="AY211" s="213" t="s">
        <v>145</v>
      </c>
    </row>
    <row r="212" spans="2:51" s="11" customFormat="1" ht="13.5">
      <c r="B212" s="202"/>
      <c r="C212" s="203"/>
      <c r="D212" s="204" t="s">
        <v>154</v>
      </c>
      <c r="E212" s="205" t="s">
        <v>23</v>
      </c>
      <c r="F212" s="206" t="s">
        <v>393</v>
      </c>
      <c r="G212" s="203"/>
      <c r="H212" s="207">
        <v>0.57</v>
      </c>
      <c r="I212" s="208"/>
      <c r="J212" s="203"/>
      <c r="K212" s="203"/>
      <c r="L212" s="209"/>
      <c r="M212" s="210"/>
      <c r="N212" s="211"/>
      <c r="O212" s="211"/>
      <c r="P212" s="211"/>
      <c r="Q212" s="211"/>
      <c r="R212" s="211"/>
      <c r="S212" s="211"/>
      <c r="T212" s="212"/>
      <c r="AT212" s="213" t="s">
        <v>154</v>
      </c>
      <c r="AU212" s="213" t="s">
        <v>82</v>
      </c>
      <c r="AV212" s="11" t="s">
        <v>82</v>
      </c>
      <c r="AW212" s="11" t="s">
        <v>37</v>
      </c>
      <c r="AX212" s="11" t="s">
        <v>73</v>
      </c>
      <c r="AY212" s="213" t="s">
        <v>145</v>
      </c>
    </row>
    <row r="213" spans="2:65" s="1" customFormat="1" ht="16.5" customHeight="1">
      <c r="B213" s="39"/>
      <c r="C213" s="190" t="s">
        <v>394</v>
      </c>
      <c r="D213" s="190" t="s">
        <v>147</v>
      </c>
      <c r="E213" s="191" t="s">
        <v>395</v>
      </c>
      <c r="F213" s="192" t="s">
        <v>396</v>
      </c>
      <c r="G213" s="193" t="s">
        <v>215</v>
      </c>
      <c r="H213" s="194">
        <v>8.484</v>
      </c>
      <c r="I213" s="195"/>
      <c r="J213" s="196">
        <f>ROUND(I213*H213,0)</f>
        <v>0</v>
      </c>
      <c r="K213" s="192" t="s">
        <v>151</v>
      </c>
      <c r="L213" s="59"/>
      <c r="M213" s="197" t="s">
        <v>23</v>
      </c>
      <c r="N213" s="198" t="s">
        <v>44</v>
      </c>
      <c r="O213" s="40"/>
      <c r="P213" s="199">
        <f>O213*H213</f>
        <v>0</v>
      </c>
      <c r="Q213" s="199">
        <v>0</v>
      </c>
      <c r="R213" s="199">
        <f>Q213*H213</f>
        <v>0</v>
      </c>
      <c r="S213" s="199">
        <v>0.062</v>
      </c>
      <c r="T213" s="200">
        <f>S213*H213</f>
        <v>0.526008</v>
      </c>
      <c r="AR213" s="22" t="s">
        <v>152</v>
      </c>
      <c r="AT213" s="22" t="s">
        <v>147</v>
      </c>
      <c r="AU213" s="22" t="s">
        <v>82</v>
      </c>
      <c r="AY213" s="22" t="s">
        <v>145</v>
      </c>
      <c r="BE213" s="201">
        <f>IF(N213="základní",J213,0)</f>
        <v>0</v>
      </c>
      <c r="BF213" s="201">
        <f>IF(N213="snížená",J213,0)</f>
        <v>0</v>
      </c>
      <c r="BG213" s="201">
        <f>IF(N213="zákl. přenesená",J213,0)</f>
        <v>0</v>
      </c>
      <c r="BH213" s="201">
        <f>IF(N213="sníž. přenesená",J213,0)</f>
        <v>0</v>
      </c>
      <c r="BI213" s="201">
        <f>IF(N213="nulová",J213,0)</f>
        <v>0</v>
      </c>
      <c r="BJ213" s="22" t="s">
        <v>10</v>
      </c>
      <c r="BK213" s="201">
        <f>ROUND(I213*H213,0)</f>
        <v>0</v>
      </c>
      <c r="BL213" s="22" t="s">
        <v>152</v>
      </c>
      <c r="BM213" s="22" t="s">
        <v>397</v>
      </c>
    </row>
    <row r="214" spans="2:51" s="11" customFormat="1" ht="13.5">
      <c r="B214" s="202"/>
      <c r="C214" s="203"/>
      <c r="D214" s="204" t="s">
        <v>154</v>
      </c>
      <c r="E214" s="205" t="s">
        <v>23</v>
      </c>
      <c r="F214" s="206" t="s">
        <v>398</v>
      </c>
      <c r="G214" s="203"/>
      <c r="H214" s="207">
        <v>8.484</v>
      </c>
      <c r="I214" s="208"/>
      <c r="J214" s="203"/>
      <c r="K214" s="203"/>
      <c r="L214" s="209"/>
      <c r="M214" s="210"/>
      <c r="N214" s="211"/>
      <c r="O214" s="211"/>
      <c r="P214" s="211"/>
      <c r="Q214" s="211"/>
      <c r="R214" s="211"/>
      <c r="S214" s="211"/>
      <c r="T214" s="212"/>
      <c r="AT214" s="213" t="s">
        <v>154</v>
      </c>
      <c r="AU214" s="213" t="s">
        <v>82</v>
      </c>
      <c r="AV214" s="11" t="s">
        <v>82</v>
      </c>
      <c r="AW214" s="11" t="s">
        <v>37</v>
      </c>
      <c r="AX214" s="11" t="s">
        <v>73</v>
      </c>
      <c r="AY214" s="213" t="s">
        <v>145</v>
      </c>
    </row>
    <row r="215" spans="2:65" s="1" customFormat="1" ht="16.5" customHeight="1">
      <c r="B215" s="39"/>
      <c r="C215" s="190" t="s">
        <v>399</v>
      </c>
      <c r="D215" s="190" t="s">
        <v>147</v>
      </c>
      <c r="E215" s="191" t="s">
        <v>400</v>
      </c>
      <c r="F215" s="192" t="s">
        <v>401</v>
      </c>
      <c r="G215" s="193" t="s">
        <v>215</v>
      </c>
      <c r="H215" s="194">
        <v>3.152</v>
      </c>
      <c r="I215" s="195"/>
      <c r="J215" s="196">
        <f>ROUND(I215*H215,0)</f>
        <v>0</v>
      </c>
      <c r="K215" s="192" t="s">
        <v>151</v>
      </c>
      <c r="L215" s="59"/>
      <c r="M215" s="197" t="s">
        <v>23</v>
      </c>
      <c r="N215" s="198" t="s">
        <v>44</v>
      </c>
      <c r="O215" s="40"/>
      <c r="P215" s="199">
        <f>O215*H215</f>
        <v>0</v>
      </c>
      <c r="Q215" s="199">
        <v>0</v>
      </c>
      <c r="R215" s="199">
        <f>Q215*H215</f>
        <v>0</v>
      </c>
      <c r="S215" s="199">
        <v>0.076</v>
      </c>
      <c r="T215" s="200">
        <f>S215*H215</f>
        <v>0.23955200000000001</v>
      </c>
      <c r="AR215" s="22" t="s">
        <v>152</v>
      </c>
      <c r="AT215" s="22" t="s">
        <v>147</v>
      </c>
      <c r="AU215" s="22" t="s">
        <v>82</v>
      </c>
      <c r="AY215" s="22" t="s">
        <v>145</v>
      </c>
      <c r="BE215" s="201">
        <f>IF(N215="základní",J215,0)</f>
        <v>0</v>
      </c>
      <c r="BF215" s="201">
        <f>IF(N215="snížená",J215,0)</f>
        <v>0</v>
      </c>
      <c r="BG215" s="201">
        <f>IF(N215="zákl. přenesená",J215,0)</f>
        <v>0</v>
      </c>
      <c r="BH215" s="201">
        <f>IF(N215="sníž. přenesená",J215,0)</f>
        <v>0</v>
      </c>
      <c r="BI215" s="201">
        <f>IF(N215="nulová",J215,0)</f>
        <v>0</v>
      </c>
      <c r="BJ215" s="22" t="s">
        <v>10</v>
      </c>
      <c r="BK215" s="201">
        <f>ROUND(I215*H215,0)</f>
        <v>0</v>
      </c>
      <c r="BL215" s="22" t="s">
        <v>152</v>
      </c>
      <c r="BM215" s="22" t="s">
        <v>402</v>
      </c>
    </row>
    <row r="216" spans="2:51" s="11" customFormat="1" ht="13.5">
      <c r="B216" s="202"/>
      <c r="C216" s="203"/>
      <c r="D216" s="204" t="s">
        <v>154</v>
      </c>
      <c r="E216" s="205" t="s">
        <v>23</v>
      </c>
      <c r="F216" s="206" t="s">
        <v>403</v>
      </c>
      <c r="G216" s="203"/>
      <c r="H216" s="207">
        <v>3.152</v>
      </c>
      <c r="I216" s="208"/>
      <c r="J216" s="203"/>
      <c r="K216" s="203"/>
      <c r="L216" s="209"/>
      <c r="M216" s="210"/>
      <c r="N216" s="211"/>
      <c r="O216" s="211"/>
      <c r="P216" s="211"/>
      <c r="Q216" s="211"/>
      <c r="R216" s="211"/>
      <c r="S216" s="211"/>
      <c r="T216" s="212"/>
      <c r="AT216" s="213" t="s">
        <v>154</v>
      </c>
      <c r="AU216" s="213" t="s">
        <v>82</v>
      </c>
      <c r="AV216" s="11" t="s">
        <v>82</v>
      </c>
      <c r="AW216" s="11" t="s">
        <v>37</v>
      </c>
      <c r="AX216" s="11" t="s">
        <v>73</v>
      </c>
      <c r="AY216" s="213" t="s">
        <v>145</v>
      </c>
    </row>
    <row r="217" spans="2:65" s="1" customFormat="1" ht="25.5" customHeight="1">
      <c r="B217" s="39"/>
      <c r="C217" s="190" t="s">
        <v>404</v>
      </c>
      <c r="D217" s="190" t="s">
        <v>147</v>
      </c>
      <c r="E217" s="191" t="s">
        <v>405</v>
      </c>
      <c r="F217" s="192" t="s">
        <v>406</v>
      </c>
      <c r="G217" s="193" t="s">
        <v>150</v>
      </c>
      <c r="H217" s="194">
        <v>3.65</v>
      </c>
      <c r="I217" s="195"/>
      <c r="J217" s="196">
        <f>ROUND(I217*H217,0)</f>
        <v>0</v>
      </c>
      <c r="K217" s="192" t="s">
        <v>151</v>
      </c>
      <c r="L217" s="59"/>
      <c r="M217" s="197" t="s">
        <v>23</v>
      </c>
      <c r="N217" s="198" t="s">
        <v>44</v>
      </c>
      <c r="O217" s="40"/>
      <c r="P217" s="199">
        <f>O217*H217</f>
        <v>0</v>
      </c>
      <c r="Q217" s="199">
        <v>0</v>
      </c>
      <c r="R217" s="199">
        <f>Q217*H217</f>
        <v>0</v>
      </c>
      <c r="S217" s="199">
        <v>1.8</v>
      </c>
      <c r="T217" s="200">
        <f>S217*H217</f>
        <v>6.57</v>
      </c>
      <c r="AR217" s="22" t="s">
        <v>152</v>
      </c>
      <c r="AT217" s="22" t="s">
        <v>147</v>
      </c>
      <c r="AU217" s="22" t="s">
        <v>82</v>
      </c>
      <c r="AY217" s="22" t="s">
        <v>145</v>
      </c>
      <c r="BE217" s="201">
        <f>IF(N217="základní",J217,0)</f>
        <v>0</v>
      </c>
      <c r="BF217" s="201">
        <f>IF(N217="snížená",J217,0)</f>
        <v>0</v>
      </c>
      <c r="BG217" s="201">
        <f>IF(N217="zákl. přenesená",J217,0)</f>
        <v>0</v>
      </c>
      <c r="BH217" s="201">
        <f>IF(N217="sníž. přenesená",J217,0)</f>
        <v>0</v>
      </c>
      <c r="BI217" s="201">
        <f>IF(N217="nulová",J217,0)</f>
        <v>0</v>
      </c>
      <c r="BJ217" s="22" t="s">
        <v>10</v>
      </c>
      <c r="BK217" s="201">
        <f>ROUND(I217*H217,0)</f>
        <v>0</v>
      </c>
      <c r="BL217" s="22" t="s">
        <v>152</v>
      </c>
      <c r="BM217" s="22" t="s">
        <v>407</v>
      </c>
    </row>
    <row r="218" spans="2:51" s="11" customFormat="1" ht="13.5">
      <c r="B218" s="202"/>
      <c r="C218" s="203"/>
      <c r="D218" s="204" t="s">
        <v>154</v>
      </c>
      <c r="E218" s="205" t="s">
        <v>23</v>
      </c>
      <c r="F218" s="206" t="s">
        <v>408</v>
      </c>
      <c r="G218" s="203"/>
      <c r="H218" s="207">
        <v>3.65</v>
      </c>
      <c r="I218" s="208"/>
      <c r="J218" s="203"/>
      <c r="K218" s="203"/>
      <c r="L218" s="209"/>
      <c r="M218" s="210"/>
      <c r="N218" s="211"/>
      <c r="O218" s="211"/>
      <c r="P218" s="211"/>
      <c r="Q218" s="211"/>
      <c r="R218" s="211"/>
      <c r="S218" s="211"/>
      <c r="T218" s="212"/>
      <c r="AT218" s="213" t="s">
        <v>154</v>
      </c>
      <c r="AU218" s="213" t="s">
        <v>82</v>
      </c>
      <c r="AV218" s="11" t="s">
        <v>82</v>
      </c>
      <c r="AW218" s="11" t="s">
        <v>37</v>
      </c>
      <c r="AX218" s="11" t="s">
        <v>73</v>
      </c>
      <c r="AY218" s="213" t="s">
        <v>145</v>
      </c>
    </row>
    <row r="219" spans="2:65" s="1" customFormat="1" ht="16.5" customHeight="1">
      <c r="B219" s="39"/>
      <c r="C219" s="190" t="s">
        <v>409</v>
      </c>
      <c r="D219" s="190" t="s">
        <v>147</v>
      </c>
      <c r="E219" s="191" t="s">
        <v>410</v>
      </c>
      <c r="F219" s="192" t="s">
        <v>411</v>
      </c>
      <c r="G219" s="193" t="s">
        <v>215</v>
      </c>
      <c r="H219" s="194">
        <v>9.24</v>
      </c>
      <c r="I219" s="195"/>
      <c r="J219" s="196">
        <f>ROUND(I219*H219,0)</f>
        <v>0</v>
      </c>
      <c r="K219" s="192" t="s">
        <v>151</v>
      </c>
      <c r="L219" s="59"/>
      <c r="M219" s="197" t="s">
        <v>23</v>
      </c>
      <c r="N219" s="198" t="s">
        <v>44</v>
      </c>
      <c r="O219" s="40"/>
      <c r="P219" s="199">
        <f>O219*H219</f>
        <v>0</v>
      </c>
      <c r="Q219" s="199">
        <v>0</v>
      </c>
      <c r="R219" s="199">
        <f>Q219*H219</f>
        <v>0</v>
      </c>
      <c r="S219" s="199">
        <v>0.055</v>
      </c>
      <c r="T219" s="200">
        <f>S219*H219</f>
        <v>0.5082</v>
      </c>
      <c r="AR219" s="22" t="s">
        <v>152</v>
      </c>
      <c r="AT219" s="22" t="s">
        <v>147</v>
      </c>
      <c r="AU219" s="22" t="s">
        <v>82</v>
      </c>
      <c r="AY219" s="22" t="s">
        <v>145</v>
      </c>
      <c r="BE219" s="201">
        <f>IF(N219="základní",J219,0)</f>
        <v>0</v>
      </c>
      <c r="BF219" s="201">
        <f>IF(N219="snížená",J219,0)</f>
        <v>0</v>
      </c>
      <c r="BG219" s="201">
        <f>IF(N219="zákl. přenesená",J219,0)</f>
        <v>0</v>
      </c>
      <c r="BH219" s="201">
        <f>IF(N219="sníž. přenesená",J219,0)</f>
        <v>0</v>
      </c>
      <c r="BI219" s="201">
        <f>IF(N219="nulová",J219,0)</f>
        <v>0</v>
      </c>
      <c r="BJ219" s="22" t="s">
        <v>10</v>
      </c>
      <c r="BK219" s="201">
        <f>ROUND(I219*H219,0)</f>
        <v>0</v>
      </c>
      <c r="BL219" s="22" t="s">
        <v>152</v>
      </c>
      <c r="BM219" s="22" t="s">
        <v>412</v>
      </c>
    </row>
    <row r="220" spans="2:51" s="11" customFormat="1" ht="13.5">
      <c r="B220" s="202"/>
      <c r="C220" s="203"/>
      <c r="D220" s="204" t="s">
        <v>154</v>
      </c>
      <c r="E220" s="205" t="s">
        <v>23</v>
      </c>
      <c r="F220" s="206" t="s">
        <v>413</v>
      </c>
      <c r="G220" s="203"/>
      <c r="H220" s="207">
        <v>9.24</v>
      </c>
      <c r="I220" s="208"/>
      <c r="J220" s="203"/>
      <c r="K220" s="203"/>
      <c r="L220" s="209"/>
      <c r="M220" s="210"/>
      <c r="N220" s="211"/>
      <c r="O220" s="211"/>
      <c r="P220" s="211"/>
      <c r="Q220" s="211"/>
      <c r="R220" s="211"/>
      <c r="S220" s="211"/>
      <c r="T220" s="212"/>
      <c r="AT220" s="213" t="s">
        <v>154</v>
      </c>
      <c r="AU220" s="213" t="s">
        <v>82</v>
      </c>
      <c r="AV220" s="11" t="s">
        <v>82</v>
      </c>
      <c r="AW220" s="11" t="s">
        <v>37</v>
      </c>
      <c r="AX220" s="11" t="s">
        <v>73</v>
      </c>
      <c r="AY220" s="213" t="s">
        <v>145</v>
      </c>
    </row>
    <row r="221" spans="2:65" s="1" customFormat="1" ht="16.5" customHeight="1">
      <c r="B221" s="39"/>
      <c r="C221" s="190" t="s">
        <v>414</v>
      </c>
      <c r="D221" s="190" t="s">
        <v>147</v>
      </c>
      <c r="E221" s="191" t="s">
        <v>415</v>
      </c>
      <c r="F221" s="192" t="s">
        <v>416</v>
      </c>
      <c r="G221" s="193" t="s">
        <v>188</v>
      </c>
      <c r="H221" s="194">
        <v>4.9</v>
      </c>
      <c r="I221" s="195"/>
      <c r="J221" s="196">
        <f>ROUND(I221*H221,0)</f>
        <v>0</v>
      </c>
      <c r="K221" s="192" t="s">
        <v>151</v>
      </c>
      <c r="L221" s="59"/>
      <c r="M221" s="197" t="s">
        <v>23</v>
      </c>
      <c r="N221" s="198" t="s">
        <v>44</v>
      </c>
      <c r="O221" s="40"/>
      <c r="P221" s="199">
        <f>O221*H221</f>
        <v>0</v>
      </c>
      <c r="Q221" s="199">
        <v>0</v>
      </c>
      <c r="R221" s="199">
        <f>Q221*H221</f>
        <v>0</v>
      </c>
      <c r="S221" s="199">
        <v>0.054</v>
      </c>
      <c r="T221" s="200">
        <f>S221*H221</f>
        <v>0.2646</v>
      </c>
      <c r="AR221" s="22" t="s">
        <v>152</v>
      </c>
      <c r="AT221" s="22" t="s">
        <v>147</v>
      </c>
      <c r="AU221" s="22" t="s">
        <v>82</v>
      </c>
      <c r="AY221" s="22" t="s">
        <v>145</v>
      </c>
      <c r="BE221" s="201">
        <f>IF(N221="základní",J221,0)</f>
        <v>0</v>
      </c>
      <c r="BF221" s="201">
        <f>IF(N221="snížená",J221,0)</f>
        <v>0</v>
      </c>
      <c r="BG221" s="201">
        <f>IF(N221="zákl. přenesená",J221,0)</f>
        <v>0</v>
      </c>
      <c r="BH221" s="201">
        <f>IF(N221="sníž. přenesená",J221,0)</f>
        <v>0</v>
      </c>
      <c r="BI221" s="201">
        <f>IF(N221="nulová",J221,0)</f>
        <v>0</v>
      </c>
      <c r="BJ221" s="22" t="s">
        <v>10</v>
      </c>
      <c r="BK221" s="201">
        <f>ROUND(I221*H221,0)</f>
        <v>0</v>
      </c>
      <c r="BL221" s="22" t="s">
        <v>152</v>
      </c>
      <c r="BM221" s="22" t="s">
        <v>417</v>
      </c>
    </row>
    <row r="222" spans="2:51" s="11" customFormat="1" ht="13.5">
      <c r="B222" s="202"/>
      <c r="C222" s="203"/>
      <c r="D222" s="204" t="s">
        <v>154</v>
      </c>
      <c r="E222" s="205" t="s">
        <v>23</v>
      </c>
      <c r="F222" s="206" t="s">
        <v>418</v>
      </c>
      <c r="G222" s="203"/>
      <c r="H222" s="207">
        <v>4.9</v>
      </c>
      <c r="I222" s="208"/>
      <c r="J222" s="203"/>
      <c r="K222" s="203"/>
      <c r="L222" s="209"/>
      <c r="M222" s="210"/>
      <c r="N222" s="211"/>
      <c r="O222" s="211"/>
      <c r="P222" s="211"/>
      <c r="Q222" s="211"/>
      <c r="R222" s="211"/>
      <c r="S222" s="211"/>
      <c r="T222" s="212"/>
      <c r="AT222" s="213" t="s">
        <v>154</v>
      </c>
      <c r="AU222" s="213" t="s">
        <v>82</v>
      </c>
      <c r="AV222" s="11" t="s">
        <v>82</v>
      </c>
      <c r="AW222" s="11" t="s">
        <v>37</v>
      </c>
      <c r="AX222" s="11" t="s">
        <v>73</v>
      </c>
      <c r="AY222" s="213" t="s">
        <v>145</v>
      </c>
    </row>
    <row r="223" spans="2:65" s="1" customFormat="1" ht="25.5" customHeight="1">
      <c r="B223" s="39"/>
      <c r="C223" s="190" t="s">
        <v>419</v>
      </c>
      <c r="D223" s="190" t="s">
        <v>147</v>
      </c>
      <c r="E223" s="191" t="s">
        <v>420</v>
      </c>
      <c r="F223" s="192" t="s">
        <v>421</v>
      </c>
      <c r="G223" s="193" t="s">
        <v>188</v>
      </c>
      <c r="H223" s="194">
        <v>16.8</v>
      </c>
      <c r="I223" s="195"/>
      <c r="J223" s="196">
        <f>ROUND(I223*H223,0)</f>
        <v>0</v>
      </c>
      <c r="K223" s="192" t="s">
        <v>151</v>
      </c>
      <c r="L223" s="59"/>
      <c r="M223" s="197" t="s">
        <v>23</v>
      </c>
      <c r="N223" s="198" t="s">
        <v>44</v>
      </c>
      <c r="O223" s="40"/>
      <c r="P223" s="199">
        <f>O223*H223</f>
        <v>0</v>
      </c>
      <c r="Q223" s="199">
        <v>0</v>
      </c>
      <c r="R223" s="199">
        <f>Q223*H223</f>
        <v>0</v>
      </c>
      <c r="S223" s="199">
        <v>0.042</v>
      </c>
      <c r="T223" s="200">
        <f>S223*H223</f>
        <v>0.7056000000000001</v>
      </c>
      <c r="AR223" s="22" t="s">
        <v>152</v>
      </c>
      <c r="AT223" s="22" t="s">
        <v>147</v>
      </c>
      <c r="AU223" s="22" t="s">
        <v>82</v>
      </c>
      <c r="AY223" s="22" t="s">
        <v>145</v>
      </c>
      <c r="BE223" s="201">
        <f>IF(N223="základní",J223,0)</f>
        <v>0</v>
      </c>
      <c r="BF223" s="201">
        <f>IF(N223="snížená",J223,0)</f>
        <v>0</v>
      </c>
      <c r="BG223" s="201">
        <f>IF(N223="zákl. přenesená",J223,0)</f>
        <v>0</v>
      </c>
      <c r="BH223" s="201">
        <f>IF(N223="sníž. přenesená",J223,0)</f>
        <v>0</v>
      </c>
      <c r="BI223" s="201">
        <f>IF(N223="nulová",J223,0)</f>
        <v>0</v>
      </c>
      <c r="BJ223" s="22" t="s">
        <v>10</v>
      </c>
      <c r="BK223" s="201">
        <f>ROUND(I223*H223,0)</f>
        <v>0</v>
      </c>
      <c r="BL223" s="22" t="s">
        <v>152</v>
      </c>
      <c r="BM223" s="22" t="s">
        <v>422</v>
      </c>
    </row>
    <row r="224" spans="2:51" s="11" customFormat="1" ht="13.5">
      <c r="B224" s="202"/>
      <c r="C224" s="203"/>
      <c r="D224" s="204" t="s">
        <v>154</v>
      </c>
      <c r="E224" s="205" t="s">
        <v>23</v>
      </c>
      <c r="F224" s="206" t="s">
        <v>423</v>
      </c>
      <c r="G224" s="203"/>
      <c r="H224" s="207">
        <v>16.8</v>
      </c>
      <c r="I224" s="208"/>
      <c r="J224" s="203"/>
      <c r="K224" s="203"/>
      <c r="L224" s="209"/>
      <c r="M224" s="210"/>
      <c r="N224" s="211"/>
      <c r="O224" s="211"/>
      <c r="P224" s="211"/>
      <c r="Q224" s="211"/>
      <c r="R224" s="211"/>
      <c r="S224" s="211"/>
      <c r="T224" s="212"/>
      <c r="AT224" s="213" t="s">
        <v>154</v>
      </c>
      <c r="AU224" s="213" t="s">
        <v>82</v>
      </c>
      <c r="AV224" s="11" t="s">
        <v>82</v>
      </c>
      <c r="AW224" s="11" t="s">
        <v>37</v>
      </c>
      <c r="AX224" s="11" t="s">
        <v>73</v>
      </c>
      <c r="AY224" s="213" t="s">
        <v>145</v>
      </c>
    </row>
    <row r="225" spans="2:65" s="1" customFormat="1" ht="16.5" customHeight="1">
      <c r="B225" s="39"/>
      <c r="C225" s="190" t="s">
        <v>424</v>
      </c>
      <c r="D225" s="190" t="s">
        <v>147</v>
      </c>
      <c r="E225" s="191" t="s">
        <v>425</v>
      </c>
      <c r="F225" s="192" t="s">
        <v>426</v>
      </c>
      <c r="G225" s="193" t="s">
        <v>188</v>
      </c>
      <c r="H225" s="194">
        <v>1.57</v>
      </c>
      <c r="I225" s="195"/>
      <c r="J225" s="196">
        <f>ROUND(I225*H225,0)</f>
        <v>0</v>
      </c>
      <c r="K225" s="192" t="s">
        <v>151</v>
      </c>
      <c r="L225" s="59"/>
      <c r="M225" s="197" t="s">
        <v>23</v>
      </c>
      <c r="N225" s="198" t="s">
        <v>44</v>
      </c>
      <c r="O225" s="40"/>
      <c r="P225" s="199">
        <f>O225*H225</f>
        <v>0</v>
      </c>
      <c r="Q225" s="199">
        <v>0.00282</v>
      </c>
      <c r="R225" s="199">
        <f>Q225*H225</f>
        <v>0.004427400000000001</v>
      </c>
      <c r="S225" s="199">
        <v>0.101</v>
      </c>
      <c r="T225" s="200">
        <f>S225*H225</f>
        <v>0.15857000000000002</v>
      </c>
      <c r="AR225" s="22" t="s">
        <v>152</v>
      </c>
      <c r="AT225" s="22" t="s">
        <v>147</v>
      </c>
      <c r="AU225" s="22" t="s">
        <v>82</v>
      </c>
      <c r="AY225" s="22" t="s">
        <v>145</v>
      </c>
      <c r="BE225" s="201">
        <f>IF(N225="základní",J225,0)</f>
        <v>0</v>
      </c>
      <c r="BF225" s="201">
        <f>IF(N225="snížená",J225,0)</f>
        <v>0</v>
      </c>
      <c r="BG225" s="201">
        <f>IF(N225="zákl. přenesená",J225,0)</f>
        <v>0</v>
      </c>
      <c r="BH225" s="201">
        <f>IF(N225="sníž. přenesená",J225,0)</f>
        <v>0</v>
      </c>
      <c r="BI225" s="201">
        <f>IF(N225="nulová",J225,0)</f>
        <v>0</v>
      </c>
      <c r="BJ225" s="22" t="s">
        <v>10</v>
      </c>
      <c r="BK225" s="201">
        <f>ROUND(I225*H225,0)</f>
        <v>0</v>
      </c>
      <c r="BL225" s="22" t="s">
        <v>152</v>
      </c>
      <c r="BM225" s="22" t="s">
        <v>427</v>
      </c>
    </row>
    <row r="226" spans="2:51" s="11" customFormat="1" ht="13.5">
      <c r="B226" s="202"/>
      <c r="C226" s="203"/>
      <c r="D226" s="204" t="s">
        <v>154</v>
      </c>
      <c r="E226" s="205" t="s">
        <v>23</v>
      </c>
      <c r="F226" s="206" t="s">
        <v>428</v>
      </c>
      <c r="G226" s="203"/>
      <c r="H226" s="207">
        <v>1.57</v>
      </c>
      <c r="I226" s="208"/>
      <c r="J226" s="203"/>
      <c r="K226" s="203"/>
      <c r="L226" s="209"/>
      <c r="M226" s="210"/>
      <c r="N226" s="211"/>
      <c r="O226" s="211"/>
      <c r="P226" s="211"/>
      <c r="Q226" s="211"/>
      <c r="R226" s="211"/>
      <c r="S226" s="211"/>
      <c r="T226" s="212"/>
      <c r="AT226" s="213" t="s">
        <v>154</v>
      </c>
      <c r="AU226" s="213" t="s">
        <v>82</v>
      </c>
      <c r="AV226" s="11" t="s">
        <v>82</v>
      </c>
      <c r="AW226" s="11" t="s">
        <v>37</v>
      </c>
      <c r="AX226" s="11" t="s">
        <v>73</v>
      </c>
      <c r="AY226" s="213" t="s">
        <v>145</v>
      </c>
    </row>
    <row r="227" spans="2:65" s="1" customFormat="1" ht="25.5" customHeight="1">
      <c r="B227" s="39"/>
      <c r="C227" s="190" t="s">
        <v>429</v>
      </c>
      <c r="D227" s="190" t="s">
        <v>147</v>
      </c>
      <c r="E227" s="191" t="s">
        <v>430</v>
      </c>
      <c r="F227" s="192" t="s">
        <v>431</v>
      </c>
      <c r="G227" s="193" t="s">
        <v>215</v>
      </c>
      <c r="H227" s="194">
        <v>469.209</v>
      </c>
      <c r="I227" s="195"/>
      <c r="J227" s="196">
        <f>ROUND(I227*H227,0)</f>
        <v>0</v>
      </c>
      <c r="K227" s="192" t="s">
        <v>151</v>
      </c>
      <c r="L227" s="59"/>
      <c r="M227" s="197" t="s">
        <v>23</v>
      </c>
      <c r="N227" s="198" t="s">
        <v>44</v>
      </c>
      <c r="O227" s="40"/>
      <c r="P227" s="199">
        <f>O227*H227</f>
        <v>0</v>
      </c>
      <c r="Q227" s="199">
        <v>0</v>
      </c>
      <c r="R227" s="199">
        <f>Q227*H227</f>
        <v>0</v>
      </c>
      <c r="S227" s="199">
        <v>0.046</v>
      </c>
      <c r="T227" s="200">
        <f>S227*H227</f>
        <v>21.583614</v>
      </c>
      <c r="AR227" s="22" t="s">
        <v>152</v>
      </c>
      <c r="AT227" s="22" t="s">
        <v>147</v>
      </c>
      <c r="AU227" s="22" t="s">
        <v>82</v>
      </c>
      <c r="AY227" s="22" t="s">
        <v>145</v>
      </c>
      <c r="BE227" s="201">
        <f>IF(N227="základní",J227,0)</f>
        <v>0</v>
      </c>
      <c r="BF227" s="201">
        <f>IF(N227="snížená",J227,0)</f>
        <v>0</v>
      </c>
      <c r="BG227" s="201">
        <f>IF(N227="zákl. přenesená",J227,0)</f>
        <v>0</v>
      </c>
      <c r="BH227" s="201">
        <f>IF(N227="sníž. přenesená",J227,0)</f>
        <v>0</v>
      </c>
      <c r="BI227" s="201">
        <f>IF(N227="nulová",J227,0)</f>
        <v>0</v>
      </c>
      <c r="BJ227" s="22" t="s">
        <v>10</v>
      </c>
      <c r="BK227" s="201">
        <f>ROUND(I227*H227,0)</f>
        <v>0</v>
      </c>
      <c r="BL227" s="22" t="s">
        <v>152</v>
      </c>
      <c r="BM227" s="22" t="s">
        <v>432</v>
      </c>
    </row>
    <row r="228" spans="2:51" s="11" customFormat="1" ht="13.5">
      <c r="B228" s="202"/>
      <c r="C228" s="203"/>
      <c r="D228" s="204" t="s">
        <v>154</v>
      </c>
      <c r="E228" s="205" t="s">
        <v>23</v>
      </c>
      <c r="F228" s="206" t="s">
        <v>433</v>
      </c>
      <c r="G228" s="203"/>
      <c r="H228" s="207">
        <v>475.329</v>
      </c>
      <c r="I228" s="208"/>
      <c r="J228" s="203"/>
      <c r="K228" s="203"/>
      <c r="L228" s="209"/>
      <c r="M228" s="210"/>
      <c r="N228" s="211"/>
      <c r="O228" s="211"/>
      <c r="P228" s="211"/>
      <c r="Q228" s="211"/>
      <c r="R228" s="211"/>
      <c r="S228" s="211"/>
      <c r="T228" s="212"/>
      <c r="AT228" s="213" t="s">
        <v>154</v>
      </c>
      <c r="AU228" s="213" t="s">
        <v>82</v>
      </c>
      <c r="AV228" s="11" t="s">
        <v>82</v>
      </c>
      <c r="AW228" s="11" t="s">
        <v>37</v>
      </c>
      <c r="AX228" s="11" t="s">
        <v>73</v>
      </c>
      <c r="AY228" s="213" t="s">
        <v>145</v>
      </c>
    </row>
    <row r="229" spans="2:51" s="11" customFormat="1" ht="13.5">
      <c r="B229" s="202"/>
      <c r="C229" s="203"/>
      <c r="D229" s="204" t="s">
        <v>154</v>
      </c>
      <c r="E229" s="205" t="s">
        <v>23</v>
      </c>
      <c r="F229" s="206" t="s">
        <v>434</v>
      </c>
      <c r="G229" s="203"/>
      <c r="H229" s="207">
        <v>-6.12</v>
      </c>
      <c r="I229" s="208"/>
      <c r="J229" s="203"/>
      <c r="K229" s="203"/>
      <c r="L229" s="209"/>
      <c r="M229" s="210"/>
      <c r="N229" s="211"/>
      <c r="O229" s="211"/>
      <c r="P229" s="211"/>
      <c r="Q229" s="211"/>
      <c r="R229" s="211"/>
      <c r="S229" s="211"/>
      <c r="T229" s="212"/>
      <c r="AT229" s="213" t="s">
        <v>154</v>
      </c>
      <c r="AU229" s="213" t="s">
        <v>82</v>
      </c>
      <c r="AV229" s="11" t="s">
        <v>82</v>
      </c>
      <c r="AW229" s="11" t="s">
        <v>37</v>
      </c>
      <c r="AX229" s="11" t="s">
        <v>73</v>
      </c>
      <c r="AY229" s="213" t="s">
        <v>145</v>
      </c>
    </row>
    <row r="230" spans="2:65" s="1" customFormat="1" ht="16.5" customHeight="1">
      <c r="B230" s="39"/>
      <c r="C230" s="190" t="s">
        <v>435</v>
      </c>
      <c r="D230" s="190" t="s">
        <v>147</v>
      </c>
      <c r="E230" s="191" t="s">
        <v>436</v>
      </c>
      <c r="F230" s="192" t="s">
        <v>437</v>
      </c>
      <c r="G230" s="193" t="s">
        <v>215</v>
      </c>
      <c r="H230" s="194">
        <v>469.209</v>
      </c>
      <c r="I230" s="195"/>
      <c r="J230" s="196">
        <f>ROUND(I230*H230,0)</f>
        <v>0</v>
      </c>
      <c r="K230" s="192" t="s">
        <v>151</v>
      </c>
      <c r="L230" s="59"/>
      <c r="M230" s="197" t="s">
        <v>23</v>
      </c>
      <c r="N230" s="198" t="s">
        <v>44</v>
      </c>
      <c r="O230" s="40"/>
      <c r="P230" s="199">
        <f>O230*H230</f>
        <v>0</v>
      </c>
      <c r="Q230" s="199">
        <v>0</v>
      </c>
      <c r="R230" s="199">
        <f>Q230*H230</f>
        <v>0</v>
      </c>
      <c r="S230" s="199">
        <v>0.014</v>
      </c>
      <c r="T230" s="200">
        <f>S230*H230</f>
        <v>6.568926</v>
      </c>
      <c r="AR230" s="22" t="s">
        <v>152</v>
      </c>
      <c r="AT230" s="22" t="s">
        <v>147</v>
      </c>
      <c r="AU230" s="22" t="s">
        <v>82</v>
      </c>
      <c r="AY230" s="22" t="s">
        <v>145</v>
      </c>
      <c r="BE230" s="201">
        <f>IF(N230="základní",J230,0)</f>
        <v>0</v>
      </c>
      <c r="BF230" s="201">
        <f>IF(N230="snížená",J230,0)</f>
        <v>0</v>
      </c>
      <c r="BG230" s="201">
        <f>IF(N230="zákl. přenesená",J230,0)</f>
        <v>0</v>
      </c>
      <c r="BH230" s="201">
        <f>IF(N230="sníž. přenesená",J230,0)</f>
        <v>0</v>
      </c>
      <c r="BI230" s="201">
        <f>IF(N230="nulová",J230,0)</f>
        <v>0</v>
      </c>
      <c r="BJ230" s="22" t="s">
        <v>10</v>
      </c>
      <c r="BK230" s="201">
        <f>ROUND(I230*H230,0)</f>
        <v>0</v>
      </c>
      <c r="BL230" s="22" t="s">
        <v>152</v>
      </c>
      <c r="BM230" s="22" t="s">
        <v>438</v>
      </c>
    </row>
    <row r="231" spans="2:65" s="1" customFormat="1" ht="16.5" customHeight="1">
      <c r="B231" s="39"/>
      <c r="C231" s="190" t="s">
        <v>439</v>
      </c>
      <c r="D231" s="190" t="s">
        <v>147</v>
      </c>
      <c r="E231" s="191" t="s">
        <v>440</v>
      </c>
      <c r="F231" s="192" t="s">
        <v>441</v>
      </c>
      <c r="G231" s="193" t="s">
        <v>215</v>
      </c>
      <c r="H231" s="194">
        <v>469.209</v>
      </c>
      <c r="I231" s="195"/>
      <c r="J231" s="196">
        <f>ROUND(I231*H231,0)</f>
        <v>0</v>
      </c>
      <c r="K231" s="192" t="s">
        <v>151</v>
      </c>
      <c r="L231" s="59"/>
      <c r="M231" s="197" t="s">
        <v>23</v>
      </c>
      <c r="N231" s="198" t="s">
        <v>44</v>
      </c>
      <c r="O231" s="40"/>
      <c r="P231" s="199">
        <f>O231*H231</f>
        <v>0</v>
      </c>
      <c r="Q231" s="199">
        <v>0</v>
      </c>
      <c r="R231" s="199">
        <f>Q231*H231</f>
        <v>0</v>
      </c>
      <c r="S231" s="199">
        <v>0</v>
      </c>
      <c r="T231" s="200">
        <f>S231*H231</f>
        <v>0</v>
      </c>
      <c r="AR231" s="22" t="s">
        <v>152</v>
      </c>
      <c r="AT231" s="22" t="s">
        <v>147</v>
      </c>
      <c r="AU231" s="22" t="s">
        <v>82</v>
      </c>
      <c r="AY231" s="22" t="s">
        <v>145</v>
      </c>
      <c r="BE231" s="201">
        <f>IF(N231="základní",J231,0)</f>
        <v>0</v>
      </c>
      <c r="BF231" s="201">
        <f>IF(N231="snížená",J231,0)</f>
        <v>0</v>
      </c>
      <c r="BG231" s="201">
        <f>IF(N231="zákl. přenesená",J231,0)</f>
        <v>0</v>
      </c>
      <c r="BH231" s="201">
        <f>IF(N231="sníž. přenesená",J231,0)</f>
        <v>0</v>
      </c>
      <c r="BI231" s="201">
        <f>IF(N231="nulová",J231,0)</f>
        <v>0</v>
      </c>
      <c r="BJ231" s="22" t="s">
        <v>10</v>
      </c>
      <c r="BK231" s="201">
        <f>ROUND(I231*H231,0)</f>
        <v>0</v>
      </c>
      <c r="BL231" s="22" t="s">
        <v>152</v>
      </c>
      <c r="BM231" s="22" t="s">
        <v>442</v>
      </c>
    </row>
    <row r="232" spans="2:63" s="10" customFormat="1" ht="29.85" customHeight="1">
      <c r="B232" s="174"/>
      <c r="C232" s="175"/>
      <c r="D232" s="176" t="s">
        <v>72</v>
      </c>
      <c r="E232" s="188" t="s">
        <v>443</v>
      </c>
      <c r="F232" s="188" t="s">
        <v>444</v>
      </c>
      <c r="G232" s="175"/>
      <c r="H232" s="175"/>
      <c r="I232" s="178"/>
      <c r="J232" s="189">
        <f>BK232</f>
        <v>0</v>
      </c>
      <c r="K232" s="175"/>
      <c r="L232" s="180"/>
      <c r="M232" s="181"/>
      <c r="N232" s="182"/>
      <c r="O232" s="182"/>
      <c r="P232" s="183">
        <f>SUM(P233:P237)</f>
        <v>0</v>
      </c>
      <c r="Q232" s="182"/>
      <c r="R232" s="183">
        <f>SUM(R233:R237)</f>
        <v>0</v>
      </c>
      <c r="S232" s="182"/>
      <c r="T232" s="184">
        <f>SUM(T233:T237)</f>
        <v>0</v>
      </c>
      <c r="AR232" s="185" t="s">
        <v>10</v>
      </c>
      <c r="AT232" s="186" t="s">
        <v>72</v>
      </c>
      <c r="AU232" s="186" t="s">
        <v>10</v>
      </c>
      <c r="AY232" s="185" t="s">
        <v>145</v>
      </c>
      <c r="BK232" s="187">
        <f>SUM(BK233:BK237)</f>
        <v>0</v>
      </c>
    </row>
    <row r="233" spans="2:65" s="1" customFormat="1" ht="25.5" customHeight="1">
      <c r="B233" s="39"/>
      <c r="C233" s="190" t="s">
        <v>445</v>
      </c>
      <c r="D233" s="190" t="s">
        <v>147</v>
      </c>
      <c r="E233" s="191" t="s">
        <v>446</v>
      </c>
      <c r="F233" s="192" t="s">
        <v>447</v>
      </c>
      <c r="G233" s="193" t="s">
        <v>177</v>
      </c>
      <c r="H233" s="194">
        <v>84.505</v>
      </c>
      <c r="I233" s="195"/>
      <c r="J233" s="196">
        <f>ROUND(I233*H233,0)</f>
        <v>0</v>
      </c>
      <c r="K233" s="192" t="s">
        <v>151</v>
      </c>
      <c r="L233" s="59"/>
      <c r="M233" s="197" t="s">
        <v>23</v>
      </c>
      <c r="N233" s="198" t="s">
        <v>44</v>
      </c>
      <c r="O233" s="40"/>
      <c r="P233" s="199">
        <f>O233*H233</f>
        <v>0</v>
      </c>
      <c r="Q233" s="199">
        <v>0</v>
      </c>
      <c r="R233" s="199">
        <f>Q233*H233</f>
        <v>0</v>
      </c>
      <c r="S233" s="199">
        <v>0</v>
      </c>
      <c r="T233" s="200">
        <f>S233*H233</f>
        <v>0</v>
      </c>
      <c r="AR233" s="22" t="s">
        <v>152</v>
      </c>
      <c r="AT233" s="22" t="s">
        <v>147</v>
      </c>
      <c r="AU233" s="22" t="s">
        <v>82</v>
      </c>
      <c r="AY233" s="22" t="s">
        <v>145</v>
      </c>
      <c r="BE233" s="201">
        <f>IF(N233="základní",J233,0)</f>
        <v>0</v>
      </c>
      <c r="BF233" s="201">
        <f>IF(N233="snížená",J233,0)</f>
        <v>0</v>
      </c>
      <c r="BG233" s="201">
        <f>IF(N233="zákl. přenesená",J233,0)</f>
        <v>0</v>
      </c>
      <c r="BH233" s="201">
        <f>IF(N233="sníž. přenesená",J233,0)</f>
        <v>0</v>
      </c>
      <c r="BI233" s="201">
        <f>IF(N233="nulová",J233,0)</f>
        <v>0</v>
      </c>
      <c r="BJ233" s="22" t="s">
        <v>10</v>
      </c>
      <c r="BK233" s="201">
        <f>ROUND(I233*H233,0)</f>
        <v>0</v>
      </c>
      <c r="BL233" s="22" t="s">
        <v>152</v>
      </c>
      <c r="BM233" s="22" t="s">
        <v>448</v>
      </c>
    </row>
    <row r="234" spans="2:65" s="1" customFormat="1" ht="25.5" customHeight="1">
      <c r="B234" s="39"/>
      <c r="C234" s="190" t="s">
        <v>449</v>
      </c>
      <c r="D234" s="190" t="s">
        <v>147</v>
      </c>
      <c r="E234" s="191" t="s">
        <v>450</v>
      </c>
      <c r="F234" s="192" t="s">
        <v>451</v>
      </c>
      <c r="G234" s="193" t="s">
        <v>177</v>
      </c>
      <c r="H234" s="194">
        <v>84.505</v>
      </c>
      <c r="I234" s="195"/>
      <c r="J234" s="196">
        <f>ROUND(I234*H234,0)</f>
        <v>0</v>
      </c>
      <c r="K234" s="192" t="s">
        <v>151</v>
      </c>
      <c r="L234" s="59"/>
      <c r="M234" s="197" t="s">
        <v>23</v>
      </c>
      <c r="N234" s="198" t="s">
        <v>44</v>
      </c>
      <c r="O234" s="40"/>
      <c r="P234" s="199">
        <f>O234*H234</f>
        <v>0</v>
      </c>
      <c r="Q234" s="199">
        <v>0</v>
      </c>
      <c r="R234" s="199">
        <f>Q234*H234</f>
        <v>0</v>
      </c>
      <c r="S234" s="199">
        <v>0</v>
      </c>
      <c r="T234" s="200">
        <f>S234*H234</f>
        <v>0</v>
      </c>
      <c r="AR234" s="22" t="s">
        <v>152</v>
      </c>
      <c r="AT234" s="22" t="s">
        <v>147</v>
      </c>
      <c r="AU234" s="22" t="s">
        <v>82</v>
      </c>
      <c r="AY234" s="22" t="s">
        <v>145</v>
      </c>
      <c r="BE234" s="201">
        <f>IF(N234="základní",J234,0)</f>
        <v>0</v>
      </c>
      <c r="BF234" s="201">
        <f>IF(N234="snížená",J234,0)</f>
        <v>0</v>
      </c>
      <c r="BG234" s="201">
        <f>IF(N234="zákl. přenesená",J234,0)</f>
        <v>0</v>
      </c>
      <c r="BH234" s="201">
        <f>IF(N234="sníž. přenesená",J234,0)</f>
        <v>0</v>
      </c>
      <c r="BI234" s="201">
        <f>IF(N234="nulová",J234,0)</f>
        <v>0</v>
      </c>
      <c r="BJ234" s="22" t="s">
        <v>10</v>
      </c>
      <c r="BK234" s="201">
        <f>ROUND(I234*H234,0)</f>
        <v>0</v>
      </c>
      <c r="BL234" s="22" t="s">
        <v>152</v>
      </c>
      <c r="BM234" s="22" t="s">
        <v>452</v>
      </c>
    </row>
    <row r="235" spans="2:65" s="1" customFormat="1" ht="25.5" customHeight="1">
      <c r="B235" s="39"/>
      <c r="C235" s="190" t="s">
        <v>453</v>
      </c>
      <c r="D235" s="190" t="s">
        <v>147</v>
      </c>
      <c r="E235" s="191" t="s">
        <v>454</v>
      </c>
      <c r="F235" s="192" t="s">
        <v>455</v>
      </c>
      <c r="G235" s="193" t="s">
        <v>177</v>
      </c>
      <c r="H235" s="194">
        <v>760.545</v>
      </c>
      <c r="I235" s="195"/>
      <c r="J235" s="196">
        <f>ROUND(I235*H235,0)</f>
        <v>0</v>
      </c>
      <c r="K235" s="192" t="s">
        <v>151</v>
      </c>
      <c r="L235" s="59"/>
      <c r="M235" s="197" t="s">
        <v>23</v>
      </c>
      <c r="N235" s="198" t="s">
        <v>44</v>
      </c>
      <c r="O235" s="40"/>
      <c r="P235" s="199">
        <f>O235*H235</f>
        <v>0</v>
      </c>
      <c r="Q235" s="199">
        <v>0</v>
      </c>
      <c r="R235" s="199">
        <f>Q235*H235</f>
        <v>0</v>
      </c>
      <c r="S235" s="199">
        <v>0</v>
      </c>
      <c r="T235" s="200">
        <f>S235*H235</f>
        <v>0</v>
      </c>
      <c r="AR235" s="22" t="s">
        <v>152</v>
      </c>
      <c r="AT235" s="22" t="s">
        <v>147</v>
      </c>
      <c r="AU235" s="22" t="s">
        <v>82</v>
      </c>
      <c r="AY235" s="22" t="s">
        <v>145</v>
      </c>
      <c r="BE235" s="201">
        <f>IF(N235="základní",J235,0)</f>
        <v>0</v>
      </c>
      <c r="BF235" s="201">
        <f>IF(N235="snížená",J235,0)</f>
        <v>0</v>
      </c>
      <c r="BG235" s="201">
        <f>IF(N235="zákl. přenesená",J235,0)</f>
        <v>0</v>
      </c>
      <c r="BH235" s="201">
        <f>IF(N235="sníž. přenesená",J235,0)</f>
        <v>0</v>
      </c>
      <c r="BI235" s="201">
        <f>IF(N235="nulová",J235,0)</f>
        <v>0</v>
      </c>
      <c r="BJ235" s="22" t="s">
        <v>10</v>
      </c>
      <c r="BK235" s="201">
        <f>ROUND(I235*H235,0)</f>
        <v>0</v>
      </c>
      <c r="BL235" s="22" t="s">
        <v>152</v>
      </c>
      <c r="BM235" s="22" t="s">
        <v>456</v>
      </c>
    </row>
    <row r="236" spans="2:51" s="11" customFormat="1" ht="13.5">
      <c r="B236" s="202"/>
      <c r="C236" s="203"/>
      <c r="D236" s="204" t="s">
        <v>154</v>
      </c>
      <c r="E236" s="203"/>
      <c r="F236" s="206" t="s">
        <v>457</v>
      </c>
      <c r="G236" s="203"/>
      <c r="H236" s="207">
        <v>760.545</v>
      </c>
      <c r="I236" s="208"/>
      <c r="J236" s="203"/>
      <c r="K236" s="203"/>
      <c r="L236" s="209"/>
      <c r="M236" s="210"/>
      <c r="N236" s="211"/>
      <c r="O236" s="211"/>
      <c r="P236" s="211"/>
      <c r="Q236" s="211"/>
      <c r="R236" s="211"/>
      <c r="S236" s="211"/>
      <c r="T236" s="212"/>
      <c r="AT236" s="213" t="s">
        <v>154</v>
      </c>
      <c r="AU236" s="213" t="s">
        <v>82</v>
      </c>
      <c r="AV236" s="11" t="s">
        <v>82</v>
      </c>
      <c r="AW236" s="11" t="s">
        <v>6</v>
      </c>
      <c r="AX236" s="11" t="s">
        <v>10</v>
      </c>
      <c r="AY236" s="213" t="s">
        <v>145</v>
      </c>
    </row>
    <row r="237" spans="2:65" s="1" customFormat="1" ht="25.5" customHeight="1">
      <c r="B237" s="39"/>
      <c r="C237" s="190" t="s">
        <v>458</v>
      </c>
      <c r="D237" s="190" t="s">
        <v>147</v>
      </c>
      <c r="E237" s="191" t="s">
        <v>459</v>
      </c>
      <c r="F237" s="192" t="s">
        <v>460</v>
      </c>
      <c r="G237" s="193" t="s">
        <v>177</v>
      </c>
      <c r="H237" s="194">
        <v>84.505</v>
      </c>
      <c r="I237" s="195"/>
      <c r="J237" s="196">
        <f>ROUND(I237*H237,0)</f>
        <v>0</v>
      </c>
      <c r="K237" s="192" t="s">
        <v>151</v>
      </c>
      <c r="L237" s="59"/>
      <c r="M237" s="197" t="s">
        <v>23</v>
      </c>
      <c r="N237" s="198" t="s">
        <v>44</v>
      </c>
      <c r="O237" s="40"/>
      <c r="P237" s="199">
        <f>O237*H237</f>
        <v>0</v>
      </c>
      <c r="Q237" s="199">
        <v>0</v>
      </c>
      <c r="R237" s="199">
        <f>Q237*H237</f>
        <v>0</v>
      </c>
      <c r="S237" s="199">
        <v>0</v>
      </c>
      <c r="T237" s="200">
        <f>S237*H237</f>
        <v>0</v>
      </c>
      <c r="AR237" s="22" t="s">
        <v>152</v>
      </c>
      <c r="AT237" s="22" t="s">
        <v>147</v>
      </c>
      <c r="AU237" s="22" t="s">
        <v>82</v>
      </c>
      <c r="AY237" s="22" t="s">
        <v>145</v>
      </c>
      <c r="BE237" s="201">
        <f>IF(N237="základní",J237,0)</f>
        <v>0</v>
      </c>
      <c r="BF237" s="201">
        <f>IF(N237="snížená",J237,0)</f>
        <v>0</v>
      </c>
      <c r="BG237" s="201">
        <f>IF(N237="zákl. přenesená",J237,0)</f>
        <v>0</v>
      </c>
      <c r="BH237" s="201">
        <f>IF(N237="sníž. přenesená",J237,0)</f>
        <v>0</v>
      </c>
      <c r="BI237" s="201">
        <f>IF(N237="nulová",J237,0)</f>
        <v>0</v>
      </c>
      <c r="BJ237" s="22" t="s">
        <v>10</v>
      </c>
      <c r="BK237" s="201">
        <f>ROUND(I237*H237,0)</f>
        <v>0</v>
      </c>
      <c r="BL237" s="22" t="s">
        <v>152</v>
      </c>
      <c r="BM237" s="22" t="s">
        <v>461</v>
      </c>
    </row>
    <row r="238" spans="2:63" s="10" customFormat="1" ht="29.85" customHeight="1">
      <c r="B238" s="174"/>
      <c r="C238" s="175"/>
      <c r="D238" s="176" t="s">
        <v>72</v>
      </c>
      <c r="E238" s="188" t="s">
        <v>462</v>
      </c>
      <c r="F238" s="188" t="s">
        <v>463</v>
      </c>
      <c r="G238" s="175"/>
      <c r="H238" s="175"/>
      <c r="I238" s="178"/>
      <c r="J238" s="189">
        <f>BK238</f>
        <v>0</v>
      </c>
      <c r="K238" s="175"/>
      <c r="L238" s="180"/>
      <c r="M238" s="181"/>
      <c r="N238" s="182"/>
      <c r="O238" s="182"/>
      <c r="P238" s="183">
        <f>P239</f>
        <v>0</v>
      </c>
      <c r="Q238" s="182"/>
      <c r="R238" s="183">
        <f>R239</f>
        <v>0</v>
      </c>
      <c r="S238" s="182"/>
      <c r="T238" s="184">
        <f>T239</f>
        <v>0</v>
      </c>
      <c r="AR238" s="185" t="s">
        <v>10</v>
      </c>
      <c r="AT238" s="186" t="s">
        <v>72</v>
      </c>
      <c r="AU238" s="186" t="s">
        <v>10</v>
      </c>
      <c r="AY238" s="185" t="s">
        <v>145</v>
      </c>
      <c r="BK238" s="187">
        <f>BK239</f>
        <v>0</v>
      </c>
    </row>
    <row r="239" spans="2:65" s="1" customFormat="1" ht="16.5" customHeight="1">
      <c r="B239" s="39"/>
      <c r="C239" s="190" t="s">
        <v>464</v>
      </c>
      <c r="D239" s="190" t="s">
        <v>147</v>
      </c>
      <c r="E239" s="191" t="s">
        <v>465</v>
      </c>
      <c r="F239" s="192" t="s">
        <v>466</v>
      </c>
      <c r="G239" s="193" t="s">
        <v>177</v>
      </c>
      <c r="H239" s="194">
        <v>61.754</v>
      </c>
      <c r="I239" s="195"/>
      <c r="J239" s="196">
        <f>ROUND(I239*H239,0)</f>
        <v>0</v>
      </c>
      <c r="K239" s="192" t="s">
        <v>151</v>
      </c>
      <c r="L239" s="59"/>
      <c r="M239" s="197" t="s">
        <v>23</v>
      </c>
      <c r="N239" s="198" t="s">
        <v>44</v>
      </c>
      <c r="O239" s="40"/>
      <c r="P239" s="199">
        <f>O239*H239</f>
        <v>0</v>
      </c>
      <c r="Q239" s="199">
        <v>0</v>
      </c>
      <c r="R239" s="199">
        <f>Q239*H239</f>
        <v>0</v>
      </c>
      <c r="S239" s="199">
        <v>0</v>
      </c>
      <c r="T239" s="200">
        <f>S239*H239</f>
        <v>0</v>
      </c>
      <c r="AR239" s="22" t="s">
        <v>152</v>
      </c>
      <c r="AT239" s="22" t="s">
        <v>147</v>
      </c>
      <c r="AU239" s="22" t="s">
        <v>82</v>
      </c>
      <c r="AY239" s="22" t="s">
        <v>145</v>
      </c>
      <c r="BE239" s="201">
        <f>IF(N239="základní",J239,0)</f>
        <v>0</v>
      </c>
      <c r="BF239" s="201">
        <f>IF(N239="snížená",J239,0)</f>
        <v>0</v>
      </c>
      <c r="BG239" s="201">
        <f>IF(N239="zákl. přenesená",J239,0)</f>
        <v>0</v>
      </c>
      <c r="BH239" s="201">
        <f>IF(N239="sníž. přenesená",J239,0)</f>
        <v>0</v>
      </c>
      <c r="BI239" s="201">
        <f>IF(N239="nulová",J239,0)</f>
        <v>0</v>
      </c>
      <c r="BJ239" s="22" t="s">
        <v>10</v>
      </c>
      <c r="BK239" s="201">
        <f>ROUND(I239*H239,0)</f>
        <v>0</v>
      </c>
      <c r="BL239" s="22" t="s">
        <v>152</v>
      </c>
      <c r="BM239" s="22" t="s">
        <v>467</v>
      </c>
    </row>
    <row r="240" spans="2:63" s="10" customFormat="1" ht="37.35" customHeight="1">
      <c r="B240" s="174"/>
      <c r="C240" s="175"/>
      <c r="D240" s="176" t="s">
        <v>72</v>
      </c>
      <c r="E240" s="177" t="s">
        <v>468</v>
      </c>
      <c r="F240" s="177" t="s">
        <v>469</v>
      </c>
      <c r="G240" s="175"/>
      <c r="H240" s="175"/>
      <c r="I240" s="178"/>
      <c r="J240" s="179">
        <f>BK240</f>
        <v>0</v>
      </c>
      <c r="K240" s="175"/>
      <c r="L240" s="180"/>
      <c r="M240" s="181"/>
      <c r="N240" s="182"/>
      <c r="O240" s="182"/>
      <c r="P240" s="183">
        <f>P241+P253+P271+P287+P316+P356+P358+P367+P370+P413+P431</f>
        <v>0</v>
      </c>
      <c r="Q240" s="182"/>
      <c r="R240" s="183">
        <f>R241+R253+R271+R287+R316+R356+R358+R367+R370+R413+R431</f>
        <v>7.884953909999998</v>
      </c>
      <c r="S240" s="182"/>
      <c r="T240" s="184">
        <f>T241+T253+T271+T287+T316+T356+T358+T367+T370+T413+T431</f>
        <v>4.14781</v>
      </c>
      <c r="AR240" s="185" t="s">
        <v>82</v>
      </c>
      <c r="AT240" s="186" t="s">
        <v>72</v>
      </c>
      <c r="AU240" s="186" t="s">
        <v>73</v>
      </c>
      <c r="AY240" s="185" t="s">
        <v>145</v>
      </c>
      <c r="BK240" s="187">
        <f>BK241+BK253+BK271+BK287+BK316+BK356+BK358+BK367+BK370+BK413+BK431</f>
        <v>0</v>
      </c>
    </row>
    <row r="241" spans="2:63" s="10" customFormat="1" ht="19.9" customHeight="1">
      <c r="B241" s="174"/>
      <c r="C241" s="175"/>
      <c r="D241" s="176" t="s">
        <v>72</v>
      </c>
      <c r="E241" s="188" t="s">
        <v>470</v>
      </c>
      <c r="F241" s="188" t="s">
        <v>471</v>
      </c>
      <c r="G241" s="175"/>
      <c r="H241" s="175"/>
      <c r="I241" s="178"/>
      <c r="J241" s="189">
        <f>BK241</f>
        <v>0</v>
      </c>
      <c r="K241" s="175"/>
      <c r="L241" s="180"/>
      <c r="M241" s="181"/>
      <c r="N241" s="182"/>
      <c r="O241" s="182"/>
      <c r="P241" s="183">
        <f>SUM(P242:P252)</f>
        <v>0</v>
      </c>
      <c r="Q241" s="182"/>
      <c r="R241" s="183">
        <f>SUM(R242:R252)</f>
        <v>0.9920610000000001</v>
      </c>
      <c r="S241" s="182"/>
      <c r="T241" s="184">
        <f>SUM(T242:T252)</f>
        <v>0.6264</v>
      </c>
      <c r="AR241" s="185" t="s">
        <v>82</v>
      </c>
      <c r="AT241" s="186" t="s">
        <v>72</v>
      </c>
      <c r="AU241" s="186" t="s">
        <v>10</v>
      </c>
      <c r="AY241" s="185" t="s">
        <v>145</v>
      </c>
      <c r="BK241" s="187">
        <f>SUM(BK242:BK252)</f>
        <v>0</v>
      </c>
    </row>
    <row r="242" spans="2:65" s="1" customFormat="1" ht="25.5" customHeight="1">
      <c r="B242" s="39"/>
      <c r="C242" s="190" t="s">
        <v>472</v>
      </c>
      <c r="D242" s="190" t="s">
        <v>147</v>
      </c>
      <c r="E242" s="191" t="s">
        <v>473</v>
      </c>
      <c r="F242" s="192" t="s">
        <v>474</v>
      </c>
      <c r="G242" s="193" t="s">
        <v>215</v>
      </c>
      <c r="H242" s="194">
        <v>156.6</v>
      </c>
      <c r="I242" s="195"/>
      <c r="J242" s="196">
        <f>ROUND(I242*H242,0)</f>
        <v>0</v>
      </c>
      <c r="K242" s="192" t="s">
        <v>151</v>
      </c>
      <c r="L242" s="59"/>
      <c r="M242" s="197" t="s">
        <v>23</v>
      </c>
      <c r="N242" s="198" t="s">
        <v>44</v>
      </c>
      <c r="O242" s="40"/>
      <c r="P242" s="199">
        <f>O242*H242</f>
        <v>0</v>
      </c>
      <c r="Q242" s="199">
        <v>0</v>
      </c>
      <c r="R242" s="199">
        <f>Q242*H242</f>
        <v>0</v>
      </c>
      <c r="S242" s="199">
        <v>0</v>
      </c>
      <c r="T242" s="200">
        <f>S242*H242</f>
        <v>0</v>
      </c>
      <c r="AR242" s="22" t="s">
        <v>198</v>
      </c>
      <c r="AT242" s="22" t="s">
        <v>147</v>
      </c>
      <c r="AU242" s="22" t="s">
        <v>82</v>
      </c>
      <c r="AY242" s="22" t="s">
        <v>145</v>
      </c>
      <c r="BE242" s="201">
        <f>IF(N242="základní",J242,0)</f>
        <v>0</v>
      </c>
      <c r="BF242" s="201">
        <f>IF(N242="snížená",J242,0)</f>
        <v>0</v>
      </c>
      <c r="BG242" s="201">
        <f>IF(N242="zákl. přenesená",J242,0)</f>
        <v>0</v>
      </c>
      <c r="BH242" s="201">
        <f>IF(N242="sníž. přenesená",J242,0)</f>
        <v>0</v>
      </c>
      <c r="BI242" s="201">
        <f>IF(N242="nulová",J242,0)</f>
        <v>0</v>
      </c>
      <c r="BJ242" s="22" t="s">
        <v>10</v>
      </c>
      <c r="BK242" s="201">
        <f>ROUND(I242*H242,0)</f>
        <v>0</v>
      </c>
      <c r="BL242" s="22" t="s">
        <v>198</v>
      </c>
      <c r="BM242" s="22" t="s">
        <v>475</v>
      </c>
    </row>
    <row r="243" spans="2:51" s="11" customFormat="1" ht="13.5">
      <c r="B243" s="202"/>
      <c r="C243" s="203"/>
      <c r="D243" s="204" t="s">
        <v>154</v>
      </c>
      <c r="E243" s="205" t="s">
        <v>23</v>
      </c>
      <c r="F243" s="206" t="s">
        <v>315</v>
      </c>
      <c r="G243" s="203"/>
      <c r="H243" s="207">
        <v>156.6</v>
      </c>
      <c r="I243" s="208"/>
      <c r="J243" s="203"/>
      <c r="K243" s="203"/>
      <c r="L243" s="209"/>
      <c r="M243" s="210"/>
      <c r="N243" s="211"/>
      <c r="O243" s="211"/>
      <c r="P243" s="211"/>
      <c r="Q243" s="211"/>
      <c r="R243" s="211"/>
      <c r="S243" s="211"/>
      <c r="T243" s="212"/>
      <c r="AT243" s="213" t="s">
        <v>154</v>
      </c>
      <c r="AU243" s="213" t="s">
        <v>82</v>
      </c>
      <c r="AV243" s="11" t="s">
        <v>82</v>
      </c>
      <c r="AW243" s="11" t="s">
        <v>37</v>
      </c>
      <c r="AX243" s="11" t="s">
        <v>73</v>
      </c>
      <c r="AY243" s="213" t="s">
        <v>145</v>
      </c>
    </row>
    <row r="244" spans="2:65" s="1" customFormat="1" ht="16.5" customHeight="1">
      <c r="B244" s="39"/>
      <c r="C244" s="214" t="s">
        <v>476</v>
      </c>
      <c r="D244" s="214" t="s">
        <v>325</v>
      </c>
      <c r="E244" s="215" t="s">
        <v>477</v>
      </c>
      <c r="F244" s="216" t="s">
        <v>478</v>
      </c>
      <c r="G244" s="217" t="s">
        <v>479</v>
      </c>
      <c r="H244" s="218">
        <v>46.98</v>
      </c>
      <c r="I244" s="219"/>
      <c r="J244" s="220">
        <f>ROUND(I244*H244,0)</f>
        <v>0</v>
      </c>
      <c r="K244" s="216" t="s">
        <v>334</v>
      </c>
      <c r="L244" s="221"/>
      <c r="M244" s="222" t="s">
        <v>23</v>
      </c>
      <c r="N244" s="223" t="s">
        <v>44</v>
      </c>
      <c r="O244" s="40"/>
      <c r="P244" s="199">
        <f>O244*H244</f>
        <v>0</v>
      </c>
      <c r="Q244" s="199">
        <v>0.001</v>
      </c>
      <c r="R244" s="199">
        <f>Q244*H244</f>
        <v>0.04698</v>
      </c>
      <c r="S244" s="199">
        <v>0</v>
      </c>
      <c r="T244" s="200">
        <f>S244*H244</f>
        <v>0</v>
      </c>
      <c r="AR244" s="22" t="s">
        <v>320</v>
      </c>
      <c r="AT244" s="22" t="s">
        <v>325</v>
      </c>
      <c r="AU244" s="22" t="s">
        <v>82</v>
      </c>
      <c r="AY244" s="22" t="s">
        <v>145</v>
      </c>
      <c r="BE244" s="201">
        <f>IF(N244="základní",J244,0)</f>
        <v>0</v>
      </c>
      <c r="BF244" s="201">
        <f>IF(N244="snížená",J244,0)</f>
        <v>0</v>
      </c>
      <c r="BG244" s="201">
        <f>IF(N244="zákl. přenesená",J244,0)</f>
        <v>0</v>
      </c>
      <c r="BH244" s="201">
        <f>IF(N244="sníž. přenesená",J244,0)</f>
        <v>0</v>
      </c>
      <c r="BI244" s="201">
        <f>IF(N244="nulová",J244,0)</f>
        <v>0</v>
      </c>
      <c r="BJ244" s="22" t="s">
        <v>10</v>
      </c>
      <c r="BK244" s="201">
        <f>ROUND(I244*H244,0)</f>
        <v>0</v>
      </c>
      <c r="BL244" s="22" t="s">
        <v>198</v>
      </c>
      <c r="BM244" s="22" t="s">
        <v>480</v>
      </c>
    </row>
    <row r="245" spans="2:51" s="11" customFormat="1" ht="13.5">
      <c r="B245" s="202"/>
      <c r="C245" s="203"/>
      <c r="D245" s="204" t="s">
        <v>154</v>
      </c>
      <c r="E245" s="205" t="s">
        <v>23</v>
      </c>
      <c r="F245" s="206" t="s">
        <v>481</v>
      </c>
      <c r="G245" s="203"/>
      <c r="H245" s="207">
        <v>46.98</v>
      </c>
      <c r="I245" s="208"/>
      <c r="J245" s="203"/>
      <c r="K245" s="203"/>
      <c r="L245" s="209"/>
      <c r="M245" s="210"/>
      <c r="N245" s="211"/>
      <c r="O245" s="211"/>
      <c r="P245" s="211"/>
      <c r="Q245" s="211"/>
      <c r="R245" s="211"/>
      <c r="S245" s="211"/>
      <c r="T245" s="212"/>
      <c r="AT245" s="213" t="s">
        <v>154</v>
      </c>
      <c r="AU245" s="213" t="s">
        <v>82</v>
      </c>
      <c r="AV245" s="11" t="s">
        <v>82</v>
      </c>
      <c r="AW245" s="11" t="s">
        <v>37</v>
      </c>
      <c r="AX245" s="11" t="s">
        <v>73</v>
      </c>
      <c r="AY245" s="213" t="s">
        <v>145</v>
      </c>
    </row>
    <row r="246" spans="2:65" s="1" customFormat="1" ht="16.5" customHeight="1">
      <c r="B246" s="39"/>
      <c r="C246" s="190" t="s">
        <v>482</v>
      </c>
      <c r="D246" s="190" t="s">
        <v>147</v>
      </c>
      <c r="E246" s="191" t="s">
        <v>483</v>
      </c>
      <c r="F246" s="192" t="s">
        <v>484</v>
      </c>
      <c r="G246" s="193" t="s">
        <v>215</v>
      </c>
      <c r="H246" s="194">
        <v>156.6</v>
      </c>
      <c r="I246" s="195"/>
      <c r="J246" s="196">
        <f>ROUND(I246*H246,0)</f>
        <v>0</v>
      </c>
      <c r="K246" s="192" t="s">
        <v>151</v>
      </c>
      <c r="L246" s="59"/>
      <c r="M246" s="197" t="s">
        <v>23</v>
      </c>
      <c r="N246" s="198" t="s">
        <v>44</v>
      </c>
      <c r="O246" s="40"/>
      <c r="P246" s="199">
        <f>O246*H246</f>
        <v>0</v>
      </c>
      <c r="Q246" s="199">
        <v>0</v>
      </c>
      <c r="R246" s="199">
        <f>Q246*H246</f>
        <v>0</v>
      </c>
      <c r="S246" s="199">
        <v>0.004</v>
      </c>
      <c r="T246" s="200">
        <f>S246*H246</f>
        <v>0.6264</v>
      </c>
      <c r="AR246" s="22" t="s">
        <v>198</v>
      </c>
      <c r="AT246" s="22" t="s">
        <v>147</v>
      </c>
      <c r="AU246" s="22" t="s">
        <v>82</v>
      </c>
      <c r="AY246" s="22" t="s">
        <v>145</v>
      </c>
      <c r="BE246" s="201">
        <f>IF(N246="základní",J246,0)</f>
        <v>0</v>
      </c>
      <c r="BF246" s="201">
        <f>IF(N246="snížená",J246,0)</f>
        <v>0</v>
      </c>
      <c r="BG246" s="201">
        <f>IF(N246="zákl. přenesená",J246,0)</f>
        <v>0</v>
      </c>
      <c r="BH246" s="201">
        <f>IF(N246="sníž. přenesená",J246,0)</f>
        <v>0</v>
      </c>
      <c r="BI246" s="201">
        <f>IF(N246="nulová",J246,0)</f>
        <v>0</v>
      </c>
      <c r="BJ246" s="22" t="s">
        <v>10</v>
      </c>
      <c r="BK246" s="201">
        <f>ROUND(I246*H246,0)</f>
        <v>0</v>
      </c>
      <c r="BL246" s="22" t="s">
        <v>198</v>
      </c>
      <c r="BM246" s="22" t="s">
        <v>485</v>
      </c>
    </row>
    <row r="247" spans="2:51" s="11" customFormat="1" ht="13.5">
      <c r="B247" s="202"/>
      <c r="C247" s="203"/>
      <c r="D247" s="204" t="s">
        <v>154</v>
      </c>
      <c r="E247" s="205" t="s">
        <v>23</v>
      </c>
      <c r="F247" s="206" t="s">
        <v>315</v>
      </c>
      <c r="G247" s="203"/>
      <c r="H247" s="207">
        <v>156.6</v>
      </c>
      <c r="I247" s="208"/>
      <c r="J247" s="203"/>
      <c r="K247" s="203"/>
      <c r="L247" s="209"/>
      <c r="M247" s="210"/>
      <c r="N247" s="211"/>
      <c r="O247" s="211"/>
      <c r="P247" s="211"/>
      <c r="Q247" s="211"/>
      <c r="R247" s="211"/>
      <c r="S247" s="211"/>
      <c r="T247" s="212"/>
      <c r="AT247" s="213" t="s">
        <v>154</v>
      </c>
      <c r="AU247" s="213" t="s">
        <v>82</v>
      </c>
      <c r="AV247" s="11" t="s">
        <v>82</v>
      </c>
      <c r="AW247" s="11" t="s">
        <v>37</v>
      </c>
      <c r="AX247" s="11" t="s">
        <v>73</v>
      </c>
      <c r="AY247" s="213" t="s">
        <v>145</v>
      </c>
    </row>
    <row r="248" spans="2:65" s="1" customFormat="1" ht="16.5" customHeight="1">
      <c r="B248" s="39"/>
      <c r="C248" s="190" t="s">
        <v>486</v>
      </c>
      <c r="D248" s="190" t="s">
        <v>147</v>
      </c>
      <c r="E248" s="191" t="s">
        <v>487</v>
      </c>
      <c r="F248" s="192" t="s">
        <v>488</v>
      </c>
      <c r="G248" s="193" t="s">
        <v>215</v>
      </c>
      <c r="H248" s="194">
        <v>156.6</v>
      </c>
      <c r="I248" s="195"/>
      <c r="J248" s="196">
        <f>ROUND(I248*H248,0)</f>
        <v>0</v>
      </c>
      <c r="K248" s="192" t="s">
        <v>151</v>
      </c>
      <c r="L248" s="59"/>
      <c r="M248" s="197" t="s">
        <v>23</v>
      </c>
      <c r="N248" s="198" t="s">
        <v>44</v>
      </c>
      <c r="O248" s="40"/>
      <c r="P248" s="199">
        <f>O248*H248</f>
        <v>0</v>
      </c>
      <c r="Q248" s="199">
        <v>0.0004</v>
      </c>
      <c r="R248" s="199">
        <f>Q248*H248</f>
        <v>0.06264</v>
      </c>
      <c r="S248" s="199">
        <v>0</v>
      </c>
      <c r="T248" s="200">
        <f>S248*H248</f>
        <v>0</v>
      </c>
      <c r="AR248" s="22" t="s">
        <v>198</v>
      </c>
      <c r="AT248" s="22" t="s">
        <v>147</v>
      </c>
      <c r="AU248" s="22" t="s">
        <v>82</v>
      </c>
      <c r="AY248" s="22" t="s">
        <v>145</v>
      </c>
      <c r="BE248" s="201">
        <f>IF(N248="základní",J248,0)</f>
        <v>0</v>
      </c>
      <c r="BF248" s="201">
        <f>IF(N248="snížená",J248,0)</f>
        <v>0</v>
      </c>
      <c r="BG248" s="201">
        <f>IF(N248="zákl. přenesená",J248,0)</f>
        <v>0</v>
      </c>
      <c r="BH248" s="201">
        <f>IF(N248="sníž. přenesená",J248,0)</f>
        <v>0</v>
      </c>
      <c r="BI248" s="201">
        <f>IF(N248="nulová",J248,0)</f>
        <v>0</v>
      </c>
      <c r="BJ248" s="22" t="s">
        <v>10</v>
      </c>
      <c r="BK248" s="201">
        <f>ROUND(I248*H248,0)</f>
        <v>0</v>
      </c>
      <c r="BL248" s="22" t="s">
        <v>198</v>
      </c>
      <c r="BM248" s="22" t="s">
        <v>489</v>
      </c>
    </row>
    <row r="249" spans="2:65" s="1" customFormat="1" ht="16.5" customHeight="1">
      <c r="B249" s="39"/>
      <c r="C249" s="214" t="s">
        <v>490</v>
      </c>
      <c r="D249" s="214" t="s">
        <v>325</v>
      </c>
      <c r="E249" s="215" t="s">
        <v>491</v>
      </c>
      <c r="F249" s="216" t="s">
        <v>492</v>
      </c>
      <c r="G249" s="217" t="s">
        <v>215</v>
      </c>
      <c r="H249" s="218">
        <v>180.09</v>
      </c>
      <c r="I249" s="219"/>
      <c r="J249" s="220">
        <f>ROUND(I249*H249,0)</f>
        <v>0</v>
      </c>
      <c r="K249" s="216" t="s">
        <v>23</v>
      </c>
      <c r="L249" s="221"/>
      <c r="M249" s="222" t="s">
        <v>23</v>
      </c>
      <c r="N249" s="223" t="s">
        <v>44</v>
      </c>
      <c r="O249" s="40"/>
      <c r="P249" s="199">
        <f>O249*H249</f>
        <v>0</v>
      </c>
      <c r="Q249" s="199">
        <v>0.0049</v>
      </c>
      <c r="R249" s="199">
        <f>Q249*H249</f>
        <v>0.882441</v>
      </c>
      <c r="S249" s="199">
        <v>0</v>
      </c>
      <c r="T249" s="200">
        <f>S249*H249</f>
        <v>0</v>
      </c>
      <c r="AR249" s="22" t="s">
        <v>320</v>
      </c>
      <c r="AT249" s="22" t="s">
        <v>325</v>
      </c>
      <c r="AU249" s="22" t="s">
        <v>82</v>
      </c>
      <c r="AY249" s="22" t="s">
        <v>145</v>
      </c>
      <c r="BE249" s="201">
        <f>IF(N249="základní",J249,0)</f>
        <v>0</v>
      </c>
      <c r="BF249" s="201">
        <f>IF(N249="snížená",J249,0)</f>
        <v>0</v>
      </c>
      <c r="BG249" s="201">
        <f>IF(N249="zákl. přenesená",J249,0)</f>
        <v>0</v>
      </c>
      <c r="BH249" s="201">
        <f>IF(N249="sníž. přenesená",J249,0)</f>
        <v>0</v>
      </c>
      <c r="BI249" s="201">
        <f>IF(N249="nulová",J249,0)</f>
        <v>0</v>
      </c>
      <c r="BJ249" s="22" t="s">
        <v>10</v>
      </c>
      <c r="BK249" s="201">
        <f>ROUND(I249*H249,0)</f>
        <v>0</v>
      </c>
      <c r="BL249" s="22" t="s">
        <v>198</v>
      </c>
      <c r="BM249" s="22" t="s">
        <v>493</v>
      </c>
    </row>
    <row r="250" spans="2:51" s="11" customFormat="1" ht="13.5">
      <c r="B250" s="202"/>
      <c r="C250" s="203"/>
      <c r="D250" s="204" t="s">
        <v>154</v>
      </c>
      <c r="E250" s="205" t="s">
        <v>23</v>
      </c>
      <c r="F250" s="206" t="s">
        <v>494</v>
      </c>
      <c r="G250" s="203"/>
      <c r="H250" s="207">
        <v>180.09</v>
      </c>
      <c r="I250" s="208"/>
      <c r="J250" s="203"/>
      <c r="K250" s="203"/>
      <c r="L250" s="209"/>
      <c r="M250" s="210"/>
      <c r="N250" s="211"/>
      <c r="O250" s="211"/>
      <c r="P250" s="211"/>
      <c r="Q250" s="211"/>
      <c r="R250" s="211"/>
      <c r="S250" s="211"/>
      <c r="T250" s="212"/>
      <c r="AT250" s="213" t="s">
        <v>154</v>
      </c>
      <c r="AU250" s="213" t="s">
        <v>82</v>
      </c>
      <c r="AV250" s="11" t="s">
        <v>82</v>
      </c>
      <c r="AW250" s="11" t="s">
        <v>37</v>
      </c>
      <c r="AX250" s="11" t="s">
        <v>73</v>
      </c>
      <c r="AY250" s="213" t="s">
        <v>145</v>
      </c>
    </row>
    <row r="251" spans="2:65" s="1" customFormat="1" ht="25.5" customHeight="1">
      <c r="B251" s="39"/>
      <c r="C251" s="190" t="s">
        <v>495</v>
      </c>
      <c r="D251" s="190" t="s">
        <v>147</v>
      </c>
      <c r="E251" s="191" t="s">
        <v>496</v>
      </c>
      <c r="F251" s="192" t="s">
        <v>497</v>
      </c>
      <c r="G251" s="193" t="s">
        <v>177</v>
      </c>
      <c r="H251" s="194">
        <v>0.992</v>
      </c>
      <c r="I251" s="195"/>
      <c r="J251" s="196">
        <f>ROUND(I251*H251,0)</f>
        <v>0</v>
      </c>
      <c r="K251" s="192" t="s">
        <v>151</v>
      </c>
      <c r="L251" s="59"/>
      <c r="M251" s="197" t="s">
        <v>23</v>
      </c>
      <c r="N251" s="198" t="s">
        <v>44</v>
      </c>
      <c r="O251" s="40"/>
      <c r="P251" s="199">
        <f>O251*H251</f>
        <v>0</v>
      </c>
      <c r="Q251" s="199">
        <v>0</v>
      </c>
      <c r="R251" s="199">
        <f>Q251*H251</f>
        <v>0</v>
      </c>
      <c r="S251" s="199">
        <v>0</v>
      </c>
      <c r="T251" s="200">
        <f>S251*H251</f>
        <v>0</v>
      </c>
      <c r="AR251" s="22" t="s">
        <v>198</v>
      </c>
      <c r="AT251" s="22" t="s">
        <v>147</v>
      </c>
      <c r="AU251" s="22" t="s">
        <v>82</v>
      </c>
      <c r="AY251" s="22" t="s">
        <v>145</v>
      </c>
      <c r="BE251" s="201">
        <f>IF(N251="základní",J251,0)</f>
        <v>0</v>
      </c>
      <c r="BF251" s="201">
        <f>IF(N251="snížená",J251,0)</f>
        <v>0</v>
      </c>
      <c r="BG251" s="201">
        <f>IF(N251="zákl. přenesená",J251,0)</f>
        <v>0</v>
      </c>
      <c r="BH251" s="201">
        <f>IF(N251="sníž. přenesená",J251,0)</f>
        <v>0</v>
      </c>
      <c r="BI251" s="201">
        <f>IF(N251="nulová",J251,0)</f>
        <v>0</v>
      </c>
      <c r="BJ251" s="22" t="s">
        <v>10</v>
      </c>
      <c r="BK251" s="201">
        <f>ROUND(I251*H251,0)</f>
        <v>0</v>
      </c>
      <c r="BL251" s="22" t="s">
        <v>198</v>
      </c>
      <c r="BM251" s="22" t="s">
        <v>498</v>
      </c>
    </row>
    <row r="252" spans="2:65" s="1" customFormat="1" ht="16.5" customHeight="1">
      <c r="B252" s="39"/>
      <c r="C252" s="190" t="s">
        <v>499</v>
      </c>
      <c r="D252" s="190" t="s">
        <v>147</v>
      </c>
      <c r="E252" s="191" t="s">
        <v>500</v>
      </c>
      <c r="F252" s="192" t="s">
        <v>501</v>
      </c>
      <c r="G252" s="193" t="s">
        <v>177</v>
      </c>
      <c r="H252" s="194">
        <v>0.992</v>
      </c>
      <c r="I252" s="195"/>
      <c r="J252" s="196">
        <f>ROUND(I252*H252,0)</f>
        <v>0</v>
      </c>
      <c r="K252" s="192" t="s">
        <v>151</v>
      </c>
      <c r="L252" s="59"/>
      <c r="M252" s="197" t="s">
        <v>23</v>
      </c>
      <c r="N252" s="198" t="s">
        <v>44</v>
      </c>
      <c r="O252" s="40"/>
      <c r="P252" s="199">
        <f>O252*H252</f>
        <v>0</v>
      </c>
      <c r="Q252" s="199">
        <v>0</v>
      </c>
      <c r="R252" s="199">
        <f>Q252*H252</f>
        <v>0</v>
      </c>
      <c r="S252" s="199">
        <v>0</v>
      </c>
      <c r="T252" s="200">
        <f>S252*H252</f>
        <v>0</v>
      </c>
      <c r="AR252" s="22" t="s">
        <v>198</v>
      </c>
      <c r="AT252" s="22" t="s">
        <v>147</v>
      </c>
      <c r="AU252" s="22" t="s">
        <v>82</v>
      </c>
      <c r="AY252" s="22" t="s">
        <v>145</v>
      </c>
      <c r="BE252" s="201">
        <f>IF(N252="základní",J252,0)</f>
        <v>0</v>
      </c>
      <c r="BF252" s="201">
        <f>IF(N252="snížená",J252,0)</f>
        <v>0</v>
      </c>
      <c r="BG252" s="201">
        <f>IF(N252="zákl. přenesená",J252,0)</f>
        <v>0</v>
      </c>
      <c r="BH252" s="201">
        <f>IF(N252="sníž. přenesená",J252,0)</f>
        <v>0</v>
      </c>
      <c r="BI252" s="201">
        <f>IF(N252="nulová",J252,0)</f>
        <v>0</v>
      </c>
      <c r="BJ252" s="22" t="s">
        <v>10</v>
      </c>
      <c r="BK252" s="201">
        <f>ROUND(I252*H252,0)</f>
        <v>0</v>
      </c>
      <c r="BL252" s="22" t="s">
        <v>198</v>
      </c>
      <c r="BM252" s="22" t="s">
        <v>502</v>
      </c>
    </row>
    <row r="253" spans="2:63" s="10" customFormat="1" ht="29.85" customHeight="1">
      <c r="B253" s="174"/>
      <c r="C253" s="175"/>
      <c r="D253" s="176" t="s">
        <v>72</v>
      </c>
      <c r="E253" s="188" t="s">
        <v>503</v>
      </c>
      <c r="F253" s="188" t="s">
        <v>504</v>
      </c>
      <c r="G253" s="175"/>
      <c r="H253" s="175"/>
      <c r="I253" s="178"/>
      <c r="J253" s="189">
        <f>BK253</f>
        <v>0</v>
      </c>
      <c r="K253" s="175"/>
      <c r="L253" s="180"/>
      <c r="M253" s="181"/>
      <c r="N253" s="182"/>
      <c r="O253" s="182"/>
      <c r="P253" s="183">
        <f>SUM(P254:P270)</f>
        <v>0</v>
      </c>
      <c r="Q253" s="182"/>
      <c r="R253" s="183">
        <f>SUM(R254:R270)</f>
        <v>0.24970125</v>
      </c>
      <c r="S253" s="182"/>
      <c r="T253" s="184">
        <f>SUM(T254:T270)</f>
        <v>0</v>
      </c>
      <c r="AR253" s="185" t="s">
        <v>82</v>
      </c>
      <c r="AT253" s="186" t="s">
        <v>72</v>
      </c>
      <c r="AU253" s="186" t="s">
        <v>10</v>
      </c>
      <c r="AY253" s="185" t="s">
        <v>145</v>
      </c>
      <c r="BK253" s="187">
        <f>SUM(BK254:BK270)</f>
        <v>0</v>
      </c>
    </row>
    <row r="254" spans="2:65" s="1" customFormat="1" ht="25.5" customHeight="1">
      <c r="B254" s="39"/>
      <c r="C254" s="190" t="s">
        <v>505</v>
      </c>
      <c r="D254" s="190" t="s">
        <v>147</v>
      </c>
      <c r="E254" s="191" t="s">
        <v>506</v>
      </c>
      <c r="F254" s="192" t="s">
        <v>507</v>
      </c>
      <c r="G254" s="193" t="s">
        <v>215</v>
      </c>
      <c r="H254" s="194">
        <v>156.6</v>
      </c>
      <c r="I254" s="195"/>
      <c r="J254" s="196">
        <f>ROUND(I254*H254,0)</f>
        <v>0</v>
      </c>
      <c r="K254" s="192" t="s">
        <v>151</v>
      </c>
      <c r="L254" s="59"/>
      <c r="M254" s="197" t="s">
        <v>23</v>
      </c>
      <c r="N254" s="198" t="s">
        <v>44</v>
      </c>
      <c r="O254" s="40"/>
      <c r="P254" s="199">
        <f>O254*H254</f>
        <v>0</v>
      </c>
      <c r="Q254" s="199">
        <v>0</v>
      </c>
      <c r="R254" s="199">
        <f>Q254*H254</f>
        <v>0</v>
      </c>
      <c r="S254" s="199">
        <v>0</v>
      </c>
      <c r="T254" s="200">
        <f>S254*H254</f>
        <v>0</v>
      </c>
      <c r="AR254" s="22" t="s">
        <v>198</v>
      </c>
      <c r="AT254" s="22" t="s">
        <v>147</v>
      </c>
      <c r="AU254" s="22" t="s">
        <v>82</v>
      </c>
      <c r="AY254" s="22" t="s">
        <v>145</v>
      </c>
      <c r="BE254" s="201">
        <f>IF(N254="základní",J254,0)</f>
        <v>0</v>
      </c>
      <c r="BF254" s="201">
        <f>IF(N254="snížená",J254,0)</f>
        <v>0</v>
      </c>
      <c r="BG254" s="201">
        <f>IF(N254="zákl. přenesená",J254,0)</f>
        <v>0</v>
      </c>
      <c r="BH254" s="201">
        <f>IF(N254="sníž. přenesená",J254,0)</f>
        <v>0</v>
      </c>
      <c r="BI254" s="201">
        <f>IF(N254="nulová",J254,0)</f>
        <v>0</v>
      </c>
      <c r="BJ254" s="22" t="s">
        <v>10</v>
      </c>
      <c r="BK254" s="201">
        <f>ROUND(I254*H254,0)</f>
        <v>0</v>
      </c>
      <c r="BL254" s="22" t="s">
        <v>198</v>
      </c>
      <c r="BM254" s="22" t="s">
        <v>508</v>
      </c>
    </row>
    <row r="255" spans="2:51" s="11" customFormat="1" ht="13.5">
      <c r="B255" s="202"/>
      <c r="C255" s="203"/>
      <c r="D255" s="204" t="s">
        <v>154</v>
      </c>
      <c r="E255" s="205" t="s">
        <v>23</v>
      </c>
      <c r="F255" s="206" t="s">
        <v>315</v>
      </c>
      <c r="G255" s="203"/>
      <c r="H255" s="207">
        <v>156.6</v>
      </c>
      <c r="I255" s="208"/>
      <c r="J255" s="203"/>
      <c r="K255" s="203"/>
      <c r="L255" s="209"/>
      <c r="M255" s="210"/>
      <c r="N255" s="211"/>
      <c r="O255" s="211"/>
      <c r="P255" s="211"/>
      <c r="Q255" s="211"/>
      <c r="R255" s="211"/>
      <c r="S255" s="211"/>
      <c r="T255" s="212"/>
      <c r="AT255" s="213" t="s">
        <v>154</v>
      </c>
      <c r="AU255" s="213" t="s">
        <v>82</v>
      </c>
      <c r="AV255" s="11" t="s">
        <v>82</v>
      </c>
      <c r="AW255" s="11" t="s">
        <v>37</v>
      </c>
      <c r="AX255" s="11" t="s">
        <v>73</v>
      </c>
      <c r="AY255" s="213" t="s">
        <v>145</v>
      </c>
    </row>
    <row r="256" spans="2:65" s="1" customFormat="1" ht="16.5" customHeight="1">
      <c r="B256" s="39"/>
      <c r="C256" s="214" t="s">
        <v>509</v>
      </c>
      <c r="D256" s="214" t="s">
        <v>325</v>
      </c>
      <c r="E256" s="215" t="s">
        <v>510</v>
      </c>
      <c r="F256" s="216" t="s">
        <v>511</v>
      </c>
      <c r="G256" s="217" t="s">
        <v>215</v>
      </c>
      <c r="H256" s="218">
        <v>164.43</v>
      </c>
      <c r="I256" s="219"/>
      <c r="J256" s="220">
        <f>ROUND(I256*H256,0)</f>
        <v>0</v>
      </c>
      <c r="K256" s="216" t="s">
        <v>151</v>
      </c>
      <c r="L256" s="221"/>
      <c r="M256" s="222" t="s">
        <v>23</v>
      </c>
      <c r="N256" s="223" t="s">
        <v>44</v>
      </c>
      <c r="O256" s="40"/>
      <c r="P256" s="199">
        <f>O256*H256</f>
        <v>0</v>
      </c>
      <c r="Q256" s="199">
        <v>0.0015</v>
      </c>
      <c r="R256" s="199">
        <f>Q256*H256</f>
        <v>0.246645</v>
      </c>
      <c r="S256" s="199">
        <v>0</v>
      </c>
      <c r="T256" s="200">
        <f>S256*H256</f>
        <v>0</v>
      </c>
      <c r="AR256" s="22" t="s">
        <v>320</v>
      </c>
      <c r="AT256" s="22" t="s">
        <v>325</v>
      </c>
      <c r="AU256" s="22" t="s">
        <v>82</v>
      </c>
      <c r="AY256" s="22" t="s">
        <v>145</v>
      </c>
      <c r="BE256" s="201">
        <f>IF(N256="základní",J256,0)</f>
        <v>0</v>
      </c>
      <c r="BF256" s="201">
        <f>IF(N256="snížená",J256,0)</f>
        <v>0</v>
      </c>
      <c r="BG256" s="201">
        <f>IF(N256="zákl. přenesená",J256,0)</f>
        <v>0</v>
      </c>
      <c r="BH256" s="201">
        <f>IF(N256="sníž. přenesená",J256,0)</f>
        <v>0</v>
      </c>
      <c r="BI256" s="201">
        <f>IF(N256="nulová",J256,0)</f>
        <v>0</v>
      </c>
      <c r="BJ256" s="22" t="s">
        <v>10</v>
      </c>
      <c r="BK256" s="201">
        <f>ROUND(I256*H256,0)</f>
        <v>0</v>
      </c>
      <c r="BL256" s="22" t="s">
        <v>198</v>
      </c>
      <c r="BM256" s="22" t="s">
        <v>512</v>
      </c>
    </row>
    <row r="257" spans="2:51" s="11" customFormat="1" ht="13.5">
      <c r="B257" s="202"/>
      <c r="C257" s="203"/>
      <c r="D257" s="204" t="s">
        <v>154</v>
      </c>
      <c r="E257" s="205" t="s">
        <v>23</v>
      </c>
      <c r="F257" s="206" t="s">
        <v>513</v>
      </c>
      <c r="G257" s="203"/>
      <c r="H257" s="207">
        <v>164.43</v>
      </c>
      <c r="I257" s="208"/>
      <c r="J257" s="203"/>
      <c r="K257" s="203"/>
      <c r="L257" s="209"/>
      <c r="M257" s="210"/>
      <c r="N257" s="211"/>
      <c r="O257" s="211"/>
      <c r="P257" s="211"/>
      <c r="Q257" s="211"/>
      <c r="R257" s="211"/>
      <c r="S257" s="211"/>
      <c r="T257" s="212"/>
      <c r="AT257" s="213" t="s">
        <v>154</v>
      </c>
      <c r="AU257" s="213" t="s">
        <v>82</v>
      </c>
      <c r="AV257" s="11" t="s">
        <v>82</v>
      </c>
      <c r="AW257" s="11" t="s">
        <v>37</v>
      </c>
      <c r="AX257" s="11" t="s">
        <v>73</v>
      </c>
      <c r="AY257" s="213" t="s">
        <v>145</v>
      </c>
    </row>
    <row r="258" spans="2:65" s="1" customFormat="1" ht="16.5" customHeight="1">
      <c r="B258" s="39"/>
      <c r="C258" s="190" t="s">
        <v>514</v>
      </c>
      <c r="D258" s="190" t="s">
        <v>147</v>
      </c>
      <c r="E258" s="191" t="s">
        <v>515</v>
      </c>
      <c r="F258" s="192" t="s">
        <v>516</v>
      </c>
      <c r="G258" s="193" t="s">
        <v>188</v>
      </c>
      <c r="H258" s="194">
        <v>194.04</v>
      </c>
      <c r="I258" s="195"/>
      <c r="J258" s="196">
        <f>ROUND(I258*H258,0)</f>
        <v>0</v>
      </c>
      <c r="K258" s="192" t="s">
        <v>151</v>
      </c>
      <c r="L258" s="59"/>
      <c r="M258" s="197" t="s">
        <v>23</v>
      </c>
      <c r="N258" s="198" t="s">
        <v>44</v>
      </c>
      <c r="O258" s="40"/>
      <c r="P258" s="199">
        <f>O258*H258</f>
        <v>0</v>
      </c>
      <c r="Q258" s="199">
        <v>0</v>
      </c>
      <c r="R258" s="199">
        <f>Q258*H258</f>
        <v>0</v>
      </c>
      <c r="S258" s="199">
        <v>0</v>
      </c>
      <c r="T258" s="200">
        <f>S258*H258</f>
        <v>0</v>
      </c>
      <c r="AR258" s="22" t="s">
        <v>198</v>
      </c>
      <c r="AT258" s="22" t="s">
        <v>147</v>
      </c>
      <c r="AU258" s="22" t="s">
        <v>82</v>
      </c>
      <c r="AY258" s="22" t="s">
        <v>145</v>
      </c>
      <c r="BE258" s="201">
        <f>IF(N258="základní",J258,0)</f>
        <v>0</v>
      </c>
      <c r="BF258" s="201">
        <f>IF(N258="snížená",J258,0)</f>
        <v>0</v>
      </c>
      <c r="BG258" s="201">
        <f>IF(N258="zákl. přenesená",J258,0)</f>
        <v>0</v>
      </c>
      <c r="BH258" s="201">
        <f>IF(N258="sníž. přenesená",J258,0)</f>
        <v>0</v>
      </c>
      <c r="BI258" s="201">
        <f>IF(N258="nulová",J258,0)</f>
        <v>0</v>
      </c>
      <c r="BJ258" s="22" t="s">
        <v>10</v>
      </c>
      <c r="BK258" s="201">
        <f>ROUND(I258*H258,0)</f>
        <v>0</v>
      </c>
      <c r="BL258" s="22" t="s">
        <v>198</v>
      </c>
      <c r="BM258" s="22" t="s">
        <v>517</v>
      </c>
    </row>
    <row r="259" spans="2:51" s="11" customFormat="1" ht="13.5">
      <c r="B259" s="202"/>
      <c r="C259" s="203"/>
      <c r="D259" s="204" t="s">
        <v>154</v>
      </c>
      <c r="E259" s="205" t="s">
        <v>23</v>
      </c>
      <c r="F259" s="206" t="s">
        <v>190</v>
      </c>
      <c r="G259" s="203"/>
      <c r="H259" s="207">
        <v>36.68</v>
      </c>
      <c r="I259" s="208"/>
      <c r="J259" s="203"/>
      <c r="K259" s="203"/>
      <c r="L259" s="209"/>
      <c r="M259" s="210"/>
      <c r="N259" s="211"/>
      <c r="O259" s="211"/>
      <c r="P259" s="211"/>
      <c r="Q259" s="211"/>
      <c r="R259" s="211"/>
      <c r="S259" s="211"/>
      <c r="T259" s="212"/>
      <c r="AT259" s="213" t="s">
        <v>154</v>
      </c>
      <c r="AU259" s="213" t="s">
        <v>82</v>
      </c>
      <c r="AV259" s="11" t="s">
        <v>82</v>
      </c>
      <c r="AW259" s="11" t="s">
        <v>37</v>
      </c>
      <c r="AX259" s="11" t="s">
        <v>73</v>
      </c>
      <c r="AY259" s="213" t="s">
        <v>145</v>
      </c>
    </row>
    <row r="260" spans="2:51" s="11" customFormat="1" ht="13.5">
      <c r="B260" s="202"/>
      <c r="C260" s="203"/>
      <c r="D260" s="204" t="s">
        <v>154</v>
      </c>
      <c r="E260" s="205" t="s">
        <v>23</v>
      </c>
      <c r="F260" s="206" t="s">
        <v>191</v>
      </c>
      <c r="G260" s="203"/>
      <c r="H260" s="207">
        <v>17.58</v>
      </c>
      <c r="I260" s="208"/>
      <c r="J260" s="203"/>
      <c r="K260" s="203"/>
      <c r="L260" s="209"/>
      <c r="M260" s="210"/>
      <c r="N260" s="211"/>
      <c r="O260" s="211"/>
      <c r="P260" s="211"/>
      <c r="Q260" s="211"/>
      <c r="R260" s="211"/>
      <c r="S260" s="211"/>
      <c r="T260" s="212"/>
      <c r="AT260" s="213" t="s">
        <v>154</v>
      </c>
      <c r="AU260" s="213" t="s">
        <v>82</v>
      </c>
      <c r="AV260" s="11" t="s">
        <v>82</v>
      </c>
      <c r="AW260" s="11" t="s">
        <v>37</v>
      </c>
      <c r="AX260" s="11" t="s">
        <v>73</v>
      </c>
      <c r="AY260" s="213" t="s">
        <v>145</v>
      </c>
    </row>
    <row r="261" spans="2:51" s="11" customFormat="1" ht="13.5">
      <c r="B261" s="202"/>
      <c r="C261" s="203"/>
      <c r="D261" s="204" t="s">
        <v>154</v>
      </c>
      <c r="E261" s="205" t="s">
        <v>23</v>
      </c>
      <c r="F261" s="206" t="s">
        <v>192</v>
      </c>
      <c r="G261" s="203"/>
      <c r="H261" s="207">
        <v>17.48</v>
      </c>
      <c r="I261" s="208"/>
      <c r="J261" s="203"/>
      <c r="K261" s="203"/>
      <c r="L261" s="209"/>
      <c r="M261" s="210"/>
      <c r="N261" s="211"/>
      <c r="O261" s="211"/>
      <c r="P261" s="211"/>
      <c r="Q261" s="211"/>
      <c r="R261" s="211"/>
      <c r="S261" s="211"/>
      <c r="T261" s="212"/>
      <c r="AT261" s="213" t="s">
        <v>154</v>
      </c>
      <c r="AU261" s="213" t="s">
        <v>82</v>
      </c>
      <c r="AV261" s="11" t="s">
        <v>82</v>
      </c>
      <c r="AW261" s="11" t="s">
        <v>37</v>
      </c>
      <c r="AX261" s="11" t="s">
        <v>73</v>
      </c>
      <c r="AY261" s="213" t="s">
        <v>145</v>
      </c>
    </row>
    <row r="262" spans="2:51" s="11" customFormat="1" ht="13.5">
      <c r="B262" s="202"/>
      <c r="C262" s="203"/>
      <c r="D262" s="204" t="s">
        <v>154</v>
      </c>
      <c r="E262" s="205" t="s">
        <v>23</v>
      </c>
      <c r="F262" s="206" t="s">
        <v>193</v>
      </c>
      <c r="G262" s="203"/>
      <c r="H262" s="207">
        <v>38.6</v>
      </c>
      <c r="I262" s="208"/>
      <c r="J262" s="203"/>
      <c r="K262" s="203"/>
      <c r="L262" s="209"/>
      <c r="M262" s="210"/>
      <c r="N262" s="211"/>
      <c r="O262" s="211"/>
      <c r="P262" s="211"/>
      <c r="Q262" s="211"/>
      <c r="R262" s="211"/>
      <c r="S262" s="211"/>
      <c r="T262" s="212"/>
      <c r="AT262" s="213" t="s">
        <v>154</v>
      </c>
      <c r="AU262" s="213" t="s">
        <v>82</v>
      </c>
      <c r="AV262" s="11" t="s">
        <v>82</v>
      </c>
      <c r="AW262" s="11" t="s">
        <v>37</v>
      </c>
      <c r="AX262" s="11" t="s">
        <v>73</v>
      </c>
      <c r="AY262" s="213" t="s">
        <v>145</v>
      </c>
    </row>
    <row r="263" spans="2:51" s="11" customFormat="1" ht="13.5">
      <c r="B263" s="202"/>
      <c r="C263" s="203"/>
      <c r="D263" s="204" t="s">
        <v>154</v>
      </c>
      <c r="E263" s="205" t="s">
        <v>23</v>
      </c>
      <c r="F263" s="206" t="s">
        <v>194</v>
      </c>
      <c r="G263" s="203"/>
      <c r="H263" s="207">
        <v>18.56</v>
      </c>
      <c r="I263" s="208"/>
      <c r="J263" s="203"/>
      <c r="K263" s="203"/>
      <c r="L263" s="209"/>
      <c r="M263" s="210"/>
      <c r="N263" s="211"/>
      <c r="O263" s="211"/>
      <c r="P263" s="211"/>
      <c r="Q263" s="211"/>
      <c r="R263" s="211"/>
      <c r="S263" s="211"/>
      <c r="T263" s="212"/>
      <c r="AT263" s="213" t="s">
        <v>154</v>
      </c>
      <c r="AU263" s="213" t="s">
        <v>82</v>
      </c>
      <c r="AV263" s="11" t="s">
        <v>82</v>
      </c>
      <c r="AW263" s="11" t="s">
        <v>37</v>
      </c>
      <c r="AX263" s="11" t="s">
        <v>73</v>
      </c>
      <c r="AY263" s="213" t="s">
        <v>145</v>
      </c>
    </row>
    <row r="264" spans="2:51" s="11" customFormat="1" ht="13.5">
      <c r="B264" s="202"/>
      <c r="C264" s="203"/>
      <c r="D264" s="204" t="s">
        <v>154</v>
      </c>
      <c r="E264" s="205" t="s">
        <v>23</v>
      </c>
      <c r="F264" s="206" t="s">
        <v>518</v>
      </c>
      <c r="G264" s="203"/>
      <c r="H264" s="207">
        <v>29.62</v>
      </c>
      <c r="I264" s="208"/>
      <c r="J264" s="203"/>
      <c r="K264" s="203"/>
      <c r="L264" s="209"/>
      <c r="M264" s="210"/>
      <c r="N264" s="211"/>
      <c r="O264" s="211"/>
      <c r="P264" s="211"/>
      <c r="Q264" s="211"/>
      <c r="R264" s="211"/>
      <c r="S264" s="211"/>
      <c r="T264" s="212"/>
      <c r="AT264" s="213" t="s">
        <v>154</v>
      </c>
      <c r="AU264" s="213" t="s">
        <v>82</v>
      </c>
      <c r="AV264" s="11" t="s">
        <v>82</v>
      </c>
      <c r="AW264" s="11" t="s">
        <v>37</v>
      </c>
      <c r="AX264" s="11" t="s">
        <v>73</v>
      </c>
      <c r="AY264" s="213" t="s">
        <v>145</v>
      </c>
    </row>
    <row r="265" spans="2:51" s="11" customFormat="1" ht="13.5">
      <c r="B265" s="202"/>
      <c r="C265" s="203"/>
      <c r="D265" s="204" t="s">
        <v>154</v>
      </c>
      <c r="E265" s="205" t="s">
        <v>23</v>
      </c>
      <c r="F265" s="206" t="s">
        <v>519</v>
      </c>
      <c r="G265" s="203"/>
      <c r="H265" s="207">
        <v>12.64</v>
      </c>
      <c r="I265" s="208"/>
      <c r="J265" s="203"/>
      <c r="K265" s="203"/>
      <c r="L265" s="209"/>
      <c r="M265" s="210"/>
      <c r="N265" s="211"/>
      <c r="O265" s="211"/>
      <c r="P265" s="211"/>
      <c r="Q265" s="211"/>
      <c r="R265" s="211"/>
      <c r="S265" s="211"/>
      <c r="T265" s="212"/>
      <c r="AT265" s="213" t="s">
        <v>154</v>
      </c>
      <c r="AU265" s="213" t="s">
        <v>82</v>
      </c>
      <c r="AV265" s="11" t="s">
        <v>82</v>
      </c>
      <c r="AW265" s="11" t="s">
        <v>37</v>
      </c>
      <c r="AX265" s="11" t="s">
        <v>73</v>
      </c>
      <c r="AY265" s="213" t="s">
        <v>145</v>
      </c>
    </row>
    <row r="266" spans="2:51" s="11" customFormat="1" ht="13.5">
      <c r="B266" s="202"/>
      <c r="C266" s="203"/>
      <c r="D266" s="204" t="s">
        <v>154</v>
      </c>
      <c r="E266" s="205" t="s">
        <v>23</v>
      </c>
      <c r="F266" s="206" t="s">
        <v>520</v>
      </c>
      <c r="G266" s="203"/>
      <c r="H266" s="207">
        <v>22.88</v>
      </c>
      <c r="I266" s="208"/>
      <c r="J266" s="203"/>
      <c r="K266" s="203"/>
      <c r="L266" s="209"/>
      <c r="M266" s="210"/>
      <c r="N266" s="211"/>
      <c r="O266" s="211"/>
      <c r="P266" s="211"/>
      <c r="Q266" s="211"/>
      <c r="R266" s="211"/>
      <c r="S266" s="211"/>
      <c r="T266" s="212"/>
      <c r="AT266" s="213" t="s">
        <v>154</v>
      </c>
      <c r="AU266" s="213" t="s">
        <v>82</v>
      </c>
      <c r="AV266" s="11" t="s">
        <v>82</v>
      </c>
      <c r="AW266" s="11" t="s">
        <v>37</v>
      </c>
      <c r="AX266" s="11" t="s">
        <v>73</v>
      </c>
      <c r="AY266" s="213" t="s">
        <v>145</v>
      </c>
    </row>
    <row r="267" spans="2:65" s="1" customFormat="1" ht="16.5" customHeight="1">
      <c r="B267" s="39"/>
      <c r="C267" s="214" t="s">
        <v>521</v>
      </c>
      <c r="D267" s="214" t="s">
        <v>325</v>
      </c>
      <c r="E267" s="215" t="s">
        <v>522</v>
      </c>
      <c r="F267" s="216" t="s">
        <v>523</v>
      </c>
      <c r="G267" s="217" t="s">
        <v>215</v>
      </c>
      <c r="H267" s="218">
        <v>12.225</v>
      </c>
      <c r="I267" s="219"/>
      <c r="J267" s="220">
        <f>ROUND(I267*H267,0)</f>
        <v>0</v>
      </c>
      <c r="K267" s="216" t="s">
        <v>334</v>
      </c>
      <c r="L267" s="221"/>
      <c r="M267" s="222" t="s">
        <v>23</v>
      </c>
      <c r="N267" s="223" t="s">
        <v>44</v>
      </c>
      <c r="O267" s="40"/>
      <c r="P267" s="199">
        <f>O267*H267</f>
        <v>0</v>
      </c>
      <c r="Q267" s="199">
        <v>0.00025</v>
      </c>
      <c r="R267" s="199">
        <f>Q267*H267</f>
        <v>0.00305625</v>
      </c>
      <c r="S267" s="199">
        <v>0</v>
      </c>
      <c r="T267" s="200">
        <f>S267*H267</f>
        <v>0</v>
      </c>
      <c r="AR267" s="22" t="s">
        <v>320</v>
      </c>
      <c r="AT267" s="22" t="s">
        <v>325</v>
      </c>
      <c r="AU267" s="22" t="s">
        <v>82</v>
      </c>
      <c r="AY267" s="22" t="s">
        <v>145</v>
      </c>
      <c r="BE267" s="201">
        <f>IF(N267="základní",J267,0)</f>
        <v>0</v>
      </c>
      <c r="BF267" s="201">
        <f>IF(N267="snížená",J267,0)</f>
        <v>0</v>
      </c>
      <c r="BG267" s="201">
        <f>IF(N267="zákl. přenesená",J267,0)</f>
        <v>0</v>
      </c>
      <c r="BH267" s="201">
        <f>IF(N267="sníž. přenesená",J267,0)</f>
        <v>0</v>
      </c>
      <c r="BI267" s="201">
        <f>IF(N267="nulová",J267,0)</f>
        <v>0</v>
      </c>
      <c r="BJ267" s="22" t="s">
        <v>10</v>
      </c>
      <c r="BK267" s="201">
        <f>ROUND(I267*H267,0)</f>
        <v>0</v>
      </c>
      <c r="BL267" s="22" t="s">
        <v>198</v>
      </c>
      <c r="BM267" s="22" t="s">
        <v>524</v>
      </c>
    </row>
    <row r="268" spans="2:51" s="11" customFormat="1" ht="13.5">
      <c r="B268" s="202"/>
      <c r="C268" s="203"/>
      <c r="D268" s="204" t="s">
        <v>154</v>
      </c>
      <c r="E268" s="205" t="s">
        <v>23</v>
      </c>
      <c r="F268" s="206" t="s">
        <v>525</v>
      </c>
      <c r="G268" s="203"/>
      <c r="H268" s="207">
        <v>12.225</v>
      </c>
      <c r="I268" s="208"/>
      <c r="J268" s="203"/>
      <c r="K268" s="203"/>
      <c r="L268" s="209"/>
      <c r="M268" s="210"/>
      <c r="N268" s="211"/>
      <c r="O268" s="211"/>
      <c r="P268" s="211"/>
      <c r="Q268" s="211"/>
      <c r="R268" s="211"/>
      <c r="S268" s="211"/>
      <c r="T268" s="212"/>
      <c r="AT268" s="213" t="s">
        <v>154</v>
      </c>
      <c r="AU268" s="213" t="s">
        <v>82</v>
      </c>
      <c r="AV268" s="11" t="s">
        <v>82</v>
      </c>
      <c r="AW268" s="11" t="s">
        <v>37</v>
      </c>
      <c r="AX268" s="11" t="s">
        <v>73</v>
      </c>
      <c r="AY268" s="213" t="s">
        <v>145</v>
      </c>
    </row>
    <row r="269" spans="2:65" s="1" customFormat="1" ht="16.5" customHeight="1">
      <c r="B269" s="39"/>
      <c r="C269" s="190" t="s">
        <v>526</v>
      </c>
      <c r="D269" s="190" t="s">
        <v>147</v>
      </c>
      <c r="E269" s="191" t="s">
        <v>527</v>
      </c>
      <c r="F269" s="192" t="s">
        <v>528</v>
      </c>
      <c r="G269" s="193" t="s">
        <v>177</v>
      </c>
      <c r="H269" s="194">
        <v>0.25</v>
      </c>
      <c r="I269" s="195"/>
      <c r="J269" s="196">
        <f>ROUND(I269*H269,0)</f>
        <v>0</v>
      </c>
      <c r="K269" s="192" t="s">
        <v>151</v>
      </c>
      <c r="L269" s="59"/>
      <c r="M269" s="197" t="s">
        <v>23</v>
      </c>
      <c r="N269" s="198" t="s">
        <v>44</v>
      </c>
      <c r="O269" s="40"/>
      <c r="P269" s="199">
        <f>O269*H269</f>
        <v>0</v>
      </c>
      <c r="Q269" s="199">
        <v>0</v>
      </c>
      <c r="R269" s="199">
        <f>Q269*H269</f>
        <v>0</v>
      </c>
      <c r="S269" s="199">
        <v>0</v>
      </c>
      <c r="T269" s="200">
        <f>S269*H269</f>
        <v>0</v>
      </c>
      <c r="AR269" s="22" t="s">
        <v>198</v>
      </c>
      <c r="AT269" s="22" t="s">
        <v>147</v>
      </c>
      <c r="AU269" s="22" t="s">
        <v>82</v>
      </c>
      <c r="AY269" s="22" t="s">
        <v>145</v>
      </c>
      <c r="BE269" s="201">
        <f>IF(N269="základní",J269,0)</f>
        <v>0</v>
      </c>
      <c r="BF269" s="201">
        <f>IF(N269="snížená",J269,0)</f>
        <v>0</v>
      </c>
      <c r="BG269" s="201">
        <f>IF(N269="zákl. přenesená",J269,0)</f>
        <v>0</v>
      </c>
      <c r="BH269" s="201">
        <f>IF(N269="sníž. přenesená",J269,0)</f>
        <v>0</v>
      </c>
      <c r="BI269" s="201">
        <f>IF(N269="nulová",J269,0)</f>
        <v>0</v>
      </c>
      <c r="BJ269" s="22" t="s">
        <v>10</v>
      </c>
      <c r="BK269" s="201">
        <f>ROUND(I269*H269,0)</f>
        <v>0</v>
      </c>
      <c r="BL269" s="22" t="s">
        <v>198</v>
      </c>
      <c r="BM269" s="22" t="s">
        <v>529</v>
      </c>
    </row>
    <row r="270" spans="2:65" s="1" customFormat="1" ht="16.5" customHeight="1">
      <c r="B270" s="39"/>
      <c r="C270" s="190" t="s">
        <v>530</v>
      </c>
      <c r="D270" s="190" t="s">
        <v>147</v>
      </c>
      <c r="E270" s="191" t="s">
        <v>531</v>
      </c>
      <c r="F270" s="192" t="s">
        <v>532</v>
      </c>
      <c r="G270" s="193" t="s">
        <v>177</v>
      </c>
      <c r="H270" s="194">
        <v>0.25</v>
      </c>
      <c r="I270" s="195"/>
      <c r="J270" s="196">
        <f>ROUND(I270*H270,0)</f>
        <v>0</v>
      </c>
      <c r="K270" s="192" t="s">
        <v>151</v>
      </c>
      <c r="L270" s="59"/>
      <c r="M270" s="197" t="s">
        <v>23</v>
      </c>
      <c r="N270" s="198" t="s">
        <v>44</v>
      </c>
      <c r="O270" s="40"/>
      <c r="P270" s="199">
        <f>O270*H270</f>
        <v>0</v>
      </c>
      <c r="Q270" s="199">
        <v>0</v>
      </c>
      <c r="R270" s="199">
        <f>Q270*H270</f>
        <v>0</v>
      </c>
      <c r="S270" s="199">
        <v>0</v>
      </c>
      <c r="T270" s="200">
        <f>S270*H270</f>
        <v>0</v>
      </c>
      <c r="AR270" s="22" t="s">
        <v>198</v>
      </c>
      <c r="AT270" s="22" t="s">
        <v>147</v>
      </c>
      <c r="AU270" s="22" t="s">
        <v>82</v>
      </c>
      <c r="AY270" s="22" t="s">
        <v>145</v>
      </c>
      <c r="BE270" s="201">
        <f>IF(N270="základní",J270,0)</f>
        <v>0</v>
      </c>
      <c r="BF270" s="201">
        <f>IF(N270="snížená",J270,0)</f>
        <v>0</v>
      </c>
      <c r="BG270" s="201">
        <f>IF(N270="zákl. přenesená",J270,0)</f>
        <v>0</v>
      </c>
      <c r="BH270" s="201">
        <f>IF(N270="sníž. přenesená",J270,0)</f>
        <v>0</v>
      </c>
      <c r="BI270" s="201">
        <f>IF(N270="nulová",J270,0)</f>
        <v>0</v>
      </c>
      <c r="BJ270" s="22" t="s">
        <v>10</v>
      </c>
      <c r="BK270" s="201">
        <f>ROUND(I270*H270,0)</f>
        <v>0</v>
      </c>
      <c r="BL270" s="22" t="s">
        <v>198</v>
      </c>
      <c r="BM270" s="22" t="s">
        <v>533</v>
      </c>
    </row>
    <row r="271" spans="2:63" s="10" customFormat="1" ht="29.85" customHeight="1">
      <c r="B271" s="174"/>
      <c r="C271" s="175"/>
      <c r="D271" s="176" t="s">
        <v>72</v>
      </c>
      <c r="E271" s="188" t="s">
        <v>534</v>
      </c>
      <c r="F271" s="188" t="s">
        <v>535</v>
      </c>
      <c r="G271" s="175"/>
      <c r="H271" s="175"/>
      <c r="I271" s="178"/>
      <c r="J271" s="189">
        <f>BK271</f>
        <v>0</v>
      </c>
      <c r="K271" s="175"/>
      <c r="L271" s="180"/>
      <c r="M271" s="181"/>
      <c r="N271" s="182"/>
      <c r="O271" s="182"/>
      <c r="P271" s="183">
        <f>SUM(P272:P286)</f>
        <v>0</v>
      </c>
      <c r="Q271" s="182"/>
      <c r="R271" s="183">
        <f>SUM(R272:R286)</f>
        <v>0.056694999999999995</v>
      </c>
      <c r="S271" s="182"/>
      <c r="T271" s="184">
        <f>SUM(T272:T286)</f>
        <v>0.31332</v>
      </c>
      <c r="AR271" s="185" t="s">
        <v>82</v>
      </c>
      <c r="AT271" s="186" t="s">
        <v>72</v>
      </c>
      <c r="AU271" s="186" t="s">
        <v>10</v>
      </c>
      <c r="AY271" s="185" t="s">
        <v>145</v>
      </c>
      <c r="BK271" s="187">
        <f>SUM(BK272:BK286)</f>
        <v>0</v>
      </c>
    </row>
    <row r="272" spans="2:65" s="1" customFormat="1" ht="16.5" customHeight="1">
      <c r="B272" s="39"/>
      <c r="C272" s="190" t="s">
        <v>536</v>
      </c>
      <c r="D272" s="190" t="s">
        <v>147</v>
      </c>
      <c r="E272" s="191" t="s">
        <v>537</v>
      </c>
      <c r="F272" s="192" t="s">
        <v>538</v>
      </c>
      <c r="G272" s="193" t="s">
        <v>188</v>
      </c>
      <c r="H272" s="194">
        <v>21</v>
      </c>
      <c r="I272" s="195"/>
      <c r="J272" s="196">
        <f>ROUND(I272*H272,0)</f>
        <v>0</v>
      </c>
      <c r="K272" s="192" t="s">
        <v>151</v>
      </c>
      <c r="L272" s="59"/>
      <c r="M272" s="197" t="s">
        <v>23</v>
      </c>
      <c r="N272" s="198" t="s">
        <v>44</v>
      </c>
      <c r="O272" s="40"/>
      <c r="P272" s="199">
        <f>O272*H272</f>
        <v>0</v>
      </c>
      <c r="Q272" s="199">
        <v>0</v>
      </c>
      <c r="R272" s="199">
        <f>Q272*H272</f>
        <v>0</v>
      </c>
      <c r="S272" s="199">
        <v>0.01492</v>
      </c>
      <c r="T272" s="200">
        <f>S272*H272</f>
        <v>0.31332</v>
      </c>
      <c r="AR272" s="22" t="s">
        <v>198</v>
      </c>
      <c r="AT272" s="22" t="s">
        <v>147</v>
      </c>
      <c r="AU272" s="22" t="s">
        <v>82</v>
      </c>
      <c r="AY272" s="22" t="s">
        <v>145</v>
      </c>
      <c r="BE272" s="201">
        <f>IF(N272="základní",J272,0)</f>
        <v>0</v>
      </c>
      <c r="BF272" s="201">
        <f>IF(N272="snížená",J272,0)</f>
        <v>0</v>
      </c>
      <c r="BG272" s="201">
        <f>IF(N272="zákl. přenesená",J272,0)</f>
        <v>0</v>
      </c>
      <c r="BH272" s="201">
        <f>IF(N272="sníž. přenesená",J272,0)</f>
        <v>0</v>
      </c>
      <c r="BI272" s="201">
        <f>IF(N272="nulová",J272,0)</f>
        <v>0</v>
      </c>
      <c r="BJ272" s="22" t="s">
        <v>10</v>
      </c>
      <c r="BK272" s="201">
        <f>ROUND(I272*H272,0)</f>
        <v>0</v>
      </c>
      <c r="BL272" s="22" t="s">
        <v>198</v>
      </c>
      <c r="BM272" s="22" t="s">
        <v>539</v>
      </c>
    </row>
    <row r="273" spans="2:51" s="11" customFormat="1" ht="13.5">
      <c r="B273" s="202"/>
      <c r="C273" s="203"/>
      <c r="D273" s="204" t="s">
        <v>154</v>
      </c>
      <c r="E273" s="205" t="s">
        <v>23</v>
      </c>
      <c r="F273" s="206" t="s">
        <v>540</v>
      </c>
      <c r="G273" s="203"/>
      <c r="H273" s="207">
        <v>39</v>
      </c>
      <c r="I273" s="208"/>
      <c r="J273" s="203"/>
      <c r="K273" s="203"/>
      <c r="L273" s="209"/>
      <c r="M273" s="210"/>
      <c r="N273" s="211"/>
      <c r="O273" s="211"/>
      <c r="P273" s="211"/>
      <c r="Q273" s="211"/>
      <c r="R273" s="211"/>
      <c r="S273" s="211"/>
      <c r="T273" s="212"/>
      <c r="AT273" s="213" t="s">
        <v>154</v>
      </c>
      <c r="AU273" s="213" t="s">
        <v>82</v>
      </c>
      <c r="AV273" s="11" t="s">
        <v>82</v>
      </c>
      <c r="AW273" s="11" t="s">
        <v>37</v>
      </c>
      <c r="AX273" s="11" t="s">
        <v>73</v>
      </c>
      <c r="AY273" s="213" t="s">
        <v>145</v>
      </c>
    </row>
    <row r="274" spans="2:51" s="11" customFormat="1" ht="13.5">
      <c r="B274" s="202"/>
      <c r="C274" s="203"/>
      <c r="D274" s="204" t="s">
        <v>154</v>
      </c>
      <c r="E274" s="205" t="s">
        <v>23</v>
      </c>
      <c r="F274" s="206" t="s">
        <v>541</v>
      </c>
      <c r="G274" s="203"/>
      <c r="H274" s="207">
        <v>21</v>
      </c>
      <c r="I274" s="208"/>
      <c r="J274" s="203"/>
      <c r="K274" s="203"/>
      <c r="L274" s="209"/>
      <c r="M274" s="210"/>
      <c r="N274" s="211"/>
      <c r="O274" s="211"/>
      <c r="P274" s="211"/>
      <c r="Q274" s="211"/>
      <c r="R274" s="211"/>
      <c r="S274" s="211"/>
      <c r="T274" s="212"/>
      <c r="AT274" s="213" t="s">
        <v>154</v>
      </c>
      <c r="AU274" s="213" t="s">
        <v>82</v>
      </c>
      <c r="AV274" s="11" t="s">
        <v>82</v>
      </c>
      <c r="AW274" s="11" t="s">
        <v>37</v>
      </c>
      <c r="AX274" s="11" t="s">
        <v>10</v>
      </c>
      <c r="AY274" s="213" t="s">
        <v>145</v>
      </c>
    </row>
    <row r="275" spans="2:65" s="1" customFormat="1" ht="16.5" customHeight="1">
      <c r="B275" s="39"/>
      <c r="C275" s="190" t="s">
        <v>542</v>
      </c>
      <c r="D275" s="190" t="s">
        <v>147</v>
      </c>
      <c r="E275" s="191" t="s">
        <v>543</v>
      </c>
      <c r="F275" s="192" t="s">
        <v>544</v>
      </c>
      <c r="G275" s="193" t="s">
        <v>188</v>
      </c>
      <c r="H275" s="194">
        <v>39.5</v>
      </c>
      <c r="I275" s="195"/>
      <c r="J275" s="196">
        <f>ROUND(I275*H275,0)</f>
        <v>0</v>
      </c>
      <c r="K275" s="192" t="s">
        <v>151</v>
      </c>
      <c r="L275" s="59"/>
      <c r="M275" s="197" t="s">
        <v>23</v>
      </c>
      <c r="N275" s="198" t="s">
        <v>44</v>
      </c>
      <c r="O275" s="40"/>
      <c r="P275" s="199">
        <f>O275*H275</f>
        <v>0</v>
      </c>
      <c r="Q275" s="199">
        <v>0.00057</v>
      </c>
      <c r="R275" s="199">
        <f>Q275*H275</f>
        <v>0.022515</v>
      </c>
      <c r="S275" s="199">
        <v>0</v>
      </c>
      <c r="T275" s="200">
        <f>S275*H275</f>
        <v>0</v>
      </c>
      <c r="AR275" s="22" t="s">
        <v>198</v>
      </c>
      <c r="AT275" s="22" t="s">
        <v>147</v>
      </c>
      <c r="AU275" s="22" t="s">
        <v>82</v>
      </c>
      <c r="AY275" s="22" t="s">
        <v>145</v>
      </c>
      <c r="BE275" s="201">
        <f>IF(N275="základní",J275,0)</f>
        <v>0</v>
      </c>
      <c r="BF275" s="201">
        <f>IF(N275="snížená",J275,0)</f>
        <v>0</v>
      </c>
      <c r="BG275" s="201">
        <f>IF(N275="zákl. přenesená",J275,0)</f>
        <v>0</v>
      </c>
      <c r="BH275" s="201">
        <f>IF(N275="sníž. přenesená",J275,0)</f>
        <v>0</v>
      </c>
      <c r="BI275" s="201">
        <f>IF(N275="nulová",J275,0)</f>
        <v>0</v>
      </c>
      <c r="BJ275" s="22" t="s">
        <v>10</v>
      </c>
      <c r="BK275" s="201">
        <f>ROUND(I275*H275,0)</f>
        <v>0</v>
      </c>
      <c r="BL275" s="22" t="s">
        <v>198</v>
      </c>
      <c r="BM275" s="22" t="s">
        <v>545</v>
      </c>
    </row>
    <row r="276" spans="2:51" s="11" customFormat="1" ht="13.5">
      <c r="B276" s="202"/>
      <c r="C276" s="203"/>
      <c r="D276" s="204" t="s">
        <v>154</v>
      </c>
      <c r="E276" s="205" t="s">
        <v>23</v>
      </c>
      <c r="F276" s="206" t="s">
        <v>546</v>
      </c>
      <c r="G276" s="203"/>
      <c r="H276" s="207">
        <v>39.5</v>
      </c>
      <c r="I276" s="208"/>
      <c r="J276" s="203"/>
      <c r="K276" s="203"/>
      <c r="L276" s="209"/>
      <c r="M276" s="210"/>
      <c r="N276" s="211"/>
      <c r="O276" s="211"/>
      <c r="P276" s="211"/>
      <c r="Q276" s="211"/>
      <c r="R276" s="211"/>
      <c r="S276" s="211"/>
      <c r="T276" s="212"/>
      <c r="AT276" s="213" t="s">
        <v>154</v>
      </c>
      <c r="AU276" s="213" t="s">
        <v>82</v>
      </c>
      <c r="AV276" s="11" t="s">
        <v>82</v>
      </c>
      <c r="AW276" s="11" t="s">
        <v>37</v>
      </c>
      <c r="AX276" s="11" t="s">
        <v>10</v>
      </c>
      <c r="AY276" s="213" t="s">
        <v>145</v>
      </c>
    </row>
    <row r="277" spans="2:65" s="1" customFormat="1" ht="16.5" customHeight="1">
      <c r="B277" s="39"/>
      <c r="C277" s="190" t="s">
        <v>547</v>
      </c>
      <c r="D277" s="190" t="s">
        <v>147</v>
      </c>
      <c r="E277" s="191" t="s">
        <v>548</v>
      </c>
      <c r="F277" s="192" t="s">
        <v>549</v>
      </c>
      <c r="G277" s="193" t="s">
        <v>188</v>
      </c>
      <c r="H277" s="194">
        <v>22</v>
      </c>
      <c r="I277" s="195"/>
      <c r="J277" s="196">
        <f>ROUND(I277*H277,0)</f>
        <v>0</v>
      </c>
      <c r="K277" s="192" t="s">
        <v>151</v>
      </c>
      <c r="L277" s="59"/>
      <c r="M277" s="197" t="s">
        <v>23</v>
      </c>
      <c r="N277" s="198" t="s">
        <v>44</v>
      </c>
      <c r="O277" s="40"/>
      <c r="P277" s="199">
        <f>O277*H277</f>
        <v>0</v>
      </c>
      <c r="Q277" s="199">
        <v>0.00114</v>
      </c>
      <c r="R277" s="199">
        <f>Q277*H277</f>
        <v>0.025079999999999998</v>
      </c>
      <c r="S277" s="199">
        <v>0</v>
      </c>
      <c r="T277" s="200">
        <f>S277*H277</f>
        <v>0</v>
      </c>
      <c r="AR277" s="22" t="s">
        <v>198</v>
      </c>
      <c r="AT277" s="22" t="s">
        <v>147</v>
      </c>
      <c r="AU277" s="22" t="s">
        <v>82</v>
      </c>
      <c r="AY277" s="22" t="s">
        <v>145</v>
      </c>
      <c r="BE277" s="201">
        <f>IF(N277="základní",J277,0)</f>
        <v>0</v>
      </c>
      <c r="BF277" s="201">
        <f>IF(N277="snížená",J277,0)</f>
        <v>0</v>
      </c>
      <c r="BG277" s="201">
        <f>IF(N277="zákl. přenesená",J277,0)</f>
        <v>0</v>
      </c>
      <c r="BH277" s="201">
        <f>IF(N277="sníž. přenesená",J277,0)</f>
        <v>0</v>
      </c>
      <c r="BI277" s="201">
        <f>IF(N277="nulová",J277,0)</f>
        <v>0</v>
      </c>
      <c r="BJ277" s="22" t="s">
        <v>10</v>
      </c>
      <c r="BK277" s="201">
        <f>ROUND(I277*H277,0)</f>
        <v>0</v>
      </c>
      <c r="BL277" s="22" t="s">
        <v>198</v>
      </c>
      <c r="BM277" s="22" t="s">
        <v>550</v>
      </c>
    </row>
    <row r="278" spans="2:51" s="11" customFormat="1" ht="13.5">
      <c r="B278" s="202"/>
      <c r="C278" s="203"/>
      <c r="D278" s="204" t="s">
        <v>154</v>
      </c>
      <c r="E278" s="205" t="s">
        <v>23</v>
      </c>
      <c r="F278" s="206" t="s">
        <v>551</v>
      </c>
      <c r="G278" s="203"/>
      <c r="H278" s="207">
        <v>22</v>
      </c>
      <c r="I278" s="208"/>
      <c r="J278" s="203"/>
      <c r="K278" s="203"/>
      <c r="L278" s="209"/>
      <c r="M278" s="210"/>
      <c r="N278" s="211"/>
      <c r="O278" s="211"/>
      <c r="P278" s="211"/>
      <c r="Q278" s="211"/>
      <c r="R278" s="211"/>
      <c r="S278" s="211"/>
      <c r="T278" s="212"/>
      <c r="AT278" s="213" t="s">
        <v>154</v>
      </c>
      <c r="AU278" s="213" t="s">
        <v>82</v>
      </c>
      <c r="AV278" s="11" t="s">
        <v>82</v>
      </c>
      <c r="AW278" s="11" t="s">
        <v>37</v>
      </c>
      <c r="AX278" s="11" t="s">
        <v>10</v>
      </c>
      <c r="AY278" s="213" t="s">
        <v>145</v>
      </c>
    </row>
    <row r="279" spans="2:65" s="1" customFormat="1" ht="16.5" customHeight="1">
      <c r="B279" s="39"/>
      <c r="C279" s="190" t="s">
        <v>552</v>
      </c>
      <c r="D279" s="190" t="s">
        <v>147</v>
      </c>
      <c r="E279" s="191" t="s">
        <v>553</v>
      </c>
      <c r="F279" s="192" t="s">
        <v>554</v>
      </c>
      <c r="G279" s="193" t="s">
        <v>188</v>
      </c>
      <c r="H279" s="194">
        <v>61.5</v>
      </c>
      <c r="I279" s="195"/>
      <c r="J279" s="196">
        <f>ROUND(I279*H279,0)</f>
        <v>0</v>
      </c>
      <c r="K279" s="192" t="s">
        <v>151</v>
      </c>
      <c r="L279" s="59"/>
      <c r="M279" s="197" t="s">
        <v>23</v>
      </c>
      <c r="N279" s="198" t="s">
        <v>44</v>
      </c>
      <c r="O279" s="40"/>
      <c r="P279" s="199">
        <f>O279*H279</f>
        <v>0</v>
      </c>
      <c r="Q279" s="199">
        <v>0</v>
      </c>
      <c r="R279" s="199">
        <f>Q279*H279</f>
        <v>0</v>
      </c>
      <c r="S279" s="199">
        <v>0</v>
      </c>
      <c r="T279" s="200">
        <f>S279*H279</f>
        <v>0</v>
      </c>
      <c r="AR279" s="22" t="s">
        <v>198</v>
      </c>
      <c r="AT279" s="22" t="s">
        <v>147</v>
      </c>
      <c r="AU279" s="22" t="s">
        <v>82</v>
      </c>
      <c r="AY279" s="22" t="s">
        <v>145</v>
      </c>
      <c r="BE279" s="201">
        <f>IF(N279="základní",J279,0)</f>
        <v>0</v>
      </c>
      <c r="BF279" s="201">
        <f>IF(N279="snížená",J279,0)</f>
        <v>0</v>
      </c>
      <c r="BG279" s="201">
        <f>IF(N279="zákl. přenesená",J279,0)</f>
        <v>0</v>
      </c>
      <c r="BH279" s="201">
        <f>IF(N279="sníž. přenesená",J279,0)</f>
        <v>0</v>
      </c>
      <c r="BI279" s="201">
        <f>IF(N279="nulová",J279,0)</f>
        <v>0</v>
      </c>
      <c r="BJ279" s="22" t="s">
        <v>10</v>
      </c>
      <c r="BK279" s="201">
        <f>ROUND(I279*H279,0)</f>
        <v>0</v>
      </c>
      <c r="BL279" s="22" t="s">
        <v>198</v>
      </c>
      <c r="BM279" s="22" t="s">
        <v>555</v>
      </c>
    </row>
    <row r="280" spans="2:51" s="11" customFormat="1" ht="13.5">
      <c r="B280" s="202"/>
      <c r="C280" s="203"/>
      <c r="D280" s="204" t="s">
        <v>154</v>
      </c>
      <c r="E280" s="205" t="s">
        <v>23</v>
      </c>
      <c r="F280" s="206" t="s">
        <v>556</v>
      </c>
      <c r="G280" s="203"/>
      <c r="H280" s="207">
        <v>61.5</v>
      </c>
      <c r="I280" s="208"/>
      <c r="J280" s="203"/>
      <c r="K280" s="203"/>
      <c r="L280" s="209"/>
      <c r="M280" s="210"/>
      <c r="N280" s="211"/>
      <c r="O280" s="211"/>
      <c r="P280" s="211"/>
      <c r="Q280" s="211"/>
      <c r="R280" s="211"/>
      <c r="S280" s="211"/>
      <c r="T280" s="212"/>
      <c r="AT280" s="213" t="s">
        <v>154</v>
      </c>
      <c r="AU280" s="213" t="s">
        <v>82</v>
      </c>
      <c r="AV280" s="11" t="s">
        <v>82</v>
      </c>
      <c r="AW280" s="11" t="s">
        <v>37</v>
      </c>
      <c r="AX280" s="11" t="s">
        <v>10</v>
      </c>
      <c r="AY280" s="213" t="s">
        <v>145</v>
      </c>
    </row>
    <row r="281" spans="2:65" s="1" customFormat="1" ht="16.5" customHeight="1">
      <c r="B281" s="39"/>
      <c r="C281" s="190" t="s">
        <v>557</v>
      </c>
      <c r="D281" s="190" t="s">
        <v>147</v>
      </c>
      <c r="E281" s="191" t="s">
        <v>558</v>
      </c>
      <c r="F281" s="192" t="s">
        <v>559</v>
      </c>
      <c r="G281" s="193" t="s">
        <v>188</v>
      </c>
      <c r="H281" s="194">
        <v>43</v>
      </c>
      <c r="I281" s="195"/>
      <c r="J281" s="196">
        <f aca="true" t="shared" si="0" ref="J281:J286">ROUND(I281*H281,0)</f>
        <v>0</v>
      </c>
      <c r="K281" s="192" t="s">
        <v>23</v>
      </c>
      <c r="L281" s="59"/>
      <c r="M281" s="197" t="s">
        <v>23</v>
      </c>
      <c r="N281" s="198" t="s">
        <v>44</v>
      </c>
      <c r="O281" s="40"/>
      <c r="P281" s="199">
        <f aca="true" t="shared" si="1" ref="P281:P286">O281*H281</f>
        <v>0</v>
      </c>
      <c r="Q281" s="199">
        <v>0.0001</v>
      </c>
      <c r="R281" s="199">
        <f aca="true" t="shared" si="2" ref="R281:R286">Q281*H281</f>
        <v>0.0043</v>
      </c>
      <c r="S281" s="199">
        <v>0</v>
      </c>
      <c r="T281" s="200">
        <f aca="true" t="shared" si="3" ref="T281:T286">S281*H281</f>
        <v>0</v>
      </c>
      <c r="AR281" s="22" t="s">
        <v>198</v>
      </c>
      <c r="AT281" s="22" t="s">
        <v>147</v>
      </c>
      <c r="AU281" s="22" t="s">
        <v>82</v>
      </c>
      <c r="AY281" s="22" t="s">
        <v>145</v>
      </c>
      <c r="BE281" s="201">
        <f aca="true" t="shared" si="4" ref="BE281:BE286">IF(N281="základní",J281,0)</f>
        <v>0</v>
      </c>
      <c r="BF281" s="201">
        <f aca="true" t="shared" si="5" ref="BF281:BF286">IF(N281="snížená",J281,0)</f>
        <v>0</v>
      </c>
      <c r="BG281" s="201">
        <f aca="true" t="shared" si="6" ref="BG281:BG286">IF(N281="zákl. přenesená",J281,0)</f>
        <v>0</v>
      </c>
      <c r="BH281" s="201">
        <f aca="true" t="shared" si="7" ref="BH281:BH286">IF(N281="sníž. přenesená",J281,0)</f>
        <v>0</v>
      </c>
      <c r="BI281" s="201">
        <f aca="true" t="shared" si="8" ref="BI281:BI286">IF(N281="nulová",J281,0)</f>
        <v>0</v>
      </c>
      <c r="BJ281" s="22" t="s">
        <v>10</v>
      </c>
      <c r="BK281" s="201">
        <f aca="true" t="shared" si="9" ref="BK281:BK286">ROUND(I281*H281,0)</f>
        <v>0</v>
      </c>
      <c r="BL281" s="22" t="s">
        <v>198</v>
      </c>
      <c r="BM281" s="22" t="s">
        <v>560</v>
      </c>
    </row>
    <row r="282" spans="2:65" s="1" customFormat="1" ht="25.5" customHeight="1">
      <c r="B282" s="39"/>
      <c r="C282" s="190" t="s">
        <v>561</v>
      </c>
      <c r="D282" s="190" t="s">
        <v>147</v>
      </c>
      <c r="E282" s="191" t="s">
        <v>562</v>
      </c>
      <c r="F282" s="192" t="s">
        <v>563</v>
      </c>
      <c r="G282" s="193" t="s">
        <v>188</v>
      </c>
      <c r="H282" s="194">
        <v>24</v>
      </c>
      <c r="I282" s="195"/>
      <c r="J282" s="196">
        <f t="shared" si="0"/>
        <v>0</v>
      </c>
      <c r="K282" s="192" t="s">
        <v>23</v>
      </c>
      <c r="L282" s="59"/>
      <c r="M282" s="197" t="s">
        <v>23</v>
      </c>
      <c r="N282" s="198" t="s">
        <v>44</v>
      </c>
      <c r="O282" s="40"/>
      <c r="P282" s="199">
        <f t="shared" si="1"/>
        <v>0</v>
      </c>
      <c r="Q282" s="199">
        <v>0.0002</v>
      </c>
      <c r="R282" s="199">
        <f t="shared" si="2"/>
        <v>0.0048000000000000004</v>
      </c>
      <c r="S282" s="199">
        <v>0</v>
      </c>
      <c r="T282" s="200">
        <f t="shared" si="3"/>
        <v>0</v>
      </c>
      <c r="AR282" s="22" t="s">
        <v>198</v>
      </c>
      <c r="AT282" s="22" t="s">
        <v>147</v>
      </c>
      <c r="AU282" s="22" t="s">
        <v>82</v>
      </c>
      <c r="AY282" s="22" t="s">
        <v>145</v>
      </c>
      <c r="BE282" s="201">
        <f t="shared" si="4"/>
        <v>0</v>
      </c>
      <c r="BF282" s="201">
        <f t="shared" si="5"/>
        <v>0</v>
      </c>
      <c r="BG282" s="201">
        <f t="shared" si="6"/>
        <v>0</v>
      </c>
      <c r="BH282" s="201">
        <f t="shared" si="7"/>
        <v>0</v>
      </c>
      <c r="BI282" s="201">
        <f t="shared" si="8"/>
        <v>0</v>
      </c>
      <c r="BJ282" s="22" t="s">
        <v>10</v>
      </c>
      <c r="BK282" s="201">
        <f t="shared" si="9"/>
        <v>0</v>
      </c>
      <c r="BL282" s="22" t="s">
        <v>198</v>
      </c>
      <c r="BM282" s="22" t="s">
        <v>564</v>
      </c>
    </row>
    <row r="283" spans="2:65" s="1" customFormat="1" ht="16.5" customHeight="1">
      <c r="B283" s="39"/>
      <c r="C283" s="214" t="s">
        <v>565</v>
      </c>
      <c r="D283" s="214" t="s">
        <v>325</v>
      </c>
      <c r="E283" s="215" t="s">
        <v>566</v>
      </c>
      <c r="F283" s="216" t="s">
        <v>567</v>
      </c>
      <c r="G283" s="217" t="s">
        <v>568</v>
      </c>
      <c r="H283" s="218">
        <v>1</v>
      </c>
      <c r="I283" s="219"/>
      <c r="J283" s="220">
        <f t="shared" si="0"/>
        <v>0</v>
      </c>
      <c r="K283" s="216" t="s">
        <v>23</v>
      </c>
      <c r="L283" s="221"/>
      <c r="M283" s="222" t="s">
        <v>23</v>
      </c>
      <c r="N283" s="223" t="s">
        <v>44</v>
      </c>
      <c r="O283" s="40"/>
      <c r="P283" s="199">
        <f t="shared" si="1"/>
        <v>0</v>
      </c>
      <c r="Q283" s="199">
        <v>0</v>
      </c>
      <c r="R283" s="199">
        <f t="shared" si="2"/>
        <v>0</v>
      </c>
      <c r="S283" s="199">
        <v>0</v>
      </c>
      <c r="T283" s="200">
        <f t="shared" si="3"/>
        <v>0</v>
      </c>
      <c r="AR283" s="22" t="s">
        <v>320</v>
      </c>
      <c r="AT283" s="22" t="s">
        <v>325</v>
      </c>
      <c r="AU283" s="22" t="s">
        <v>82</v>
      </c>
      <c r="AY283" s="22" t="s">
        <v>145</v>
      </c>
      <c r="BE283" s="201">
        <f t="shared" si="4"/>
        <v>0</v>
      </c>
      <c r="BF283" s="201">
        <f t="shared" si="5"/>
        <v>0</v>
      </c>
      <c r="BG283" s="201">
        <f t="shared" si="6"/>
        <v>0</v>
      </c>
      <c r="BH283" s="201">
        <f t="shared" si="7"/>
        <v>0</v>
      </c>
      <c r="BI283" s="201">
        <f t="shared" si="8"/>
        <v>0</v>
      </c>
      <c r="BJ283" s="22" t="s">
        <v>10</v>
      </c>
      <c r="BK283" s="201">
        <f t="shared" si="9"/>
        <v>0</v>
      </c>
      <c r="BL283" s="22" t="s">
        <v>198</v>
      </c>
      <c r="BM283" s="22" t="s">
        <v>569</v>
      </c>
    </row>
    <row r="284" spans="2:65" s="1" customFormat="1" ht="16.5" customHeight="1">
      <c r="B284" s="39"/>
      <c r="C284" s="190" t="s">
        <v>570</v>
      </c>
      <c r="D284" s="190" t="s">
        <v>147</v>
      </c>
      <c r="E284" s="191" t="s">
        <v>571</v>
      </c>
      <c r="F284" s="192" t="s">
        <v>572</v>
      </c>
      <c r="G284" s="193" t="s">
        <v>573</v>
      </c>
      <c r="H284" s="224"/>
      <c r="I284" s="195"/>
      <c r="J284" s="196">
        <f t="shared" si="0"/>
        <v>0</v>
      </c>
      <c r="K284" s="192" t="s">
        <v>23</v>
      </c>
      <c r="L284" s="59"/>
      <c r="M284" s="197" t="s">
        <v>23</v>
      </c>
      <c r="N284" s="198" t="s">
        <v>44</v>
      </c>
      <c r="O284" s="40"/>
      <c r="P284" s="199">
        <f t="shared" si="1"/>
        <v>0</v>
      </c>
      <c r="Q284" s="199">
        <v>0</v>
      </c>
      <c r="R284" s="199">
        <f t="shared" si="2"/>
        <v>0</v>
      </c>
      <c r="S284" s="199">
        <v>0</v>
      </c>
      <c r="T284" s="200">
        <f t="shared" si="3"/>
        <v>0</v>
      </c>
      <c r="AR284" s="22" t="s">
        <v>198</v>
      </c>
      <c r="AT284" s="22" t="s">
        <v>147</v>
      </c>
      <c r="AU284" s="22" t="s">
        <v>82</v>
      </c>
      <c r="AY284" s="22" t="s">
        <v>145</v>
      </c>
      <c r="BE284" s="201">
        <f t="shared" si="4"/>
        <v>0</v>
      </c>
      <c r="BF284" s="201">
        <f t="shared" si="5"/>
        <v>0</v>
      </c>
      <c r="BG284" s="201">
        <f t="shared" si="6"/>
        <v>0</v>
      </c>
      <c r="BH284" s="201">
        <f t="shared" si="7"/>
        <v>0</v>
      </c>
      <c r="BI284" s="201">
        <f t="shared" si="8"/>
        <v>0</v>
      </c>
      <c r="BJ284" s="22" t="s">
        <v>10</v>
      </c>
      <c r="BK284" s="201">
        <f t="shared" si="9"/>
        <v>0</v>
      </c>
      <c r="BL284" s="22" t="s">
        <v>198</v>
      </c>
      <c r="BM284" s="22" t="s">
        <v>574</v>
      </c>
    </row>
    <row r="285" spans="2:65" s="1" customFormat="1" ht="16.5" customHeight="1">
      <c r="B285" s="39"/>
      <c r="C285" s="190" t="s">
        <v>575</v>
      </c>
      <c r="D285" s="190" t="s">
        <v>147</v>
      </c>
      <c r="E285" s="191" t="s">
        <v>576</v>
      </c>
      <c r="F285" s="192" t="s">
        <v>577</v>
      </c>
      <c r="G285" s="193" t="s">
        <v>177</v>
      </c>
      <c r="H285" s="194">
        <v>0.057</v>
      </c>
      <c r="I285" s="195"/>
      <c r="J285" s="196">
        <f t="shared" si="0"/>
        <v>0</v>
      </c>
      <c r="K285" s="192" t="s">
        <v>151</v>
      </c>
      <c r="L285" s="59"/>
      <c r="M285" s="197" t="s">
        <v>23</v>
      </c>
      <c r="N285" s="198" t="s">
        <v>44</v>
      </c>
      <c r="O285" s="40"/>
      <c r="P285" s="199">
        <f t="shared" si="1"/>
        <v>0</v>
      </c>
      <c r="Q285" s="199">
        <v>0</v>
      </c>
      <c r="R285" s="199">
        <f t="shared" si="2"/>
        <v>0</v>
      </c>
      <c r="S285" s="199">
        <v>0</v>
      </c>
      <c r="T285" s="200">
        <f t="shared" si="3"/>
        <v>0</v>
      </c>
      <c r="AR285" s="22" t="s">
        <v>198</v>
      </c>
      <c r="AT285" s="22" t="s">
        <v>147</v>
      </c>
      <c r="AU285" s="22" t="s">
        <v>82</v>
      </c>
      <c r="AY285" s="22" t="s">
        <v>145</v>
      </c>
      <c r="BE285" s="201">
        <f t="shared" si="4"/>
        <v>0</v>
      </c>
      <c r="BF285" s="201">
        <f t="shared" si="5"/>
        <v>0</v>
      </c>
      <c r="BG285" s="201">
        <f t="shared" si="6"/>
        <v>0</v>
      </c>
      <c r="BH285" s="201">
        <f t="shared" si="7"/>
        <v>0</v>
      </c>
      <c r="BI285" s="201">
        <f t="shared" si="8"/>
        <v>0</v>
      </c>
      <c r="BJ285" s="22" t="s">
        <v>10</v>
      </c>
      <c r="BK285" s="201">
        <f t="shared" si="9"/>
        <v>0</v>
      </c>
      <c r="BL285" s="22" t="s">
        <v>198</v>
      </c>
      <c r="BM285" s="22" t="s">
        <v>578</v>
      </c>
    </row>
    <row r="286" spans="2:65" s="1" customFormat="1" ht="16.5" customHeight="1">
      <c r="B286" s="39"/>
      <c r="C286" s="190" t="s">
        <v>579</v>
      </c>
      <c r="D286" s="190" t="s">
        <v>147</v>
      </c>
      <c r="E286" s="191" t="s">
        <v>580</v>
      </c>
      <c r="F286" s="192" t="s">
        <v>581</v>
      </c>
      <c r="G286" s="193" t="s">
        <v>177</v>
      </c>
      <c r="H286" s="194">
        <v>0.057</v>
      </c>
      <c r="I286" s="195"/>
      <c r="J286" s="196">
        <f t="shared" si="0"/>
        <v>0</v>
      </c>
      <c r="K286" s="192" t="s">
        <v>151</v>
      </c>
      <c r="L286" s="59"/>
      <c r="M286" s="197" t="s">
        <v>23</v>
      </c>
      <c r="N286" s="198" t="s">
        <v>44</v>
      </c>
      <c r="O286" s="40"/>
      <c r="P286" s="199">
        <f t="shared" si="1"/>
        <v>0</v>
      </c>
      <c r="Q286" s="199">
        <v>0</v>
      </c>
      <c r="R286" s="199">
        <f t="shared" si="2"/>
        <v>0</v>
      </c>
      <c r="S286" s="199">
        <v>0</v>
      </c>
      <c r="T286" s="200">
        <f t="shared" si="3"/>
        <v>0</v>
      </c>
      <c r="AR286" s="22" t="s">
        <v>198</v>
      </c>
      <c r="AT286" s="22" t="s">
        <v>147</v>
      </c>
      <c r="AU286" s="22" t="s">
        <v>82</v>
      </c>
      <c r="AY286" s="22" t="s">
        <v>145</v>
      </c>
      <c r="BE286" s="201">
        <f t="shared" si="4"/>
        <v>0</v>
      </c>
      <c r="BF286" s="201">
        <f t="shared" si="5"/>
        <v>0</v>
      </c>
      <c r="BG286" s="201">
        <f t="shared" si="6"/>
        <v>0</v>
      </c>
      <c r="BH286" s="201">
        <f t="shared" si="7"/>
        <v>0</v>
      </c>
      <c r="BI286" s="201">
        <f t="shared" si="8"/>
        <v>0</v>
      </c>
      <c r="BJ286" s="22" t="s">
        <v>10</v>
      </c>
      <c r="BK286" s="201">
        <f t="shared" si="9"/>
        <v>0</v>
      </c>
      <c r="BL286" s="22" t="s">
        <v>198</v>
      </c>
      <c r="BM286" s="22" t="s">
        <v>582</v>
      </c>
    </row>
    <row r="287" spans="2:63" s="10" customFormat="1" ht="29.85" customHeight="1">
      <c r="B287" s="174"/>
      <c r="C287" s="175"/>
      <c r="D287" s="176" t="s">
        <v>72</v>
      </c>
      <c r="E287" s="188" t="s">
        <v>583</v>
      </c>
      <c r="F287" s="188" t="s">
        <v>584</v>
      </c>
      <c r="G287" s="175"/>
      <c r="H287" s="175"/>
      <c r="I287" s="178"/>
      <c r="J287" s="189">
        <f>BK287</f>
        <v>0</v>
      </c>
      <c r="K287" s="175"/>
      <c r="L287" s="180"/>
      <c r="M287" s="181"/>
      <c r="N287" s="182"/>
      <c r="O287" s="182"/>
      <c r="P287" s="183">
        <f>SUM(P288:P315)</f>
        <v>0</v>
      </c>
      <c r="Q287" s="182"/>
      <c r="R287" s="183">
        <f>SUM(R288:R315)</f>
        <v>0.30557999999999996</v>
      </c>
      <c r="S287" s="182"/>
      <c r="T287" s="184">
        <f>SUM(T288:T315)</f>
        <v>0.38056</v>
      </c>
      <c r="AR287" s="185" t="s">
        <v>82</v>
      </c>
      <c r="AT287" s="186" t="s">
        <v>72</v>
      </c>
      <c r="AU287" s="186" t="s">
        <v>10</v>
      </c>
      <c r="AY287" s="185" t="s">
        <v>145</v>
      </c>
      <c r="BK287" s="187">
        <f>SUM(BK288:BK315)</f>
        <v>0</v>
      </c>
    </row>
    <row r="288" spans="2:65" s="1" customFormat="1" ht="16.5" customHeight="1">
      <c r="B288" s="39"/>
      <c r="C288" s="190" t="s">
        <v>585</v>
      </c>
      <c r="D288" s="190" t="s">
        <v>147</v>
      </c>
      <c r="E288" s="191" t="s">
        <v>586</v>
      </c>
      <c r="F288" s="192" t="s">
        <v>587</v>
      </c>
      <c r="G288" s="193" t="s">
        <v>188</v>
      </c>
      <c r="H288" s="194">
        <v>62</v>
      </c>
      <c r="I288" s="195"/>
      <c r="J288" s="196">
        <f>ROUND(I288*H288,0)</f>
        <v>0</v>
      </c>
      <c r="K288" s="192" t="s">
        <v>151</v>
      </c>
      <c r="L288" s="59"/>
      <c r="M288" s="197" t="s">
        <v>23</v>
      </c>
      <c r="N288" s="198" t="s">
        <v>44</v>
      </c>
      <c r="O288" s="40"/>
      <c r="P288" s="199">
        <f>O288*H288</f>
        <v>0</v>
      </c>
      <c r="Q288" s="199">
        <v>0</v>
      </c>
      <c r="R288" s="199">
        <f>Q288*H288</f>
        <v>0</v>
      </c>
      <c r="S288" s="199">
        <v>0.00213</v>
      </c>
      <c r="T288" s="200">
        <f>S288*H288</f>
        <v>0.13206</v>
      </c>
      <c r="AR288" s="22" t="s">
        <v>198</v>
      </c>
      <c r="AT288" s="22" t="s">
        <v>147</v>
      </c>
      <c r="AU288" s="22" t="s">
        <v>82</v>
      </c>
      <c r="AY288" s="22" t="s">
        <v>145</v>
      </c>
      <c r="BE288" s="201">
        <f>IF(N288="základní",J288,0)</f>
        <v>0</v>
      </c>
      <c r="BF288" s="201">
        <f>IF(N288="snížená",J288,0)</f>
        <v>0</v>
      </c>
      <c r="BG288" s="201">
        <f>IF(N288="zákl. přenesená",J288,0)</f>
        <v>0</v>
      </c>
      <c r="BH288" s="201">
        <f>IF(N288="sníž. přenesená",J288,0)</f>
        <v>0</v>
      </c>
      <c r="BI288" s="201">
        <f>IF(N288="nulová",J288,0)</f>
        <v>0</v>
      </c>
      <c r="BJ288" s="22" t="s">
        <v>10</v>
      </c>
      <c r="BK288" s="201">
        <f>ROUND(I288*H288,0)</f>
        <v>0</v>
      </c>
      <c r="BL288" s="22" t="s">
        <v>198</v>
      </c>
      <c r="BM288" s="22" t="s">
        <v>588</v>
      </c>
    </row>
    <row r="289" spans="2:51" s="11" customFormat="1" ht="13.5">
      <c r="B289" s="202"/>
      <c r="C289" s="203"/>
      <c r="D289" s="204" t="s">
        <v>154</v>
      </c>
      <c r="E289" s="205" t="s">
        <v>23</v>
      </c>
      <c r="F289" s="206" t="s">
        <v>589</v>
      </c>
      <c r="G289" s="203"/>
      <c r="H289" s="207">
        <v>62</v>
      </c>
      <c r="I289" s="208"/>
      <c r="J289" s="203"/>
      <c r="K289" s="203"/>
      <c r="L289" s="209"/>
      <c r="M289" s="210"/>
      <c r="N289" s="211"/>
      <c r="O289" s="211"/>
      <c r="P289" s="211"/>
      <c r="Q289" s="211"/>
      <c r="R289" s="211"/>
      <c r="S289" s="211"/>
      <c r="T289" s="212"/>
      <c r="AT289" s="213" t="s">
        <v>154</v>
      </c>
      <c r="AU289" s="213" t="s">
        <v>82</v>
      </c>
      <c r="AV289" s="11" t="s">
        <v>82</v>
      </c>
      <c r="AW289" s="11" t="s">
        <v>37</v>
      </c>
      <c r="AX289" s="11" t="s">
        <v>10</v>
      </c>
      <c r="AY289" s="213" t="s">
        <v>145</v>
      </c>
    </row>
    <row r="290" spans="2:65" s="1" customFormat="1" ht="16.5" customHeight="1">
      <c r="B290" s="39"/>
      <c r="C290" s="190" t="s">
        <v>590</v>
      </c>
      <c r="D290" s="190" t="s">
        <v>147</v>
      </c>
      <c r="E290" s="191" t="s">
        <v>591</v>
      </c>
      <c r="F290" s="192" t="s">
        <v>592</v>
      </c>
      <c r="G290" s="193" t="s">
        <v>188</v>
      </c>
      <c r="H290" s="194">
        <v>50</v>
      </c>
      <c r="I290" s="195"/>
      <c r="J290" s="196">
        <f>ROUND(I290*H290,0)</f>
        <v>0</v>
      </c>
      <c r="K290" s="192" t="s">
        <v>151</v>
      </c>
      <c r="L290" s="59"/>
      <c r="M290" s="197" t="s">
        <v>23</v>
      </c>
      <c r="N290" s="198" t="s">
        <v>44</v>
      </c>
      <c r="O290" s="40"/>
      <c r="P290" s="199">
        <f>O290*H290</f>
        <v>0</v>
      </c>
      <c r="Q290" s="199">
        <v>0</v>
      </c>
      <c r="R290" s="199">
        <f>Q290*H290</f>
        <v>0</v>
      </c>
      <c r="S290" s="199">
        <v>0.00497</v>
      </c>
      <c r="T290" s="200">
        <f>S290*H290</f>
        <v>0.24849999999999997</v>
      </c>
      <c r="AR290" s="22" t="s">
        <v>198</v>
      </c>
      <c r="AT290" s="22" t="s">
        <v>147</v>
      </c>
      <c r="AU290" s="22" t="s">
        <v>82</v>
      </c>
      <c r="AY290" s="22" t="s">
        <v>145</v>
      </c>
      <c r="BE290" s="201">
        <f>IF(N290="základní",J290,0)</f>
        <v>0</v>
      </c>
      <c r="BF290" s="201">
        <f>IF(N290="snížená",J290,0)</f>
        <v>0</v>
      </c>
      <c r="BG290" s="201">
        <f>IF(N290="zákl. přenesená",J290,0)</f>
        <v>0</v>
      </c>
      <c r="BH290" s="201">
        <f>IF(N290="sníž. přenesená",J290,0)</f>
        <v>0</v>
      </c>
      <c r="BI290" s="201">
        <f>IF(N290="nulová",J290,0)</f>
        <v>0</v>
      </c>
      <c r="BJ290" s="22" t="s">
        <v>10</v>
      </c>
      <c r="BK290" s="201">
        <f>ROUND(I290*H290,0)</f>
        <v>0</v>
      </c>
      <c r="BL290" s="22" t="s">
        <v>198</v>
      </c>
      <c r="BM290" s="22" t="s">
        <v>593</v>
      </c>
    </row>
    <row r="291" spans="2:65" s="1" customFormat="1" ht="16.5" customHeight="1">
      <c r="B291" s="39"/>
      <c r="C291" s="190" t="s">
        <v>594</v>
      </c>
      <c r="D291" s="190" t="s">
        <v>147</v>
      </c>
      <c r="E291" s="191" t="s">
        <v>595</v>
      </c>
      <c r="F291" s="192" t="s">
        <v>596</v>
      </c>
      <c r="G291" s="193" t="s">
        <v>188</v>
      </c>
      <c r="H291" s="194">
        <v>16</v>
      </c>
      <c r="I291" s="195"/>
      <c r="J291" s="196">
        <f>ROUND(I291*H291,0)</f>
        <v>0</v>
      </c>
      <c r="K291" s="192" t="s">
        <v>151</v>
      </c>
      <c r="L291" s="59"/>
      <c r="M291" s="197" t="s">
        <v>23</v>
      </c>
      <c r="N291" s="198" t="s">
        <v>44</v>
      </c>
      <c r="O291" s="40"/>
      <c r="P291" s="199">
        <f>O291*H291</f>
        <v>0</v>
      </c>
      <c r="Q291" s="199">
        <v>0.0004</v>
      </c>
      <c r="R291" s="199">
        <f>Q291*H291</f>
        <v>0.0064</v>
      </c>
      <c r="S291" s="199">
        <v>0</v>
      </c>
      <c r="T291" s="200">
        <f>S291*H291</f>
        <v>0</v>
      </c>
      <c r="AR291" s="22" t="s">
        <v>198</v>
      </c>
      <c r="AT291" s="22" t="s">
        <v>147</v>
      </c>
      <c r="AU291" s="22" t="s">
        <v>82</v>
      </c>
      <c r="AY291" s="22" t="s">
        <v>145</v>
      </c>
      <c r="BE291" s="201">
        <f>IF(N291="základní",J291,0)</f>
        <v>0</v>
      </c>
      <c r="BF291" s="201">
        <f>IF(N291="snížená",J291,0)</f>
        <v>0</v>
      </c>
      <c r="BG291" s="201">
        <f>IF(N291="zákl. přenesená",J291,0)</f>
        <v>0</v>
      </c>
      <c r="BH291" s="201">
        <f>IF(N291="sníž. přenesená",J291,0)</f>
        <v>0</v>
      </c>
      <c r="BI291" s="201">
        <f>IF(N291="nulová",J291,0)</f>
        <v>0</v>
      </c>
      <c r="BJ291" s="22" t="s">
        <v>10</v>
      </c>
      <c r="BK291" s="201">
        <f>ROUND(I291*H291,0)</f>
        <v>0</v>
      </c>
      <c r="BL291" s="22" t="s">
        <v>198</v>
      </c>
      <c r="BM291" s="22" t="s">
        <v>597</v>
      </c>
    </row>
    <row r="292" spans="2:51" s="11" customFormat="1" ht="13.5">
      <c r="B292" s="202"/>
      <c r="C292" s="203"/>
      <c r="D292" s="204" t="s">
        <v>154</v>
      </c>
      <c r="E292" s="205" t="s">
        <v>23</v>
      </c>
      <c r="F292" s="206" t="s">
        <v>598</v>
      </c>
      <c r="G292" s="203"/>
      <c r="H292" s="207">
        <v>16</v>
      </c>
      <c r="I292" s="208"/>
      <c r="J292" s="203"/>
      <c r="K292" s="203"/>
      <c r="L292" s="209"/>
      <c r="M292" s="210"/>
      <c r="N292" s="211"/>
      <c r="O292" s="211"/>
      <c r="P292" s="211"/>
      <c r="Q292" s="211"/>
      <c r="R292" s="211"/>
      <c r="S292" s="211"/>
      <c r="T292" s="212"/>
      <c r="AT292" s="213" t="s">
        <v>154</v>
      </c>
      <c r="AU292" s="213" t="s">
        <v>82</v>
      </c>
      <c r="AV292" s="11" t="s">
        <v>82</v>
      </c>
      <c r="AW292" s="11" t="s">
        <v>37</v>
      </c>
      <c r="AX292" s="11" t="s">
        <v>10</v>
      </c>
      <c r="AY292" s="213" t="s">
        <v>145</v>
      </c>
    </row>
    <row r="293" spans="2:65" s="1" customFormat="1" ht="16.5" customHeight="1">
      <c r="B293" s="39"/>
      <c r="C293" s="190" t="s">
        <v>599</v>
      </c>
      <c r="D293" s="190" t="s">
        <v>147</v>
      </c>
      <c r="E293" s="191" t="s">
        <v>600</v>
      </c>
      <c r="F293" s="192" t="s">
        <v>601</v>
      </c>
      <c r="G293" s="193" t="s">
        <v>188</v>
      </c>
      <c r="H293" s="194">
        <v>30</v>
      </c>
      <c r="I293" s="195"/>
      <c r="J293" s="196">
        <f>ROUND(I293*H293,0)</f>
        <v>0</v>
      </c>
      <c r="K293" s="192" t="s">
        <v>151</v>
      </c>
      <c r="L293" s="59"/>
      <c r="M293" s="197" t="s">
        <v>23</v>
      </c>
      <c r="N293" s="198" t="s">
        <v>44</v>
      </c>
      <c r="O293" s="40"/>
      <c r="P293" s="199">
        <f>O293*H293</f>
        <v>0</v>
      </c>
      <c r="Q293" s="199">
        <v>0.00066</v>
      </c>
      <c r="R293" s="199">
        <f>Q293*H293</f>
        <v>0.019799999999999998</v>
      </c>
      <c r="S293" s="199">
        <v>0</v>
      </c>
      <c r="T293" s="200">
        <f>S293*H293</f>
        <v>0</v>
      </c>
      <c r="AR293" s="22" t="s">
        <v>198</v>
      </c>
      <c r="AT293" s="22" t="s">
        <v>147</v>
      </c>
      <c r="AU293" s="22" t="s">
        <v>82</v>
      </c>
      <c r="AY293" s="22" t="s">
        <v>145</v>
      </c>
      <c r="BE293" s="201">
        <f>IF(N293="základní",J293,0)</f>
        <v>0</v>
      </c>
      <c r="BF293" s="201">
        <f>IF(N293="snížená",J293,0)</f>
        <v>0</v>
      </c>
      <c r="BG293" s="201">
        <f>IF(N293="zákl. přenesená",J293,0)</f>
        <v>0</v>
      </c>
      <c r="BH293" s="201">
        <f>IF(N293="sníž. přenesená",J293,0)</f>
        <v>0</v>
      </c>
      <c r="BI293" s="201">
        <f>IF(N293="nulová",J293,0)</f>
        <v>0</v>
      </c>
      <c r="BJ293" s="22" t="s">
        <v>10</v>
      </c>
      <c r="BK293" s="201">
        <f>ROUND(I293*H293,0)</f>
        <v>0</v>
      </c>
      <c r="BL293" s="22" t="s">
        <v>198</v>
      </c>
      <c r="BM293" s="22" t="s">
        <v>602</v>
      </c>
    </row>
    <row r="294" spans="2:65" s="1" customFormat="1" ht="16.5" customHeight="1">
      <c r="B294" s="39"/>
      <c r="C294" s="190" t="s">
        <v>603</v>
      </c>
      <c r="D294" s="190" t="s">
        <v>147</v>
      </c>
      <c r="E294" s="191" t="s">
        <v>604</v>
      </c>
      <c r="F294" s="192" t="s">
        <v>605</v>
      </c>
      <c r="G294" s="193" t="s">
        <v>188</v>
      </c>
      <c r="H294" s="194">
        <v>35</v>
      </c>
      <c r="I294" s="195"/>
      <c r="J294" s="196">
        <f>ROUND(I294*H294,0)</f>
        <v>0</v>
      </c>
      <c r="K294" s="192" t="s">
        <v>151</v>
      </c>
      <c r="L294" s="59"/>
      <c r="M294" s="197" t="s">
        <v>23</v>
      </c>
      <c r="N294" s="198" t="s">
        <v>44</v>
      </c>
      <c r="O294" s="40"/>
      <c r="P294" s="199">
        <f>O294*H294</f>
        <v>0</v>
      </c>
      <c r="Q294" s="199">
        <v>0.00091</v>
      </c>
      <c r="R294" s="199">
        <f>Q294*H294</f>
        <v>0.03185</v>
      </c>
      <c r="S294" s="199">
        <v>0</v>
      </c>
      <c r="T294" s="200">
        <f>S294*H294</f>
        <v>0</v>
      </c>
      <c r="AR294" s="22" t="s">
        <v>198</v>
      </c>
      <c r="AT294" s="22" t="s">
        <v>147</v>
      </c>
      <c r="AU294" s="22" t="s">
        <v>82</v>
      </c>
      <c r="AY294" s="22" t="s">
        <v>145</v>
      </c>
      <c r="BE294" s="201">
        <f>IF(N294="základní",J294,0)</f>
        <v>0</v>
      </c>
      <c r="BF294" s="201">
        <f>IF(N294="snížená",J294,0)</f>
        <v>0</v>
      </c>
      <c r="BG294" s="201">
        <f>IF(N294="zákl. přenesená",J294,0)</f>
        <v>0</v>
      </c>
      <c r="BH294" s="201">
        <f>IF(N294="sníž. přenesená",J294,0)</f>
        <v>0</v>
      </c>
      <c r="BI294" s="201">
        <f>IF(N294="nulová",J294,0)</f>
        <v>0</v>
      </c>
      <c r="BJ294" s="22" t="s">
        <v>10</v>
      </c>
      <c r="BK294" s="201">
        <f>ROUND(I294*H294,0)</f>
        <v>0</v>
      </c>
      <c r="BL294" s="22" t="s">
        <v>198</v>
      </c>
      <c r="BM294" s="22" t="s">
        <v>606</v>
      </c>
    </row>
    <row r="295" spans="2:65" s="1" customFormat="1" ht="16.5" customHeight="1">
      <c r="B295" s="39"/>
      <c r="C295" s="190" t="s">
        <v>607</v>
      </c>
      <c r="D295" s="190" t="s">
        <v>147</v>
      </c>
      <c r="E295" s="191" t="s">
        <v>608</v>
      </c>
      <c r="F295" s="192" t="s">
        <v>609</v>
      </c>
      <c r="G295" s="193" t="s">
        <v>188</v>
      </c>
      <c r="H295" s="194">
        <v>55</v>
      </c>
      <c r="I295" s="195"/>
      <c r="J295" s="196">
        <f>ROUND(I295*H295,0)</f>
        <v>0</v>
      </c>
      <c r="K295" s="192" t="s">
        <v>151</v>
      </c>
      <c r="L295" s="59"/>
      <c r="M295" s="197" t="s">
        <v>23</v>
      </c>
      <c r="N295" s="198" t="s">
        <v>44</v>
      </c>
      <c r="O295" s="40"/>
      <c r="P295" s="199">
        <f>O295*H295</f>
        <v>0</v>
      </c>
      <c r="Q295" s="199">
        <v>0.00252</v>
      </c>
      <c r="R295" s="199">
        <f>Q295*H295</f>
        <v>0.1386</v>
      </c>
      <c r="S295" s="199">
        <v>0</v>
      </c>
      <c r="T295" s="200">
        <f>S295*H295</f>
        <v>0</v>
      </c>
      <c r="AR295" s="22" t="s">
        <v>198</v>
      </c>
      <c r="AT295" s="22" t="s">
        <v>147</v>
      </c>
      <c r="AU295" s="22" t="s">
        <v>82</v>
      </c>
      <c r="AY295" s="22" t="s">
        <v>145</v>
      </c>
      <c r="BE295" s="201">
        <f>IF(N295="základní",J295,0)</f>
        <v>0</v>
      </c>
      <c r="BF295" s="201">
        <f>IF(N295="snížená",J295,0)</f>
        <v>0</v>
      </c>
      <c r="BG295" s="201">
        <f>IF(N295="zákl. přenesená",J295,0)</f>
        <v>0</v>
      </c>
      <c r="BH295" s="201">
        <f>IF(N295="sníž. přenesená",J295,0)</f>
        <v>0</v>
      </c>
      <c r="BI295" s="201">
        <f>IF(N295="nulová",J295,0)</f>
        <v>0</v>
      </c>
      <c r="BJ295" s="22" t="s">
        <v>10</v>
      </c>
      <c r="BK295" s="201">
        <f>ROUND(I295*H295,0)</f>
        <v>0</v>
      </c>
      <c r="BL295" s="22" t="s">
        <v>198</v>
      </c>
      <c r="BM295" s="22" t="s">
        <v>610</v>
      </c>
    </row>
    <row r="296" spans="2:65" s="1" customFormat="1" ht="16.5" customHeight="1">
      <c r="B296" s="39"/>
      <c r="C296" s="190" t="s">
        <v>611</v>
      </c>
      <c r="D296" s="190" t="s">
        <v>147</v>
      </c>
      <c r="E296" s="191" t="s">
        <v>612</v>
      </c>
      <c r="F296" s="192" t="s">
        <v>613</v>
      </c>
      <c r="G296" s="193" t="s">
        <v>188</v>
      </c>
      <c r="H296" s="194">
        <v>15</v>
      </c>
      <c r="I296" s="195"/>
      <c r="J296" s="196">
        <f>ROUND(I296*H296,0)</f>
        <v>0</v>
      </c>
      <c r="K296" s="192" t="s">
        <v>151</v>
      </c>
      <c r="L296" s="59"/>
      <c r="M296" s="197" t="s">
        <v>23</v>
      </c>
      <c r="N296" s="198" t="s">
        <v>44</v>
      </c>
      <c r="O296" s="40"/>
      <c r="P296" s="199">
        <f>O296*H296</f>
        <v>0</v>
      </c>
      <c r="Q296" s="199">
        <v>0.0035</v>
      </c>
      <c r="R296" s="199">
        <f>Q296*H296</f>
        <v>0.0525</v>
      </c>
      <c r="S296" s="199">
        <v>0</v>
      </c>
      <c r="T296" s="200">
        <f>S296*H296</f>
        <v>0</v>
      </c>
      <c r="AR296" s="22" t="s">
        <v>198</v>
      </c>
      <c r="AT296" s="22" t="s">
        <v>147</v>
      </c>
      <c r="AU296" s="22" t="s">
        <v>82</v>
      </c>
      <c r="AY296" s="22" t="s">
        <v>145</v>
      </c>
      <c r="BE296" s="201">
        <f>IF(N296="základní",J296,0)</f>
        <v>0</v>
      </c>
      <c r="BF296" s="201">
        <f>IF(N296="snížená",J296,0)</f>
        <v>0</v>
      </c>
      <c r="BG296" s="201">
        <f>IF(N296="zákl. přenesená",J296,0)</f>
        <v>0</v>
      </c>
      <c r="BH296" s="201">
        <f>IF(N296="sníž. přenesená",J296,0)</f>
        <v>0</v>
      </c>
      <c r="BI296" s="201">
        <f>IF(N296="nulová",J296,0)</f>
        <v>0</v>
      </c>
      <c r="BJ296" s="22" t="s">
        <v>10</v>
      </c>
      <c r="BK296" s="201">
        <f>ROUND(I296*H296,0)</f>
        <v>0</v>
      </c>
      <c r="BL296" s="22" t="s">
        <v>198</v>
      </c>
      <c r="BM296" s="22" t="s">
        <v>614</v>
      </c>
    </row>
    <row r="297" spans="2:65" s="1" customFormat="1" ht="25.5" customHeight="1">
      <c r="B297" s="39"/>
      <c r="C297" s="190" t="s">
        <v>615</v>
      </c>
      <c r="D297" s="190" t="s">
        <v>147</v>
      </c>
      <c r="E297" s="191" t="s">
        <v>616</v>
      </c>
      <c r="F297" s="192" t="s">
        <v>617</v>
      </c>
      <c r="G297" s="193" t="s">
        <v>188</v>
      </c>
      <c r="H297" s="194">
        <v>46</v>
      </c>
      <c r="I297" s="195"/>
      <c r="J297" s="196">
        <f>ROUND(I297*H297,0)</f>
        <v>0</v>
      </c>
      <c r="K297" s="192" t="s">
        <v>151</v>
      </c>
      <c r="L297" s="59"/>
      <c r="M297" s="197" t="s">
        <v>23</v>
      </c>
      <c r="N297" s="198" t="s">
        <v>44</v>
      </c>
      <c r="O297" s="40"/>
      <c r="P297" s="199">
        <f>O297*H297</f>
        <v>0</v>
      </c>
      <c r="Q297" s="199">
        <v>5E-05</v>
      </c>
      <c r="R297" s="199">
        <f>Q297*H297</f>
        <v>0.0023</v>
      </c>
      <c r="S297" s="199">
        <v>0</v>
      </c>
      <c r="T297" s="200">
        <f>S297*H297</f>
        <v>0</v>
      </c>
      <c r="AR297" s="22" t="s">
        <v>198</v>
      </c>
      <c r="AT297" s="22" t="s">
        <v>147</v>
      </c>
      <c r="AU297" s="22" t="s">
        <v>82</v>
      </c>
      <c r="AY297" s="22" t="s">
        <v>145</v>
      </c>
      <c r="BE297" s="201">
        <f>IF(N297="základní",J297,0)</f>
        <v>0</v>
      </c>
      <c r="BF297" s="201">
        <f>IF(N297="snížená",J297,0)</f>
        <v>0</v>
      </c>
      <c r="BG297" s="201">
        <f>IF(N297="zákl. přenesená",J297,0)</f>
        <v>0</v>
      </c>
      <c r="BH297" s="201">
        <f>IF(N297="sníž. přenesená",J297,0)</f>
        <v>0</v>
      </c>
      <c r="BI297" s="201">
        <f>IF(N297="nulová",J297,0)</f>
        <v>0</v>
      </c>
      <c r="BJ297" s="22" t="s">
        <v>10</v>
      </c>
      <c r="BK297" s="201">
        <f>ROUND(I297*H297,0)</f>
        <v>0</v>
      </c>
      <c r="BL297" s="22" t="s">
        <v>198</v>
      </c>
      <c r="BM297" s="22" t="s">
        <v>618</v>
      </c>
    </row>
    <row r="298" spans="2:51" s="11" customFormat="1" ht="13.5">
      <c r="B298" s="202"/>
      <c r="C298" s="203"/>
      <c r="D298" s="204" t="s">
        <v>154</v>
      </c>
      <c r="E298" s="205" t="s">
        <v>23</v>
      </c>
      <c r="F298" s="206" t="s">
        <v>619</v>
      </c>
      <c r="G298" s="203"/>
      <c r="H298" s="207">
        <v>46</v>
      </c>
      <c r="I298" s="208"/>
      <c r="J298" s="203"/>
      <c r="K298" s="203"/>
      <c r="L298" s="209"/>
      <c r="M298" s="210"/>
      <c r="N298" s="211"/>
      <c r="O298" s="211"/>
      <c r="P298" s="211"/>
      <c r="Q298" s="211"/>
      <c r="R298" s="211"/>
      <c r="S298" s="211"/>
      <c r="T298" s="212"/>
      <c r="AT298" s="213" t="s">
        <v>154</v>
      </c>
      <c r="AU298" s="213" t="s">
        <v>82</v>
      </c>
      <c r="AV298" s="11" t="s">
        <v>82</v>
      </c>
      <c r="AW298" s="11" t="s">
        <v>37</v>
      </c>
      <c r="AX298" s="11" t="s">
        <v>10</v>
      </c>
      <c r="AY298" s="213" t="s">
        <v>145</v>
      </c>
    </row>
    <row r="299" spans="2:65" s="1" customFormat="1" ht="25.5" customHeight="1">
      <c r="B299" s="39"/>
      <c r="C299" s="190" t="s">
        <v>620</v>
      </c>
      <c r="D299" s="190" t="s">
        <v>147</v>
      </c>
      <c r="E299" s="191" t="s">
        <v>621</v>
      </c>
      <c r="F299" s="192" t="s">
        <v>622</v>
      </c>
      <c r="G299" s="193" t="s">
        <v>188</v>
      </c>
      <c r="H299" s="194">
        <v>90</v>
      </c>
      <c r="I299" s="195"/>
      <c r="J299" s="196">
        <f>ROUND(I299*H299,0)</f>
        <v>0</v>
      </c>
      <c r="K299" s="192" t="s">
        <v>151</v>
      </c>
      <c r="L299" s="59"/>
      <c r="M299" s="197" t="s">
        <v>23</v>
      </c>
      <c r="N299" s="198" t="s">
        <v>44</v>
      </c>
      <c r="O299" s="40"/>
      <c r="P299" s="199">
        <f>O299*H299</f>
        <v>0</v>
      </c>
      <c r="Q299" s="199">
        <v>7E-05</v>
      </c>
      <c r="R299" s="199">
        <f>Q299*H299</f>
        <v>0.006299999999999999</v>
      </c>
      <c r="S299" s="199">
        <v>0</v>
      </c>
      <c r="T299" s="200">
        <f>S299*H299</f>
        <v>0</v>
      </c>
      <c r="AR299" s="22" t="s">
        <v>198</v>
      </c>
      <c r="AT299" s="22" t="s">
        <v>147</v>
      </c>
      <c r="AU299" s="22" t="s">
        <v>82</v>
      </c>
      <c r="AY299" s="22" t="s">
        <v>145</v>
      </c>
      <c r="BE299" s="201">
        <f>IF(N299="základní",J299,0)</f>
        <v>0</v>
      </c>
      <c r="BF299" s="201">
        <f>IF(N299="snížená",J299,0)</f>
        <v>0</v>
      </c>
      <c r="BG299" s="201">
        <f>IF(N299="zákl. přenesená",J299,0)</f>
        <v>0</v>
      </c>
      <c r="BH299" s="201">
        <f>IF(N299="sníž. přenesená",J299,0)</f>
        <v>0</v>
      </c>
      <c r="BI299" s="201">
        <f>IF(N299="nulová",J299,0)</f>
        <v>0</v>
      </c>
      <c r="BJ299" s="22" t="s">
        <v>10</v>
      </c>
      <c r="BK299" s="201">
        <f>ROUND(I299*H299,0)</f>
        <v>0</v>
      </c>
      <c r="BL299" s="22" t="s">
        <v>198</v>
      </c>
      <c r="BM299" s="22" t="s">
        <v>623</v>
      </c>
    </row>
    <row r="300" spans="2:51" s="11" customFormat="1" ht="13.5">
      <c r="B300" s="202"/>
      <c r="C300" s="203"/>
      <c r="D300" s="204" t="s">
        <v>154</v>
      </c>
      <c r="E300" s="205" t="s">
        <v>23</v>
      </c>
      <c r="F300" s="206" t="s">
        <v>624</v>
      </c>
      <c r="G300" s="203"/>
      <c r="H300" s="207">
        <v>90</v>
      </c>
      <c r="I300" s="208"/>
      <c r="J300" s="203"/>
      <c r="K300" s="203"/>
      <c r="L300" s="209"/>
      <c r="M300" s="210"/>
      <c r="N300" s="211"/>
      <c r="O300" s="211"/>
      <c r="P300" s="211"/>
      <c r="Q300" s="211"/>
      <c r="R300" s="211"/>
      <c r="S300" s="211"/>
      <c r="T300" s="212"/>
      <c r="AT300" s="213" t="s">
        <v>154</v>
      </c>
      <c r="AU300" s="213" t="s">
        <v>82</v>
      </c>
      <c r="AV300" s="11" t="s">
        <v>82</v>
      </c>
      <c r="AW300" s="11" t="s">
        <v>37</v>
      </c>
      <c r="AX300" s="11" t="s">
        <v>10</v>
      </c>
      <c r="AY300" s="213" t="s">
        <v>145</v>
      </c>
    </row>
    <row r="301" spans="2:65" s="1" customFormat="1" ht="25.5" customHeight="1">
      <c r="B301" s="39"/>
      <c r="C301" s="190" t="s">
        <v>625</v>
      </c>
      <c r="D301" s="190" t="s">
        <v>147</v>
      </c>
      <c r="E301" s="191" t="s">
        <v>626</v>
      </c>
      <c r="F301" s="192" t="s">
        <v>627</v>
      </c>
      <c r="G301" s="193" t="s">
        <v>188</v>
      </c>
      <c r="H301" s="194">
        <v>15</v>
      </c>
      <c r="I301" s="195"/>
      <c r="J301" s="196">
        <f aca="true" t="shared" si="10" ref="J301:J307">ROUND(I301*H301,0)</f>
        <v>0</v>
      </c>
      <c r="K301" s="192" t="s">
        <v>151</v>
      </c>
      <c r="L301" s="59"/>
      <c r="M301" s="197" t="s">
        <v>23</v>
      </c>
      <c r="N301" s="198" t="s">
        <v>44</v>
      </c>
      <c r="O301" s="40"/>
      <c r="P301" s="199">
        <f aca="true" t="shared" si="11" ref="P301:P307">O301*H301</f>
        <v>0</v>
      </c>
      <c r="Q301" s="199">
        <v>8E-05</v>
      </c>
      <c r="R301" s="199">
        <f aca="true" t="shared" si="12" ref="R301:R307">Q301*H301</f>
        <v>0.0012000000000000001</v>
      </c>
      <c r="S301" s="199">
        <v>0</v>
      </c>
      <c r="T301" s="200">
        <f aca="true" t="shared" si="13" ref="T301:T307">S301*H301</f>
        <v>0</v>
      </c>
      <c r="AR301" s="22" t="s">
        <v>198</v>
      </c>
      <c r="AT301" s="22" t="s">
        <v>147</v>
      </c>
      <c r="AU301" s="22" t="s">
        <v>82</v>
      </c>
      <c r="AY301" s="22" t="s">
        <v>145</v>
      </c>
      <c r="BE301" s="201">
        <f aca="true" t="shared" si="14" ref="BE301:BE307">IF(N301="základní",J301,0)</f>
        <v>0</v>
      </c>
      <c r="BF301" s="201">
        <f aca="true" t="shared" si="15" ref="BF301:BF307">IF(N301="snížená",J301,0)</f>
        <v>0</v>
      </c>
      <c r="BG301" s="201">
        <f aca="true" t="shared" si="16" ref="BG301:BG307">IF(N301="zákl. přenesená",J301,0)</f>
        <v>0</v>
      </c>
      <c r="BH301" s="201">
        <f aca="true" t="shared" si="17" ref="BH301:BH307">IF(N301="sníž. přenesená",J301,0)</f>
        <v>0</v>
      </c>
      <c r="BI301" s="201">
        <f aca="true" t="shared" si="18" ref="BI301:BI307">IF(N301="nulová",J301,0)</f>
        <v>0</v>
      </c>
      <c r="BJ301" s="22" t="s">
        <v>10</v>
      </c>
      <c r="BK301" s="201">
        <f aca="true" t="shared" si="19" ref="BK301:BK307">ROUND(I301*H301,0)</f>
        <v>0</v>
      </c>
      <c r="BL301" s="22" t="s">
        <v>198</v>
      </c>
      <c r="BM301" s="22" t="s">
        <v>628</v>
      </c>
    </row>
    <row r="302" spans="2:65" s="1" customFormat="1" ht="16.5" customHeight="1">
      <c r="B302" s="39"/>
      <c r="C302" s="190" t="s">
        <v>629</v>
      </c>
      <c r="D302" s="190" t="s">
        <v>147</v>
      </c>
      <c r="E302" s="191" t="s">
        <v>630</v>
      </c>
      <c r="F302" s="192" t="s">
        <v>631</v>
      </c>
      <c r="G302" s="193" t="s">
        <v>268</v>
      </c>
      <c r="H302" s="194">
        <v>8</v>
      </c>
      <c r="I302" s="195"/>
      <c r="J302" s="196">
        <f t="shared" si="10"/>
        <v>0</v>
      </c>
      <c r="K302" s="192" t="s">
        <v>151</v>
      </c>
      <c r="L302" s="59"/>
      <c r="M302" s="197" t="s">
        <v>23</v>
      </c>
      <c r="N302" s="198" t="s">
        <v>44</v>
      </c>
      <c r="O302" s="40"/>
      <c r="P302" s="199">
        <f t="shared" si="11"/>
        <v>0</v>
      </c>
      <c r="Q302" s="199">
        <v>0.00034</v>
      </c>
      <c r="R302" s="199">
        <f t="shared" si="12"/>
        <v>0.00272</v>
      </c>
      <c r="S302" s="199">
        <v>0</v>
      </c>
      <c r="T302" s="200">
        <f t="shared" si="13"/>
        <v>0</v>
      </c>
      <c r="AR302" s="22" t="s">
        <v>198</v>
      </c>
      <c r="AT302" s="22" t="s">
        <v>147</v>
      </c>
      <c r="AU302" s="22" t="s">
        <v>82</v>
      </c>
      <c r="AY302" s="22" t="s">
        <v>145</v>
      </c>
      <c r="BE302" s="201">
        <f t="shared" si="14"/>
        <v>0</v>
      </c>
      <c r="BF302" s="201">
        <f t="shared" si="15"/>
        <v>0</v>
      </c>
      <c r="BG302" s="201">
        <f t="shared" si="16"/>
        <v>0</v>
      </c>
      <c r="BH302" s="201">
        <f t="shared" si="17"/>
        <v>0</v>
      </c>
      <c r="BI302" s="201">
        <f t="shared" si="18"/>
        <v>0</v>
      </c>
      <c r="BJ302" s="22" t="s">
        <v>10</v>
      </c>
      <c r="BK302" s="201">
        <f t="shared" si="19"/>
        <v>0</v>
      </c>
      <c r="BL302" s="22" t="s">
        <v>198</v>
      </c>
      <c r="BM302" s="22" t="s">
        <v>632</v>
      </c>
    </row>
    <row r="303" spans="2:65" s="1" customFormat="1" ht="16.5" customHeight="1">
      <c r="B303" s="39"/>
      <c r="C303" s="190" t="s">
        <v>633</v>
      </c>
      <c r="D303" s="190" t="s">
        <v>147</v>
      </c>
      <c r="E303" s="191" t="s">
        <v>634</v>
      </c>
      <c r="F303" s="192" t="s">
        <v>635</v>
      </c>
      <c r="G303" s="193" t="s">
        <v>268</v>
      </c>
      <c r="H303" s="194">
        <v>9</v>
      </c>
      <c r="I303" s="195"/>
      <c r="J303" s="196">
        <f t="shared" si="10"/>
        <v>0</v>
      </c>
      <c r="K303" s="192" t="s">
        <v>151</v>
      </c>
      <c r="L303" s="59"/>
      <c r="M303" s="197" t="s">
        <v>23</v>
      </c>
      <c r="N303" s="198" t="s">
        <v>44</v>
      </c>
      <c r="O303" s="40"/>
      <c r="P303" s="199">
        <f t="shared" si="11"/>
        <v>0</v>
      </c>
      <c r="Q303" s="199">
        <v>0.0005</v>
      </c>
      <c r="R303" s="199">
        <f t="shared" si="12"/>
        <v>0.0045000000000000005</v>
      </c>
      <c r="S303" s="199">
        <v>0</v>
      </c>
      <c r="T303" s="200">
        <f t="shared" si="13"/>
        <v>0</v>
      </c>
      <c r="AR303" s="22" t="s">
        <v>198</v>
      </c>
      <c r="AT303" s="22" t="s">
        <v>147</v>
      </c>
      <c r="AU303" s="22" t="s">
        <v>82</v>
      </c>
      <c r="AY303" s="22" t="s">
        <v>145</v>
      </c>
      <c r="BE303" s="201">
        <f t="shared" si="14"/>
        <v>0</v>
      </c>
      <c r="BF303" s="201">
        <f t="shared" si="15"/>
        <v>0</v>
      </c>
      <c r="BG303" s="201">
        <f t="shared" si="16"/>
        <v>0</v>
      </c>
      <c r="BH303" s="201">
        <f t="shared" si="17"/>
        <v>0</v>
      </c>
      <c r="BI303" s="201">
        <f t="shared" si="18"/>
        <v>0</v>
      </c>
      <c r="BJ303" s="22" t="s">
        <v>10</v>
      </c>
      <c r="BK303" s="201">
        <f t="shared" si="19"/>
        <v>0</v>
      </c>
      <c r="BL303" s="22" t="s">
        <v>198</v>
      </c>
      <c r="BM303" s="22" t="s">
        <v>636</v>
      </c>
    </row>
    <row r="304" spans="2:65" s="1" customFormat="1" ht="16.5" customHeight="1">
      <c r="B304" s="39"/>
      <c r="C304" s="190" t="s">
        <v>361</v>
      </c>
      <c r="D304" s="190" t="s">
        <v>147</v>
      </c>
      <c r="E304" s="191" t="s">
        <v>637</v>
      </c>
      <c r="F304" s="192" t="s">
        <v>638</v>
      </c>
      <c r="G304" s="193" t="s">
        <v>268</v>
      </c>
      <c r="H304" s="194">
        <v>3</v>
      </c>
      <c r="I304" s="195"/>
      <c r="J304" s="196">
        <f t="shared" si="10"/>
        <v>0</v>
      </c>
      <c r="K304" s="192" t="s">
        <v>151</v>
      </c>
      <c r="L304" s="59"/>
      <c r="M304" s="197" t="s">
        <v>23</v>
      </c>
      <c r="N304" s="198" t="s">
        <v>44</v>
      </c>
      <c r="O304" s="40"/>
      <c r="P304" s="199">
        <f t="shared" si="11"/>
        <v>0</v>
      </c>
      <c r="Q304" s="199">
        <v>0.00107</v>
      </c>
      <c r="R304" s="199">
        <f t="shared" si="12"/>
        <v>0.00321</v>
      </c>
      <c r="S304" s="199">
        <v>0</v>
      </c>
      <c r="T304" s="200">
        <f t="shared" si="13"/>
        <v>0</v>
      </c>
      <c r="AR304" s="22" t="s">
        <v>198</v>
      </c>
      <c r="AT304" s="22" t="s">
        <v>147</v>
      </c>
      <c r="AU304" s="22" t="s">
        <v>82</v>
      </c>
      <c r="AY304" s="22" t="s">
        <v>145</v>
      </c>
      <c r="BE304" s="201">
        <f t="shared" si="14"/>
        <v>0</v>
      </c>
      <c r="BF304" s="201">
        <f t="shared" si="15"/>
        <v>0</v>
      </c>
      <c r="BG304" s="201">
        <f t="shared" si="16"/>
        <v>0</v>
      </c>
      <c r="BH304" s="201">
        <f t="shared" si="17"/>
        <v>0</v>
      </c>
      <c r="BI304" s="201">
        <f t="shared" si="18"/>
        <v>0</v>
      </c>
      <c r="BJ304" s="22" t="s">
        <v>10</v>
      </c>
      <c r="BK304" s="201">
        <f t="shared" si="19"/>
        <v>0</v>
      </c>
      <c r="BL304" s="22" t="s">
        <v>198</v>
      </c>
      <c r="BM304" s="22" t="s">
        <v>639</v>
      </c>
    </row>
    <row r="305" spans="2:65" s="1" customFormat="1" ht="16.5" customHeight="1">
      <c r="B305" s="39"/>
      <c r="C305" s="190" t="s">
        <v>640</v>
      </c>
      <c r="D305" s="190" t="s">
        <v>147</v>
      </c>
      <c r="E305" s="191" t="s">
        <v>641</v>
      </c>
      <c r="F305" s="192" t="s">
        <v>642</v>
      </c>
      <c r="G305" s="193" t="s">
        <v>268</v>
      </c>
      <c r="H305" s="194">
        <v>1</v>
      </c>
      <c r="I305" s="195"/>
      <c r="J305" s="196">
        <f t="shared" si="10"/>
        <v>0</v>
      </c>
      <c r="K305" s="192" t="s">
        <v>151</v>
      </c>
      <c r="L305" s="59"/>
      <c r="M305" s="197" t="s">
        <v>23</v>
      </c>
      <c r="N305" s="198" t="s">
        <v>44</v>
      </c>
      <c r="O305" s="40"/>
      <c r="P305" s="199">
        <f t="shared" si="11"/>
        <v>0</v>
      </c>
      <c r="Q305" s="199">
        <v>0.00168</v>
      </c>
      <c r="R305" s="199">
        <f t="shared" si="12"/>
        <v>0.00168</v>
      </c>
      <c r="S305" s="199">
        <v>0</v>
      </c>
      <c r="T305" s="200">
        <f t="shared" si="13"/>
        <v>0</v>
      </c>
      <c r="AR305" s="22" t="s">
        <v>198</v>
      </c>
      <c r="AT305" s="22" t="s">
        <v>147</v>
      </c>
      <c r="AU305" s="22" t="s">
        <v>82</v>
      </c>
      <c r="AY305" s="22" t="s">
        <v>145</v>
      </c>
      <c r="BE305" s="201">
        <f t="shared" si="14"/>
        <v>0</v>
      </c>
      <c r="BF305" s="201">
        <f t="shared" si="15"/>
        <v>0</v>
      </c>
      <c r="BG305" s="201">
        <f t="shared" si="16"/>
        <v>0</v>
      </c>
      <c r="BH305" s="201">
        <f t="shared" si="17"/>
        <v>0</v>
      </c>
      <c r="BI305" s="201">
        <f t="shared" si="18"/>
        <v>0</v>
      </c>
      <c r="BJ305" s="22" t="s">
        <v>10</v>
      </c>
      <c r="BK305" s="201">
        <f t="shared" si="19"/>
        <v>0</v>
      </c>
      <c r="BL305" s="22" t="s">
        <v>198</v>
      </c>
      <c r="BM305" s="22" t="s">
        <v>643</v>
      </c>
    </row>
    <row r="306" spans="2:65" s="1" customFormat="1" ht="16.5" customHeight="1">
      <c r="B306" s="39"/>
      <c r="C306" s="190" t="s">
        <v>644</v>
      </c>
      <c r="D306" s="190" t="s">
        <v>147</v>
      </c>
      <c r="E306" s="191" t="s">
        <v>645</v>
      </c>
      <c r="F306" s="192" t="s">
        <v>646</v>
      </c>
      <c r="G306" s="193" t="s">
        <v>268</v>
      </c>
      <c r="H306" s="194">
        <v>3</v>
      </c>
      <c r="I306" s="195"/>
      <c r="J306" s="196">
        <f t="shared" si="10"/>
        <v>0</v>
      </c>
      <c r="K306" s="192" t="s">
        <v>151</v>
      </c>
      <c r="L306" s="59"/>
      <c r="M306" s="197" t="s">
        <v>23</v>
      </c>
      <c r="N306" s="198" t="s">
        <v>44</v>
      </c>
      <c r="O306" s="40"/>
      <c r="P306" s="199">
        <f t="shared" si="11"/>
        <v>0</v>
      </c>
      <c r="Q306" s="199">
        <v>0.00144</v>
      </c>
      <c r="R306" s="199">
        <f t="shared" si="12"/>
        <v>0.00432</v>
      </c>
      <c r="S306" s="199">
        <v>0</v>
      </c>
      <c r="T306" s="200">
        <f t="shared" si="13"/>
        <v>0</v>
      </c>
      <c r="AR306" s="22" t="s">
        <v>198</v>
      </c>
      <c r="AT306" s="22" t="s">
        <v>147</v>
      </c>
      <c r="AU306" s="22" t="s">
        <v>82</v>
      </c>
      <c r="AY306" s="22" t="s">
        <v>145</v>
      </c>
      <c r="BE306" s="201">
        <f t="shared" si="14"/>
        <v>0</v>
      </c>
      <c r="BF306" s="201">
        <f t="shared" si="15"/>
        <v>0</v>
      </c>
      <c r="BG306" s="201">
        <f t="shared" si="16"/>
        <v>0</v>
      </c>
      <c r="BH306" s="201">
        <f t="shared" si="17"/>
        <v>0</v>
      </c>
      <c r="BI306" s="201">
        <f t="shared" si="18"/>
        <v>0</v>
      </c>
      <c r="BJ306" s="22" t="s">
        <v>10</v>
      </c>
      <c r="BK306" s="201">
        <f t="shared" si="19"/>
        <v>0</v>
      </c>
      <c r="BL306" s="22" t="s">
        <v>198</v>
      </c>
      <c r="BM306" s="22" t="s">
        <v>647</v>
      </c>
    </row>
    <row r="307" spans="2:65" s="1" customFormat="1" ht="16.5" customHeight="1">
      <c r="B307" s="39"/>
      <c r="C307" s="190" t="s">
        <v>648</v>
      </c>
      <c r="D307" s="190" t="s">
        <v>147</v>
      </c>
      <c r="E307" s="191" t="s">
        <v>649</v>
      </c>
      <c r="F307" s="192" t="s">
        <v>650</v>
      </c>
      <c r="G307" s="193" t="s">
        <v>188</v>
      </c>
      <c r="H307" s="194">
        <v>151</v>
      </c>
      <c r="I307" s="195"/>
      <c r="J307" s="196">
        <f t="shared" si="10"/>
        <v>0</v>
      </c>
      <c r="K307" s="192" t="s">
        <v>151</v>
      </c>
      <c r="L307" s="59"/>
      <c r="M307" s="197" t="s">
        <v>23</v>
      </c>
      <c r="N307" s="198" t="s">
        <v>44</v>
      </c>
      <c r="O307" s="40"/>
      <c r="P307" s="199">
        <f t="shared" si="11"/>
        <v>0</v>
      </c>
      <c r="Q307" s="199">
        <v>0.00019</v>
      </c>
      <c r="R307" s="199">
        <f t="shared" si="12"/>
        <v>0.02869</v>
      </c>
      <c r="S307" s="199">
        <v>0</v>
      </c>
      <c r="T307" s="200">
        <f t="shared" si="13"/>
        <v>0</v>
      </c>
      <c r="AR307" s="22" t="s">
        <v>198</v>
      </c>
      <c r="AT307" s="22" t="s">
        <v>147</v>
      </c>
      <c r="AU307" s="22" t="s">
        <v>82</v>
      </c>
      <c r="AY307" s="22" t="s">
        <v>145</v>
      </c>
      <c r="BE307" s="201">
        <f t="shared" si="14"/>
        <v>0</v>
      </c>
      <c r="BF307" s="201">
        <f t="shared" si="15"/>
        <v>0</v>
      </c>
      <c r="BG307" s="201">
        <f t="shared" si="16"/>
        <v>0</v>
      </c>
      <c r="BH307" s="201">
        <f t="shared" si="17"/>
        <v>0</v>
      </c>
      <c r="BI307" s="201">
        <f t="shared" si="18"/>
        <v>0</v>
      </c>
      <c r="BJ307" s="22" t="s">
        <v>10</v>
      </c>
      <c r="BK307" s="201">
        <f t="shared" si="19"/>
        <v>0</v>
      </c>
      <c r="BL307" s="22" t="s">
        <v>198</v>
      </c>
      <c r="BM307" s="22" t="s">
        <v>651</v>
      </c>
    </row>
    <row r="308" spans="2:51" s="11" customFormat="1" ht="13.5">
      <c r="B308" s="202"/>
      <c r="C308" s="203"/>
      <c r="D308" s="204" t="s">
        <v>154</v>
      </c>
      <c r="E308" s="205" t="s">
        <v>23</v>
      </c>
      <c r="F308" s="206" t="s">
        <v>652</v>
      </c>
      <c r="G308" s="203"/>
      <c r="H308" s="207">
        <v>151</v>
      </c>
      <c r="I308" s="208"/>
      <c r="J308" s="203"/>
      <c r="K308" s="203"/>
      <c r="L308" s="209"/>
      <c r="M308" s="210"/>
      <c r="N308" s="211"/>
      <c r="O308" s="211"/>
      <c r="P308" s="211"/>
      <c r="Q308" s="211"/>
      <c r="R308" s="211"/>
      <c r="S308" s="211"/>
      <c r="T308" s="212"/>
      <c r="AT308" s="213" t="s">
        <v>154</v>
      </c>
      <c r="AU308" s="213" t="s">
        <v>82</v>
      </c>
      <c r="AV308" s="11" t="s">
        <v>82</v>
      </c>
      <c r="AW308" s="11" t="s">
        <v>37</v>
      </c>
      <c r="AX308" s="11" t="s">
        <v>10</v>
      </c>
      <c r="AY308" s="213" t="s">
        <v>145</v>
      </c>
    </row>
    <row r="309" spans="2:65" s="1" customFormat="1" ht="16.5" customHeight="1">
      <c r="B309" s="39"/>
      <c r="C309" s="190" t="s">
        <v>653</v>
      </c>
      <c r="D309" s="190" t="s">
        <v>147</v>
      </c>
      <c r="E309" s="191" t="s">
        <v>654</v>
      </c>
      <c r="F309" s="192" t="s">
        <v>655</v>
      </c>
      <c r="G309" s="193" t="s">
        <v>188</v>
      </c>
      <c r="H309" s="194">
        <v>151</v>
      </c>
      <c r="I309" s="195"/>
      <c r="J309" s="196">
        <f>ROUND(I309*H309,0)</f>
        <v>0</v>
      </c>
      <c r="K309" s="192" t="s">
        <v>151</v>
      </c>
      <c r="L309" s="59"/>
      <c r="M309" s="197" t="s">
        <v>23</v>
      </c>
      <c r="N309" s="198" t="s">
        <v>44</v>
      </c>
      <c r="O309" s="40"/>
      <c r="P309" s="199">
        <f>O309*H309</f>
        <v>0</v>
      </c>
      <c r="Q309" s="199">
        <v>1E-05</v>
      </c>
      <c r="R309" s="199">
        <f>Q309*H309</f>
        <v>0.00151</v>
      </c>
      <c r="S309" s="199">
        <v>0</v>
      </c>
      <c r="T309" s="200">
        <f>S309*H309</f>
        <v>0</v>
      </c>
      <c r="AR309" s="22" t="s">
        <v>198</v>
      </c>
      <c r="AT309" s="22" t="s">
        <v>147</v>
      </c>
      <c r="AU309" s="22" t="s">
        <v>82</v>
      </c>
      <c r="AY309" s="22" t="s">
        <v>145</v>
      </c>
      <c r="BE309" s="201">
        <f>IF(N309="základní",J309,0)</f>
        <v>0</v>
      </c>
      <c r="BF309" s="201">
        <f>IF(N309="snížená",J309,0)</f>
        <v>0</v>
      </c>
      <c r="BG309" s="201">
        <f>IF(N309="zákl. přenesená",J309,0)</f>
        <v>0</v>
      </c>
      <c r="BH309" s="201">
        <f>IF(N309="sníž. přenesená",J309,0)</f>
        <v>0</v>
      </c>
      <c r="BI309" s="201">
        <f>IF(N309="nulová",J309,0)</f>
        <v>0</v>
      </c>
      <c r="BJ309" s="22" t="s">
        <v>10</v>
      </c>
      <c r="BK309" s="201">
        <f>ROUND(I309*H309,0)</f>
        <v>0</v>
      </c>
      <c r="BL309" s="22" t="s">
        <v>198</v>
      </c>
      <c r="BM309" s="22" t="s">
        <v>656</v>
      </c>
    </row>
    <row r="310" spans="2:65" s="1" customFormat="1" ht="16.5" customHeight="1">
      <c r="B310" s="39"/>
      <c r="C310" s="190" t="s">
        <v>657</v>
      </c>
      <c r="D310" s="190" t="s">
        <v>147</v>
      </c>
      <c r="E310" s="191" t="s">
        <v>658</v>
      </c>
      <c r="F310" s="192" t="s">
        <v>659</v>
      </c>
      <c r="G310" s="193" t="s">
        <v>188</v>
      </c>
      <c r="H310" s="194">
        <v>35</v>
      </c>
      <c r="I310" s="195"/>
      <c r="J310" s="196">
        <f>ROUND(I310*H310,0)</f>
        <v>0</v>
      </c>
      <c r="K310" s="192" t="s">
        <v>23</v>
      </c>
      <c r="L310" s="59"/>
      <c r="M310" s="197" t="s">
        <v>23</v>
      </c>
      <c r="N310" s="198" t="s">
        <v>44</v>
      </c>
      <c r="O310" s="40"/>
      <c r="P310" s="199">
        <f>O310*H310</f>
        <v>0</v>
      </c>
      <c r="Q310" s="199">
        <v>0</v>
      </c>
      <c r="R310" s="199">
        <f>Q310*H310</f>
        <v>0</v>
      </c>
      <c r="S310" s="199">
        <v>0</v>
      </c>
      <c r="T310" s="200">
        <f>S310*H310</f>
        <v>0</v>
      </c>
      <c r="AR310" s="22" t="s">
        <v>198</v>
      </c>
      <c r="AT310" s="22" t="s">
        <v>147</v>
      </c>
      <c r="AU310" s="22" t="s">
        <v>82</v>
      </c>
      <c r="AY310" s="22" t="s">
        <v>145</v>
      </c>
      <c r="BE310" s="201">
        <f>IF(N310="základní",J310,0)</f>
        <v>0</v>
      </c>
      <c r="BF310" s="201">
        <f>IF(N310="snížená",J310,0)</f>
        <v>0</v>
      </c>
      <c r="BG310" s="201">
        <f>IF(N310="zákl. přenesená",J310,0)</f>
        <v>0</v>
      </c>
      <c r="BH310" s="201">
        <f>IF(N310="sníž. přenesená",J310,0)</f>
        <v>0</v>
      </c>
      <c r="BI310" s="201">
        <f>IF(N310="nulová",J310,0)</f>
        <v>0</v>
      </c>
      <c r="BJ310" s="22" t="s">
        <v>10</v>
      </c>
      <c r="BK310" s="201">
        <f>ROUND(I310*H310,0)</f>
        <v>0</v>
      </c>
      <c r="BL310" s="22" t="s">
        <v>198</v>
      </c>
      <c r="BM310" s="22" t="s">
        <v>660</v>
      </c>
    </row>
    <row r="311" spans="2:65" s="1" customFormat="1" ht="16.5" customHeight="1">
      <c r="B311" s="39"/>
      <c r="C311" s="214" t="s">
        <v>661</v>
      </c>
      <c r="D311" s="214" t="s">
        <v>325</v>
      </c>
      <c r="E311" s="215" t="s">
        <v>662</v>
      </c>
      <c r="F311" s="216" t="s">
        <v>663</v>
      </c>
      <c r="G311" s="217" t="s">
        <v>188</v>
      </c>
      <c r="H311" s="218">
        <v>38.5</v>
      </c>
      <c r="I311" s="219"/>
      <c r="J311" s="220">
        <f>ROUND(I311*H311,0)</f>
        <v>0</v>
      </c>
      <c r="K311" s="216" t="s">
        <v>23</v>
      </c>
      <c r="L311" s="221"/>
      <c r="M311" s="222" t="s">
        <v>23</v>
      </c>
      <c r="N311" s="223" t="s">
        <v>44</v>
      </c>
      <c r="O311" s="40"/>
      <c r="P311" s="199">
        <f>O311*H311</f>
        <v>0</v>
      </c>
      <c r="Q311" s="199">
        <v>0</v>
      </c>
      <c r="R311" s="199">
        <f>Q311*H311</f>
        <v>0</v>
      </c>
      <c r="S311" s="199">
        <v>0</v>
      </c>
      <c r="T311" s="200">
        <f>S311*H311</f>
        <v>0</v>
      </c>
      <c r="AR311" s="22" t="s">
        <v>320</v>
      </c>
      <c r="AT311" s="22" t="s">
        <v>325</v>
      </c>
      <c r="AU311" s="22" t="s">
        <v>82</v>
      </c>
      <c r="AY311" s="22" t="s">
        <v>145</v>
      </c>
      <c r="BE311" s="201">
        <f>IF(N311="základní",J311,0)</f>
        <v>0</v>
      </c>
      <c r="BF311" s="201">
        <f>IF(N311="snížená",J311,0)</f>
        <v>0</v>
      </c>
      <c r="BG311" s="201">
        <f>IF(N311="zákl. přenesená",J311,0)</f>
        <v>0</v>
      </c>
      <c r="BH311" s="201">
        <f>IF(N311="sníž. přenesená",J311,0)</f>
        <v>0</v>
      </c>
      <c r="BI311" s="201">
        <f>IF(N311="nulová",J311,0)</f>
        <v>0</v>
      </c>
      <c r="BJ311" s="22" t="s">
        <v>10</v>
      </c>
      <c r="BK311" s="201">
        <f>ROUND(I311*H311,0)</f>
        <v>0</v>
      </c>
      <c r="BL311" s="22" t="s">
        <v>198</v>
      </c>
      <c r="BM311" s="22" t="s">
        <v>664</v>
      </c>
    </row>
    <row r="312" spans="2:51" s="11" customFormat="1" ht="13.5">
      <c r="B312" s="202"/>
      <c r="C312" s="203"/>
      <c r="D312" s="204" t="s">
        <v>154</v>
      </c>
      <c r="E312" s="205" t="s">
        <v>23</v>
      </c>
      <c r="F312" s="206" t="s">
        <v>665</v>
      </c>
      <c r="G312" s="203"/>
      <c r="H312" s="207">
        <v>38.5</v>
      </c>
      <c r="I312" s="208"/>
      <c r="J312" s="203"/>
      <c r="K312" s="203"/>
      <c r="L312" s="209"/>
      <c r="M312" s="210"/>
      <c r="N312" s="211"/>
      <c r="O312" s="211"/>
      <c r="P312" s="211"/>
      <c r="Q312" s="211"/>
      <c r="R312" s="211"/>
      <c r="S312" s="211"/>
      <c r="T312" s="212"/>
      <c r="AT312" s="213" t="s">
        <v>154</v>
      </c>
      <c r="AU312" s="213" t="s">
        <v>82</v>
      </c>
      <c r="AV312" s="11" t="s">
        <v>82</v>
      </c>
      <c r="AW312" s="11" t="s">
        <v>37</v>
      </c>
      <c r="AX312" s="11" t="s">
        <v>10</v>
      </c>
      <c r="AY312" s="213" t="s">
        <v>145</v>
      </c>
    </row>
    <row r="313" spans="2:65" s="1" customFormat="1" ht="16.5" customHeight="1">
      <c r="B313" s="39"/>
      <c r="C313" s="190" t="s">
        <v>666</v>
      </c>
      <c r="D313" s="190" t="s">
        <v>147</v>
      </c>
      <c r="E313" s="191" t="s">
        <v>667</v>
      </c>
      <c r="F313" s="192" t="s">
        <v>572</v>
      </c>
      <c r="G313" s="193" t="s">
        <v>573</v>
      </c>
      <c r="H313" s="224"/>
      <c r="I313" s="195"/>
      <c r="J313" s="196">
        <f>ROUND(I313*H313,0)</f>
        <v>0</v>
      </c>
      <c r="K313" s="192" t="s">
        <v>23</v>
      </c>
      <c r="L313" s="59"/>
      <c r="M313" s="197" t="s">
        <v>23</v>
      </c>
      <c r="N313" s="198" t="s">
        <v>44</v>
      </c>
      <c r="O313" s="40"/>
      <c r="P313" s="199">
        <f>O313*H313</f>
        <v>0</v>
      </c>
      <c r="Q313" s="199">
        <v>0</v>
      </c>
      <c r="R313" s="199">
        <f>Q313*H313</f>
        <v>0</v>
      </c>
      <c r="S313" s="199">
        <v>0</v>
      </c>
      <c r="T313" s="200">
        <f>S313*H313</f>
        <v>0</v>
      </c>
      <c r="AR313" s="22" t="s">
        <v>198</v>
      </c>
      <c r="AT313" s="22" t="s">
        <v>147</v>
      </c>
      <c r="AU313" s="22" t="s">
        <v>82</v>
      </c>
      <c r="AY313" s="22" t="s">
        <v>145</v>
      </c>
      <c r="BE313" s="201">
        <f>IF(N313="základní",J313,0)</f>
        <v>0</v>
      </c>
      <c r="BF313" s="201">
        <f>IF(N313="snížená",J313,0)</f>
        <v>0</v>
      </c>
      <c r="BG313" s="201">
        <f>IF(N313="zákl. přenesená",J313,0)</f>
        <v>0</v>
      </c>
      <c r="BH313" s="201">
        <f>IF(N313="sníž. přenesená",J313,0)</f>
        <v>0</v>
      </c>
      <c r="BI313" s="201">
        <f>IF(N313="nulová",J313,0)</f>
        <v>0</v>
      </c>
      <c r="BJ313" s="22" t="s">
        <v>10</v>
      </c>
      <c r="BK313" s="201">
        <f>ROUND(I313*H313,0)</f>
        <v>0</v>
      </c>
      <c r="BL313" s="22" t="s">
        <v>198</v>
      </c>
      <c r="BM313" s="22" t="s">
        <v>668</v>
      </c>
    </row>
    <row r="314" spans="2:65" s="1" customFormat="1" ht="16.5" customHeight="1">
      <c r="B314" s="39"/>
      <c r="C314" s="190" t="s">
        <v>669</v>
      </c>
      <c r="D314" s="190" t="s">
        <v>147</v>
      </c>
      <c r="E314" s="191" t="s">
        <v>670</v>
      </c>
      <c r="F314" s="192" t="s">
        <v>671</v>
      </c>
      <c r="G314" s="193" t="s">
        <v>177</v>
      </c>
      <c r="H314" s="194">
        <v>0.306</v>
      </c>
      <c r="I314" s="195"/>
      <c r="J314" s="196">
        <f>ROUND(I314*H314,0)</f>
        <v>0</v>
      </c>
      <c r="K314" s="192" t="s">
        <v>151</v>
      </c>
      <c r="L314" s="59"/>
      <c r="M314" s="197" t="s">
        <v>23</v>
      </c>
      <c r="N314" s="198" t="s">
        <v>44</v>
      </c>
      <c r="O314" s="40"/>
      <c r="P314" s="199">
        <f>O314*H314</f>
        <v>0</v>
      </c>
      <c r="Q314" s="199">
        <v>0</v>
      </c>
      <c r="R314" s="199">
        <f>Q314*H314</f>
        <v>0</v>
      </c>
      <c r="S314" s="199">
        <v>0</v>
      </c>
      <c r="T314" s="200">
        <f>S314*H314</f>
        <v>0</v>
      </c>
      <c r="AR314" s="22" t="s">
        <v>198</v>
      </c>
      <c r="AT314" s="22" t="s">
        <v>147</v>
      </c>
      <c r="AU314" s="22" t="s">
        <v>82</v>
      </c>
      <c r="AY314" s="22" t="s">
        <v>145</v>
      </c>
      <c r="BE314" s="201">
        <f>IF(N314="základní",J314,0)</f>
        <v>0</v>
      </c>
      <c r="BF314" s="201">
        <f>IF(N314="snížená",J314,0)</f>
        <v>0</v>
      </c>
      <c r="BG314" s="201">
        <f>IF(N314="zákl. přenesená",J314,0)</f>
        <v>0</v>
      </c>
      <c r="BH314" s="201">
        <f>IF(N314="sníž. přenesená",J314,0)</f>
        <v>0</v>
      </c>
      <c r="BI314" s="201">
        <f>IF(N314="nulová",J314,0)</f>
        <v>0</v>
      </c>
      <c r="BJ314" s="22" t="s">
        <v>10</v>
      </c>
      <c r="BK314" s="201">
        <f>ROUND(I314*H314,0)</f>
        <v>0</v>
      </c>
      <c r="BL314" s="22" t="s">
        <v>198</v>
      </c>
      <c r="BM314" s="22" t="s">
        <v>672</v>
      </c>
    </row>
    <row r="315" spans="2:65" s="1" customFormat="1" ht="16.5" customHeight="1">
      <c r="B315" s="39"/>
      <c r="C315" s="190" t="s">
        <v>673</v>
      </c>
      <c r="D315" s="190" t="s">
        <v>147</v>
      </c>
      <c r="E315" s="191" t="s">
        <v>674</v>
      </c>
      <c r="F315" s="192" t="s">
        <v>675</v>
      </c>
      <c r="G315" s="193" t="s">
        <v>177</v>
      </c>
      <c r="H315" s="194">
        <v>0.306</v>
      </c>
      <c r="I315" s="195"/>
      <c r="J315" s="196">
        <f>ROUND(I315*H315,0)</f>
        <v>0</v>
      </c>
      <c r="K315" s="192" t="s">
        <v>151</v>
      </c>
      <c r="L315" s="59"/>
      <c r="M315" s="197" t="s">
        <v>23</v>
      </c>
      <c r="N315" s="198" t="s">
        <v>44</v>
      </c>
      <c r="O315" s="40"/>
      <c r="P315" s="199">
        <f>O315*H315</f>
        <v>0</v>
      </c>
      <c r="Q315" s="199">
        <v>0</v>
      </c>
      <c r="R315" s="199">
        <f>Q315*H315</f>
        <v>0</v>
      </c>
      <c r="S315" s="199">
        <v>0</v>
      </c>
      <c r="T315" s="200">
        <f>S315*H315</f>
        <v>0</v>
      </c>
      <c r="AR315" s="22" t="s">
        <v>198</v>
      </c>
      <c r="AT315" s="22" t="s">
        <v>147</v>
      </c>
      <c r="AU315" s="22" t="s">
        <v>82</v>
      </c>
      <c r="AY315" s="22" t="s">
        <v>145</v>
      </c>
      <c r="BE315" s="201">
        <f>IF(N315="základní",J315,0)</f>
        <v>0</v>
      </c>
      <c r="BF315" s="201">
        <f>IF(N315="snížená",J315,0)</f>
        <v>0</v>
      </c>
      <c r="BG315" s="201">
        <f>IF(N315="zákl. přenesená",J315,0)</f>
        <v>0</v>
      </c>
      <c r="BH315" s="201">
        <f>IF(N315="sníž. přenesená",J315,0)</f>
        <v>0</v>
      </c>
      <c r="BI315" s="201">
        <f>IF(N315="nulová",J315,0)</f>
        <v>0</v>
      </c>
      <c r="BJ315" s="22" t="s">
        <v>10</v>
      </c>
      <c r="BK315" s="201">
        <f>ROUND(I315*H315,0)</f>
        <v>0</v>
      </c>
      <c r="BL315" s="22" t="s">
        <v>198</v>
      </c>
      <c r="BM315" s="22" t="s">
        <v>676</v>
      </c>
    </row>
    <row r="316" spans="2:63" s="10" customFormat="1" ht="29.85" customHeight="1">
      <c r="B316" s="174"/>
      <c r="C316" s="175"/>
      <c r="D316" s="176" t="s">
        <v>72</v>
      </c>
      <c r="E316" s="188" t="s">
        <v>677</v>
      </c>
      <c r="F316" s="188" t="s">
        <v>678</v>
      </c>
      <c r="G316" s="175"/>
      <c r="H316" s="175"/>
      <c r="I316" s="178"/>
      <c r="J316" s="189">
        <f>BK316</f>
        <v>0</v>
      </c>
      <c r="K316" s="175"/>
      <c r="L316" s="180"/>
      <c r="M316" s="181"/>
      <c r="N316" s="182"/>
      <c r="O316" s="182"/>
      <c r="P316" s="183">
        <f>SUM(P317:P355)</f>
        <v>0</v>
      </c>
      <c r="Q316" s="182"/>
      <c r="R316" s="183">
        <f>SUM(R317:R355)</f>
        <v>0.9803499999999999</v>
      </c>
      <c r="S316" s="182"/>
      <c r="T316" s="184">
        <f>SUM(T317:T355)</f>
        <v>2.8275299999999994</v>
      </c>
      <c r="AR316" s="185" t="s">
        <v>82</v>
      </c>
      <c r="AT316" s="186" t="s">
        <v>72</v>
      </c>
      <c r="AU316" s="186" t="s">
        <v>10</v>
      </c>
      <c r="AY316" s="185" t="s">
        <v>145</v>
      </c>
      <c r="BK316" s="187">
        <f>SUM(BK317:BK355)</f>
        <v>0</v>
      </c>
    </row>
    <row r="317" spans="2:65" s="1" customFormat="1" ht="25.5" customHeight="1">
      <c r="B317" s="39"/>
      <c r="C317" s="190" t="s">
        <v>679</v>
      </c>
      <c r="D317" s="190" t="s">
        <v>147</v>
      </c>
      <c r="E317" s="191" t="s">
        <v>680</v>
      </c>
      <c r="F317" s="192" t="s">
        <v>681</v>
      </c>
      <c r="G317" s="193" t="s">
        <v>188</v>
      </c>
      <c r="H317" s="194">
        <v>456</v>
      </c>
      <c r="I317" s="195"/>
      <c r="J317" s="196">
        <f>ROUND(I317*H317,0)</f>
        <v>0</v>
      </c>
      <c r="K317" s="192" t="s">
        <v>151</v>
      </c>
      <c r="L317" s="59"/>
      <c r="M317" s="197" t="s">
        <v>23</v>
      </c>
      <c r="N317" s="198" t="s">
        <v>44</v>
      </c>
      <c r="O317" s="40"/>
      <c r="P317" s="199">
        <f>O317*H317</f>
        <v>0</v>
      </c>
      <c r="Q317" s="199">
        <v>0</v>
      </c>
      <c r="R317" s="199">
        <f>Q317*H317</f>
        <v>0</v>
      </c>
      <c r="S317" s="199">
        <v>0.00542</v>
      </c>
      <c r="T317" s="200">
        <f>S317*H317</f>
        <v>2.47152</v>
      </c>
      <c r="AR317" s="22" t="s">
        <v>198</v>
      </c>
      <c r="AT317" s="22" t="s">
        <v>147</v>
      </c>
      <c r="AU317" s="22" t="s">
        <v>82</v>
      </c>
      <c r="AY317" s="22" t="s">
        <v>145</v>
      </c>
      <c r="BE317" s="201">
        <f>IF(N317="základní",J317,0)</f>
        <v>0</v>
      </c>
      <c r="BF317" s="201">
        <f>IF(N317="snížená",J317,0)</f>
        <v>0</v>
      </c>
      <c r="BG317" s="201">
        <f>IF(N317="zákl. přenesená",J317,0)</f>
        <v>0</v>
      </c>
      <c r="BH317" s="201">
        <f>IF(N317="sníž. přenesená",J317,0)</f>
        <v>0</v>
      </c>
      <c r="BI317" s="201">
        <f>IF(N317="nulová",J317,0)</f>
        <v>0</v>
      </c>
      <c r="BJ317" s="22" t="s">
        <v>10</v>
      </c>
      <c r="BK317" s="201">
        <f>ROUND(I317*H317,0)</f>
        <v>0</v>
      </c>
      <c r="BL317" s="22" t="s">
        <v>198</v>
      </c>
      <c r="BM317" s="22" t="s">
        <v>682</v>
      </c>
    </row>
    <row r="318" spans="2:51" s="11" customFormat="1" ht="13.5">
      <c r="B318" s="202"/>
      <c r="C318" s="203"/>
      <c r="D318" s="204" t="s">
        <v>154</v>
      </c>
      <c r="E318" s="205" t="s">
        <v>23</v>
      </c>
      <c r="F318" s="206" t="s">
        <v>683</v>
      </c>
      <c r="G318" s="203"/>
      <c r="H318" s="207">
        <v>456</v>
      </c>
      <c r="I318" s="208"/>
      <c r="J318" s="203"/>
      <c r="K318" s="203"/>
      <c r="L318" s="209"/>
      <c r="M318" s="210"/>
      <c r="N318" s="211"/>
      <c r="O318" s="211"/>
      <c r="P318" s="211"/>
      <c r="Q318" s="211"/>
      <c r="R318" s="211"/>
      <c r="S318" s="211"/>
      <c r="T318" s="212"/>
      <c r="AT318" s="213" t="s">
        <v>154</v>
      </c>
      <c r="AU318" s="213" t="s">
        <v>82</v>
      </c>
      <c r="AV318" s="11" t="s">
        <v>82</v>
      </c>
      <c r="AW318" s="11" t="s">
        <v>37</v>
      </c>
      <c r="AX318" s="11" t="s">
        <v>10</v>
      </c>
      <c r="AY318" s="213" t="s">
        <v>145</v>
      </c>
    </row>
    <row r="319" spans="2:65" s="1" customFormat="1" ht="25.5" customHeight="1">
      <c r="B319" s="39"/>
      <c r="C319" s="190" t="s">
        <v>684</v>
      </c>
      <c r="D319" s="190" t="s">
        <v>147</v>
      </c>
      <c r="E319" s="191" t="s">
        <v>685</v>
      </c>
      <c r="F319" s="192" t="s">
        <v>686</v>
      </c>
      <c r="G319" s="193" t="s">
        <v>188</v>
      </c>
      <c r="H319" s="194">
        <v>536</v>
      </c>
      <c r="I319" s="195"/>
      <c r="J319" s="196">
        <f>ROUND(I319*H319,0)</f>
        <v>0</v>
      </c>
      <c r="K319" s="192" t="s">
        <v>151</v>
      </c>
      <c r="L319" s="59"/>
      <c r="M319" s="197" t="s">
        <v>23</v>
      </c>
      <c r="N319" s="198" t="s">
        <v>44</v>
      </c>
      <c r="O319" s="40"/>
      <c r="P319" s="199">
        <f>O319*H319</f>
        <v>0</v>
      </c>
      <c r="Q319" s="199">
        <v>0</v>
      </c>
      <c r="R319" s="199">
        <f>Q319*H319</f>
        <v>0</v>
      </c>
      <c r="S319" s="199">
        <v>0</v>
      </c>
      <c r="T319" s="200">
        <f>S319*H319</f>
        <v>0</v>
      </c>
      <c r="AR319" s="22" t="s">
        <v>198</v>
      </c>
      <c r="AT319" s="22" t="s">
        <v>147</v>
      </c>
      <c r="AU319" s="22" t="s">
        <v>82</v>
      </c>
      <c r="AY319" s="22" t="s">
        <v>145</v>
      </c>
      <c r="BE319" s="201">
        <f>IF(N319="základní",J319,0)</f>
        <v>0</v>
      </c>
      <c r="BF319" s="201">
        <f>IF(N319="snížená",J319,0)</f>
        <v>0</v>
      </c>
      <c r="BG319" s="201">
        <f>IF(N319="zákl. přenesená",J319,0)</f>
        <v>0</v>
      </c>
      <c r="BH319" s="201">
        <f>IF(N319="sníž. přenesená",J319,0)</f>
        <v>0</v>
      </c>
      <c r="BI319" s="201">
        <f>IF(N319="nulová",J319,0)</f>
        <v>0</v>
      </c>
      <c r="BJ319" s="22" t="s">
        <v>10</v>
      </c>
      <c r="BK319" s="201">
        <f>ROUND(I319*H319,0)</f>
        <v>0</v>
      </c>
      <c r="BL319" s="22" t="s">
        <v>198</v>
      </c>
      <c r="BM319" s="22" t="s">
        <v>687</v>
      </c>
    </row>
    <row r="320" spans="2:51" s="11" customFormat="1" ht="13.5">
      <c r="B320" s="202"/>
      <c r="C320" s="203"/>
      <c r="D320" s="204" t="s">
        <v>154</v>
      </c>
      <c r="E320" s="205" t="s">
        <v>23</v>
      </c>
      <c r="F320" s="206" t="s">
        <v>688</v>
      </c>
      <c r="G320" s="203"/>
      <c r="H320" s="207">
        <v>536</v>
      </c>
      <c r="I320" s="208"/>
      <c r="J320" s="203"/>
      <c r="K320" s="203"/>
      <c r="L320" s="209"/>
      <c r="M320" s="210"/>
      <c r="N320" s="211"/>
      <c r="O320" s="211"/>
      <c r="P320" s="211"/>
      <c r="Q320" s="211"/>
      <c r="R320" s="211"/>
      <c r="S320" s="211"/>
      <c r="T320" s="212"/>
      <c r="AT320" s="213" t="s">
        <v>154</v>
      </c>
      <c r="AU320" s="213" t="s">
        <v>82</v>
      </c>
      <c r="AV320" s="11" t="s">
        <v>82</v>
      </c>
      <c r="AW320" s="11" t="s">
        <v>37</v>
      </c>
      <c r="AX320" s="11" t="s">
        <v>10</v>
      </c>
      <c r="AY320" s="213" t="s">
        <v>145</v>
      </c>
    </row>
    <row r="321" spans="2:65" s="1" customFormat="1" ht="16.5" customHeight="1">
      <c r="B321" s="39"/>
      <c r="C321" s="214" t="s">
        <v>689</v>
      </c>
      <c r="D321" s="214" t="s">
        <v>325</v>
      </c>
      <c r="E321" s="215" t="s">
        <v>690</v>
      </c>
      <c r="F321" s="216" t="s">
        <v>691</v>
      </c>
      <c r="G321" s="217" t="s">
        <v>188</v>
      </c>
      <c r="H321" s="218">
        <v>84</v>
      </c>
      <c r="I321" s="219"/>
      <c r="J321" s="220">
        <f>ROUND(I321*H321,0)</f>
        <v>0</v>
      </c>
      <c r="K321" s="216" t="s">
        <v>23</v>
      </c>
      <c r="L321" s="221"/>
      <c r="M321" s="222" t="s">
        <v>23</v>
      </c>
      <c r="N321" s="223" t="s">
        <v>44</v>
      </c>
      <c r="O321" s="40"/>
      <c r="P321" s="199">
        <f>O321*H321</f>
        <v>0</v>
      </c>
      <c r="Q321" s="199">
        <v>0.00029</v>
      </c>
      <c r="R321" s="199">
        <f>Q321*H321</f>
        <v>0.02436</v>
      </c>
      <c r="S321" s="199">
        <v>0</v>
      </c>
      <c r="T321" s="200">
        <f>S321*H321</f>
        <v>0</v>
      </c>
      <c r="AR321" s="22" t="s">
        <v>320</v>
      </c>
      <c r="AT321" s="22" t="s">
        <v>325</v>
      </c>
      <c r="AU321" s="22" t="s">
        <v>82</v>
      </c>
      <c r="AY321" s="22" t="s">
        <v>145</v>
      </c>
      <c r="BE321" s="201">
        <f>IF(N321="základní",J321,0)</f>
        <v>0</v>
      </c>
      <c r="BF321" s="201">
        <f>IF(N321="snížená",J321,0)</f>
        <v>0</v>
      </c>
      <c r="BG321" s="201">
        <f>IF(N321="zákl. přenesená",J321,0)</f>
        <v>0</v>
      </c>
      <c r="BH321" s="201">
        <f>IF(N321="sníž. přenesená",J321,0)</f>
        <v>0</v>
      </c>
      <c r="BI321" s="201">
        <f>IF(N321="nulová",J321,0)</f>
        <v>0</v>
      </c>
      <c r="BJ321" s="22" t="s">
        <v>10</v>
      </c>
      <c r="BK321" s="201">
        <f>ROUND(I321*H321,0)</f>
        <v>0</v>
      </c>
      <c r="BL321" s="22" t="s">
        <v>198</v>
      </c>
      <c r="BM321" s="22" t="s">
        <v>692</v>
      </c>
    </row>
    <row r="322" spans="2:51" s="11" customFormat="1" ht="13.5">
      <c r="B322" s="202"/>
      <c r="C322" s="203"/>
      <c r="D322" s="204" t="s">
        <v>154</v>
      </c>
      <c r="E322" s="205" t="s">
        <v>23</v>
      </c>
      <c r="F322" s="206" t="s">
        <v>693</v>
      </c>
      <c r="G322" s="203"/>
      <c r="H322" s="207">
        <v>84</v>
      </c>
      <c r="I322" s="208"/>
      <c r="J322" s="203"/>
      <c r="K322" s="203"/>
      <c r="L322" s="209"/>
      <c r="M322" s="210"/>
      <c r="N322" s="211"/>
      <c r="O322" s="211"/>
      <c r="P322" s="211"/>
      <c r="Q322" s="211"/>
      <c r="R322" s="211"/>
      <c r="S322" s="211"/>
      <c r="T322" s="212"/>
      <c r="AT322" s="213" t="s">
        <v>154</v>
      </c>
      <c r="AU322" s="213" t="s">
        <v>82</v>
      </c>
      <c r="AV322" s="11" t="s">
        <v>82</v>
      </c>
      <c r="AW322" s="11" t="s">
        <v>37</v>
      </c>
      <c r="AX322" s="11" t="s">
        <v>10</v>
      </c>
      <c r="AY322" s="213" t="s">
        <v>145</v>
      </c>
    </row>
    <row r="323" spans="2:65" s="1" customFormat="1" ht="16.5" customHeight="1">
      <c r="B323" s="39"/>
      <c r="C323" s="214" t="s">
        <v>694</v>
      </c>
      <c r="D323" s="214" t="s">
        <v>325</v>
      </c>
      <c r="E323" s="215" t="s">
        <v>695</v>
      </c>
      <c r="F323" s="216" t="s">
        <v>696</v>
      </c>
      <c r="G323" s="217" t="s">
        <v>188</v>
      </c>
      <c r="H323" s="218">
        <v>183.75</v>
      </c>
      <c r="I323" s="219"/>
      <c r="J323" s="220">
        <f>ROUND(I323*H323,0)</f>
        <v>0</v>
      </c>
      <c r="K323" s="216" t="s">
        <v>23</v>
      </c>
      <c r="L323" s="221"/>
      <c r="M323" s="222" t="s">
        <v>23</v>
      </c>
      <c r="N323" s="223" t="s">
        <v>44</v>
      </c>
      <c r="O323" s="40"/>
      <c r="P323" s="199">
        <f>O323*H323</f>
        <v>0</v>
      </c>
      <c r="Q323" s="199">
        <v>0.00032</v>
      </c>
      <c r="R323" s="199">
        <f>Q323*H323</f>
        <v>0.058800000000000005</v>
      </c>
      <c r="S323" s="199">
        <v>0</v>
      </c>
      <c r="T323" s="200">
        <f>S323*H323</f>
        <v>0</v>
      </c>
      <c r="AR323" s="22" t="s">
        <v>320</v>
      </c>
      <c r="AT323" s="22" t="s">
        <v>325</v>
      </c>
      <c r="AU323" s="22" t="s">
        <v>82</v>
      </c>
      <c r="AY323" s="22" t="s">
        <v>145</v>
      </c>
      <c r="BE323" s="201">
        <f>IF(N323="základní",J323,0)</f>
        <v>0</v>
      </c>
      <c r="BF323" s="201">
        <f>IF(N323="snížená",J323,0)</f>
        <v>0</v>
      </c>
      <c r="BG323" s="201">
        <f>IF(N323="zákl. přenesená",J323,0)</f>
        <v>0</v>
      </c>
      <c r="BH323" s="201">
        <f>IF(N323="sníž. přenesená",J323,0)</f>
        <v>0</v>
      </c>
      <c r="BI323" s="201">
        <f>IF(N323="nulová",J323,0)</f>
        <v>0</v>
      </c>
      <c r="BJ323" s="22" t="s">
        <v>10</v>
      </c>
      <c r="BK323" s="201">
        <f>ROUND(I323*H323,0)</f>
        <v>0</v>
      </c>
      <c r="BL323" s="22" t="s">
        <v>198</v>
      </c>
      <c r="BM323" s="22" t="s">
        <v>697</v>
      </c>
    </row>
    <row r="324" spans="2:51" s="11" customFormat="1" ht="13.5">
      <c r="B324" s="202"/>
      <c r="C324" s="203"/>
      <c r="D324" s="204" t="s">
        <v>154</v>
      </c>
      <c r="E324" s="205" t="s">
        <v>23</v>
      </c>
      <c r="F324" s="206" t="s">
        <v>698</v>
      </c>
      <c r="G324" s="203"/>
      <c r="H324" s="207">
        <v>183.75</v>
      </c>
      <c r="I324" s="208"/>
      <c r="J324" s="203"/>
      <c r="K324" s="203"/>
      <c r="L324" s="209"/>
      <c r="M324" s="210"/>
      <c r="N324" s="211"/>
      <c r="O324" s="211"/>
      <c r="P324" s="211"/>
      <c r="Q324" s="211"/>
      <c r="R324" s="211"/>
      <c r="S324" s="211"/>
      <c r="T324" s="212"/>
      <c r="AT324" s="213" t="s">
        <v>154</v>
      </c>
      <c r="AU324" s="213" t="s">
        <v>82</v>
      </c>
      <c r="AV324" s="11" t="s">
        <v>82</v>
      </c>
      <c r="AW324" s="11" t="s">
        <v>37</v>
      </c>
      <c r="AX324" s="11" t="s">
        <v>10</v>
      </c>
      <c r="AY324" s="213" t="s">
        <v>145</v>
      </c>
    </row>
    <row r="325" spans="2:65" s="1" customFormat="1" ht="16.5" customHeight="1">
      <c r="B325" s="39"/>
      <c r="C325" s="214" t="s">
        <v>699</v>
      </c>
      <c r="D325" s="214" t="s">
        <v>325</v>
      </c>
      <c r="E325" s="215" t="s">
        <v>700</v>
      </c>
      <c r="F325" s="216" t="s">
        <v>701</v>
      </c>
      <c r="G325" s="217" t="s">
        <v>188</v>
      </c>
      <c r="H325" s="218">
        <v>199.5</v>
      </c>
      <c r="I325" s="219"/>
      <c r="J325" s="220">
        <f>ROUND(I325*H325,0)</f>
        <v>0</v>
      </c>
      <c r="K325" s="216" t="s">
        <v>23</v>
      </c>
      <c r="L325" s="221"/>
      <c r="M325" s="222" t="s">
        <v>23</v>
      </c>
      <c r="N325" s="223" t="s">
        <v>44</v>
      </c>
      <c r="O325" s="40"/>
      <c r="P325" s="199">
        <f>O325*H325</f>
        <v>0</v>
      </c>
      <c r="Q325" s="199">
        <v>0.00042</v>
      </c>
      <c r="R325" s="199">
        <f>Q325*H325</f>
        <v>0.08379</v>
      </c>
      <c r="S325" s="199">
        <v>0</v>
      </c>
      <c r="T325" s="200">
        <f>S325*H325</f>
        <v>0</v>
      </c>
      <c r="AR325" s="22" t="s">
        <v>320</v>
      </c>
      <c r="AT325" s="22" t="s">
        <v>325</v>
      </c>
      <c r="AU325" s="22" t="s">
        <v>82</v>
      </c>
      <c r="AY325" s="22" t="s">
        <v>145</v>
      </c>
      <c r="BE325" s="201">
        <f>IF(N325="základní",J325,0)</f>
        <v>0</v>
      </c>
      <c r="BF325" s="201">
        <f>IF(N325="snížená",J325,0)</f>
        <v>0</v>
      </c>
      <c r="BG325" s="201">
        <f>IF(N325="zákl. přenesená",J325,0)</f>
        <v>0</v>
      </c>
      <c r="BH325" s="201">
        <f>IF(N325="sníž. přenesená",J325,0)</f>
        <v>0</v>
      </c>
      <c r="BI325" s="201">
        <f>IF(N325="nulová",J325,0)</f>
        <v>0</v>
      </c>
      <c r="BJ325" s="22" t="s">
        <v>10</v>
      </c>
      <c r="BK325" s="201">
        <f>ROUND(I325*H325,0)</f>
        <v>0</v>
      </c>
      <c r="BL325" s="22" t="s">
        <v>198</v>
      </c>
      <c r="BM325" s="22" t="s">
        <v>702</v>
      </c>
    </row>
    <row r="326" spans="2:51" s="11" customFormat="1" ht="13.5">
      <c r="B326" s="202"/>
      <c r="C326" s="203"/>
      <c r="D326" s="204" t="s">
        <v>154</v>
      </c>
      <c r="E326" s="205" t="s">
        <v>23</v>
      </c>
      <c r="F326" s="206" t="s">
        <v>703</v>
      </c>
      <c r="G326" s="203"/>
      <c r="H326" s="207">
        <v>199.5</v>
      </c>
      <c r="I326" s="208"/>
      <c r="J326" s="203"/>
      <c r="K326" s="203"/>
      <c r="L326" s="209"/>
      <c r="M326" s="210"/>
      <c r="N326" s="211"/>
      <c r="O326" s="211"/>
      <c r="P326" s="211"/>
      <c r="Q326" s="211"/>
      <c r="R326" s="211"/>
      <c r="S326" s="211"/>
      <c r="T326" s="212"/>
      <c r="AT326" s="213" t="s">
        <v>154</v>
      </c>
      <c r="AU326" s="213" t="s">
        <v>82</v>
      </c>
      <c r="AV326" s="11" t="s">
        <v>82</v>
      </c>
      <c r="AW326" s="11" t="s">
        <v>37</v>
      </c>
      <c r="AX326" s="11" t="s">
        <v>10</v>
      </c>
      <c r="AY326" s="213" t="s">
        <v>145</v>
      </c>
    </row>
    <row r="327" spans="2:65" s="1" customFormat="1" ht="16.5" customHeight="1">
      <c r="B327" s="39"/>
      <c r="C327" s="214" t="s">
        <v>704</v>
      </c>
      <c r="D327" s="214" t="s">
        <v>325</v>
      </c>
      <c r="E327" s="215" t="s">
        <v>705</v>
      </c>
      <c r="F327" s="216" t="s">
        <v>706</v>
      </c>
      <c r="G327" s="217" t="s">
        <v>188</v>
      </c>
      <c r="H327" s="218">
        <v>94.5</v>
      </c>
      <c r="I327" s="219"/>
      <c r="J327" s="220">
        <f>ROUND(I327*H327,0)</f>
        <v>0</v>
      </c>
      <c r="K327" s="216" t="s">
        <v>151</v>
      </c>
      <c r="L327" s="221"/>
      <c r="M327" s="222" t="s">
        <v>23</v>
      </c>
      <c r="N327" s="223" t="s">
        <v>44</v>
      </c>
      <c r="O327" s="40"/>
      <c r="P327" s="199">
        <f>O327*H327</f>
        <v>0</v>
      </c>
      <c r="Q327" s="199">
        <v>0.00056</v>
      </c>
      <c r="R327" s="199">
        <f>Q327*H327</f>
        <v>0.052919999999999995</v>
      </c>
      <c r="S327" s="199">
        <v>0</v>
      </c>
      <c r="T327" s="200">
        <f>S327*H327</f>
        <v>0</v>
      </c>
      <c r="AR327" s="22" t="s">
        <v>320</v>
      </c>
      <c r="AT327" s="22" t="s">
        <v>325</v>
      </c>
      <c r="AU327" s="22" t="s">
        <v>82</v>
      </c>
      <c r="AY327" s="22" t="s">
        <v>145</v>
      </c>
      <c r="BE327" s="201">
        <f>IF(N327="základní",J327,0)</f>
        <v>0</v>
      </c>
      <c r="BF327" s="201">
        <f>IF(N327="snížená",J327,0)</f>
        <v>0</v>
      </c>
      <c r="BG327" s="201">
        <f>IF(N327="zákl. přenesená",J327,0)</f>
        <v>0</v>
      </c>
      <c r="BH327" s="201">
        <f>IF(N327="sníž. přenesená",J327,0)</f>
        <v>0</v>
      </c>
      <c r="BI327" s="201">
        <f>IF(N327="nulová",J327,0)</f>
        <v>0</v>
      </c>
      <c r="BJ327" s="22" t="s">
        <v>10</v>
      </c>
      <c r="BK327" s="201">
        <f>ROUND(I327*H327,0)</f>
        <v>0</v>
      </c>
      <c r="BL327" s="22" t="s">
        <v>198</v>
      </c>
      <c r="BM327" s="22" t="s">
        <v>707</v>
      </c>
    </row>
    <row r="328" spans="2:51" s="11" customFormat="1" ht="13.5">
      <c r="B328" s="202"/>
      <c r="C328" s="203"/>
      <c r="D328" s="204" t="s">
        <v>154</v>
      </c>
      <c r="E328" s="205" t="s">
        <v>23</v>
      </c>
      <c r="F328" s="206" t="s">
        <v>708</v>
      </c>
      <c r="G328" s="203"/>
      <c r="H328" s="207">
        <v>94.5</v>
      </c>
      <c r="I328" s="208"/>
      <c r="J328" s="203"/>
      <c r="K328" s="203"/>
      <c r="L328" s="209"/>
      <c r="M328" s="210"/>
      <c r="N328" s="211"/>
      <c r="O328" s="211"/>
      <c r="P328" s="211"/>
      <c r="Q328" s="211"/>
      <c r="R328" s="211"/>
      <c r="S328" s="211"/>
      <c r="T328" s="212"/>
      <c r="AT328" s="213" t="s">
        <v>154</v>
      </c>
      <c r="AU328" s="213" t="s">
        <v>82</v>
      </c>
      <c r="AV328" s="11" t="s">
        <v>82</v>
      </c>
      <c r="AW328" s="11" t="s">
        <v>37</v>
      </c>
      <c r="AX328" s="11" t="s">
        <v>10</v>
      </c>
      <c r="AY328" s="213" t="s">
        <v>145</v>
      </c>
    </row>
    <row r="329" spans="2:65" s="1" customFormat="1" ht="16.5" customHeight="1">
      <c r="B329" s="39"/>
      <c r="C329" s="190" t="s">
        <v>709</v>
      </c>
      <c r="D329" s="190" t="s">
        <v>147</v>
      </c>
      <c r="E329" s="191" t="s">
        <v>710</v>
      </c>
      <c r="F329" s="192" t="s">
        <v>711</v>
      </c>
      <c r="G329" s="193" t="s">
        <v>188</v>
      </c>
      <c r="H329" s="194">
        <v>95</v>
      </c>
      <c r="I329" s="195"/>
      <c r="J329" s="196">
        <f>ROUND(I329*H329,0)</f>
        <v>0</v>
      </c>
      <c r="K329" s="192" t="s">
        <v>151</v>
      </c>
      <c r="L329" s="59"/>
      <c r="M329" s="197" t="s">
        <v>23</v>
      </c>
      <c r="N329" s="198" t="s">
        <v>44</v>
      </c>
      <c r="O329" s="40"/>
      <c r="P329" s="199">
        <f>O329*H329</f>
        <v>0</v>
      </c>
      <c r="Q329" s="199">
        <v>4E-05</v>
      </c>
      <c r="R329" s="199">
        <f>Q329*H329</f>
        <v>0.0038000000000000004</v>
      </c>
      <c r="S329" s="199">
        <v>0.00254</v>
      </c>
      <c r="T329" s="200">
        <f>S329*H329</f>
        <v>0.24130000000000001</v>
      </c>
      <c r="AR329" s="22" t="s">
        <v>198</v>
      </c>
      <c r="AT329" s="22" t="s">
        <v>147</v>
      </c>
      <c r="AU329" s="22" t="s">
        <v>82</v>
      </c>
      <c r="AY329" s="22" t="s">
        <v>145</v>
      </c>
      <c r="BE329" s="201">
        <f>IF(N329="základní",J329,0)</f>
        <v>0</v>
      </c>
      <c r="BF329" s="201">
        <f>IF(N329="snížená",J329,0)</f>
        <v>0</v>
      </c>
      <c r="BG329" s="201">
        <f>IF(N329="zákl. přenesená",J329,0)</f>
        <v>0</v>
      </c>
      <c r="BH329" s="201">
        <f>IF(N329="sníž. přenesená",J329,0)</f>
        <v>0</v>
      </c>
      <c r="BI329" s="201">
        <f>IF(N329="nulová",J329,0)</f>
        <v>0</v>
      </c>
      <c r="BJ329" s="22" t="s">
        <v>10</v>
      </c>
      <c r="BK329" s="201">
        <f>ROUND(I329*H329,0)</f>
        <v>0</v>
      </c>
      <c r="BL329" s="22" t="s">
        <v>198</v>
      </c>
      <c r="BM329" s="22" t="s">
        <v>712</v>
      </c>
    </row>
    <row r="330" spans="2:51" s="11" customFormat="1" ht="13.5">
      <c r="B330" s="202"/>
      <c r="C330" s="203"/>
      <c r="D330" s="204" t="s">
        <v>154</v>
      </c>
      <c r="E330" s="205" t="s">
        <v>23</v>
      </c>
      <c r="F330" s="206" t="s">
        <v>713</v>
      </c>
      <c r="G330" s="203"/>
      <c r="H330" s="207">
        <v>95</v>
      </c>
      <c r="I330" s="208"/>
      <c r="J330" s="203"/>
      <c r="K330" s="203"/>
      <c r="L330" s="209"/>
      <c r="M330" s="210"/>
      <c r="N330" s="211"/>
      <c r="O330" s="211"/>
      <c r="P330" s="211"/>
      <c r="Q330" s="211"/>
      <c r="R330" s="211"/>
      <c r="S330" s="211"/>
      <c r="T330" s="212"/>
      <c r="AT330" s="213" t="s">
        <v>154</v>
      </c>
      <c r="AU330" s="213" t="s">
        <v>82</v>
      </c>
      <c r="AV330" s="11" t="s">
        <v>82</v>
      </c>
      <c r="AW330" s="11" t="s">
        <v>37</v>
      </c>
      <c r="AX330" s="11" t="s">
        <v>10</v>
      </c>
      <c r="AY330" s="213" t="s">
        <v>145</v>
      </c>
    </row>
    <row r="331" spans="2:65" s="1" customFormat="1" ht="16.5" customHeight="1">
      <c r="B331" s="39"/>
      <c r="C331" s="190" t="s">
        <v>714</v>
      </c>
      <c r="D331" s="190" t="s">
        <v>147</v>
      </c>
      <c r="E331" s="191" t="s">
        <v>715</v>
      </c>
      <c r="F331" s="192" t="s">
        <v>716</v>
      </c>
      <c r="G331" s="193" t="s">
        <v>188</v>
      </c>
      <c r="H331" s="194">
        <v>104</v>
      </c>
      <c r="I331" s="195"/>
      <c r="J331" s="196">
        <f>ROUND(I331*H331,0)</f>
        <v>0</v>
      </c>
      <c r="K331" s="192" t="s">
        <v>151</v>
      </c>
      <c r="L331" s="59"/>
      <c r="M331" s="197" t="s">
        <v>23</v>
      </c>
      <c r="N331" s="198" t="s">
        <v>44</v>
      </c>
      <c r="O331" s="40"/>
      <c r="P331" s="199">
        <f>O331*H331</f>
        <v>0</v>
      </c>
      <c r="Q331" s="199">
        <v>0.00045</v>
      </c>
      <c r="R331" s="199">
        <f>Q331*H331</f>
        <v>0.0468</v>
      </c>
      <c r="S331" s="199">
        <v>0</v>
      </c>
      <c r="T331" s="200">
        <f>S331*H331</f>
        <v>0</v>
      </c>
      <c r="AR331" s="22" t="s">
        <v>198</v>
      </c>
      <c r="AT331" s="22" t="s">
        <v>147</v>
      </c>
      <c r="AU331" s="22" t="s">
        <v>82</v>
      </c>
      <c r="AY331" s="22" t="s">
        <v>145</v>
      </c>
      <c r="BE331" s="201">
        <f>IF(N331="základní",J331,0)</f>
        <v>0</v>
      </c>
      <c r="BF331" s="201">
        <f>IF(N331="snížená",J331,0)</f>
        <v>0</v>
      </c>
      <c r="BG331" s="201">
        <f>IF(N331="zákl. přenesená",J331,0)</f>
        <v>0</v>
      </c>
      <c r="BH331" s="201">
        <f>IF(N331="sníž. přenesená",J331,0)</f>
        <v>0</v>
      </c>
      <c r="BI331" s="201">
        <f>IF(N331="nulová",J331,0)</f>
        <v>0</v>
      </c>
      <c r="BJ331" s="22" t="s">
        <v>10</v>
      </c>
      <c r="BK331" s="201">
        <f>ROUND(I331*H331,0)</f>
        <v>0</v>
      </c>
      <c r="BL331" s="22" t="s">
        <v>198</v>
      </c>
      <c r="BM331" s="22" t="s">
        <v>717</v>
      </c>
    </row>
    <row r="332" spans="2:51" s="11" customFormat="1" ht="13.5">
      <c r="B332" s="202"/>
      <c r="C332" s="203"/>
      <c r="D332" s="204" t="s">
        <v>154</v>
      </c>
      <c r="E332" s="205" t="s">
        <v>23</v>
      </c>
      <c r="F332" s="206" t="s">
        <v>718</v>
      </c>
      <c r="G332" s="203"/>
      <c r="H332" s="207">
        <v>104</v>
      </c>
      <c r="I332" s="208"/>
      <c r="J332" s="203"/>
      <c r="K332" s="203"/>
      <c r="L332" s="209"/>
      <c r="M332" s="210"/>
      <c r="N332" s="211"/>
      <c r="O332" s="211"/>
      <c r="P332" s="211"/>
      <c r="Q332" s="211"/>
      <c r="R332" s="211"/>
      <c r="S332" s="211"/>
      <c r="T332" s="212"/>
      <c r="AT332" s="213" t="s">
        <v>154</v>
      </c>
      <c r="AU332" s="213" t="s">
        <v>82</v>
      </c>
      <c r="AV332" s="11" t="s">
        <v>82</v>
      </c>
      <c r="AW332" s="11" t="s">
        <v>37</v>
      </c>
      <c r="AX332" s="11" t="s">
        <v>10</v>
      </c>
      <c r="AY332" s="213" t="s">
        <v>145</v>
      </c>
    </row>
    <row r="333" spans="2:65" s="1" customFormat="1" ht="16.5" customHeight="1">
      <c r="B333" s="39"/>
      <c r="C333" s="190" t="s">
        <v>719</v>
      </c>
      <c r="D333" s="190" t="s">
        <v>147</v>
      </c>
      <c r="E333" s="191" t="s">
        <v>720</v>
      </c>
      <c r="F333" s="192" t="s">
        <v>721</v>
      </c>
      <c r="G333" s="193" t="s">
        <v>188</v>
      </c>
      <c r="H333" s="194">
        <v>104</v>
      </c>
      <c r="I333" s="195"/>
      <c r="J333" s="196">
        <f>ROUND(I333*H333,0)</f>
        <v>0</v>
      </c>
      <c r="K333" s="192" t="s">
        <v>151</v>
      </c>
      <c r="L333" s="59"/>
      <c r="M333" s="197" t="s">
        <v>23</v>
      </c>
      <c r="N333" s="198" t="s">
        <v>44</v>
      </c>
      <c r="O333" s="40"/>
      <c r="P333" s="199">
        <f>O333*H333</f>
        <v>0</v>
      </c>
      <c r="Q333" s="199">
        <v>0</v>
      </c>
      <c r="R333" s="199">
        <f>Q333*H333</f>
        <v>0</v>
      </c>
      <c r="S333" s="199">
        <v>0</v>
      </c>
      <c r="T333" s="200">
        <f>S333*H333</f>
        <v>0</v>
      </c>
      <c r="AR333" s="22" t="s">
        <v>198</v>
      </c>
      <c r="AT333" s="22" t="s">
        <v>147</v>
      </c>
      <c r="AU333" s="22" t="s">
        <v>82</v>
      </c>
      <c r="AY333" s="22" t="s">
        <v>145</v>
      </c>
      <c r="BE333" s="201">
        <f>IF(N333="základní",J333,0)</f>
        <v>0</v>
      </c>
      <c r="BF333" s="201">
        <f>IF(N333="snížená",J333,0)</f>
        <v>0</v>
      </c>
      <c r="BG333" s="201">
        <f>IF(N333="zákl. přenesená",J333,0)</f>
        <v>0</v>
      </c>
      <c r="BH333" s="201">
        <f>IF(N333="sníž. přenesená",J333,0)</f>
        <v>0</v>
      </c>
      <c r="BI333" s="201">
        <f>IF(N333="nulová",J333,0)</f>
        <v>0</v>
      </c>
      <c r="BJ333" s="22" t="s">
        <v>10</v>
      </c>
      <c r="BK333" s="201">
        <f>ROUND(I333*H333,0)</f>
        <v>0</v>
      </c>
      <c r="BL333" s="22" t="s">
        <v>198</v>
      </c>
      <c r="BM333" s="22" t="s">
        <v>722</v>
      </c>
    </row>
    <row r="334" spans="2:65" s="1" customFormat="1" ht="16.5" customHeight="1">
      <c r="B334" s="39"/>
      <c r="C334" s="190" t="s">
        <v>723</v>
      </c>
      <c r="D334" s="190" t="s">
        <v>147</v>
      </c>
      <c r="E334" s="191" t="s">
        <v>724</v>
      </c>
      <c r="F334" s="192" t="s">
        <v>725</v>
      </c>
      <c r="G334" s="193" t="s">
        <v>268</v>
      </c>
      <c r="H334" s="194">
        <v>12</v>
      </c>
      <c r="I334" s="195"/>
      <c r="J334" s="196">
        <f>ROUND(I334*H334,0)</f>
        <v>0</v>
      </c>
      <c r="K334" s="192" t="s">
        <v>151</v>
      </c>
      <c r="L334" s="59"/>
      <c r="M334" s="197" t="s">
        <v>23</v>
      </c>
      <c r="N334" s="198" t="s">
        <v>44</v>
      </c>
      <c r="O334" s="40"/>
      <c r="P334" s="199">
        <f>O334*H334</f>
        <v>0</v>
      </c>
      <c r="Q334" s="199">
        <v>0.00013</v>
      </c>
      <c r="R334" s="199">
        <f>Q334*H334</f>
        <v>0.0015599999999999998</v>
      </c>
      <c r="S334" s="199">
        <v>0.0011</v>
      </c>
      <c r="T334" s="200">
        <f>S334*H334</f>
        <v>0.0132</v>
      </c>
      <c r="AR334" s="22" t="s">
        <v>198</v>
      </c>
      <c r="AT334" s="22" t="s">
        <v>147</v>
      </c>
      <c r="AU334" s="22" t="s">
        <v>82</v>
      </c>
      <c r="AY334" s="22" t="s">
        <v>145</v>
      </c>
      <c r="BE334" s="201">
        <f>IF(N334="základní",J334,0)</f>
        <v>0</v>
      </c>
      <c r="BF334" s="201">
        <f>IF(N334="snížená",J334,0)</f>
        <v>0</v>
      </c>
      <c r="BG334" s="201">
        <f>IF(N334="zákl. přenesená",J334,0)</f>
        <v>0</v>
      </c>
      <c r="BH334" s="201">
        <f>IF(N334="sníž. přenesená",J334,0)</f>
        <v>0</v>
      </c>
      <c r="BI334" s="201">
        <f>IF(N334="nulová",J334,0)</f>
        <v>0</v>
      </c>
      <c r="BJ334" s="22" t="s">
        <v>10</v>
      </c>
      <c r="BK334" s="201">
        <f>ROUND(I334*H334,0)</f>
        <v>0</v>
      </c>
      <c r="BL334" s="22" t="s">
        <v>198</v>
      </c>
      <c r="BM334" s="22" t="s">
        <v>726</v>
      </c>
    </row>
    <row r="335" spans="2:51" s="11" customFormat="1" ht="13.5">
      <c r="B335" s="202"/>
      <c r="C335" s="203"/>
      <c r="D335" s="204" t="s">
        <v>154</v>
      </c>
      <c r="E335" s="205" t="s">
        <v>23</v>
      </c>
      <c r="F335" s="206" t="s">
        <v>727</v>
      </c>
      <c r="G335" s="203"/>
      <c r="H335" s="207">
        <v>12</v>
      </c>
      <c r="I335" s="208"/>
      <c r="J335" s="203"/>
      <c r="K335" s="203"/>
      <c r="L335" s="209"/>
      <c r="M335" s="210"/>
      <c r="N335" s="211"/>
      <c r="O335" s="211"/>
      <c r="P335" s="211"/>
      <c r="Q335" s="211"/>
      <c r="R335" s="211"/>
      <c r="S335" s="211"/>
      <c r="T335" s="212"/>
      <c r="AT335" s="213" t="s">
        <v>154</v>
      </c>
      <c r="AU335" s="213" t="s">
        <v>82</v>
      </c>
      <c r="AV335" s="11" t="s">
        <v>82</v>
      </c>
      <c r="AW335" s="11" t="s">
        <v>37</v>
      </c>
      <c r="AX335" s="11" t="s">
        <v>10</v>
      </c>
      <c r="AY335" s="213" t="s">
        <v>145</v>
      </c>
    </row>
    <row r="336" spans="2:65" s="1" customFormat="1" ht="25.5" customHeight="1">
      <c r="B336" s="39"/>
      <c r="C336" s="190" t="s">
        <v>728</v>
      </c>
      <c r="D336" s="190" t="s">
        <v>147</v>
      </c>
      <c r="E336" s="191" t="s">
        <v>729</v>
      </c>
      <c r="F336" s="192" t="s">
        <v>730</v>
      </c>
      <c r="G336" s="193" t="s">
        <v>268</v>
      </c>
      <c r="H336" s="194">
        <v>15</v>
      </c>
      <c r="I336" s="195"/>
      <c r="J336" s="196">
        <f>ROUND(I336*H336,0)</f>
        <v>0</v>
      </c>
      <c r="K336" s="192" t="s">
        <v>23</v>
      </c>
      <c r="L336" s="59"/>
      <c r="M336" s="197" t="s">
        <v>23</v>
      </c>
      <c r="N336" s="198" t="s">
        <v>44</v>
      </c>
      <c r="O336" s="40"/>
      <c r="P336" s="199">
        <f>O336*H336</f>
        <v>0</v>
      </c>
      <c r="Q336" s="199">
        <v>0.00014</v>
      </c>
      <c r="R336" s="199">
        <f>Q336*H336</f>
        <v>0.0021</v>
      </c>
      <c r="S336" s="199">
        <v>0</v>
      </c>
      <c r="T336" s="200">
        <f>S336*H336</f>
        <v>0</v>
      </c>
      <c r="AR336" s="22" t="s">
        <v>198</v>
      </c>
      <c r="AT336" s="22" t="s">
        <v>147</v>
      </c>
      <c r="AU336" s="22" t="s">
        <v>82</v>
      </c>
      <c r="AY336" s="22" t="s">
        <v>145</v>
      </c>
      <c r="BE336" s="201">
        <f>IF(N336="základní",J336,0)</f>
        <v>0</v>
      </c>
      <c r="BF336" s="201">
        <f>IF(N336="snížená",J336,0)</f>
        <v>0</v>
      </c>
      <c r="BG336" s="201">
        <f>IF(N336="zákl. přenesená",J336,0)</f>
        <v>0</v>
      </c>
      <c r="BH336" s="201">
        <f>IF(N336="sníž. přenesená",J336,0)</f>
        <v>0</v>
      </c>
      <c r="BI336" s="201">
        <f>IF(N336="nulová",J336,0)</f>
        <v>0</v>
      </c>
      <c r="BJ336" s="22" t="s">
        <v>10</v>
      </c>
      <c r="BK336" s="201">
        <f>ROUND(I336*H336,0)</f>
        <v>0</v>
      </c>
      <c r="BL336" s="22" t="s">
        <v>198</v>
      </c>
      <c r="BM336" s="22" t="s">
        <v>731</v>
      </c>
    </row>
    <row r="337" spans="2:51" s="11" customFormat="1" ht="13.5">
      <c r="B337" s="202"/>
      <c r="C337" s="203"/>
      <c r="D337" s="204" t="s">
        <v>154</v>
      </c>
      <c r="E337" s="205" t="s">
        <v>23</v>
      </c>
      <c r="F337" s="206" t="s">
        <v>732</v>
      </c>
      <c r="G337" s="203"/>
      <c r="H337" s="207">
        <v>15</v>
      </c>
      <c r="I337" s="208"/>
      <c r="J337" s="203"/>
      <c r="K337" s="203"/>
      <c r="L337" s="209"/>
      <c r="M337" s="210"/>
      <c r="N337" s="211"/>
      <c r="O337" s="211"/>
      <c r="P337" s="211"/>
      <c r="Q337" s="211"/>
      <c r="R337" s="211"/>
      <c r="S337" s="211"/>
      <c r="T337" s="212"/>
      <c r="AT337" s="213" t="s">
        <v>154</v>
      </c>
      <c r="AU337" s="213" t="s">
        <v>82</v>
      </c>
      <c r="AV337" s="11" t="s">
        <v>82</v>
      </c>
      <c r="AW337" s="11" t="s">
        <v>37</v>
      </c>
      <c r="AX337" s="11" t="s">
        <v>10</v>
      </c>
      <c r="AY337" s="213" t="s">
        <v>145</v>
      </c>
    </row>
    <row r="338" spans="2:65" s="1" customFormat="1" ht="16.5" customHeight="1">
      <c r="B338" s="39"/>
      <c r="C338" s="190" t="s">
        <v>733</v>
      </c>
      <c r="D338" s="190" t="s">
        <v>147</v>
      </c>
      <c r="E338" s="191" t="s">
        <v>734</v>
      </c>
      <c r="F338" s="192" t="s">
        <v>735</v>
      </c>
      <c r="G338" s="193" t="s">
        <v>268</v>
      </c>
      <c r="H338" s="194">
        <v>15</v>
      </c>
      <c r="I338" s="195"/>
      <c r="J338" s="196">
        <f>ROUND(I338*H338,0)</f>
        <v>0</v>
      </c>
      <c r="K338" s="192" t="s">
        <v>151</v>
      </c>
      <c r="L338" s="59"/>
      <c r="M338" s="197" t="s">
        <v>23</v>
      </c>
      <c r="N338" s="198" t="s">
        <v>44</v>
      </c>
      <c r="O338" s="40"/>
      <c r="P338" s="199">
        <f>O338*H338</f>
        <v>0</v>
      </c>
      <c r="Q338" s="199">
        <v>0.00025</v>
      </c>
      <c r="R338" s="199">
        <f>Q338*H338</f>
        <v>0.00375</v>
      </c>
      <c r="S338" s="199">
        <v>0</v>
      </c>
      <c r="T338" s="200">
        <f>S338*H338</f>
        <v>0</v>
      </c>
      <c r="AR338" s="22" t="s">
        <v>198</v>
      </c>
      <c r="AT338" s="22" t="s">
        <v>147</v>
      </c>
      <c r="AU338" s="22" t="s">
        <v>82</v>
      </c>
      <c r="AY338" s="22" t="s">
        <v>145</v>
      </c>
      <c r="BE338" s="201">
        <f>IF(N338="základní",J338,0)</f>
        <v>0</v>
      </c>
      <c r="BF338" s="201">
        <f>IF(N338="snížená",J338,0)</f>
        <v>0</v>
      </c>
      <c r="BG338" s="201">
        <f>IF(N338="zákl. přenesená",J338,0)</f>
        <v>0</v>
      </c>
      <c r="BH338" s="201">
        <f>IF(N338="sníž. přenesená",J338,0)</f>
        <v>0</v>
      </c>
      <c r="BI338" s="201">
        <f>IF(N338="nulová",J338,0)</f>
        <v>0</v>
      </c>
      <c r="BJ338" s="22" t="s">
        <v>10</v>
      </c>
      <c r="BK338" s="201">
        <f>ROUND(I338*H338,0)</f>
        <v>0</v>
      </c>
      <c r="BL338" s="22" t="s">
        <v>198</v>
      </c>
      <c r="BM338" s="22" t="s">
        <v>736</v>
      </c>
    </row>
    <row r="339" spans="2:51" s="11" customFormat="1" ht="13.5">
      <c r="B339" s="202"/>
      <c r="C339" s="203"/>
      <c r="D339" s="204" t="s">
        <v>154</v>
      </c>
      <c r="E339" s="205" t="s">
        <v>23</v>
      </c>
      <c r="F339" s="206" t="s">
        <v>732</v>
      </c>
      <c r="G339" s="203"/>
      <c r="H339" s="207">
        <v>15</v>
      </c>
      <c r="I339" s="208"/>
      <c r="J339" s="203"/>
      <c r="K339" s="203"/>
      <c r="L339" s="209"/>
      <c r="M339" s="210"/>
      <c r="N339" s="211"/>
      <c r="O339" s="211"/>
      <c r="P339" s="211"/>
      <c r="Q339" s="211"/>
      <c r="R339" s="211"/>
      <c r="S339" s="211"/>
      <c r="T339" s="212"/>
      <c r="AT339" s="213" t="s">
        <v>154</v>
      </c>
      <c r="AU339" s="213" t="s">
        <v>82</v>
      </c>
      <c r="AV339" s="11" t="s">
        <v>82</v>
      </c>
      <c r="AW339" s="11" t="s">
        <v>37</v>
      </c>
      <c r="AX339" s="11" t="s">
        <v>10</v>
      </c>
      <c r="AY339" s="213" t="s">
        <v>145</v>
      </c>
    </row>
    <row r="340" spans="2:65" s="1" customFormat="1" ht="16.5" customHeight="1">
      <c r="B340" s="39"/>
      <c r="C340" s="190" t="s">
        <v>737</v>
      </c>
      <c r="D340" s="190" t="s">
        <v>147</v>
      </c>
      <c r="E340" s="191" t="s">
        <v>738</v>
      </c>
      <c r="F340" s="192" t="s">
        <v>739</v>
      </c>
      <c r="G340" s="193" t="s">
        <v>268</v>
      </c>
      <c r="H340" s="194">
        <v>7</v>
      </c>
      <c r="I340" s="195"/>
      <c r="J340" s="196">
        <f>ROUND(I340*H340,0)</f>
        <v>0</v>
      </c>
      <c r="K340" s="192" t="s">
        <v>151</v>
      </c>
      <c r="L340" s="59"/>
      <c r="M340" s="197" t="s">
        <v>23</v>
      </c>
      <c r="N340" s="198" t="s">
        <v>44</v>
      </c>
      <c r="O340" s="40"/>
      <c r="P340" s="199">
        <f>O340*H340</f>
        <v>0</v>
      </c>
      <c r="Q340" s="199">
        <v>0.00027</v>
      </c>
      <c r="R340" s="199">
        <f>Q340*H340</f>
        <v>0.00189</v>
      </c>
      <c r="S340" s="199">
        <v>0</v>
      </c>
      <c r="T340" s="200">
        <f>S340*H340</f>
        <v>0</v>
      </c>
      <c r="AR340" s="22" t="s">
        <v>198</v>
      </c>
      <c r="AT340" s="22" t="s">
        <v>147</v>
      </c>
      <c r="AU340" s="22" t="s">
        <v>82</v>
      </c>
      <c r="AY340" s="22" t="s">
        <v>145</v>
      </c>
      <c r="BE340" s="201">
        <f>IF(N340="základní",J340,0)</f>
        <v>0</v>
      </c>
      <c r="BF340" s="201">
        <f>IF(N340="snížená",J340,0)</f>
        <v>0</v>
      </c>
      <c r="BG340" s="201">
        <f>IF(N340="zákl. přenesená",J340,0)</f>
        <v>0</v>
      </c>
      <c r="BH340" s="201">
        <f>IF(N340="sníž. přenesená",J340,0)</f>
        <v>0</v>
      </c>
      <c r="BI340" s="201">
        <f>IF(N340="nulová",J340,0)</f>
        <v>0</v>
      </c>
      <c r="BJ340" s="22" t="s">
        <v>10</v>
      </c>
      <c r="BK340" s="201">
        <f>ROUND(I340*H340,0)</f>
        <v>0</v>
      </c>
      <c r="BL340" s="22" t="s">
        <v>198</v>
      </c>
      <c r="BM340" s="22" t="s">
        <v>740</v>
      </c>
    </row>
    <row r="341" spans="2:51" s="11" customFormat="1" ht="13.5">
      <c r="B341" s="202"/>
      <c r="C341" s="203"/>
      <c r="D341" s="204" t="s">
        <v>154</v>
      </c>
      <c r="E341" s="205" t="s">
        <v>23</v>
      </c>
      <c r="F341" s="206" t="s">
        <v>741</v>
      </c>
      <c r="G341" s="203"/>
      <c r="H341" s="207">
        <v>7</v>
      </c>
      <c r="I341" s="208"/>
      <c r="J341" s="203"/>
      <c r="K341" s="203"/>
      <c r="L341" s="209"/>
      <c r="M341" s="210"/>
      <c r="N341" s="211"/>
      <c r="O341" s="211"/>
      <c r="P341" s="211"/>
      <c r="Q341" s="211"/>
      <c r="R341" s="211"/>
      <c r="S341" s="211"/>
      <c r="T341" s="212"/>
      <c r="AT341" s="213" t="s">
        <v>154</v>
      </c>
      <c r="AU341" s="213" t="s">
        <v>82</v>
      </c>
      <c r="AV341" s="11" t="s">
        <v>82</v>
      </c>
      <c r="AW341" s="11" t="s">
        <v>37</v>
      </c>
      <c r="AX341" s="11" t="s">
        <v>10</v>
      </c>
      <c r="AY341" s="213" t="s">
        <v>145</v>
      </c>
    </row>
    <row r="342" spans="2:65" s="1" customFormat="1" ht="16.5" customHeight="1">
      <c r="B342" s="39"/>
      <c r="C342" s="190" t="s">
        <v>742</v>
      </c>
      <c r="D342" s="190" t="s">
        <v>147</v>
      </c>
      <c r="E342" s="191" t="s">
        <v>743</v>
      </c>
      <c r="F342" s="192" t="s">
        <v>744</v>
      </c>
      <c r="G342" s="193" t="s">
        <v>268</v>
      </c>
      <c r="H342" s="194">
        <v>44</v>
      </c>
      <c r="I342" s="195"/>
      <c r="J342" s="196">
        <f>ROUND(I342*H342,0)</f>
        <v>0</v>
      </c>
      <c r="K342" s="192" t="s">
        <v>151</v>
      </c>
      <c r="L342" s="59"/>
      <c r="M342" s="197" t="s">
        <v>23</v>
      </c>
      <c r="N342" s="198" t="s">
        <v>44</v>
      </c>
      <c r="O342" s="40"/>
      <c r="P342" s="199">
        <f>O342*H342</f>
        <v>0</v>
      </c>
      <c r="Q342" s="199">
        <v>0.00034</v>
      </c>
      <c r="R342" s="199">
        <f>Q342*H342</f>
        <v>0.014960000000000001</v>
      </c>
      <c r="S342" s="199">
        <v>0</v>
      </c>
      <c r="T342" s="200">
        <f>S342*H342</f>
        <v>0</v>
      </c>
      <c r="AR342" s="22" t="s">
        <v>198</v>
      </c>
      <c r="AT342" s="22" t="s">
        <v>147</v>
      </c>
      <c r="AU342" s="22" t="s">
        <v>82</v>
      </c>
      <c r="AY342" s="22" t="s">
        <v>145</v>
      </c>
      <c r="BE342" s="201">
        <f>IF(N342="základní",J342,0)</f>
        <v>0</v>
      </c>
      <c r="BF342" s="201">
        <f>IF(N342="snížená",J342,0)</f>
        <v>0</v>
      </c>
      <c r="BG342" s="201">
        <f>IF(N342="zákl. přenesená",J342,0)</f>
        <v>0</v>
      </c>
      <c r="BH342" s="201">
        <f>IF(N342="sníž. přenesená",J342,0)</f>
        <v>0</v>
      </c>
      <c r="BI342" s="201">
        <f>IF(N342="nulová",J342,0)</f>
        <v>0</v>
      </c>
      <c r="BJ342" s="22" t="s">
        <v>10</v>
      </c>
      <c r="BK342" s="201">
        <f>ROUND(I342*H342,0)</f>
        <v>0</v>
      </c>
      <c r="BL342" s="22" t="s">
        <v>198</v>
      </c>
      <c r="BM342" s="22" t="s">
        <v>745</v>
      </c>
    </row>
    <row r="343" spans="2:65" s="1" customFormat="1" ht="25.5" customHeight="1">
      <c r="B343" s="39"/>
      <c r="C343" s="190" t="s">
        <v>746</v>
      </c>
      <c r="D343" s="190" t="s">
        <v>147</v>
      </c>
      <c r="E343" s="191" t="s">
        <v>747</v>
      </c>
      <c r="F343" s="192" t="s">
        <v>748</v>
      </c>
      <c r="G343" s="193" t="s">
        <v>268</v>
      </c>
      <c r="H343" s="194">
        <v>10</v>
      </c>
      <c r="I343" s="195"/>
      <c r="J343" s="196">
        <f>ROUND(I343*H343,0)</f>
        <v>0</v>
      </c>
      <c r="K343" s="192" t="s">
        <v>151</v>
      </c>
      <c r="L343" s="59"/>
      <c r="M343" s="197" t="s">
        <v>23</v>
      </c>
      <c r="N343" s="198" t="s">
        <v>44</v>
      </c>
      <c r="O343" s="40"/>
      <c r="P343" s="199">
        <f>O343*H343</f>
        <v>0</v>
      </c>
      <c r="Q343" s="199">
        <v>0.04132</v>
      </c>
      <c r="R343" s="199">
        <f>Q343*H343</f>
        <v>0.4132</v>
      </c>
      <c r="S343" s="199">
        <v>0</v>
      </c>
      <c r="T343" s="200">
        <f>S343*H343</f>
        <v>0</v>
      </c>
      <c r="AR343" s="22" t="s">
        <v>198</v>
      </c>
      <c r="AT343" s="22" t="s">
        <v>147</v>
      </c>
      <c r="AU343" s="22" t="s">
        <v>82</v>
      </c>
      <c r="AY343" s="22" t="s">
        <v>145</v>
      </c>
      <c r="BE343" s="201">
        <f>IF(N343="základní",J343,0)</f>
        <v>0</v>
      </c>
      <c r="BF343" s="201">
        <f>IF(N343="snížená",J343,0)</f>
        <v>0</v>
      </c>
      <c r="BG343" s="201">
        <f>IF(N343="zákl. přenesená",J343,0)</f>
        <v>0</v>
      </c>
      <c r="BH343" s="201">
        <f>IF(N343="sníž. přenesená",J343,0)</f>
        <v>0</v>
      </c>
      <c r="BI343" s="201">
        <f>IF(N343="nulová",J343,0)</f>
        <v>0</v>
      </c>
      <c r="BJ343" s="22" t="s">
        <v>10</v>
      </c>
      <c r="BK343" s="201">
        <f>ROUND(I343*H343,0)</f>
        <v>0</v>
      </c>
      <c r="BL343" s="22" t="s">
        <v>198</v>
      </c>
      <c r="BM343" s="22" t="s">
        <v>749</v>
      </c>
    </row>
    <row r="344" spans="2:51" s="11" customFormat="1" ht="13.5">
      <c r="B344" s="202"/>
      <c r="C344" s="203"/>
      <c r="D344" s="204" t="s">
        <v>154</v>
      </c>
      <c r="E344" s="205" t="s">
        <v>23</v>
      </c>
      <c r="F344" s="206" t="s">
        <v>750</v>
      </c>
      <c r="G344" s="203"/>
      <c r="H344" s="207">
        <v>10</v>
      </c>
      <c r="I344" s="208"/>
      <c r="J344" s="203"/>
      <c r="K344" s="203"/>
      <c r="L344" s="209"/>
      <c r="M344" s="210"/>
      <c r="N344" s="211"/>
      <c r="O344" s="211"/>
      <c r="P344" s="211"/>
      <c r="Q344" s="211"/>
      <c r="R344" s="211"/>
      <c r="S344" s="211"/>
      <c r="T344" s="212"/>
      <c r="AT344" s="213" t="s">
        <v>154</v>
      </c>
      <c r="AU344" s="213" t="s">
        <v>82</v>
      </c>
      <c r="AV344" s="11" t="s">
        <v>82</v>
      </c>
      <c r="AW344" s="11" t="s">
        <v>37</v>
      </c>
      <c r="AX344" s="11" t="s">
        <v>10</v>
      </c>
      <c r="AY344" s="213" t="s">
        <v>145</v>
      </c>
    </row>
    <row r="345" spans="2:65" s="1" customFormat="1" ht="25.5" customHeight="1">
      <c r="B345" s="39"/>
      <c r="C345" s="190" t="s">
        <v>751</v>
      </c>
      <c r="D345" s="190" t="s">
        <v>147</v>
      </c>
      <c r="E345" s="191" t="s">
        <v>752</v>
      </c>
      <c r="F345" s="192" t="s">
        <v>753</v>
      </c>
      <c r="G345" s="193" t="s">
        <v>268</v>
      </c>
      <c r="H345" s="194">
        <v>5</v>
      </c>
      <c r="I345" s="195"/>
      <c r="J345" s="196">
        <f>ROUND(I345*H345,0)</f>
        <v>0</v>
      </c>
      <c r="K345" s="192" t="s">
        <v>151</v>
      </c>
      <c r="L345" s="59"/>
      <c r="M345" s="197" t="s">
        <v>23</v>
      </c>
      <c r="N345" s="198" t="s">
        <v>44</v>
      </c>
      <c r="O345" s="40"/>
      <c r="P345" s="199">
        <f>O345*H345</f>
        <v>0</v>
      </c>
      <c r="Q345" s="199">
        <v>0.05436</v>
      </c>
      <c r="R345" s="199">
        <f>Q345*H345</f>
        <v>0.2718</v>
      </c>
      <c r="S345" s="199">
        <v>0</v>
      </c>
      <c r="T345" s="200">
        <f>S345*H345</f>
        <v>0</v>
      </c>
      <c r="AR345" s="22" t="s">
        <v>198</v>
      </c>
      <c r="AT345" s="22" t="s">
        <v>147</v>
      </c>
      <c r="AU345" s="22" t="s">
        <v>82</v>
      </c>
      <c r="AY345" s="22" t="s">
        <v>145</v>
      </c>
      <c r="BE345" s="201">
        <f>IF(N345="základní",J345,0)</f>
        <v>0</v>
      </c>
      <c r="BF345" s="201">
        <f>IF(N345="snížená",J345,0)</f>
        <v>0</v>
      </c>
      <c r="BG345" s="201">
        <f>IF(N345="zákl. přenesená",J345,0)</f>
        <v>0</v>
      </c>
      <c r="BH345" s="201">
        <f>IF(N345="sníž. přenesená",J345,0)</f>
        <v>0</v>
      </c>
      <c r="BI345" s="201">
        <f>IF(N345="nulová",J345,0)</f>
        <v>0</v>
      </c>
      <c r="BJ345" s="22" t="s">
        <v>10</v>
      </c>
      <c r="BK345" s="201">
        <f>ROUND(I345*H345,0)</f>
        <v>0</v>
      </c>
      <c r="BL345" s="22" t="s">
        <v>198</v>
      </c>
      <c r="BM345" s="22" t="s">
        <v>754</v>
      </c>
    </row>
    <row r="346" spans="2:51" s="11" customFormat="1" ht="13.5">
      <c r="B346" s="202"/>
      <c r="C346" s="203"/>
      <c r="D346" s="204" t="s">
        <v>154</v>
      </c>
      <c r="E346" s="205" t="s">
        <v>23</v>
      </c>
      <c r="F346" s="206" t="s">
        <v>755</v>
      </c>
      <c r="G346" s="203"/>
      <c r="H346" s="207">
        <v>5</v>
      </c>
      <c r="I346" s="208"/>
      <c r="J346" s="203"/>
      <c r="K346" s="203"/>
      <c r="L346" s="209"/>
      <c r="M346" s="210"/>
      <c r="N346" s="211"/>
      <c r="O346" s="211"/>
      <c r="P346" s="211"/>
      <c r="Q346" s="211"/>
      <c r="R346" s="211"/>
      <c r="S346" s="211"/>
      <c r="T346" s="212"/>
      <c r="AT346" s="213" t="s">
        <v>154</v>
      </c>
      <c r="AU346" s="213" t="s">
        <v>82</v>
      </c>
      <c r="AV346" s="11" t="s">
        <v>82</v>
      </c>
      <c r="AW346" s="11" t="s">
        <v>37</v>
      </c>
      <c r="AX346" s="11" t="s">
        <v>10</v>
      </c>
      <c r="AY346" s="213" t="s">
        <v>145</v>
      </c>
    </row>
    <row r="347" spans="2:65" s="1" customFormat="1" ht="16.5" customHeight="1">
      <c r="B347" s="39"/>
      <c r="C347" s="190" t="s">
        <v>756</v>
      </c>
      <c r="D347" s="190" t="s">
        <v>147</v>
      </c>
      <c r="E347" s="191" t="s">
        <v>757</v>
      </c>
      <c r="F347" s="192" t="s">
        <v>758</v>
      </c>
      <c r="G347" s="193" t="s">
        <v>268</v>
      </c>
      <c r="H347" s="194">
        <v>1</v>
      </c>
      <c r="I347" s="195"/>
      <c r="J347" s="196">
        <f>ROUND(I347*H347,0)</f>
        <v>0</v>
      </c>
      <c r="K347" s="192" t="s">
        <v>151</v>
      </c>
      <c r="L347" s="59"/>
      <c r="M347" s="197" t="s">
        <v>23</v>
      </c>
      <c r="N347" s="198" t="s">
        <v>44</v>
      </c>
      <c r="O347" s="40"/>
      <c r="P347" s="199">
        <f>O347*H347</f>
        <v>0</v>
      </c>
      <c r="Q347" s="199">
        <v>8E-05</v>
      </c>
      <c r="R347" s="199">
        <f>Q347*H347</f>
        <v>8E-05</v>
      </c>
      <c r="S347" s="199">
        <v>0.02493</v>
      </c>
      <c r="T347" s="200">
        <f>S347*H347</f>
        <v>0.02493</v>
      </c>
      <c r="AR347" s="22" t="s">
        <v>198</v>
      </c>
      <c r="AT347" s="22" t="s">
        <v>147</v>
      </c>
      <c r="AU347" s="22" t="s">
        <v>82</v>
      </c>
      <c r="AY347" s="22" t="s">
        <v>145</v>
      </c>
      <c r="BE347" s="201">
        <f>IF(N347="základní",J347,0)</f>
        <v>0</v>
      </c>
      <c r="BF347" s="201">
        <f>IF(N347="snížená",J347,0)</f>
        <v>0</v>
      </c>
      <c r="BG347" s="201">
        <f>IF(N347="zákl. přenesená",J347,0)</f>
        <v>0</v>
      </c>
      <c r="BH347" s="201">
        <f>IF(N347="sníž. přenesená",J347,0)</f>
        <v>0</v>
      </c>
      <c r="BI347" s="201">
        <f>IF(N347="nulová",J347,0)</f>
        <v>0</v>
      </c>
      <c r="BJ347" s="22" t="s">
        <v>10</v>
      </c>
      <c r="BK347" s="201">
        <f>ROUND(I347*H347,0)</f>
        <v>0</v>
      </c>
      <c r="BL347" s="22" t="s">
        <v>198</v>
      </c>
      <c r="BM347" s="22" t="s">
        <v>759</v>
      </c>
    </row>
    <row r="348" spans="2:65" s="1" customFormat="1" ht="16.5" customHeight="1">
      <c r="B348" s="39"/>
      <c r="C348" s="190" t="s">
        <v>760</v>
      </c>
      <c r="D348" s="190" t="s">
        <v>147</v>
      </c>
      <c r="E348" s="191" t="s">
        <v>761</v>
      </c>
      <c r="F348" s="192" t="s">
        <v>762</v>
      </c>
      <c r="G348" s="193" t="s">
        <v>268</v>
      </c>
      <c r="H348" s="194">
        <v>1</v>
      </c>
      <c r="I348" s="195"/>
      <c r="J348" s="196">
        <f>ROUND(I348*H348,0)</f>
        <v>0</v>
      </c>
      <c r="K348" s="192" t="s">
        <v>151</v>
      </c>
      <c r="L348" s="59"/>
      <c r="M348" s="197" t="s">
        <v>23</v>
      </c>
      <c r="N348" s="198" t="s">
        <v>44</v>
      </c>
      <c r="O348" s="40"/>
      <c r="P348" s="199">
        <f>O348*H348</f>
        <v>0</v>
      </c>
      <c r="Q348" s="199">
        <v>0.0002</v>
      </c>
      <c r="R348" s="199">
        <f>Q348*H348</f>
        <v>0.0002</v>
      </c>
      <c r="S348" s="199">
        <v>0.05108</v>
      </c>
      <c r="T348" s="200">
        <f>S348*H348</f>
        <v>0.05108</v>
      </c>
      <c r="AR348" s="22" t="s">
        <v>198</v>
      </c>
      <c r="AT348" s="22" t="s">
        <v>147</v>
      </c>
      <c r="AU348" s="22" t="s">
        <v>82</v>
      </c>
      <c r="AY348" s="22" t="s">
        <v>145</v>
      </c>
      <c r="BE348" s="201">
        <f>IF(N348="základní",J348,0)</f>
        <v>0</v>
      </c>
      <c r="BF348" s="201">
        <f>IF(N348="snížená",J348,0)</f>
        <v>0</v>
      </c>
      <c r="BG348" s="201">
        <f>IF(N348="zákl. přenesená",J348,0)</f>
        <v>0</v>
      </c>
      <c r="BH348" s="201">
        <f>IF(N348="sníž. přenesená",J348,0)</f>
        <v>0</v>
      </c>
      <c r="BI348" s="201">
        <f>IF(N348="nulová",J348,0)</f>
        <v>0</v>
      </c>
      <c r="BJ348" s="22" t="s">
        <v>10</v>
      </c>
      <c r="BK348" s="201">
        <f>ROUND(I348*H348,0)</f>
        <v>0</v>
      </c>
      <c r="BL348" s="22" t="s">
        <v>198</v>
      </c>
      <c r="BM348" s="22" t="s">
        <v>763</v>
      </c>
    </row>
    <row r="349" spans="2:65" s="1" customFormat="1" ht="25.5" customHeight="1">
      <c r="B349" s="39"/>
      <c r="C349" s="190" t="s">
        <v>764</v>
      </c>
      <c r="D349" s="190" t="s">
        <v>147</v>
      </c>
      <c r="E349" s="191" t="s">
        <v>765</v>
      </c>
      <c r="F349" s="192" t="s">
        <v>766</v>
      </c>
      <c r="G349" s="193" t="s">
        <v>268</v>
      </c>
      <c r="H349" s="194">
        <v>34</v>
      </c>
      <c r="I349" s="195"/>
      <c r="J349" s="196">
        <f>ROUND(I349*H349,0)</f>
        <v>0</v>
      </c>
      <c r="K349" s="192" t="s">
        <v>151</v>
      </c>
      <c r="L349" s="59"/>
      <c r="M349" s="197" t="s">
        <v>23</v>
      </c>
      <c r="N349" s="198" t="s">
        <v>44</v>
      </c>
      <c r="O349" s="40"/>
      <c r="P349" s="199">
        <f>O349*H349</f>
        <v>0</v>
      </c>
      <c r="Q349" s="199">
        <v>1E-05</v>
      </c>
      <c r="R349" s="199">
        <f>Q349*H349</f>
        <v>0.00034</v>
      </c>
      <c r="S349" s="199">
        <v>0.00075</v>
      </c>
      <c r="T349" s="200">
        <f>S349*H349</f>
        <v>0.025500000000000002</v>
      </c>
      <c r="AR349" s="22" t="s">
        <v>198</v>
      </c>
      <c r="AT349" s="22" t="s">
        <v>147</v>
      </c>
      <c r="AU349" s="22" t="s">
        <v>82</v>
      </c>
      <c r="AY349" s="22" t="s">
        <v>145</v>
      </c>
      <c r="BE349" s="201">
        <f>IF(N349="základní",J349,0)</f>
        <v>0</v>
      </c>
      <c r="BF349" s="201">
        <f>IF(N349="snížená",J349,0)</f>
        <v>0</v>
      </c>
      <c r="BG349" s="201">
        <f>IF(N349="zákl. přenesená",J349,0)</f>
        <v>0</v>
      </c>
      <c r="BH349" s="201">
        <f>IF(N349="sníž. přenesená",J349,0)</f>
        <v>0</v>
      </c>
      <c r="BI349" s="201">
        <f>IF(N349="nulová",J349,0)</f>
        <v>0</v>
      </c>
      <c r="BJ349" s="22" t="s">
        <v>10</v>
      </c>
      <c r="BK349" s="201">
        <f>ROUND(I349*H349,0)</f>
        <v>0</v>
      </c>
      <c r="BL349" s="22" t="s">
        <v>198</v>
      </c>
      <c r="BM349" s="22" t="s">
        <v>767</v>
      </c>
    </row>
    <row r="350" spans="2:51" s="11" customFormat="1" ht="13.5">
      <c r="B350" s="202"/>
      <c r="C350" s="203"/>
      <c r="D350" s="204" t="s">
        <v>154</v>
      </c>
      <c r="E350" s="205" t="s">
        <v>23</v>
      </c>
      <c r="F350" s="206" t="s">
        <v>768</v>
      </c>
      <c r="G350" s="203"/>
      <c r="H350" s="207">
        <v>34</v>
      </c>
      <c r="I350" s="208"/>
      <c r="J350" s="203"/>
      <c r="K350" s="203"/>
      <c r="L350" s="209"/>
      <c r="M350" s="210"/>
      <c r="N350" s="211"/>
      <c r="O350" s="211"/>
      <c r="P350" s="211"/>
      <c r="Q350" s="211"/>
      <c r="R350" s="211"/>
      <c r="S350" s="211"/>
      <c r="T350" s="212"/>
      <c r="AT350" s="213" t="s">
        <v>154</v>
      </c>
      <c r="AU350" s="213" t="s">
        <v>82</v>
      </c>
      <c r="AV350" s="11" t="s">
        <v>82</v>
      </c>
      <c r="AW350" s="11" t="s">
        <v>37</v>
      </c>
      <c r="AX350" s="11" t="s">
        <v>10</v>
      </c>
      <c r="AY350" s="213" t="s">
        <v>145</v>
      </c>
    </row>
    <row r="351" spans="2:65" s="1" customFormat="1" ht="16.5" customHeight="1">
      <c r="B351" s="39"/>
      <c r="C351" s="190" t="s">
        <v>769</v>
      </c>
      <c r="D351" s="190" t="s">
        <v>147</v>
      </c>
      <c r="E351" s="191" t="s">
        <v>770</v>
      </c>
      <c r="F351" s="192" t="s">
        <v>771</v>
      </c>
      <c r="G351" s="193" t="s">
        <v>339</v>
      </c>
      <c r="H351" s="194">
        <v>2</v>
      </c>
      <c r="I351" s="195"/>
      <c r="J351" s="196">
        <f>ROUND(I351*H351,0)</f>
        <v>0</v>
      </c>
      <c r="K351" s="192" t="s">
        <v>23</v>
      </c>
      <c r="L351" s="59"/>
      <c r="M351" s="197" t="s">
        <v>23</v>
      </c>
      <c r="N351" s="198" t="s">
        <v>44</v>
      </c>
      <c r="O351" s="40"/>
      <c r="P351" s="199">
        <f>O351*H351</f>
        <v>0</v>
      </c>
      <c r="Q351" s="199">
        <v>0</v>
      </c>
      <c r="R351" s="199">
        <f>Q351*H351</f>
        <v>0</v>
      </c>
      <c r="S351" s="199">
        <v>0</v>
      </c>
      <c r="T351" s="200">
        <f>S351*H351</f>
        <v>0</v>
      </c>
      <c r="AR351" s="22" t="s">
        <v>198</v>
      </c>
      <c r="AT351" s="22" t="s">
        <v>147</v>
      </c>
      <c r="AU351" s="22" t="s">
        <v>82</v>
      </c>
      <c r="AY351" s="22" t="s">
        <v>145</v>
      </c>
      <c r="BE351" s="201">
        <f>IF(N351="základní",J351,0)</f>
        <v>0</v>
      </c>
      <c r="BF351" s="201">
        <f>IF(N351="snížená",J351,0)</f>
        <v>0</v>
      </c>
      <c r="BG351" s="201">
        <f>IF(N351="zákl. přenesená",J351,0)</f>
        <v>0</v>
      </c>
      <c r="BH351" s="201">
        <f>IF(N351="sníž. přenesená",J351,0)</f>
        <v>0</v>
      </c>
      <c r="BI351" s="201">
        <f>IF(N351="nulová",J351,0)</f>
        <v>0</v>
      </c>
      <c r="BJ351" s="22" t="s">
        <v>10</v>
      </c>
      <c r="BK351" s="201">
        <f>ROUND(I351*H351,0)</f>
        <v>0</v>
      </c>
      <c r="BL351" s="22" t="s">
        <v>198</v>
      </c>
      <c r="BM351" s="22" t="s">
        <v>772</v>
      </c>
    </row>
    <row r="352" spans="2:65" s="1" customFormat="1" ht="16.5" customHeight="1">
      <c r="B352" s="39"/>
      <c r="C352" s="190" t="s">
        <v>773</v>
      </c>
      <c r="D352" s="190" t="s">
        <v>147</v>
      </c>
      <c r="E352" s="191" t="s">
        <v>774</v>
      </c>
      <c r="F352" s="192" t="s">
        <v>775</v>
      </c>
      <c r="G352" s="193" t="s">
        <v>339</v>
      </c>
      <c r="H352" s="194">
        <v>15</v>
      </c>
      <c r="I352" s="195"/>
      <c r="J352" s="196">
        <f>ROUND(I352*H352,0)</f>
        <v>0</v>
      </c>
      <c r="K352" s="192" t="s">
        <v>23</v>
      </c>
      <c r="L352" s="59"/>
      <c r="M352" s="197" t="s">
        <v>23</v>
      </c>
      <c r="N352" s="198" t="s">
        <v>44</v>
      </c>
      <c r="O352" s="40"/>
      <c r="P352" s="199">
        <f>O352*H352</f>
        <v>0</v>
      </c>
      <c r="Q352" s="199">
        <v>0</v>
      </c>
      <c r="R352" s="199">
        <f>Q352*H352</f>
        <v>0</v>
      </c>
      <c r="S352" s="199">
        <v>0</v>
      </c>
      <c r="T352" s="200">
        <f>S352*H352</f>
        <v>0</v>
      </c>
      <c r="AR352" s="22" t="s">
        <v>198</v>
      </c>
      <c r="AT352" s="22" t="s">
        <v>147</v>
      </c>
      <c r="AU352" s="22" t="s">
        <v>82</v>
      </c>
      <c r="AY352" s="22" t="s">
        <v>145</v>
      </c>
      <c r="BE352" s="201">
        <f>IF(N352="základní",J352,0)</f>
        <v>0</v>
      </c>
      <c r="BF352" s="201">
        <f>IF(N352="snížená",J352,0)</f>
        <v>0</v>
      </c>
      <c r="BG352" s="201">
        <f>IF(N352="zákl. přenesená",J352,0)</f>
        <v>0</v>
      </c>
      <c r="BH352" s="201">
        <f>IF(N352="sníž. přenesená",J352,0)</f>
        <v>0</v>
      </c>
      <c r="BI352" s="201">
        <f>IF(N352="nulová",J352,0)</f>
        <v>0</v>
      </c>
      <c r="BJ352" s="22" t="s">
        <v>10</v>
      </c>
      <c r="BK352" s="201">
        <f>ROUND(I352*H352,0)</f>
        <v>0</v>
      </c>
      <c r="BL352" s="22" t="s">
        <v>198</v>
      </c>
      <c r="BM352" s="22" t="s">
        <v>776</v>
      </c>
    </row>
    <row r="353" spans="2:65" s="1" customFormat="1" ht="16.5" customHeight="1">
      <c r="B353" s="39"/>
      <c r="C353" s="190" t="s">
        <v>777</v>
      </c>
      <c r="D353" s="190" t="s">
        <v>147</v>
      </c>
      <c r="E353" s="191" t="s">
        <v>778</v>
      </c>
      <c r="F353" s="192" t="s">
        <v>779</v>
      </c>
      <c r="G353" s="193" t="s">
        <v>573</v>
      </c>
      <c r="H353" s="224"/>
      <c r="I353" s="195"/>
      <c r="J353" s="196">
        <f>ROUND(I353*H353,0)</f>
        <v>0</v>
      </c>
      <c r="K353" s="192" t="s">
        <v>23</v>
      </c>
      <c r="L353" s="59"/>
      <c r="M353" s="197" t="s">
        <v>23</v>
      </c>
      <c r="N353" s="198" t="s">
        <v>44</v>
      </c>
      <c r="O353" s="40"/>
      <c r="P353" s="199">
        <f>O353*H353</f>
        <v>0</v>
      </c>
      <c r="Q353" s="199">
        <v>0</v>
      </c>
      <c r="R353" s="199">
        <f>Q353*H353</f>
        <v>0</v>
      </c>
      <c r="S353" s="199">
        <v>0</v>
      </c>
      <c r="T353" s="200">
        <f>S353*H353</f>
        <v>0</v>
      </c>
      <c r="AR353" s="22" t="s">
        <v>198</v>
      </c>
      <c r="AT353" s="22" t="s">
        <v>147</v>
      </c>
      <c r="AU353" s="22" t="s">
        <v>82</v>
      </c>
      <c r="AY353" s="22" t="s">
        <v>145</v>
      </c>
      <c r="BE353" s="201">
        <f>IF(N353="základní",J353,0)</f>
        <v>0</v>
      </c>
      <c r="BF353" s="201">
        <f>IF(N353="snížená",J353,0)</f>
        <v>0</v>
      </c>
      <c r="BG353" s="201">
        <f>IF(N353="zákl. přenesená",J353,0)</f>
        <v>0</v>
      </c>
      <c r="BH353" s="201">
        <f>IF(N353="sníž. přenesená",J353,0)</f>
        <v>0</v>
      </c>
      <c r="BI353" s="201">
        <f>IF(N353="nulová",J353,0)</f>
        <v>0</v>
      </c>
      <c r="BJ353" s="22" t="s">
        <v>10</v>
      </c>
      <c r="BK353" s="201">
        <f>ROUND(I353*H353,0)</f>
        <v>0</v>
      </c>
      <c r="BL353" s="22" t="s">
        <v>198</v>
      </c>
      <c r="BM353" s="22" t="s">
        <v>780</v>
      </c>
    </row>
    <row r="354" spans="2:65" s="1" customFormat="1" ht="16.5" customHeight="1">
      <c r="B354" s="39"/>
      <c r="C354" s="190" t="s">
        <v>781</v>
      </c>
      <c r="D354" s="190" t="s">
        <v>147</v>
      </c>
      <c r="E354" s="191" t="s">
        <v>782</v>
      </c>
      <c r="F354" s="192" t="s">
        <v>783</v>
      </c>
      <c r="G354" s="193" t="s">
        <v>177</v>
      </c>
      <c r="H354" s="194">
        <v>0.98</v>
      </c>
      <c r="I354" s="195"/>
      <c r="J354" s="196">
        <f>ROUND(I354*H354,0)</f>
        <v>0</v>
      </c>
      <c r="K354" s="192" t="s">
        <v>151</v>
      </c>
      <c r="L354" s="59"/>
      <c r="M354" s="197" t="s">
        <v>23</v>
      </c>
      <c r="N354" s="198" t="s">
        <v>44</v>
      </c>
      <c r="O354" s="40"/>
      <c r="P354" s="199">
        <f>O354*H354</f>
        <v>0</v>
      </c>
      <c r="Q354" s="199">
        <v>0</v>
      </c>
      <c r="R354" s="199">
        <f>Q354*H354</f>
        <v>0</v>
      </c>
      <c r="S354" s="199">
        <v>0</v>
      </c>
      <c r="T354" s="200">
        <f>S354*H354</f>
        <v>0</v>
      </c>
      <c r="AR354" s="22" t="s">
        <v>198</v>
      </c>
      <c r="AT354" s="22" t="s">
        <v>147</v>
      </c>
      <c r="AU354" s="22" t="s">
        <v>82</v>
      </c>
      <c r="AY354" s="22" t="s">
        <v>145</v>
      </c>
      <c r="BE354" s="201">
        <f>IF(N354="základní",J354,0)</f>
        <v>0</v>
      </c>
      <c r="BF354" s="201">
        <f>IF(N354="snížená",J354,0)</f>
        <v>0</v>
      </c>
      <c r="BG354" s="201">
        <f>IF(N354="zákl. přenesená",J354,0)</f>
        <v>0</v>
      </c>
      <c r="BH354" s="201">
        <f>IF(N354="sníž. přenesená",J354,0)</f>
        <v>0</v>
      </c>
      <c r="BI354" s="201">
        <f>IF(N354="nulová",J354,0)</f>
        <v>0</v>
      </c>
      <c r="BJ354" s="22" t="s">
        <v>10</v>
      </c>
      <c r="BK354" s="201">
        <f>ROUND(I354*H354,0)</f>
        <v>0</v>
      </c>
      <c r="BL354" s="22" t="s">
        <v>198</v>
      </c>
      <c r="BM354" s="22" t="s">
        <v>784</v>
      </c>
    </row>
    <row r="355" spans="2:65" s="1" customFormat="1" ht="16.5" customHeight="1">
      <c r="B355" s="39"/>
      <c r="C355" s="190" t="s">
        <v>785</v>
      </c>
      <c r="D355" s="190" t="s">
        <v>147</v>
      </c>
      <c r="E355" s="191" t="s">
        <v>786</v>
      </c>
      <c r="F355" s="192" t="s">
        <v>787</v>
      </c>
      <c r="G355" s="193" t="s">
        <v>177</v>
      </c>
      <c r="H355" s="194">
        <v>0.98</v>
      </c>
      <c r="I355" s="195"/>
      <c r="J355" s="196">
        <f>ROUND(I355*H355,0)</f>
        <v>0</v>
      </c>
      <c r="K355" s="192" t="s">
        <v>151</v>
      </c>
      <c r="L355" s="59"/>
      <c r="M355" s="197" t="s">
        <v>23</v>
      </c>
      <c r="N355" s="198" t="s">
        <v>44</v>
      </c>
      <c r="O355" s="40"/>
      <c r="P355" s="199">
        <f>O355*H355</f>
        <v>0</v>
      </c>
      <c r="Q355" s="199">
        <v>0</v>
      </c>
      <c r="R355" s="199">
        <f>Q355*H355</f>
        <v>0</v>
      </c>
      <c r="S355" s="199">
        <v>0</v>
      </c>
      <c r="T355" s="200">
        <f>S355*H355</f>
        <v>0</v>
      </c>
      <c r="AR355" s="22" t="s">
        <v>198</v>
      </c>
      <c r="AT355" s="22" t="s">
        <v>147</v>
      </c>
      <c r="AU355" s="22" t="s">
        <v>82</v>
      </c>
      <c r="AY355" s="22" t="s">
        <v>145</v>
      </c>
      <c r="BE355" s="201">
        <f>IF(N355="základní",J355,0)</f>
        <v>0</v>
      </c>
      <c r="BF355" s="201">
        <f>IF(N355="snížená",J355,0)</f>
        <v>0</v>
      </c>
      <c r="BG355" s="201">
        <f>IF(N355="zákl. přenesená",J355,0)</f>
        <v>0</v>
      </c>
      <c r="BH355" s="201">
        <f>IF(N355="sníž. přenesená",J355,0)</f>
        <v>0</v>
      </c>
      <c r="BI355" s="201">
        <f>IF(N355="nulová",J355,0)</f>
        <v>0</v>
      </c>
      <c r="BJ355" s="22" t="s">
        <v>10</v>
      </c>
      <c r="BK355" s="201">
        <f>ROUND(I355*H355,0)</f>
        <v>0</v>
      </c>
      <c r="BL355" s="22" t="s">
        <v>198</v>
      </c>
      <c r="BM355" s="22" t="s">
        <v>788</v>
      </c>
    </row>
    <row r="356" spans="2:63" s="10" customFormat="1" ht="29.85" customHeight="1">
      <c r="B356" s="174"/>
      <c r="C356" s="175"/>
      <c r="D356" s="176" t="s">
        <v>72</v>
      </c>
      <c r="E356" s="188" t="s">
        <v>789</v>
      </c>
      <c r="F356" s="188" t="s">
        <v>790</v>
      </c>
      <c r="G356" s="175"/>
      <c r="H356" s="175"/>
      <c r="I356" s="178"/>
      <c r="J356" s="189">
        <f>BK356</f>
        <v>0</v>
      </c>
      <c r="K356" s="175"/>
      <c r="L356" s="180"/>
      <c r="M356" s="181"/>
      <c r="N356" s="182"/>
      <c r="O356" s="182"/>
      <c r="P356" s="183">
        <f>P357</f>
        <v>0</v>
      </c>
      <c r="Q356" s="182"/>
      <c r="R356" s="183">
        <f>R357</f>
        <v>0</v>
      </c>
      <c r="S356" s="182"/>
      <c r="T356" s="184">
        <f>T357</f>
        <v>0</v>
      </c>
      <c r="AR356" s="185" t="s">
        <v>82</v>
      </c>
      <c r="AT356" s="186" t="s">
        <v>72</v>
      </c>
      <c r="AU356" s="186" t="s">
        <v>10</v>
      </c>
      <c r="AY356" s="185" t="s">
        <v>145</v>
      </c>
      <c r="BK356" s="187">
        <f>BK357</f>
        <v>0</v>
      </c>
    </row>
    <row r="357" spans="2:65" s="1" customFormat="1" ht="16.5" customHeight="1">
      <c r="B357" s="39"/>
      <c r="C357" s="190" t="s">
        <v>791</v>
      </c>
      <c r="D357" s="190" t="s">
        <v>147</v>
      </c>
      <c r="E357" s="191" t="s">
        <v>792</v>
      </c>
      <c r="F357" s="192" t="s">
        <v>793</v>
      </c>
      <c r="G357" s="193" t="s">
        <v>794</v>
      </c>
      <c r="H357" s="194">
        <v>1</v>
      </c>
      <c r="I357" s="195"/>
      <c r="J357" s="196">
        <f>ROUND(I357*H357,0)</f>
        <v>0</v>
      </c>
      <c r="K357" s="192" t="s">
        <v>23</v>
      </c>
      <c r="L357" s="59"/>
      <c r="M357" s="197" t="s">
        <v>23</v>
      </c>
      <c r="N357" s="198" t="s">
        <v>44</v>
      </c>
      <c r="O357" s="40"/>
      <c r="P357" s="199">
        <f>O357*H357</f>
        <v>0</v>
      </c>
      <c r="Q357" s="199">
        <v>0</v>
      </c>
      <c r="R357" s="199">
        <f>Q357*H357</f>
        <v>0</v>
      </c>
      <c r="S357" s="199">
        <v>0</v>
      </c>
      <c r="T357" s="200">
        <f>S357*H357</f>
        <v>0</v>
      </c>
      <c r="AR357" s="22" t="s">
        <v>198</v>
      </c>
      <c r="AT357" s="22" t="s">
        <v>147</v>
      </c>
      <c r="AU357" s="22" t="s">
        <v>82</v>
      </c>
      <c r="AY357" s="22" t="s">
        <v>145</v>
      </c>
      <c r="BE357" s="201">
        <f>IF(N357="základní",J357,0)</f>
        <v>0</v>
      </c>
      <c r="BF357" s="201">
        <f>IF(N357="snížená",J357,0)</f>
        <v>0</v>
      </c>
      <c r="BG357" s="201">
        <f>IF(N357="zákl. přenesená",J357,0)</f>
        <v>0</v>
      </c>
      <c r="BH357" s="201">
        <f>IF(N357="sníž. přenesená",J357,0)</f>
        <v>0</v>
      </c>
      <c r="BI357" s="201">
        <f>IF(N357="nulová",J357,0)</f>
        <v>0</v>
      </c>
      <c r="BJ357" s="22" t="s">
        <v>10</v>
      </c>
      <c r="BK357" s="201">
        <f>ROUND(I357*H357,0)</f>
        <v>0</v>
      </c>
      <c r="BL357" s="22" t="s">
        <v>198</v>
      </c>
      <c r="BM357" s="22" t="s">
        <v>795</v>
      </c>
    </row>
    <row r="358" spans="2:63" s="10" customFormat="1" ht="29.85" customHeight="1">
      <c r="B358" s="174"/>
      <c r="C358" s="175"/>
      <c r="D358" s="176" t="s">
        <v>72</v>
      </c>
      <c r="E358" s="188" t="s">
        <v>796</v>
      </c>
      <c r="F358" s="188" t="s">
        <v>797</v>
      </c>
      <c r="G358" s="175"/>
      <c r="H358" s="175"/>
      <c r="I358" s="178"/>
      <c r="J358" s="189">
        <f>BK358</f>
        <v>0</v>
      </c>
      <c r="K358" s="175"/>
      <c r="L358" s="180"/>
      <c r="M358" s="181"/>
      <c r="N358" s="182"/>
      <c r="O358" s="182"/>
      <c r="P358" s="183">
        <f>SUM(P359:P366)</f>
        <v>0</v>
      </c>
      <c r="Q358" s="182"/>
      <c r="R358" s="183">
        <f>SUM(R359:R366)</f>
        <v>0.039</v>
      </c>
      <c r="S358" s="182"/>
      <c r="T358" s="184">
        <f>SUM(T359:T366)</f>
        <v>0</v>
      </c>
      <c r="AR358" s="185" t="s">
        <v>82</v>
      </c>
      <c r="AT358" s="186" t="s">
        <v>72</v>
      </c>
      <c r="AU358" s="186" t="s">
        <v>10</v>
      </c>
      <c r="AY358" s="185" t="s">
        <v>145</v>
      </c>
      <c r="BK358" s="187">
        <f>SUM(BK359:BK366)</f>
        <v>0</v>
      </c>
    </row>
    <row r="359" spans="2:65" s="1" customFormat="1" ht="25.5" customHeight="1">
      <c r="B359" s="39"/>
      <c r="C359" s="190" t="s">
        <v>798</v>
      </c>
      <c r="D359" s="190" t="s">
        <v>147</v>
      </c>
      <c r="E359" s="191" t="s">
        <v>799</v>
      </c>
      <c r="F359" s="192" t="s">
        <v>800</v>
      </c>
      <c r="G359" s="193" t="s">
        <v>268</v>
      </c>
      <c r="H359" s="194">
        <v>2</v>
      </c>
      <c r="I359" s="195"/>
      <c r="J359" s="196">
        <f aca="true" t="shared" si="20" ref="J359:J366">ROUND(I359*H359,0)</f>
        <v>0</v>
      </c>
      <c r="K359" s="192" t="s">
        <v>151</v>
      </c>
      <c r="L359" s="59"/>
      <c r="M359" s="197" t="s">
        <v>23</v>
      </c>
      <c r="N359" s="198" t="s">
        <v>44</v>
      </c>
      <c r="O359" s="40"/>
      <c r="P359" s="199">
        <f aca="true" t="shared" si="21" ref="P359:P366">O359*H359</f>
        <v>0</v>
      </c>
      <c r="Q359" s="199">
        <v>0</v>
      </c>
      <c r="R359" s="199">
        <f aca="true" t="shared" si="22" ref="R359:R366">Q359*H359</f>
        <v>0</v>
      </c>
      <c r="S359" s="199">
        <v>0</v>
      </c>
      <c r="T359" s="200">
        <f aca="true" t="shared" si="23" ref="T359:T366">S359*H359</f>
        <v>0</v>
      </c>
      <c r="AR359" s="22" t="s">
        <v>198</v>
      </c>
      <c r="AT359" s="22" t="s">
        <v>147</v>
      </c>
      <c r="AU359" s="22" t="s">
        <v>82</v>
      </c>
      <c r="AY359" s="22" t="s">
        <v>145</v>
      </c>
      <c r="BE359" s="201">
        <f aca="true" t="shared" si="24" ref="BE359:BE366">IF(N359="základní",J359,0)</f>
        <v>0</v>
      </c>
      <c r="BF359" s="201">
        <f aca="true" t="shared" si="25" ref="BF359:BF366">IF(N359="snížená",J359,0)</f>
        <v>0</v>
      </c>
      <c r="BG359" s="201">
        <f aca="true" t="shared" si="26" ref="BG359:BG366">IF(N359="zákl. přenesená",J359,0)</f>
        <v>0</v>
      </c>
      <c r="BH359" s="201">
        <f aca="true" t="shared" si="27" ref="BH359:BH366">IF(N359="sníž. přenesená",J359,0)</f>
        <v>0</v>
      </c>
      <c r="BI359" s="201">
        <f aca="true" t="shared" si="28" ref="BI359:BI366">IF(N359="nulová",J359,0)</f>
        <v>0</v>
      </c>
      <c r="BJ359" s="22" t="s">
        <v>10</v>
      </c>
      <c r="BK359" s="201">
        <f aca="true" t="shared" si="29" ref="BK359:BK366">ROUND(I359*H359,0)</f>
        <v>0</v>
      </c>
      <c r="BL359" s="22" t="s">
        <v>198</v>
      </c>
      <c r="BM359" s="22" t="s">
        <v>801</v>
      </c>
    </row>
    <row r="360" spans="2:65" s="1" customFormat="1" ht="25.5" customHeight="1">
      <c r="B360" s="39"/>
      <c r="C360" s="214" t="s">
        <v>802</v>
      </c>
      <c r="D360" s="214" t="s">
        <v>325</v>
      </c>
      <c r="E360" s="215" t="s">
        <v>803</v>
      </c>
      <c r="F360" s="216" t="s">
        <v>804</v>
      </c>
      <c r="G360" s="217" t="s">
        <v>268</v>
      </c>
      <c r="H360" s="218">
        <v>2</v>
      </c>
      <c r="I360" s="219"/>
      <c r="J360" s="220">
        <f t="shared" si="20"/>
        <v>0</v>
      </c>
      <c r="K360" s="216" t="s">
        <v>23</v>
      </c>
      <c r="L360" s="221"/>
      <c r="M360" s="222" t="s">
        <v>23</v>
      </c>
      <c r="N360" s="223" t="s">
        <v>44</v>
      </c>
      <c r="O360" s="40"/>
      <c r="P360" s="199">
        <f t="shared" si="21"/>
        <v>0</v>
      </c>
      <c r="Q360" s="199">
        <v>0.0195</v>
      </c>
      <c r="R360" s="199">
        <f t="shared" si="22"/>
        <v>0.039</v>
      </c>
      <c r="S360" s="199">
        <v>0</v>
      </c>
      <c r="T360" s="200">
        <f t="shared" si="23"/>
        <v>0</v>
      </c>
      <c r="AR360" s="22" t="s">
        <v>320</v>
      </c>
      <c r="AT360" s="22" t="s">
        <v>325</v>
      </c>
      <c r="AU360" s="22" t="s">
        <v>82</v>
      </c>
      <c r="AY360" s="22" t="s">
        <v>145</v>
      </c>
      <c r="BE360" s="201">
        <f t="shared" si="24"/>
        <v>0</v>
      </c>
      <c r="BF360" s="201">
        <f t="shared" si="25"/>
        <v>0</v>
      </c>
      <c r="BG360" s="201">
        <f t="shared" si="26"/>
        <v>0</v>
      </c>
      <c r="BH360" s="201">
        <f t="shared" si="27"/>
        <v>0</v>
      </c>
      <c r="BI360" s="201">
        <f t="shared" si="28"/>
        <v>0</v>
      </c>
      <c r="BJ360" s="22" t="s">
        <v>10</v>
      </c>
      <c r="BK360" s="201">
        <f t="shared" si="29"/>
        <v>0</v>
      </c>
      <c r="BL360" s="22" t="s">
        <v>198</v>
      </c>
      <c r="BM360" s="22" t="s">
        <v>805</v>
      </c>
    </row>
    <row r="361" spans="2:65" s="1" customFormat="1" ht="25.5" customHeight="1">
      <c r="B361" s="39"/>
      <c r="C361" s="190" t="s">
        <v>806</v>
      </c>
      <c r="D361" s="190" t="s">
        <v>147</v>
      </c>
      <c r="E361" s="191" t="s">
        <v>807</v>
      </c>
      <c r="F361" s="192" t="s">
        <v>808</v>
      </c>
      <c r="G361" s="193" t="s">
        <v>339</v>
      </c>
      <c r="H361" s="194">
        <v>9</v>
      </c>
      <c r="I361" s="195"/>
      <c r="J361" s="196">
        <f t="shared" si="20"/>
        <v>0</v>
      </c>
      <c r="K361" s="192" t="s">
        <v>23</v>
      </c>
      <c r="L361" s="59"/>
      <c r="M361" s="197" t="s">
        <v>23</v>
      </c>
      <c r="N361" s="198" t="s">
        <v>44</v>
      </c>
      <c r="O361" s="40"/>
      <c r="P361" s="199">
        <f t="shared" si="21"/>
        <v>0</v>
      </c>
      <c r="Q361" s="199">
        <v>0</v>
      </c>
      <c r="R361" s="199">
        <f t="shared" si="22"/>
        <v>0</v>
      </c>
      <c r="S361" s="199">
        <v>0</v>
      </c>
      <c r="T361" s="200">
        <f t="shared" si="23"/>
        <v>0</v>
      </c>
      <c r="AR361" s="22" t="s">
        <v>198</v>
      </c>
      <c r="AT361" s="22" t="s">
        <v>147</v>
      </c>
      <c r="AU361" s="22" t="s">
        <v>82</v>
      </c>
      <c r="AY361" s="22" t="s">
        <v>145</v>
      </c>
      <c r="BE361" s="201">
        <f t="shared" si="24"/>
        <v>0</v>
      </c>
      <c r="BF361" s="201">
        <f t="shared" si="25"/>
        <v>0</v>
      </c>
      <c r="BG361" s="201">
        <f t="shared" si="26"/>
        <v>0</v>
      </c>
      <c r="BH361" s="201">
        <f t="shared" si="27"/>
        <v>0</v>
      </c>
      <c r="BI361" s="201">
        <f t="shared" si="28"/>
        <v>0</v>
      </c>
      <c r="BJ361" s="22" t="s">
        <v>10</v>
      </c>
      <c r="BK361" s="201">
        <f t="shared" si="29"/>
        <v>0</v>
      </c>
      <c r="BL361" s="22" t="s">
        <v>198</v>
      </c>
      <c r="BM361" s="22" t="s">
        <v>809</v>
      </c>
    </row>
    <row r="362" spans="2:65" s="1" customFormat="1" ht="25.5" customHeight="1">
      <c r="B362" s="39"/>
      <c r="C362" s="190" t="s">
        <v>810</v>
      </c>
      <c r="D362" s="190" t="s">
        <v>147</v>
      </c>
      <c r="E362" s="191" t="s">
        <v>811</v>
      </c>
      <c r="F362" s="192" t="s">
        <v>812</v>
      </c>
      <c r="G362" s="193" t="s">
        <v>339</v>
      </c>
      <c r="H362" s="194">
        <v>1</v>
      </c>
      <c r="I362" s="195"/>
      <c r="J362" s="196">
        <f t="shared" si="20"/>
        <v>0</v>
      </c>
      <c r="K362" s="192" t="s">
        <v>23</v>
      </c>
      <c r="L362" s="59"/>
      <c r="M362" s="197" t="s">
        <v>23</v>
      </c>
      <c r="N362" s="198" t="s">
        <v>44</v>
      </c>
      <c r="O362" s="40"/>
      <c r="P362" s="199">
        <f t="shared" si="21"/>
        <v>0</v>
      </c>
      <c r="Q362" s="199">
        <v>0</v>
      </c>
      <c r="R362" s="199">
        <f t="shared" si="22"/>
        <v>0</v>
      </c>
      <c r="S362" s="199">
        <v>0</v>
      </c>
      <c r="T362" s="200">
        <f t="shared" si="23"/>
        <v>0</v>
      </c>
      <c r="AR362" s="22" t="s">
        <v>198</v>
      </c>
      <c r="AT362" s="22" t="s">
        <v>147</v>
      </c>
      <c r="AU362" s="22" t="s">
        <v>82</v>
      </c>
      <c r="AY362" s="22" t="s">
        <v>145</v>
      </c>
      <c r="BE362" s="201">
        <f t="shared" si="24"/>
        <v>0</v>
      </c>
      <c r="BF362" s="201">
        <f t="shared" si="25"/>
        <v>0</v>
      </c>
      <c r="BG362" s="201">
        <f t="shared" si="26"/>
        <v>0</v>
      </c>
      <c r="BH362" s="201">
        <f t="shared" si="27"/>
        <v>0</v>
      </c>
      <c r="BI362" s="201">
        <f t="shared" si="28"/>
        <v>0</v>
      </c>
      <c r="BJ362" s="22" t="s">
        <v>10</v>
      </c>
      <c r="BK362" s="201">
        <f t="shared" si="29"/>
        <v>0</v>
      </c>
      <c r="BL362" s="22" t="s">
        <v>198</v>
      </c>
      <c r="BM362" s="22" t="s">
        <v>813</v>
      </c>
    </row>
    <row r="363" spans="2:65" s="1" customFormat="1" ht="25.5" customHeight="1">
      <c r="B363" s="39"/>
      <c r="C363" s="190" t="s">
        <v>814</v>
      </c>
      <c r="D363" s="190" t="s">
        <v>147</v>
      </c>
      <c r="E363" s="191" t="s">
        <v>815</v>
      </c>
      <c r="F363" s="192" t="s">
        <v>816</v>
      </c>
      <c r="G363" s="193" t="s">
        <v>339</v>
      </c>
      <c r="H363" s="194">
        <v>2</v>
      </c>
      <c r="I363" s="195"/>
      <c r="J363" s="196">
        <f t="shared" si="20"/>
        <v>0</v>
      </c>
      <c r="K363" s="192" t="s">
        <v>23</v>
      </c>
      <c r="L363" s="59"/>
      <c r="M363" s="197" t="s">
        <v>23</v>
      </c>
      <c r="N363" s="198" t="s">
        <v>44</v>
      </c>
      <c r="O363" s="40"/>
      <c r="P363" s="199">
        <f t="shared" si="21"/>
        <v>0</v>
      </c>
      <c r="Q363" s="199">
        <v>0</v>
      </c>
      <c r="R363" s="199">
        <f t="shared" si="22"/>
        <v>0</v>
      </c>
      <c r="S363" s="199">
        <v>0</v>
      </c>
      <c r="T363" s="200">
        <f t="shared" si="23"/>
        <v>0</v>
      </c>
      <c r="AR363" s="22" t="s">
        <v>198</v>
      </c>
      <c r="AT363" s="22" t="s">
        <v>147</v>
      </c>
      <c r="AU363" s="22" t="s">
        <v>82</v>
      </c>
      <c r="AY363" s="22" t="s">
        <v>145</v>
      </c>
      <c r="BE363" s="201">
        <f t="shared" si="24"/>
        <v>0</v>
      </c>
      <c r="BF363" s="201">
        <f t="shared" si="25"/>
        <v>0</v>
      </c>
      <c r="BG363" s="201">
        <f t="shared" si="26"/>
        <v>0</v>
      </c>
      <c r="BH363" s="201">
        <f t="shared" si="27"/>
        <v>0</v>
      </c>
      <c r="BI363" s="201">
        <f t="shared" si="28"/>
        <v>0</v>
      </c>
      <c r="BJ363" s="22" t="s">
        <v>10</v>
      </c>
      <c r="BK363" s="201">
        <f t="shared" si="29"/>
        <v>0</v>
      </c>
      <c r="BL363" s="22" t="s">
        <v>198</v>
      </c>
      <c r="BM363" s="22" t="s">
        <v>817</v>
      </c>
    </row>
    <row r="364" spans="2:65" s="1" customFormat="1" ht="25.5" customHeight="1">
      <c r="B364" s="39"/>
      <c r="C364" s="190" t="s">
        <v>818</v>
      </c>
      <c r="D364" s="190" t="s">
        <v>147</v>
      </c>
      <c r="E364" s="191" t="s">
        <v>819</v>
      </c>
      <c r="F364" s="192" t="s">
        <v>820</v>
      </c>
      <c r="G364" s="193" t="s">
        <v>339</v>
      </c>
      <c r="H364" s="194">
        <v>8</v>
      </c>
      <c r="I364" s="195"/>
      <c r="J364" s="196">
        <f t="shared" si="20"/>
        <v>0</v>
      </c>
      <c r="K364" s="192" t="s">
        <v>23</v>
      </c>
      <c r="L364" s="59"/>
      <c r="M364" s="197" t="s">
        <v>23</v>
      </c>
      <c r="N364" s="198" t="s">
        <v>44</v>
      </c>
      <c r="O364" s="40"/>
      <c r="P364" s="199">
        <f t="shared" si="21"/>
        <v>0</v>
      </c>
      <c r="Q364" s="199">
        <v>0</v>
      </c>
      <c r="R364" s="199">
        <f t="shared" si="22"/>
        <v>0</v>
      </c>
      <c r="S364" s="199">
        <v>0</v>
      </c>
      <c r="T364" s="200">
        <f t="shared" si="23"/>
        <v>0</v>
      </c>
      <c r="AR364" s="22" t="s">
        <v>198</v>
      </c>
      <c r="AT364" s="22" t="s">
        <v>147</v>
      </c>
      <c r="AU364" s="22" t="s">
        <v>82</v>
      </c>
      <c r="AY364" s="22" t="s">
        <v>145</v>
      </c>
      <c r="BE364" s="201">
        <f t="shared" si="24"/>
        <v>0</v>
      </c>
      <c r="BF364" s="201">
        <f t="shared" si="25"/>
        <v>0</v>
      </c>
      <c r="BG364" s="201">
        <f t="shared" si="26"/>
        <v>0</v>
      </c>
      <c r="BH364" s="201">
        <f t="shared" si="27"/>
        <v>0</v>
      </c>
      <c r="BI364" s="201">
        <f t="shared" si="28"/>
        <v>0</v>
      </c>
      <c r="BJ364" s="22" t="s">
        <v>10</v>
      </c>
      <c r="BK364" s="201">
        <f t="shared" si="29"/>
        <v>0</v>
      </c>
      <c r="BL364" s="22" t="s">
        <v>198</v>
      </c>
      <c r="BM364" s="22" t="s">
        <v>821</v>
      </c>
    </row>
    <row r="365" spans="2:65" s="1" customFormat="1" ht="25.5" customHeight="1">
      <c r="B365" s="39"/>
      <c r="C365" s="190" t="s">
        <v>822</v>
      </c>
      <c r="D365" s="190" t="s">
        <v>147</v>
      </c>
      <c r="E365" s="191" t="s">
        <v>823</v>
      </c>
      <c r="F365" s="192" t="s">
        <v>824</v>
      </c>
      <c r="G365" s="193" t="s">
        <v>339</v>
      </c>
      <c r="H365" s="194">
        <v>1</v>
      </c>
      <c r="I365" s="195"/>
      <c r="J365" s="196">
        <f t="shared" si="20"/>
        <v>0</v>
      </c>
      <c r="K365" s="192" t="s">
        <v>23</v>
      </c>
      <c r="L365" s="59"/>
      <c r="M365" s="197" t="s">
        <v>23</v>
      </c>
      <c r="N365" s="198" t="s">
        <v>44</v>
      </c>
      <c r="O365" s="40"/>
      <c r="P365" s="199">
        <f t="shared" si="21"/>
        <v>0</v>
      </c>
      <c r="Q365" s="199">
        <v>0</v>
      </c>
      <c r="R365" s="199">
        <f t="shared" si="22"/>
        <v>0</v>
      </c>
      <c r="S365" s="199">
        <v>0</v>
      </c>
      <c r="T365" s="200">
        <f t="shared" si="23"/>
        <v>0</v>
      </c>
      <c r="AR365" s="22" t="s">
        <v>198</v>
      </c>
      <c r="AT365" s="22" t="s">
        <v>147</v>
      </c>
      <c r="AU365" s="22" t="s">
        <v>82</v>
      </c>
      <c r="AY365" s="22" t="s">
        <v>145</v>
      </c>
      <c r="BE365" s="201">
        <f t="shared" si="24"/>
        <v>0</v>
      </c>
      <c r="BF365" s="201">
        <f t="shared" si="25"/>
        <v>0</v>
      </c>
      <c r="BG365" s="201">
        <f t="shared" si="26"/>
        <v>0</v>
      </c>
      <c r="BH365" s="201">
        <f t="shared" si="27"/>
        <v>0</v>
      </c>
      <c r="BI365" s="201">
        <f t="shared" si="28"/>
        <v>0</v>
      </c>
      <c r="BJ365" s="22" t="s">
        <v>10</v>
      </c>
      <c r="BK365" s="201">
        <f t="shared" si="29"/>
        <v>0</v>
      </c>
      <c r="BL365" s="22" t="s">
        <v>198</v>
      </c>
      <c r="BM365" s="22" t="s">
        <v>825</v>
      </c>
    </row>
    <row r="366" spans="2:65" s="1" customFormat="1" ht="16.5" customHeight="1">
      <c r="B366" s="39"/>
      <c r="C366" s="190" t="s">
        <v>826</v>
      </c>
      <c r="D366" s="190" t="s">
        <v>147</v>
      </c>
      <c r="E366" s="191" t="s">
        <v>827</v>
      </c>
      <c r="F366" s="192" t="s">
        <v>828</v>
      </c>
      <c r="G366" s="193" t="s">
        <v>573</v>
      </c>
      <c r="H366" s="224"/>
      <c r="I366" s="195"/>
      <c r="J366" s="196">
        <f t="shared" si="20"/>
        <v>0</v>
      </c>
      <c r="K366" s="192" t="s">
        <v>151</v>
      </c>
      <c r="L366" s="59"/>
      <c r="M366" s="197" t="s">
        <v>23</v>
      </c>
      <c r="N366" s="198" t="s">
        <v>44</v>
      </c>
      <c r="O366" s="40"/>
      <c r="P366" s="199">
        <f t="shared" si="21"/>
        <v>0</v>
      </c>
      <c r="Q366" s="199">
        <v>0</v>
      </c>
      <c r="R366" s="199">
        <f t="shared" si="22"/>
        <v>0</v>
      </c>
      <c r="S366" s="199">
        <v>0</v>
      </c>
      <c r="T366" s="200">
        <f t="shared" si="23"/>
        <v>0</v>
      </c>
      <c r="AR366" s="22" t="s">
        <v>198</v>
      </c>
      <c r="AT366" s="22" t="s">
        <v>147</v>
      </c>
      <c r="AU366" s="22" t="s">
        <v>82</v>
      </c>
      <c r="AY366" s="22" t="s">
        <v>145</v>
      </c>
      <c r="BE366" s="201">
        <f t="shared" si="24"/>
        <v>0</v>
      </c>
      <c r="BF366" s="201">
        <f t="shared" si="25"/>
        <v>0</v>
      </c>
      <c r="BG366" s="201">
        <f t="shared" si="26"/>
        <v>0</v>
      </c>
      <c r="BH366" s="201">
        <f t="shared" si="27"/>
        <v>0</v>
      </c>
      <c r="BI366" s="201">
        <f t="shared" si="28"/>
        <v>0</v>
      </c>
      <c r="BJ366" s="22" t="s">
        <v>10</v>
      </c>
      <c r="BK366" s="201">
        <f t="shared" si="29"/>
        <v>0</v>
      </c>
      <c r="BL366" s="22" t="s">
        <v>198</v>
      </c>
      <c r="BM366" s="22" t="s">
        <v>829</v>
      </c>
    </row>
    <row r="367" spans="2:63" s="10" customFormat="1" ht="29.85" customHeight="1">
      <c r="B367" s="174"/>
      <c r="C367" s="175"/>
      <c r="D367" s="176" t="s">
        <v>72</v>
      </c>
      <c r="E367" s="188" t="s">
        <v>830</v>
      </c>
      <c r="F367" s="188" t="s">
        <v>831</v>
      </c>
      <c r="G367" s="175"/>
      <c r="H367" s="175"/>
      <c r="I367" s="178"/>
      <c r="J367" s="189">
        <f>BK367</f>
        <v>0</v>
      </c>
      <c r="K367" s="175"/>
      <c r="L367" s="180"/>
      <c r="M367" s="181"/>
      <c r="N367" s="182"/>
      <c r="O367" s="182"/>
      <c r="P367" s="183">
        <f>SUM(P368:P369)</f>
        <v>0</v>
      </c>
      <c r="Q367" s="182"/>
      <c r="R367" s="183">
        <f>SUM(R368:R369)</f>
        <v>0</v>
      </c>
      <c r="S367" s="182"/>
      <c r="T367" s="184">
        <f>SUM(T368:T369)</f>
        <v>0</v>
      </c>
      <c r="AR367" s="185" t="s">
        <v>82</v>
      </c>
      <c r="AT367" s="186" t="s">
        <v>72</v>
      </c>
      <c r="AU367" s="186" t="s">
        <v>10</v>
      </c>
      <c r="AY367" s="185" t="s">
        <v>145</v>
      </c>
      <c r="BK367" s="187">
        <f>SUM(BK368:BK369)</f>
        <v>0</v>
      </c>
    </row>
    <row r="368" spans="2:65" s="1" customFormat="1" ht="16.5" customHeight="1">
      <c r="B368" s="39"/>
      <c r="C368" s="190" t="s">
        <v>832</v>
      </c>
      <c r="D368" s="190" t="s">
        <v>147</v>
      </c>
      <c r="E368" s="191" t="s">
        <v>833</v>
      </c>
      <c r="F368" s="192" t="s">
        <v>834</v>
      </c>
      <c r="G368" s="193" t="s">
        <v>339</v>
      </c>
      <c r="H368" s="194">
        <v>85</v>
      </c>
      <c r="I368" s="195"/>
      <c r="J368" s="196">
        <f>ROUND(I368*H368,0)</f>
        <v>0</v>
      </c>
      <c r="K368" s="192" t="s">
        <v>23</v>
      </c>
      <c r="L368" s="59"/>
      <c r="M368" s="197" t="s">
        <v>23</v>
      </c>
      <c r="N368" s="198" t="s">
        <v>44</v>
      </c>
      <c r="O368" s="40"/>
      <c r="P368" s="199">
        <f>O368*H368</f>
        <v>0</v>
      </c>
      <c r="Q368" s="199">
        <v>0</v>
      </c>
      <c r="R368" s="199">
        <f>Q368*H368</f>
        <v>0</v>
      </c>
      <c r="S368" s="199">
        <v>0</v>
      </c>
      <c r="T368" s="200">
        <f>S368*H368</f>
        <v>0</v>
      </c>
      <c r="AR368" s="22" t="s">
        <v>198</v>
      </c>
      <c r="AT368" s="22" t="s">
        <v>147</v>
      </c>
      <c r="AU368" s="22" t="s">
        <v>82</v>
      </c>
      <c r="AY368" s="22" t="s">
        <v>145</v>
      </c>
      <c r="BE368" s="201">
        <f>IF(N368="základní",J368,0)</f>
        <v>0</v>
      </c>
      <c r="BF368" s="201">
        <f>IF(N368="snížená",J368,0)</f>
        <v>0</v>
      </c>
      <c r="BG368" s="201">
        <f>IF(N368="zákl. přenesená",J368,0)</f>
        <v>0</v>
      </c>
      <c r="BH368" s="201">
        <f>IF(N368="sníž. přenesená",J368,0)</f>
        <v>0</v>
      </c>
      <c r="BI368" s="201">
        <f>IF(N368="nulová",J368,0)</f>
        <v>0</v>
      </c>
      <c r="BJ368" s="22" t="s">
        <v>10</v>
      </c>
      <c r="BK368" s="201">
        <f>ROUND(I368*H368,0)</f>
        <v>0</v>
      </c>
      <c r="BL368" s="22" t="s">
        <v>198</v>
      </c>
      <c r="BM368" s="22" t="s">
        <v>835</v>
      </c>
    </row>
    <row r="369" spans="2:65" s="1" customFormat="1" ht="16.5" customHeight="1">
      <c r="B369" s="39"/>
      <c r="C369" s="190" t="s">
        <v>836</v>
      </c>
      <c r="D369" s="190" t="s">
        <v>147</v>
      </c>
      <c r="E369" s="191" t="s">
        <v>837</v>
      </c>
      <c r="F369" s="192" t="s">
        <v>838</v>
      </c>
      <c r="G369" s="193" t="s">
        <v>573</v>
      </c>
      <c r="H369" s="224"/>
      <c r="I369" s="195"/>
      <c r="J369" s="196">
        <f>ROUND(I369*H369,0)</f>
        <v>0</v>
      </c>
      <c r="K369" s="192" t="s">
        <v>151</v>
      </c>
      <c r="L369" s="59"/>
      <c r="M369" s="197" t="s">
        <v>23</v>
      </c>
      <c r="N369" s="198" t="s">
        <v>44</v>
      </c>
      <c r="O369" s="40"/>
      <c r="P369" s="199">
        <f>O369*H369</f>
        <v>0</v>
      </c>
      <c r="Q369" s="199">
        <v>0</v>
      </c>
      <c r="R369" s="199">
        <f>Q369*H369</f>
        <v>0</v>
      </c>
      <c r="S369" s="199">
        <v>0</v>
      </c>
      <c r="T369" s="200">
        <f>S369*H369</f>
        <v>0</v>
      </c>
      <c r="AR369" s="22" t="s">
        <v>198</v>
      </c>
      <c r="AT369" s="22" t="s">
        <v>147</v>
      </c>
      <c r="AU369" s="22" t="s">
        <v>82</v>
      </c>
      <c r="AY369" s="22" t="s">
        <v>145</v>
      </c>
      <c r="BE369" s="201">
        <f>IF(N369="základní",J369,0)</f>
        <v>0</v>
      </c>
      <c r="BF369" s="201">
        <f>IF(N369="snížená",J369,0)</f>
        <v>0</v>
      </c>
      <c r="BG369" s="201">
        <f>IF(N369="zákl. přenesená",J369,0)</f>
        <v>0</v>
      </c>
      <c r="BH369" s="201">
        <f>IF(N369="sníž. přenesená",J369,0)</f>
        <v>0</v>
      </c>
      <c r="BI369" s="201">
        <f>IF(N369="nulová",J369,0)</f>
        <v>0</v>
      </c>
      <c r="BJ369" s="22" t="s">
        <v>10</v>
      </c>
      <c r="BK369" s="201">
        <f>ROUND(I369*H369,0)</f>
        <v>0</v>
      </c>
      <c r="BL369" s="22" t="s">
        <v>198</v>
      </c>
      <c r="BM369" s="22" t="s">
        <v>839</v>
      </c>
    </row>
    <row r="370" spans="2:63" s="10" customFormat="1" ht="29.85" customHeight="1">
      <c r="B370" s="174"/>
      <c r="C370" s="175"/>
      <c r="D370" s="176" t="s">
        <v>72</v>
      </c>
      <c r="E370" s="188" t="s">
        <v>840</v>
      </c>
      <c r="F370" s="188" t="s">
        <v>841</v>
      </c>
      <c r="G370" s="175"/>
      <c r="H370" s="175"/>
      <c r="I370" s="178"/>
      <c r="J370" s="189">
        <f>BK370</f>
        <v>0</v>
      </c>
      <c r="K370" s="175"/>
      <c r="L370" s="180"/>
      <c r="M370" s="181"/>
      <c r="N370" s="182"/>
      <c r="O370" s="182"/>
      <c r="P370" s="183">
        <f>SUM(P371:P412)</f>
        <v>0</v>
      </c>
      <c r="Q370" s="182"/>
      <c r="R370" s="183">
        <f>SUM(R371:R412)</f>
        <v>4.852955399999998</v>
      </c>
      <c r="S370" s="182"/>
      <c r="T370" s="184">
        <f>SUM(T371:T412)</f>
        <v>0</v>
      </c>
      <c r="AR370" s="185" t="s">
        <v>82</v>
      </c>
      <c r="AT370" s="186" t="s">
        <v>72</v>
      </c>
      <c r="AU370" s="186" t="s">
        <v>10</v>
      </c>
      <c r="AY370" s="185" t="s">
        <v>145</v>
      </c>
      <c r="BK370" s="187">
        <f>SUM(BK371:BK412)</f>
        <v>0</v>
      </c>
    </row>
    <row r="371" spans="2:65" s="1" customFormat="1" ht="16.5" customHeight="1">
      <c r="B371" s="39"/>
      <c r="C371" s="190" t="s">
        <v>842</v>
      </c>
      <c r="D371" s="190" t="s">
        <v>147</v>
      </c>
      <c r="E371" s="191" t="s">
        <v>843</v>
      </c>
      <c r="F371" s="192" t="s">
        <v>844</v>
      </c>
      <c r="G371" s="193" t="s">
        <v>188</v>
      </c>
      <c r="H371" s="194">
        <v>190.04</v>
      </c>
      <c r="I371" s="195"/>
      <c r="J371" s="196">
        <f>ROUND(I371*H371,0)</f>
        <v>0</v>
      </c>
      <c r="K371" s="192" t="s">
        <v>151</v>
      </c>
      <c r="L371" s="59"/>
      <c r="M371" s="197" t="s">
        <v>23</v>
      </c>
      <c r="N371" s="198" t="s">
        <v>44</v>
      </c>
      <c r="O371" s="40"/>
      <c r="P371" s="199">
        <f>O371*H371</f>
        <v>0</v>
      </c>
      <c r="Q371" s="199">
        <v>0.00046</v>
      </c>
      <c r="R371" s="199">
        <f>Q371*H371</f>
        <v>0.0874184</v>
      </c>
      <c r="S371" s="199">
        <v>0</v>
      </c>
      <c r="T371" s="200">
        <f>S371*H371</f>
        <v>0</v>
      </c>
      <c r="AR371" s="22" t="s">
        <v>198</v>
      </c>
      <c r="AT371" s="22" t="s">
        <v>147</v>
      </c>
      <c r="AU371" s="22" t="s">
        <v>82</v>
      </c>
      <c r="AY371" s="22" t="s">
        <v>145</v>
      </c>
      <c r="BE371" s="201">
        <f>IF(N371="základní",J371,0)</f>
        <v>0</v>
      </c>
      <c r="BF371" s="201">
        <f>IF(N371="snížená",J371,0)</f>
        <v>0</v>
      </c>
      <c r="BG371" s="201">
        <f>IF(N371="zákl. přenesená",J371,0)</f>
        <v>0</v>
      </c>
      <c r="BH371" s="201">
        <f>IF(N371="sníž. přenesená",J371,0)</f>
        <v>0</v>
      </c>
      <c r="BI371" s="201">
        <f>IF(N371="nulová",J371,0)</f>
        <v>0</v>
      </c>
      <c r="BJ371" s="22" t="s">
        <v>10</v>
      </c>
      <c r="BK371" s="201">
        <f>ROUND(I371*H371,0)</f>
        <v>0</v>
      </c>
      <c r="BL371" s="22" t="s">
        <v>198</v>
      </c>
      <c r="BM371" s="22" t="s">
        <v>845</v>
      </c>
    </row>
    <row r="372" spans="2:51" s="11" customFormat="1" ht="13.5">
      <c r="B372" s="202"/>
      <c r="C372" s="203"/>
      <c r="D372" s="204" t="s">
        <v>154</v>
      </c>
      <c r="E372" s="205" t="s">
        <v>23</v>
      </c>
      <c r="F372" s="206" t="s">
        <v>846</v>
      </c>
      <c r="G372" s="203"/>
      <c r="H372" s="207">
        <v>53.66</v>
      </c>
      <c r="I372" s="208"/>
      <c r="J372" s="203"/>
      <c r="K372" s="203"/>
      <c r="L372" s="209"/>
      <c r="M372" s="210"/>
      <c r="N372" s="211"/>
      <c r="O372" s="211"/>
      <c r="P372" s="211"/>
      <c r="Q372" s="211"/>
      <c r="R372" s="211"/>
      <c r="S372" s="211"/>
      <c r="T372" s="212"/>
      <c r="AT372" s="213" t="s">
        <v>154</v>
      </c>
      <c r="AU372" s="213" t="s">
        <v>82</v>
      </c>
      <c r="AV372" s="11" t="s">
        <v>82</v>
      </c>
      <c r="AW372" s="11" t="s">
        <v>37</v>
      </c>
      <c r="AX372" s="11" t="s">
        <v>73</v>
      </c>
      <c r="AY372" s="213" t="s">
        <v>145</v>
      </c>
    </row>
    <row r="373" spans="2:51" s="11" customFormat="1" ht="13.5">
      <c r="B373" s="202"/>
      <c r="C373" s="203"/>
      <c r="D373" s="204" t="s">
        <v>154</v>
      </c>
      <c r="E373" s="205" t="s">
        <v>23</v>
      </c>
      <c r="F373" s="206" t="s">
        <v>847</v>
      </c>
      <c r="G373" s="203"/>
      <c r="H373" s="207">
        <v>16.68</v>
      </c>
      <c r="I373" s="208"/>
      <c r="J373" s="203"/>
      <c r="K373" s="203"/>
      <c r="L373" s="209"/>
      <c r="M373" s="210"/>
      <c r="N373" s="211"/>
      <c r="O373" s="211"/>
      <c r="P373" s="211"/>
      <c r="Q373" s="211"/>
      <c r="R373" s="211"/>
      <c r="S373" s="211"/>
      <c r="T373" s="212"/>
      <c r="AT373" s="213" t="s">
        <v>154</v>
      </c>
      <c r="AU373" s="213" t="s">
        <v>82</v>
      </c>
      <c r="AV373" s="11" t="s">
        <v>82</v>
      </c>
      <c r="AW373" s="11" t="s">
        <v>37</v>
      </c>
      <c r="AX373" s="11" t="s">
        <v>73</v>
      </c>
      <c r="AY373" s="213" t="s">
        <v>145</v>
      </c>
    </row>
    <row r="374" spans="2:51" s="11" customFormat="1" ht="13.5">
      <c r="B374" s="202"/>
      <c r="C374" s="203"/>
      <c r="D374" s="204" t="s">
        <v>154</v>
      </c>
      <c r="E374" s="205" t="s">
        <v>23</v>
      </c>
      <c r="F374" s="206" t="s">
        <v>848</v>
      </c>
      <c r="G374" s="203"/>
      <c r="H374" s="207">
        <v>18.28</v>
      </c>
      <c r="I374" s="208"/>
      <c r="J374" s="203"/>
      <c r="K374" s="203"/>
      <c r="L374" s="209"/>
      <c r="M374" s="210"/>
      <c r="N374" s="211"/>
      <c r="O374" s="211"/>
      <c r="P374" s="211"/>
      <c r="Q374" s="211"/>
      <c r="R374" s="211"/>
      <c r="S374" s="211"/>
      <c r="T374" s="212"/>
      <c r="AT374" s="213" t="s">
        <v>154</v>
      </c>
      <c r="AU374" s="213" t="s">
        <v>82</v>
      </c>
      <c r="AV374" s="11" t="s">
        <v>82</v>
      </c>
      <c r="AW374" s="11" t="s">
        <v>37</v>
      </c>
      <c r="AX374" s="11" t="s">
        <v>73</v>
      </c>
      <c r="AY374" s="213" t="s">
        <v>145</v>
      </c>
    </row>
    <row r="375" spans="2:51" s="11" customFormat="1" ht="13.5">
      <c r="B375" s="202"/>
      <c r="C375" s="203"/>
      <c r="D375" s="204" t="s">
        <v>154</v>
      </c>
      <c r="E375" s="205" t="s">
        <v>23</v>
      </c>
      <c r="F375" s="206" t="s">
        <v>849</v>
      </c>
      <c r="G375" s="203"/>
      <c r="H375" s="207">
        <v>17.76</v>
      </c>
      <c r="I375" s="208"/>
      <c r="J375" s="203"/>
      <c r="K375" s="203"/>
      <c r="L375" s="209"/>
      <c r="M375" s="210"/>
      <c r="N375" s="211"/>
      <c r="O375" s="211"/>
      <c r="P375" s="211"/>
      <c r="Q375" s="211"/>
      <c r="R375" s="211"/>
      <c r="S375" s="211"/>
      <c r="T375" s="212"/>
      <c r="AT375" s="213" t="s">
        <v>154</v>
      </c>
      <c r="AU375" s="213" t="s">
        <v>82</v>
      </c>
      <c r="AV375" s="11" t="s">
        <v>82</v>
      </c>
      <c r="AW375" s="11" t="s">
        <v>37</v>
      </c>
      <c r="AX375" s="11" t="s">
        <v>73</v>
      </c>
      <c r="AY375" s="213" t="s">
        <v>145</v>
      </c>
    </row>
    <row r="376" spans="2:51" s="11" customFormat="1" ht="13.5">
      <c r="B376" s="202"/>
      <c r="C376" s="203"/>
      <c r="D376" s="204" t="s">
        <v>154</v>
      </c>
      <c r="E376" s="205" t="s">
        <v>23</v>
      </c>
      <c r="F376" s="206" t="s">
        <v>850</v>
      </c>
      <c r="G376" s="203"/>
      <c r="H376" s="207">
        <v>28.72</v>
      </c>
      <c r="I376" s="208"/>
      <c r="J376" s="203"/>
      <c r="K376" s="203"/>
      <c r="L376" s="209"/>
      <c r="M376" s="210"/>
      <c r="N376" s="211"/>
      <c r="O376" s="211"/>
      <c r="P376" s="211"/>
      <c r="Q376" s="211"/>
      <c r="R376" s="211"/>
      <c r="S376" s="211"/>
      <c r="T376" s="212"/>
      <c r="AT376" s="213" t="s">
        <v>154</v>
      </c>
      <c r="AU376" s="213" t="s">
        <v>82</v>
      </c>
      <c r="AV376" s="11" t="s">
        <v>82</v>
      </c>
      <c r="AW376" s="11" t="s">
        <v>37</v>
      </c>
      <c r="AX376" s="11" t="s">
        <v>73</v>
      </c>
      <c r="AY376" s="213" t="s">
        <v>145</v>
      </c>
    </row>
    <row r="377" spans="2:51" s="11" customFormat="1" ht="13.5">
      <c r="B377" s="202"/>
      <c r="C377" s="203"/>
      <c r="D377" s="204" t="s">
        <v>154</v>
      </c>
      <c r="E377" s="205" t="s">
        <v>23</v>
      </c>
      <c r="F377" s="206" t="s">
        <v>519</v>
      </c>
      <c r="G377" s="203"/>
      <c r="H377" s="207">
        <v>12.64</v>
      </c>
      <c r="I377" s="208"/>
      <c r="J377" s="203"/>
      <c r="K377" s="203"/>
      <c r="L377" s="209"/>
      <c r="M377" s="210"/>
      <c r="N377" s="211"/>
      <c r="O377" s="211"/>
      <c r="P377" s="211"/>
      <c r="Q377" s="211"/>
      <c r="R377" s="211"/>
      <c r="S377" s="211"/>
      <c r="T377" s="212"/>
      <c r="AT377" s="213" t="s">
        <v>154</v>
      </c>
      <c r="AU377" s="213" t="s">
        <v>82</v>
      </c>
      <c r="AV377" s="11" t="s">
        <v>82</v>
      </c>
      <c r="AW377" s="11" t="s">
        <v>37</v>
      </c>
      <c r="AX377" s="11" t="s">
        <v>73</v>
      </c>
      <c r="AY377" s="213" t="s">
        <v>145</v>
      </c>
    </row>
    <row r="378" spans="2:51" s="11" customFormat="1" ht="13.5">
      <c r="B378" s="202"/>
      <c r="C378" s="203"/>
      <c r="D378" s="204" t="s">
        <v>154</v>
      </c>
      <c r="E378" s="205" t="s">
        <v>23</v>
      </c>
      <c r="F378" s="206" t="s">
        <v>851</v>
      </c>
      <c r="G378" s="203"/>
      <c r="H378" s="207">
        <v>21.98</v>
      </c>
      <c r="I378" s="208"/>
      <c r="J378" s="203"/>
      <c r="K378" s="203"/>
      <c r="L378" s="209"/>
      <c r="M378" s="210"/>
      <c r="N378" s="211"/>
      <c r="O378" s="211"/>
      <c r="P378" s="211"/>
      <c r="Q378" s="211"/>
      <c r="R378" s="211"/>
      <c r="S378" s="211"/>
      <c r="T378" s="212"/>
      <c r="AT378" s="213" t="s">
        <v>154</v>
      </c>
      <c r="AU378" s="213" t="s">
        <v>82</v>
      </c>
      <c r="AV378" s="11" t="s">
        <v>82</v>
      </c>
      <c r="AW378" s="11" t="s">
        <v>37</v>
      </c>
      <c r="AX378" s="11" t="s">
        <v>73</v>
      </c>
      <c r="AY378" s="213" t="s">
        <v>145</v>
      </c>
    </row>
    <row r="379" spans="2:51" s="11" customFormat="1" ht="13.5">
      <c r="B379" s="202"/>
      <c r="C379" s="203"/>
      <c r="D379" s="204" t="s">
        <v>154</v>
      </c>
      <c r="E379" s="205" t="s">
        <v>23</v>
      </c>
      <c r="F379" s="206" t="s">
        <v>852</v>
      </c>
      <c r="G379" s="203"/>
      <c r="H379" s="207">
        <v>20.32</v>
      </c>
      <c r="I379" s="208"/>
      <c r="J379" s="203"/>
      <c r="K379" s="203"/>
      <c r="L379" s="209"/>
      <c r="M379" s="210"/>
      <c r="N379" s="211"/>
      <c r="O379" s="211"/>
      <c r="P379" s="211"/>
      <c r="Q379" s="211"/>
      <c r="R379" s="211"/>
      <c r="S379" s="211"/>
      <c r="T379" s="212"/>
      <c r="AT379" s="213" t="s">
        <v>154</v>
      </c>
      <c r="AU379" s="213" t="s">
        <v>82</v>
      </c>
      <c r="AV379" s="11" t="s">
        <v>82</v>
      </c>
      <c r="AW379" s="11" t="s">
        <v>37</v>
      </c>
      <c r="AX379" s="11" t="s">
        <v>73</v>
      </c>
      <c r="AY379" s="213" t="s">
        <v>145</v>
      </c>
    </row>
    <row r="380" spans="2:65" s="1" customFormat="1" ht="25.5" customHeight="1">
      <c r="B380" s="39"/>
      <c r="C380" s="190" t="s">
        <v>853</v>
      </c>
      <c r="D380" s="190" t="s">
        <v>147</v>
      </c>
      <c r="E380" s="191" t="s">
        <v>854</v>
      </c>
      <c r="F380" s="192" t="s">
        <v>855</v>
      </c>
      <c r="G380" s="193" t="s">
        <v>215</v>
      </c>
      <c r="H380" s="194">
        <v>174.14</v>
      </c>
      <c r="I380" s="195"/>
      <c r="J380" s="196">
        <f>ROUND(I380*H380,0)</f>
        <v>0</v>
      </c>
      <c r="K380" s="192" t="s">
        <v>151</v>
      </c>
      <c r="L380" s="59"/>
      <c r="M380" s="197" t="s">
        <v>23</v>
      </c>
      <c r="N380" s="198" t="s">
        <v>44</v>
      </c>
      <c r="O380" s="40"/>
      <c r="P380" s="199">
        <f>O380*H380</f>
        <v>0</v>
      </c>
      <c r="Q380" s="199">
        <v>0.00367</v>
      </c>
      <c r="R380" s="199">
        <f>Q380*H380</f>
        <v>0.6390937999999999</v>
      </c>
      <c r="S380" s="199">
        <v>0</v>
      </c>
      <c r="T380" s="200">
        <f>S380*H380</f>
        <v>0</v>
      </c>
      <c r="AR380" s="22" t="s">
        <v>198</v>
      </c>
      <c r="AT380" s="22" t="s">
        <v>147</v>
      </c>
      <c r="AU380" s="22" t="s">
        <v>82</v>
      </c>
      <c r="AY380" s="22" t="s">
        <v>145</v>
      </c>
      <c r="BE380" s="201">
        <f>IF(N380="základní",J380,0)</f>
        <v>0</v>
      </c>
      <c r="BF380" s="201">
        <f>IF(N380="snížená",J380,0)</f>
        <v>0</v>
      </c>
      <c r="BG380" s="201">
        <f>IF(N380="zákl. přenesená",J380,0)</f>
        <v>0</v>
      </c>
      <c r="BH380" s="201">
        <f>IF(N380="sníž. přenesená",J380,0)</f>
        <v>0</v>
      </c>
      <c r="BI380" s="201">
        <f>IF(N380="nulová",J380,0)</f>
        <v>0</v>
      </c>
      <c r="BJ380" s="22" t="s">
        <v>10</v>
      </c>
      <c r="BK380" s="201">
        <f>ROUND(I380*H380,0)</f>
        <v>0</v>
      </c>
      <c r="BL380" s="22" t="s">
        <v>198</v>
      </c>
      <c r="BM380" s="22" t="s">
        <v>856</v>
      </c>
    </row>
    <row r="381" spans="2:51" s="11" customFormat="1" ht="13.5">
      <c r="B381" s="202"/>
      <c r="C381" s="203"/>
      <c r="D381" s="204" t="s">
        <v>154</v>
      </c>
      <c r="E381" s="205" t="s">
        <v>23</v>
      </c>
      <c r="F381" s="206" t="s">
        <v>857</v>
      </c>
      <c r="G381" s="203"/>
      <c r="H381" s="207">
        <v>78.24</v>
      </c>
      <c r="I381" s="208"/>
      <c r="J381" s="203"/>
      <c r="K381" s="203"/>
      <c r="L381" s="209"/>
      <c r="M381" s="210"/>
      <c r="N381" s="211"/>
      <c r="O381" s="211"/>
      <c r="P381" s="211"/>
      <c r="Q381" s="211"/>
      <c r="R381" s="211"/>
      <c r="S381" s="211"/>
      <c r="T381" s="212"/>
      <c r="AT381" s="213" t="s">
        <v>154</v>
      </c>
      <c r="AU381" s="213" t="s">
        <v>82</v>
      </c>
      <c r="AV381" s="11" t="s">
        <v>82</v>
      </c>
      <c r="AW381" s="11" t="s">
        <v>37</v>
      </c>
      <c r="AX381" s="11" t="s">
        <v>73</v>
      </c>
      <c r="AY381" s="213" t="s">
        <v>145</v>
      </c>
    </row>
    <row r="382" spans="2:51" s="11" customFormat="1" ht="13.5">
      <c r="B382" s="202"/>
      <c r="C382" s="203"/>
      <c r="D382" s="204" t="s">
        <v>154</v>
      </c>
      <c r="E382" s="205" t="s">
        <v>23</v>
      </c>
      <c r="F382" s="206" t="s">
        <v>858</v>
      </c>
      <c r="G382" s="203"/>
      <c r="H382" s="207">
        <v>11.659</v>
      </c>
      <c r="I382" s="208"/>
      <c r="J382" s="203"/>
      <c r="K382" s="203"/>
      <c r="L382" s="209"/>
      <c r="M382" s="210"/>
      <c r="N382" s="211"/>
      <c r="O382" s="211"/>
      <c r="P382" s="211"/>
      <c r="Q382" s="211"/>
      <c r="R382" s="211"/>
      <c r="S382" s="211"/>
      <c r="T382" s="212"/>
      <c r="AT382" s="213" t="s">
        <v>154</v>
      </c>
      <c r="AU382" s="213" t="s">
        <v>82</v>
      </c>
      <c r="AV382" s="11" t="s">
        <v>82</v>
      </c>
      <c r="AW382" s="11" t="s">
        <v>37</v>
      </c>
      <c r="AX382" s="11" t="s">
        <v>73</v>
      </c>
      <c r="AY382" s="213" t="s">
        <v>145</v>
      </c>
    </row>
    <row r="383" spans="2:51" s="11" customFormat="1" ht="13.5">
      <c r="B383" s="202"/>
      <c r="C383" s="203"/>
      <c r="D383" s="204" t="s">
        <v>154</v>
      </c>
      <c r="E383" s="205" t="s">
        <v>23</v>
      </c>
      <c r="F383" s="206" t="s">
        <v>859</v>
      </c>
      <c r="G383" s="203"/>
      <c r="H383" s="207">
        <v>5.034</v>
      </c>
      <c r="I383" s="208"/>
      <c r="J383" s="203"/>
      <c r="K383" s="203"/>
      <c r="L383" s="209"/>
      <c r="M383" s="210"/>
      <c r="N383" s="211"/>
      <c r="O383" s="211"/>
      <c r="P383" s="211"/>
      <c r="Q383" s="211"/>
      <c r="R383" s="211"/>
      <c r="S383" s="211"/>
      <c r="T383" s="212"/>
      <c r="AT383" s="213" t="s">
        <v>154</v>
      </c>
      <c r="AU383" s="213" t="s">
        <v>82</v>
      </c>
      <c r="AV383" s="11" t="s">
        <v>82</v>
      </c>
      <c r="AW383" s="11" t="s">
        <v>37</v>
      </c>
      <c r="AX383" s="11" t="s">
        <v>73</v>
      </c>
      <c r="AY383" s="213" t="s">
        <v>145</v>
      </c>
    </row>
    <row r="384" spans="2:51" s="11" customFormat="1" ht="13.5">
      <c r="B384" s="202"/>
      <c r="C384" s="203"/>
      <c r="D384" s="204" t="s">
        <v>154</v>
      </c>
      <c r="E384" s="205" t="s">
        <v>23</v>
      </c>
      <c r="F384" s="206" t="s">
        <v>860</v>
      </c>
      <c r="G384" s="203"/>
      <c r="H384" s="207">
        <v>5.644</v>
      </c>
      <c r="I384" s="208"/>
      <c r="J384" s="203"/>
      <c r="K384" s="203"/>
      <c r="L384" s="209"/>
      <c r="M384" s="210"/>
      <c r="N384" s="211"/>
      <c r="O384" s="211"/>
      <c r="P384" s="211"/>
      <c r="Q384" s="211"/>
      <c r="R384" s="211"/>
      <c r="S384" s="211"/>
      <c r="T384" s="212"/>
      <c r="AT384" s="213" t="s">
        <v>154</v>
      </c>
      <c r="AU384" s="213" t="s">
        <v>82</v>
      </c>
      <c r="AV384" s="11" t="s">
        <v>82</v>
      </c>
      <c r="AW384" s="11" t="s">
        <v>37</v>
      </c>
      <c r="AX384" s="11" t="s">
        <v>73</v>
      </c>
      <c r="AY384" s="213" t="s">
        <v>145</v>
      </c>
    </row>
    <row r="385" spans="2:51" s="11" customFormat="1" ht="13.5">
      <c r="B385" s="202"/>
      <c r="C385" s="203"/>
      <c r="D385" s="204" t="s">
        <v>154</v>
      </c>
      <c r="E385" s="205" t="s">
        <v>23</v>
      </c>
      <c r="F385" s="206" t="s">
        <v>861</v>
      </c>
      <c r="G385" s="203"/>
      <c r="H385" s="207">
        <v>6.504</v>
      </c>
      <c r="I385" s="208"/>
      <c r="J385" s="203"/>
      <c r="K385" s="203"/>
      <c r="L385" s="209"/>
      <c r="M385" s="210"/>
      <c r="N385" s="211"/>
      <c r="O385" s="211"/>
      <c r="P385" s="211"/>
      <c r="Q385" s="211"/>
      <c r="R385" s="211"/>
      <c r="S385" s="211"/>
      <c r="T385" s="212"/>
      <c r="AT385" s="213" t="s">
        <v>154</v>
      </c>
      <c r="AU385" s="213" t="s">
        <v>82</v>
      </c>
      <c r="AV385" s="11" t="s">
        <v>82</v>
      </c>
      <c r="AW385" s="11" t="s">
        <v>37</v>
      </c>
      <c r="AX385" s="11" t="s">
        <v>73</v>
      </c>
      <c r="AY385" s="213" t="s">
        <v>145</v>
      </c>
    </row>
    <row r="386" spans="2:51" s="11" customFormat="1" ht="13.5">
      <c r="B386" s="202"/>
      <c r="C386" s="203"/>
      <c r="D386" s="204" t="s">
        <v>154</v>
      </c>
      <c r="E386" s="205" t="s">
        <v>23</v>
      </c>
      <c r="F386" s="206" t="s">
        <v>862</v>
      </c>
      <c r="G386" s="203"/>
      <c r="H386" s="207">
        <v>67.059</v>
      </c>
      <c r="I386" s="208"/>
      <c r="J386" s="203"/>
      <c r="K386" s="203"/>
      <c r="L386" s="209"/>
      <c r="M386" s="210"/>
      <c r="N386" s="211"/>
      <c r="O386" s="211"/>
      <c r="P386" s="211"/>
      <c r="Q386" s="211"/>
      <c r="R386" s="211"/>
      <c r="S386" s="211"/>
      <c r="T386" s="212"/>
      <c r="AT386" s="213" t="s">
        <v>154</v>
      </c>
      <c r="AU386" s="213" t="s">
        <v>82</v>
      </c>
      <c r="AV386" s="11" t="s">
        <v>82</v>
      </c>
      <c r="AW386" s="11" t="s">
        <v>37</v>
      </c>
      <c r="AX386" s="11" t="s">
        <v>73</v>
      </c>
      <c r="AY386" s="213" t="s">
        <v>145</v>
      </c>
    </row>
    <row r="387" spans="2:65" s="1" customFormat="1" ht="25.5" customHeight="1">
      <c r="B387" s="39"/>
      <c r="C387" s="214" t="s">
        <v>863</v>
      </c>
      <c r="D387" s="214" t="s">
        <v>325</v>
      </c>
      <c r="E387" s="215" t="s">
        <v>864</v>
      </c>
      <c r="F387" s="216" t="s">
        <v>865</v>
      </c>
      <c r="G387" s="217" t="s">
        <v>215</v>
      </c>
      <c r="H387" s="218">
        <v>25.346</v>
      </c>
      <c r="I387" s="219"/>
      <c r="J387" s="220">
        <f>ROUND(I387*H387,0)</f>
        <v>0</v>
      </c>
      <c r="K387" s="216" t="s">
        <v>23</v>
      </c>
      <c r="L387" s="221"/>
      <c r="M387" s="222" t="s">
        <v>23</v>
      </c>
      <c r="N387" s="223" t="s">
        <v>44</v>
      </c>
      <c r="O387" s="40"/>
      <c r="P387" s="199">
        <f>O387*H387</f>
        <v>0</v>
      </c>
      <c r="Q387" s="199">
        <v>0.0192</v>
      </c>
      <c r="R387" s="199">
        <f>Q387*H387</f>
        <v>0.48664319999999994</v>
      </c>
      <c r="S387" s="199">
        <v>0</v>
      </c>
      <c r="T387" s="200">
        <f>S387*H387</f>
        <v>0</v>
      </c>
      <c r="AR387" s="22" t="s">
        <v>320</v>
      </c>
      <c r="AT387" s="22" t="s">
        <v>325</v>
      </c>
      <c r="AU387" s="22" t="s">
        <v>82</v>
      </c>
      <c r="AY387" s="22" t="s">
        <v>145</v>
      </c>
      <c r="BE387" s="201">
        <f>IF(N387="základní",J387,0)</f>
        <v>0</v>
      </c>
      <c r="BF387" s="201">
        <f>IF(N387="snížená",J387,0)</f>
        <v>0</v>
      </c>
      <c r="BG387" s="201">
        <f>IF(N387="zákl. přenesená",J387,0)</f>
        <v>0</v>
      </c>
      <c r="BH387" s="201">
        <f>IF(N387="sníž. přenesená",J387,0)</f>
        <v>0</v>
      </c>
      <c r="BI387" s="201">
        <f>IF(N387="nulová",J387,0)</f>
        <v>0</v>
      </c>
      <c r="BJ387" s="22" t="s">
        <v>10</v>
      </c>
      <c r="BK387" s="201">
        <f>ROUND(I387*H387,0)</f>
        <v>0</v>
      </c>
      <c r="BL387" s="22" t="s">
        <v>198</v>
      </c>
      <c r="BM387" s="22" t="s">
        <v>866</v>
      </c>
    </row>
    <row r="388" spans="2:51" s="11" customFormat="1" ht="13.5">
      <c r="B388" s="202"/>
      <c r="C388" s="203"/>
      <c r="D388" s="204" t="s">
        <v>154</v>
      </c>
      <c r="E388" s="205" t="s">
        <v>23</v>
      </c>
      <c r="F388" s="206" t="s">
        <v>867</v>
      </c>
      <c r="G388" s="203"/>
      <c r="H388" s="207">
        <v>25.346</v>
      </c>
      <c r="I388" s="208"/>
      <c r="J388" s="203"/>
      <c r="K388" s="203"/>
      <c r="L388" s="209"/>
      <c r="M388" s="210"/>
      <c r="N388" s="211"/>
      <c r="O388" s="211"/>
      <c r="P388" s="211"/>
      <c r="Q388" s="211"/>
      <c r="R388" s="211"/>
      <c r="S388" s="211"/>
      <c r="T388" s="212"/>
      <c r="AT388" s="213" t="s">
        <v>154</v>
      </c>
      <c r="AU388" s="213" t="s">
        <v>82</v>
      </c>
      <c r="AV388" s="11" t="s">
        <v>82</v>
      </c>
      <c r="AW388" s="11" t="s">
        <v>37</v>
      </c>
      <c r="AX388" s="11" t="s">
        <v>73</v>
      </c>
      <c r="AY388" s="213" t="s">
        <v>145</v>
      </c>
    </row>
    <row r="389" spans="2:65" s="1" customFormat="1" ht="25.5" customHeight="1">
      <c r="B389" s="39"/>
      <c r="C389" s="214" t="s">
        <v>868</v>
      </c>
      <c r="D389" s="214" t="s">
        <v>325</v>
      </c>
      <c r="E389" s="215" t="s">
        <v>869</v>
      </c>
      <c r="F389" s="216" t="s">
        <v>870</v>
      </c>
      <c r="G389" s="217" t="s">
        <v>215</v>
      </c>
      <c r="H389" s="218">
        <v>132.421</v>
      </c>
      <c r="I389" s="219"/>
      <c r="J389" s="220">
        <f>ROUND(I389*H389,0)</f>
        <v>0</v>
      </c>
      <c r="K389" s="216" t="s">
        <v>23</v>
      </c>
      <c r="L389" s="221"/>
      <c r="M389" s="222" t="s">
        <v>23</v>
      </c>
      <c r="N389" s="223" t="s">
        <v>44</v>
      </c>
      <c r="O389" s="40"/>
      <c r="P389" s="199">
        <f>O389*H389</f>
        <v>0</v>
      </c>
      <c r="Q389" s="199">
        <v>0.0192</v>
      </c>
      <c r="R389" s="199">
        <f>Q389*H389</f>
        <v>2.5424831999999995</v>
      </c>
      <c r="S389" s="199">
        <v>0</v>
      </c>
      <c r="T389" s="200">
        <f>S389*H389</f>
        <v>0</v>
      </c>
      <c r="AR389" s="22" t="s">
        <v>320</v>
      </c>
      <c r="AT389" s="22" t="s">
        <v>325</v>
      </c>
      <c r="AU389" s="22" t="s">
        <v>82</v>
      </c>
      <c r="AY389" s="22" t="s">
        <v>145</v>
      </c>
      <c r="BE389" s="201">
        <f>IF(N389="základní",J389,0)</f>
        <v>0</v>
      </c>
      <c r="BF389" s="201">
        <f>IF(N389="snížená",J389,0)</f>
        <v>0</v>
      </c>
      <c r="BG389" s="201">
        <f>IF(N389="zákl. přenesená",J389,0)</f>
        <v>0</v>
      </c>
      <c r="BH389" s="201">
        <f>IF(N389="sníž. přenesená",J389,0)</f>
        <v>0</v>
      </c>
      <c r="BI389" s="201">
        <f>IF(N389="nulová",J389,0)</f>
        <v>0</v>
      </c>
      <c r="BJ389" s="22" t="s">
        <v>10</v>
      </c>
      <c r="BK389" s="201">
        <f>ROUND(I389*H389,0)</f>
        <v>0</v>
      </c>
      <c r="BL389" s="22" t="s">
        <v>198</v>
      </c>
      <c r="BM389" s="22" t="s">
        <v>871</v>
      </c>
    </row>
    <row r="390" spans="2:51" s="11" customFormat="1" ht="13.5">
      <c r="B390" s="202"/>
      <c r="C390" s="203"/>
      <c r="D390" s="204" t="s">
        <v>154</v>
      </c>
      <c r="E390" s="205" t="s">
        <v>23</v>
      </c>
      <c r="F390" s="206" t="s">
        <v>872</v>
      </c>
      <c r="G390" s="203"/>
      <c r="H390" s="207">
        <v>86.064</v>
      </c>
      <c r="I390" s="208"/>
      <c r="J390" s="203"/>
      <c r="K390" s="203"/>
      <c r="L390" s="209"/>
      <c r="M390" s="210"/>
      <c r="N390" s="211"/>
      <c r="O390" s="211"/>
      <c r="P390" s="211"/>
      <c r="Q390" s="211"/>
      <c r="R390" s="211"/>
      <c r="S390" s="211"/>
      <c r="T390" s="212"/>
      <c r="AT390" s="213" t="s">
        <v>154</v>
      </c>
      <c r="AU390" s="213" t="s">
        <v>82</v>
      </c>
      <c r="AV390" s="11" t="s">
        <v>82</v>
      </c>
      <c r="AW390" s="11" t="s">
        <v>37</v>
      </c>
      <c r="AX390" s="11" t="s">
        <v>73</v>
      </c>
      <c r="AY390" s="213" t="s">
        <v>145</v>
      </c>
    </row>
    <row r="391" spans="2:51" s="12" customFormat="1" ht="13.5">
      <c r="B391" s="225"/>
      <c r="C391" s="226"/>
      <c r="D391" s="204" t="s">
        <v>154</v>
      </c>
      <c r="E391" s="227" t="s">
        <v>23</v>
      </c>
      <c r="F391" s="228" t="s">
        <v>873</v>
      </c>
      <c r="G391" s="226"/>
      <c r="H391" s="227" t="s">
        <v>23</v>
      </c>
      <c r="I391" s="229"/>
      <c r="J391" s="226"/>
      <c r="K391" s="226"/>
      <c r="L391" s="230"/>
      <c r="M391" s="231"/>
      <c r="N391" s="232"/>
      <c r="O391" s="232"/>
      <c r="P391" s="232"/>
      <c r="Q391" s="232"/>
      <c r="R391" s="232"/>
      <c r="S391" s="232"/>
      <c r="T391" s="233"/>
      <c r="AT391" s="234" t="s">
        <v>154</v>
      </c>
      <c r="AU391" s="234" t="s">
        <v>82</v>
      </c>
      <c r="AV391" s="12" t="s">
        <v>10</v>
      </c>
      <c r="AW391" s="12" t="s">
        <v>37</v>
      </c>
      <c r="AX391" s="12" t="s">
        <v>73</v>
      </c>
      <c r="AY391" s="234" t="s">
        <v>145</v>
      </c>
    </row>
    <row r="392" spans="2:51" s="11" customFormat="1" ht="13.5">
      <c r="B392" s="202"/>
      <c r="C392" s="203"/>
      <c r="D392" s="204" t="s">
        <v>154</v>
      </c>
      <c r="E392" s="205" t="s">
        <v>23</v>
      </c>
      <c r="F392" s="206" t="s">
        <v>874</v>
      </c>
      <c r="G392" s="203"/>
      <c r="H392" s="207">
        <v>12.825</v>
      </c>
      <c r="I392" s="208"/>
      <c r="J392" s="203"/>
      <c r="K392" s="203"/>
      <c r="L392" s="209"/>
      <c r="M392" s="210"/>
      <c r="N392" s="211"/>
      <c r="O392" s="211"/>
      <c r="P392" s="211"/>
      <c r="Q392" s="211"/>
      <c r="R392" s="211"/>
      <c r="S392" s="211"/>
      <c r="T392" s="212"/>
      <c r="AT392" s="213" t="s">
        <v>154</v>
      </c>
      <c r="AU392" s="213" t="s">
        <v>82</v>
      </c>
      <c r="AV392" s="11" t="s">
        <v>82</v>
      </c>
      <c r="AW392" s="11" t="s">
        <v>37</v>
      </c>
      <c r="AX392" s="11" t="s">
        <v>73</v>
      </c>
      <c r="AY392" s="213" t="s">
        <v>145</v>
      </c>
    </row>
    <row r="393" spans="2:51" s="11" customFormat="1" ht="13.5">
      <c r="B393" s="202"/>
      <c r="C393" s="203"/>
      <c r="D393" s="204" t="s">
        <v>154</v>
      </c>
      <c r="E393" s="205" t="s">
        <v>23</v>
      </c>
      <c r="F393" s="206" t="s">
        <v>875</v>
      </c>
      <c r="G393" s="203"/>
      <c r="H393" s="207">
        <v>5.537</v>
      </c>
      <c r="I393" s="208"/>
      <c r="J393" s="203"/>
      <c r="K393" s="203"/>
      <c r="L393" s="209"/>
      <c r="M393" s="210"/>
      <c r="N393" s="211"/>
      <c r="O393" s="211"/>
      <c r="P393" s="211"/>
      <c r="Q393" s="211"/>
      <c r="R393" s="211"/>
      <c r="S393" s="211"/>
      <c r="T393" s="212"/>
      <c r="AT393" s="213" t="s">
        <v>154</v>
      </c>
      <c r="AU393" s="213" t="s">
        <v>82</v>
      </c>
      <c r="AV393" s="11" t="s">
        <v>82</v>
      </c>
      <c r="AW393" s="11" t="s">
        <v>37</v>
      </c>
      <c r="AX393" s="11" t="s">
        <v>73</v>
      </c>
      <c r="AY393" s="213" t="s">
        <v>145</v>
      </c>
    </row>
    <row r="394" spans="2:51" s="11" customFormat="1" ht="13.5">
      <c r="B394" s="202"/>
      <c r="C394" s="203"/>
      <c r="D394" s="204" t="s">
        <v>154</v>
      </c>
      <c r="E394" s="205" t="s">
        <v>23</v>
      </c>
      <c r="F394" s="206" t="s">
        <v>876</v>
      </c>
      <c r="G394" s="203"/>
      <c r="H394" s="207">
        <v>6.208</v>
      </c>
      <c r="I394" s="208"/>
      <c r="J394" s="203"/>
      <c r="K394" s="203"/>
      <c r="L394" s="209"/>
      <c r="M394" s="210"/>
      <c r="N394" s="211"/>
      <c r="O394" s="211"/>
      <c r="P394" s="211"/>
      <c r="Q394" s="211"/>
      <c r="R394" s="211"/>
      <c r="S394" s="211"/>
      <c r="T394" s="212"/>
      <c r="AT394" s="213" t="s">
        <v>154</v>
      </c>
      <c r="AU394" s="213" t="s">
        <v>82</v>
      </c>
      <c r="AV394" s="11" t="s">
        <v>82</v>
      </c>
      <c r="AW394" s="11" t="s">
        <v>37</v>
      </c>
      <c r="AX394" s="11" t="s">
        <v>73</v>
      </c>
      <c r="AY394" s="213" t="s">
        <v>145</v>
      </c>
    </row>
    <row r="395" spans="2:51" s="11" customFormat="1" ht="13.5">
      <c r="B395" s="202"/>
      <c r="C395" s="203"/>
      <c r="D395" s="204" t="s">
        <v>154</v>
      </c>
      <c r="E395" s="205" t="s">
        <v>23</v>
      </c>
      <c r="F395" s="206" t="s">
        <v>877</v>
      </c>
      <c r="G395" s="203"/>
      <c r="H395" s="207">
        <v>7.154</v>
      </c>
      <c r="I395" s="208"/>
      <c r="J395" s="203"/>
      <c r="K395" s="203"/>
      <c r="L395" s="209"/>
      <c r="M395" s="210"/>
      <c r="N395" s="211"/>
      <c r="O395" s="211"/>
      <c r="P395" s="211"/>
      <c r="Q395" s="211"/>
      <c r="R395" s="211"/>
      <c r="S395" s="211"/>
      <c r="T395" s="212"/>
      <c r="AT395" s="213" t="s">
        <v>154</v>
      </c>
      <c r="AU395" s="213" t="s">
        <v>82</v>
      </c>
      <c r="AV395" s="11" t="s">
        <v>82</v>
      </c>
      <c r="AW395" s="11" t="s">
        <v>37</v>
      </c>
      <c r="AX395" s="11" t="s">
        <v>73</v>
      </c>
      <c r="AY395" s="213" t="s">
        <v>145</v>
      </c>
    </row>
    <row r="396" spans="2:51" s="11" customFormat="1" ht="13.5">
      <c r="B396" s="202"/>
      <c r="C396" s="203"/>
      <c r="D396" s="204" t="s">
        <v>154</v>
      </c>
      <c r="E396" s="205" t="s">
        <v>23</v>
      </c>
      <c r="F396" s="206" t="s">
        <v>878</v>
      </c>
      <c r="G396" s="203"/>
      <c r="H396" s="207">
        <v>14.633</v>
      </c>
      <c r="I396" s="208"/>
      <c r="J396" s="203"/>
      <c r="K396" s="203"/>
      <c r="L396" s="209"/>
      <c r="M396" s="210"/>
      <c r="N396" s="211"/>
      <c r="O396" s="211"/>
      <c r="P396" s="211"/>
      <c r="Q396" s="211"/>
      <c r="R396" s="211"/>
      <c r="S396" s="211"/>
      <c r="T396" s="212"/>
      <c r="AT396" s="213" t="s">
        <v>154</v>
      </c>
      <c r="AU396" s="213" t="s">
        <v>82</v>
      </c>
      <c r="AV396" s="11" t="s">
        <v>82</v>
      </c>
      <c r="AW396" s="11" t="s">
        <v>37</v>
      </c>
      <c r="AX396" s="11" t="s">
        <v>73</v>
      </c>
      <c r="AY396" s="213" t="s">
        <v>145</v>
      </c>
    </row>
    <row r="397" spans="2:65" s="1" customFormat="1" ht="25.5" customHeight="1">
      <c r="B397" s="39"/>
      <c r="C397" s="214" t="s">
        <v>879</v>
      </c>
      <c r="D397" s="214" t="s">
        <v>325</v>
      </c>
      <c r="E397" s="215" t="s">
        <v>880</v>
      </c>
      <c r="F397" s="216" t="s">
        <v>881</v>
      </c>
      <c r="G397" s="217" t="s">
        <v>215</v>
      </c>
      <c r="H397" s="218">
        <v>35.553</v>
      </c>
      <c r="I397" s="219"/>
      <c r="J397" s="220">
        <f>ROUND(I397*H397,0)</f>
        <v>0</v>
      </c>
      <c r="K397" s="216" t="s">
        <v>23</v>
      </c>
      <c r="L397" s="221"/>
      <c r="M397" s="222" t="s">
        <v>23</v>
      </c>
      <c r="N397" s="223" t="s">
        <v>44</v>
      </c>
      <c r="O397" s="40"/>
      <c r="P397" s="199">
        <f>O397*H397</f>
        <v>0</v>
      </c>
      <c r="Q397" s="199">
        <v>0.0192</v>
      </c>
      <c r="R397" s="199">
        <f>Q397*H397</f>
        <v>0.6826175999999999</v>
      </c>
      <c r="S397" s="199">
        <v>0</v>
      </c>
      <c r="T397" s="200">
        <f>S397*H397</f>
        <v>0</v>
      </c>
      <c r="AR397" s="22" t="s">
        <v>320</v>
      </c>
      <c r="AT397" s="22" t="s">
        <v>325</v>
      </c>
      <c r="AU397" s="22" t="s">
        <v>82</v>
      </c>
      <c r="AY397" s="22" t="s">
        <v>145</v>
      </c>
      <c r="BE397" s="201">
        <f>IF(N397="základní",J397,0)</f>
        <v>0</v>
      </c>
      <c r="BF397" s="201">
        <f>IF(N397="snížená",J397,0)</f>
        <v>0</v>
      </c>
      <c r="BG397" s="201">
        <f>IF(N397="zákl. přenesená",J397,0)</f>
        <v>0</v>
      </c>
      <c r="BH397" s="201">
        <f>IF(N397="sníž. přenesená",J397,0)</f>
        <v>0</v>
      </c>
      <c r="BI397" s="201">
        <f>IF(N397="nulová",J397,0)</f>
        <v>0</v>
      </c>
      <c r="BJ397" s="22" t="s">
        <v>10</v>
      </c>
      <c r="BK397" s="201">
        <f>ROUND(I397*H397,0)</f>
        <v>0</v>
      </c>
      <c r="BL397" s="22" t="s">
        <v>198</v>
      </c>
      <c r="BM397" s="22" t="s">
        <v>882</v>
      </c>
    </row>
    <row r="398" spans="2:51" s="11" customFormat="1" ht="13.5">
      <c r="B398" s="202"/>
      <c r="C398" s="203"/>
      <c r="D398" s="204" t="s">
        <v>154</v>
      </c>
      <c r="E398" s="205" t="s">
        <v>23</v>
      </c>
      <c r="F398" s="206" t="s">
        <v>883</v>
      </c>
      <c r="G398" s="203"/>
      <c r="H398" s="207">
        <v>35.553</v>
      </c>
      <c r="I398" s="208"/>
      <c r="J398" s="203"/>
      <c r="K398" s="203"/>
      <c r="L398" s="209"/>
      <c r="M398" s="210"/>
      <c r="N398" s="211"/>
      <c r="O398" s="211"/>
      <c r="P398" s="211"/>
      <c r="Q398" s="211"/>
      <c r="R398" s="211"/>
      <c r="S398" s="211"/>
      <c r="T398" s="212"/>
      <c r="AT398" s="213" t="s">
        <v>154</v>
      </c>
      <c r="AU398" s="213" t="s">
        <v>82</v>
      </c>
      <c r="AV398" s="11" t="s">
        <v>82</v>
      </c>
      <c r="AW398" s="11" t="s">
        <v>37</v>
      </c>
      <c r="AX398" s="11" t="s">
        <v>73</v>
      </c>
      <c r="AY398" s="213" t="s">
        <v>145</v>
      </c>
    </row>
    <row r="399" spans="2:65" s="1" customFormat="1" ht="25.5" customHeight="1">
      <c r="B399" s="39"/>
      <c r="C399" s="214" t="s">
        <v>884</v>
      </c>
      <c r="D399" s="214" t="s">
        <v>325</v>
      </c>
      <c r="E399" s="215" t="s">
        <v>885</v>
      </c>
      <c r="F399" s="216" t="s">
        <v>886</v>
      </c>
      <c r="G399" s="217" t="s">
        <v>215</v>
      </c>
      <c r="H399" s="218">
        <v>12.488</v>
      </c>
      <c r="I399" s="219"/>
      <c r="J399" s="220">
        <f>ROUND(I399*H399,0)</f>
        <v>0</v>
      </c>
      <c r="K399" s="216" t="s">
        <v>23</v>
      </c>
      <c r="L399" s="221"/>
      <c r="M399" s="222" t="s">
        <v>23</v>
      </c>
      <c r="N399" s="223" t="s">
        <v>44</v>
      </c>
      <c r="O399" s="40"/>
      <c r="P399" s="199">
        <f>O399*H399</f>
        <v>0</v>
      </c>
      <c r="Q399" s="199">
        <v>0.0192</v>
      </c>
      <c r="R399" s="199">
        <f>Q399*H399</f>
        <v>0.23976959999999997</v>
      </c>
      <c r="S399" s="199">
        <v>0</v>
      </c>
      <c r="T399" s="200">
        <f>S399*H399</f>
        <v>0</v>
      </c>
      <c r="AR399" s="22" t="s">
        <v>320</v>
      </c>
      <c r="AT399" s="22" t="s">
        <v>325</v>
      </c>
      <c r="AU399" s="22" t="s">
        <v>82</v>
      </c>
      <c r="AY399" s="22" t="s">
        <v>145</v>
      </c>
      <c r="BE399" s="201">
        <f>IF(N399="základní",J399,0)</f>
        <v>0</v>
      </c>
      <c r="BF399" s="201">
        <f>IF(N399="snížená",J399,0)</f>
        <v>0</v>
      </c>
      <c r="BG399" s="201">
        <f>IF(N399="zákl. přenesená",J399,0)</f>
        <v>0</v>
      </c>
      <c r="BH399" s="201">
        <f>IF(N399="sníž. přenesená",J399,0)</f>
        <v>0</v>
      </c>
      <c r="BI399" s="201">
        <f>IF(N399="nulová",J399,0)</f>
        <v>0</v>
      </c>
      <c r="BJ399" s="22" t="s">
        <v>10</v>
      </c>
      <c r="BK399" s="201">
        <f>ROUND(I399*H399,0)</f>
        <v>0</v>
      </c>
      <c r="BL399" s="22" t="s">
        <v>198</v>
      </c>
      <c r="BM399" s="22" t="s">
        <v>887</v>
      </c>
    </row>
    <row r="400" spans="2:51" s="11" customFormat="1" ht="13.5">
      <c r="B400" s="202"/>
      <c r="C400" s="203"/>
      <c r="D400" s="204" t="s">
        <v>154</v>
      </c>
      <c r="E400" s="205" t="s">
        <v>23</v>
      </c>
      <c r="F400" s="206" t="s">
        <v>888</v>
      </c>
      <c r="G400" s="203"/>
      <c r="H400" s="207">
        <v>12.488</v>
      </c>
      <c r="I400" s="208"/>
      <c r="J400" s="203"/>
      <c r="K400" s="203"/>
      <c r="L400" s="209"/>
      <c r="M400" s="210"/>
      <c r="N400" s="211"/>
      <c r="O400" s="211"/>
      <c r="P400" s="211"/>
      <c r="Q400" s="211"/>
      <c r="R400" s="211"/>
      <c r="S400" s="211"/>
      <c r="T400" s="212"/>
      <c r="AT400" s="213" t="s">
        <v>154</v>
      </c>
      <c r="AU400" s="213" t="s">
        <v>82</v>
      </c>
      <c r="AV400" s="11" t="s">
        <v>82</v>
      </c>
      <c r="AW400" s="11" t="s">
        <v>37</v>
      </c>
      <c r="AX400" s="11" t="s">
        <v>73</v>
      </c>
      <c r="AY400" s="213" t="s">
        <v>145</v>
      </c>
    </row>
    <row r="401" spans="2:65" s="1" customFormat="1" ht="16.5" customHeight="1">
      <c r="B401" s="39"/>
      <c r="C401" s="190" t="s">
        <v>889</v>
      </c>
      <c r="D401" s="190" t="s">
        <v>147</v>
      </c>
      <c r="E401" s="191" t="s">
        <v>890</v>
      </c>
      <c r="F401" s="192" t="s">
        <v>891</v>
      </c>
      <c r="G401" s="193" t="s">
        <v>215</v>
      </c>
      <c r="H401" s="194">
        <v>174.14</v>
      </c>
      <c r="I401" s="195"/>
      <c r="J401" s="196">
        <f>ROUND(I401*H401,0)</f>
        <v>0</v>
      </c>
      <c r="K401" s="192" t="s">
        <v>151</v>
      </c>
      <c r="L401" s="59"/>
      <c r="M401" s="197" t="s">
        <v>23</v>
      </c>
      <c r="N401" s="198" t="s">
        <v>44</v>
      </c>
      <c r="O401" s="40"/>
      <c r="P401" s="199">
        <f>O401*H401</f>
        <v>0</v>
      </c>
      <c r="Q401" s="199">
        <v>0.0003</v>
      </c>
      <c r="R401" s="199">
        <f>Q401*H401</f>
        <v>0.05224199999999999</v>
      </c>
      <c r="S401" s="199">
        <v>0</v>
      </c>
      <c r="T401" s="200">
        <f>S401*H401</f>
        <v>0</v>
      </c>
      <c r="AR401" s="22" t="s">
        <v>198</v>
      </c>
      <c r="AT401" s="22" t="s">
        <v>147</v>
      </c>
      <c r="AU401" s="22" t="s">
        <v>82</v>
      </c>
      <c r="AY401" s="22" t="s">
        <v>145</v>
      </c>
      <c r="BE401" s="201">
        <f>IF(N401="základní",J401,0)</f>
        <v>0</v>
      </c>
      <c r="BF401" s="201">
        <f>IF(N401="snížená",J401,0)</f>
        <v>0</v>
      </c>
      <c r="BG401" s="201">
        <f>IF(N401="zákl. přenesená",J401,0)</f>
        <v>0</v>
      </c>
      <c r="BH401" s="201">
        <f>IF(N401="sníž. přenesená",J401,0)</f>
        <v>0</v>
      </c>
      <c r="BI401" s="201">
        <f>IF(N401="nulová",J401,0)</f>
        <v>0</v>
      </c>
      <c r="BJ401" s="22" t="s">
        <v>10</v>
      </c>
      <c r="BK401" s="201">
        <f>ROUND(I401*H401,0)</f>
        <v>0</v>
      </c>
      <c r="BL401" s="22" t="s">
        <v>198</v>
      </c>
      <c r="BM401" s="22" t="s">
        <v>892</v>
      </c>
    </row>
    <row r="402" spans="2:65" s="1" customFormat="1" ht="16.5" customHeight="1">
      <c r="B402" s="39"/>
      <c r="C402" s="190" t="s">
        <v>893</v>
      </c>
      <c r="D402" s="190" t="s">
        <v>147</v>
      </c>
      <c r="E402" s="191" t="s">
        <v>894</v>
      </c>
      <c r="F402" s="192" t="s">
        <v>895</v>
      </c>
      <c r="G402" s="193" t="s">
        <v>188</v>
      </c>
      <c r="H402" s="194">
        <v>190.04</v>
      </c>
      <c r="I402" s="195"/>
      <c r="J402" s="196">
        <f>ROUND(I402*H402,0)</f>
        <v>0</v>
      </c>
      <c r="K402" s="192" t="s">
        <v>151</v>
      </c>
      <c r="L402" s="59"/>
      <c r="M402" s="197" t="s">
        <v>23</v>
      </c>
      <c r="N402" s="198" t="s">
        <v>44</v>
      </c>
      <c r="O402" s="40"/>
      <c r="P402" s="199">
        <f>O402*H402</f>
        <v>0</v>
      </c>
      <c r="Q402" s="199">
        <v>3E-05</v>
      </c>
      <c r="R402" s="199">
        <f>Q402*H402</f>
        <v>0.0057012</v>
      </c>
      <c r="S402" s="199">
        <v>0</v>
      </c>
      <c r="T402" s="200">
        <f>S402*H402</f>
        <v>0</v>
      </c>
      <c r="AR402" s="22" t="s">
        <v>198</v>
      </c>
      <c r="AT402" s="22" t="s">
        <v>147</v>
      </c>
      <c r="AU402" s="22" t="s">
        <v>82</v>
      </c>
      <c r="AY402" s="22" t="s">
        <v>145</v>
      </c>
      <c r="BE402" s="201">
        <f>IF(N402="základní",J402,0)</f>
        <v>0</v>
      </c>
      <c r="BF402" s="201">
        <f>IF(N402="snížená",J402,0)</f>
        <v>0</v>
      </c>
      <c r="BG402" s="201">
        <f>IF(N402="zákl. přenesená",J402,0)</f>
        <v>0</v>
      </c>
      <c r="BH402" s="201">
        <f>IF(N402="sníž. přenesená",J402,0)</f>
        <v>0</v>
      </c>
      <c r="BI402" s="201">
        <f>IF(N402="nulová",J402,0)</f>
        <v>0</v>
      </c>
      <c r="BJ402" s="22" t="s">
        <v>10</v>
      </c>
      <c r="BK402" s="201">
        <f>ROUND(I402*H402,0)</f>
        <v>0</v>
      </c>
      <c r="BL402" s="22" t="s">
        <v>198</v>
      </c>
      <c r="BM402" s="22" t="s">
        <v>896</v>
      </c>
    </row>
    <row r="403" spans="2:65" s="1" customFormat="1" ht="16.5" customHeight="1">
      <c r="B403" s="39"/>
      <c r="C403" s="190" t="s">
        <v>897</v>
      </c>
      <c r="D403" s="190" t="s">
        <v>147</v>
      </c>
      <c r="E403" s="191" t="s">
        <v>898</v>
      </c>
      <c r="F403" s="192" t="s">
        <v>899</v>
      </c>
      <c r="G403" s="193" t="s">
        <v>188</v>
      </c>
      <c r="H403" s="194">
        <v>10.6</v>
      </c>
      <c r="I403" s="195"/>
      <c r="J403" s="196">
        <f>ROUND(I403*H403,0)</f>
        <v>0</v>
      </c>
      <c r="K403" s="192" t="s">
        <v>151</v>
      </c>
      <c r="L403" s="59"/>
      <c r="M403" s="197" t="s">
        <v>23</v>
      </c>
      <c r="N403" s="198" t="s">
        <v>44</v>
      </c>
      <c r="O403" s="40"/>
      <c r="P403" s="199">
        <f>O403*H403</f>
        <v>0</v>
      </c>
      <c r="Q403" s="199">
        <v>0.0002</v>
      </c>
      <c r="R403" s="199">
        <f>Q403*H403</f>
        <v>0.00212</v>
      </c>
      <c r="S403" s="199">
        <v>0</v>
      </c>
      <c r="T403" s="200">
        <f>S403*H403</f>
        <v>0</v>
      </c>
      <c r="AR403" s="22" t="s">
        <v>198</v>
      </c>
      <c r="AT403" s="22" t="s">
        <v>147</v>
      </c>
      <c r="AU403" s="22" t="s">
        <v>82</v>
      </c>
      <c r="AY403" s="22" t="s">
        <v>145</v>
      </c>
      <c r="BE403" s="201">
        <f>IF(N403="základní",J403,0)</f>
        <v>0</v>
      </c>
      <c r="BF403" s="201">
        <f>IF(N403="snížená",J403,0)</f>
        <v>0</v>
      </c>
      <c r="BG403" s="201">
        <f>IF(N403="zákl. přenesená",J403,0)</f>
        <v>0</v>
      </c>
      <c r="BH403" s="201">
        <f>IF(N403="sníž. přenesená",J403,0)</f>
        <v>0</v>
      </c>
      <c r="BI403" s="201">
        <f>IF(N403="nulová",J403,0)</f>
        <v>0</v>
      </c>
      <c r="BJ403" s="22" t="s">
        <v>10</v>
      </c>
      <c r="BK403" s="201">
        <f>ROUND(I403*H403,0)</f>
        <v>0</v>
      </c>
      <c r="BL403" s="22" t="s">
        <v>198</v>
      </c>
      <c r="BM403" s="22" t="s">
        <v>900</v>
      </c>
    </row>
    <row r="404" spans="2:51" s="11" customFormat="1" ht="13.5">
      <c r="B404" s="202"/>
      <c r="C404" s="203"/>
      <c r="D404" s="204" t="s">
        <v>154</v>
      </c>
      <c r="E404" s="205" t="s">
        <v>23</v>
      </c>
      <c r="F404" s="206" t="s">
        <v>901</v>
      </c>
      <c r="G404" s="203"/>
      <c r="H404" s="207">
        <v>10.6</v>
      </c>
      <c r="I404" s="208"/>
      <c r="J404" s="203"/>
      <c r="K404" s="203"/>
      <c r="L404" s="209"/>
      <c r="M404" s="210"/>
      <c r="N404" s="211"/>
      <c r="O404" s="211"/>
      <c r="P404" s="211"/>
      <c r="Q404" s="211"/>
      <c r="R404" s="211"/>
      <c r="S404" s="211"/>
      <c r="T404" s="212"/>
      <c r="AT404" s="213" t="s">
        <v>154</v>
      </c>
      <c r="AU404" s="213" t="s">
        <v>82</v>
      </c>
      <c r="AV404" s="11" t="s">
        <v>82</v>
      </c>
      <c r="AW404" s="11" t="s">
        <v>37</v>
      </c>
      <c r="AX404" s="11" t="s">
        <v>73</v>
      </c>
      <c r="AY404" s="213" t="s">
        <v>145</v>
      </c>
    </row>
    <row r="405" spans="2:65" s="1" customFormat="1" ht="16.5" customHeight="1">
      <c r="B405" s="39"/>
      <c r="C405" s="214" t="s">
        <v>902</v>
      </c>
      <c r="D405" s="214" t="s">
        <v>325</v>
      </c>
      <c r="E405" s="215" t="s">
        <v>903</v>
      </c>
      <c r="F405" s="216" t="s">
        <v>904</v>
      </c>
      <c r="G405" s="217" t="s">
        <v>188</v>
      </c>
      <c r="H405" s="218">
        <v>11.66</v>
      </c>
      <c r="I405" s="219"/>
      <c r="J405" s="220">
        <f>ROUND(I405*H405,0)</f>
        <v>0</v>
      </c>
      <c r="K405" s="216" t="s">
        <v>151</v>
      </c>
      <c r="L405" s="221"/>
      <c r="M405" s="222" t="s">
        <v>23</v>
      </c>
      <c r="N405" s="223" t="s">
        <v>44</v>
      </c>
      <c r="O405" s="40"/>
      <c r="P405" s="199">
        <f>O405*H405</f>
        <v>0</v>
      </c>
      <c r="Q405" s="199">
        <v>4E-05</v>
      </c>
      <c r="R405" s="199">
        <f>Q405*H405</f>
        <v>0.00046640000000000006</v>
      </c>
      <c r="S405" s="199">
        <v>0</v>
      </c>
      <c r="T405" s="200">
        <f>S405*H405</f>
        <v>0</v>
      </c>
      <c r="AR405" s="22" t="s">
        <v>320</v>
      </c>
      <c r="AT405" s="22" t="s">
        <v>325</v>
      </c>
      <c r="AU405" s="22" t="s">
        <v>82</v>
      </c>
      <c r="AY405" s="22" t="s">
        <v>145</v>
      </c>
      <c r="BE405" s="201">
        <f>IF(N405="základní",J405,0)</f>
        <v>0</v>
      </c>
      <c r="BF405" s="201">
        <f>IF(N405="snížená",J405,0)</f>
        <v>0</v>
      </c>
      <c r="BG405" s="201">
        <f>IF(N405="zákl. přenesená",J405,0)</f>
        <v>0</v>
      </c>
      <c r="BH405" s="201">
        <f>IF(N405="sníž. přenesená",J405,0)</f>
        <v>0</v>
      </c>
      <c r="BI405" s="201">
        <f>IF(N405="nulová",J405,0)</f>
        <v>0</v>
      </c>
      <c r="BJ405" s="22" t="s">
        <v>10</v>
      </c>
      <c r="BK405" s="201">
        <f>ROUND(I405*H405,0)</f>
        <v>0</v>
      </c>
      <c r="BL405" s="22" t="s">
        <v>198</v>
      </c>
      <c r="BM405" s="22" t="s">
        <v>905</v>
      </c>
    </row>
    <row r="406" spans="2:51" s="11" customFormat="1" ht="13.5">
      <c r="B406" s="202"/>
      <c r="C406" s="203"/>
      <c r="D406" s="204" t="s">
        <v>154</v>
      </c>
      <c r="E406" s="205" t="s">
        <v>23</v>
      </c>
      <c r="F406" s="206" t="s">
        <v>906</v>
      </c>
      <c r="G406" s="203"/>
      <c r="H406" s="207">
        <v>11.66</v>
      </c>
      <c r="I406" s="208"/>
      <c r="J406" s="203"/>
      <c r="K406" s="203"/>
      <c r="L406" s="209"/>
      <c r="M406" s="210"/>
      <c r="N406" s="211"/>
      <c r="O406" s="211"/>
      <c r="P406" s="211"/>
      <c r="Q406" s="211"/>
      <c r="R406" s="211"/>
      <c r="S406" s="211"/>
      <c r="T406" s="212"/>
      <c r="AT406" s="213" t="s">
        <v>154</v>
      </c>
      <c r="AU406" s="213" t="s">
        <v>82</v>
      </c>
      <c r="AV406" s="11" t="s">
        <v>82</v>
      </c>
      <c r="AW406" s="11" t="s">
        <v>37</v>
      </c>
      <c r="AX406" s="11" t="s">
        <v>73</v>
      </c>
      <c r="AY406" s="213" t="s">
        <v>145</v>
      </c>
    </row>
    <row r="407" spans="2:65" s="1" customFormat="1" ht="16.5" customHeight="1">
      <c r="B407" s="39"/>
      <c r="C407" s="190" t="s">
        <v>907</v>
      </c>
      <c r="D407" s="190" t="s">
        <v>147</v>
      </c>
      <c r="E407" s="191" t="s">
        <v>908</v>
      </c>
      <c r="F407" s="192" t="s">
        <v>909</v>
      </c>
      <c r="G407" s="193" t="s">
        <v>215</v>
      </c>
      <c r="H407" s="194">
        <v>67.059</v>
      </c>
      <c r="I407" s="195"/>
      <c r="J407" s="196">
        <f>ROUND(I407*H407,0)</f>
        <v>0</v>
      </c>
      <c r="K407" s="192" t="s">
        <v>151</v>
      </c>
      <c r="L407" s="59"/>
      <c r="M407" s="197" t="s">
        <v>23</v>
      </c>
      <c r="N407" s="198" t="s">
        <v>44</v>
      </c>
      <c r="O407" s="40"/>
      <c r="P407" s="199">
        <f>O407*H407</f>
        <v>0</v>
      </c>
      <c r="Q407" s="199">
        <v>0</v>
      </c>
      <c r="R407" s="199">
        <f>Q407*H407</f>
        <v>0</v>
      </c>
      <c r="S407" s="199">
        <v>0</v>
      </c>
      <c r="T407" s="200">
        <f>S407*H407</f>
        <v>0</v>
      </c>
      <c r="AR407" s="22" t="s">
        <v>198</v>
      </c>
      <c r="AT407" s="22" t="s">
        <v>147</v>
      </c>
      <c r="AU407" s="22" t="s">
        <v>82</v>
      </c>
      <c r="AY407" s="22" t="s">
        <v>145</v>
      </c>
      <c r="BE407" s="201">
        <f>IF(N407="základní",J407,0)</f>
        <v>0</v>
      </c>
      <c r="BF407" s="201">
        <f>IF(N407="snížená",J407,0)</f>
        <v>0</v>
      </c>
      <c r="BG407" s="201">
        <f>IF(N407="zákl. přenesená",J407,0)</f>
        <v>0</v>
      </c>
      <c r="BH407" s="201">
        <f>IF(N407="sníž. přenesená",J407,0)</f>
        <v>0</v>
      </c>
      <c r="BI407" s="201">
        <f>IF(N407="nulová",J407,0)</f>
        <v>0</v>
      </c>
      <c r="BJ407" s="22" t="s">
        <v>10</v>
      </c>
      <c r="BK407" s="201">
        <f>ROUND(I407*H407,0)</f>
        <v>0</v>
      </c>
      <c r="BL407" s="22" t="s">
        <v>198</v>
      </c>
      <c r="BM407" s="22" t="s">
        <v>910</v>
      </c>
    </row>
    <row r="408" spans="2:51" s="11" customFormat="1" ht="13.5">
      <c r="B408" s="202"/>
      <c r="C408" s="203"/>
      <c r="D408" s="204" t="s">
        <v>154</v>
      </c>
      <c r="E408" s="205" t="s">
        <v>23</v>
      </c>
      <c r="F408" s="206" t="s">
        <v>862</v>
      </c>
      <c r="G408" s="203"/>
      <c r="H408" s="207">
        <v>67.059</v>
      </c>
      <c r="I408" s="208"/>
      <c r="J408" s="203"/>
      <c r="K408" s="203"/>
      <c r="L408" s="209"/>
      <c r="M408" s="210"/>
      <c r="N408" s="211"/>
      <c r="O408" s="211"/>
      <c r="P408" s="211"/>
      <c r="Q408" s="211"/>
      <c r="R408" s="211"/>
      <c r="S408" s="211"/>
      <c r="T408" s="212"/>
      <c r="AT408" s="213" t="s">
        <v>154</v>
      </c>
      <c r="AU408" s="213" t="s">
        <v>82</v>
      </c>
      <c r="AV408" s="11" t="s">
        <v>82</v>
      </c>
      <c r="AW408" s="11" t="s">
        <v>37</v>
      </c>
      <c r="AX408" s="11" t="s">
        <v>73</v>
      </c>
      <c r="AY408" s="213" t="s">
        <v>145</v>
      </c>
    </row>
    <row r="409" spans="2:65" s="1" customFormat="1" ht="16.5" customHeight="1">
      <c r="B409" s="39"/>
      <c r="C409" s="190" t="s">
        <v>911</v>
      </c>
      <c r="D409" s="190" t="s">
        <v>147</v>
      </c>
      <c r="E409" s="191" t="s">
        <v>912</v>
      </c>
      <c r="F409" s="192" t="s">
        <v>913</v>
      </c>
      <c r="G409" s="193" t="s">
        <v>215</v>
      </c>
      <c r="H409" s="194">
        <v>16</v>
      </c>
      <c r="I409" s="195"/>
      <c r="J409" s="196">
        <f>ROUND(I409*H409,0)</f>
        <v>0</v>
      </c>
      <c r="K409" s="192" t="s">
        <v>151</v>
      </c>
      <c r="L409" s="59"/>
      <c r="M409" s="197" t="s">
        <v>23</v>
      </c>
      <c r="N409" s="198" t="s">
        <v>44</v>
      </c>
      <c r="O409" s="40"/>
      <c r="P409" s="199">
        <f>O409*H409</f>
        <v>0</v>
      </c>
      <c r="Q409" s="199">
        <v>0.00715</v>
      </c>
      <c r="R409" s="199">
        <f>Q409*H409</f>
        <v>0.1144</v>
      </c>
      <c r="S409" s="199">
        <v>0</v>
      </c>
      <c r="T409" s="200">
        <f>S409*H409</f>
        <v>0</v>
      </c>
      <c r="AR409" s="22" t="s">
        <v>198</v>
      </c>
      <c r="AT409" s="22" t="s">
        <v>147</v>
      </c>
      <c r="AU409" s="22" t="s">
        <v>82</v>
      </c>
      <c r="AY409" s="22" t="s">
        <v>145</v>
      </c>
      <c r="BE409" s="201">
        <f>IF(N409="základní",J409,0)</f>
        <v>0</v>
      </c>
      <c r="BF409" s="201">
        <f>IF(N409="snížená",J409,0)</f>
        <v>0</v>
      </c>
      <c r="BG409" s="201">
        <f>IF(N409="zákl. přenesená",J409,0)</f>
        <v>0</v>
      </c>
      <c r="BH409" s="201">
        <f>IF(N409="sníž. přenesená",J409,0)</f>
        <v>0</v>
      </c>
      <c r="BI409" s="201">
        <f>IF(N409="nulová",J409,0)</f>
        <v>0</v>
      </c>
      <c r="BJ409" s="22" t="s">
        <v>10</v>
      </c>
      <c r="BK409" s="201">
        <f>ROUND(I409*H409,0)</f>
        <v>0</v>
      </c>
      <c r="BL409" s="22" t="s">
        <v>198</v>
      </c>
      <c r="BM409" s="22" t="s">
        <v>914</v>
      </c>
    </row>
    <row r="410" spans="2:51" s="11" customFormat="1" ht="13.5">
      <c r="B410" s="202"/>
      <c r="C410" s="203"/>
      <c r="D410" s="204" t="s">
        <v>154</v>
      </c>
      <c r="E410" s="205" t="s">
        <v>23</v>
      </c>
      <c r="F410" s="206" t="s">
        <v>915</v>
      </c>
      <c r="G410" s="203"/>
      <c r="H410" s="207">
        <v>16</v>
      </c>
      <c r="I410" s="208"/>
      <c r="J410" s="203"/>
      <c r="K410" s="203"/>
      <c r="L410" s="209"/>
      <c r="M410" s="210"/>
      <c r="N410" s="211"/>
      <c r="O410" s="211"/>
      <c r="P410" s="211"/>
      <c r="Q410" s="211"/>
      <c r="R410" s="211"/>
      <c r="S410" s="211"/>
      <c r="T410" s="212"/>
      <c r="AT410" s="213" t="s">
        <v>154</v>
      </c>
      <c r="AU410" s="213" t="s">
        <v>82</v>
      </c>
      <c r="AV410" s="11" t="s">
        <v>82</v>
      </c>
      <c r="AW410" s="11" t="s">
        <v>37</v>
      </c>
      <c r="AX410" s="11" t="s">
        <v>73</v>
      </c>
      <c r="AY410" s="213" t="s">
        <v>145</v>
      </c>
    </row>
    <row r="411" spans="2:65" s="1" customFormat="1" ht="16.5" customHeight="1">
      <c r="B411" s="39"/>
      <c r="C411" s="190" t="s">
        <v>916</v>
      </c>
      <c r="D411" s="190" t="s">
        <v>147</v>
      </c>
      <c r="E411" s="191" t="s">
        <v>917</v>
      </c>
      <c r="F411" s="192" t="s">
        <v>918</v>
      </c>
      <c r="G411" s="193" t="s">
        <v>177</v>
      </c>
      <c r="H411" s="194">
        <v>4.853</v>
      </c>
      <c r="I411" s="195"/>
      <c r="J411" s="196">
        <f>ROUND(I411*H411,0)</f>
        <v>0</v>
      </c>
      <c r="K411" s="192" t="s">
        <v>151</v>
      </c>
      <c r="L411" s="59"/>
      <c r="M411" s="197" t="s">
        <v>23</v>
      </c>
      <c r="N411" s="198" t="s">
        <v>44</v>
      </c>
      <c r="O411" s="40"/>
      <c r="P411" s="199">
        <f>O411*H411</f>
        <v>0</v>
      </c>
      <c r="Q411" s="199">
        <v>0</v>
      </c>
      <c r="R411" s="199">
        <f>Q411*H411</f>
        <v>0</v>
      </c>
      <c r="S411" s="199">
        <v>0</v>
      </c>
      <c r="T411" s="200">
        <f>S411*H411</f>
        <v>0</v>
      </c>
      <c r="AR411" s="22" t="s">
        <v>198</v>
      </c>
      <c r="AT411" s="22" t="s">
        <v>147</v>
      </c>
      <c r="AU411" s="22" t="s">
        <v>82</v>
      </c>
      <c r="AY411" s="22" t="s">
        <v>145</v>
      </c>
      <c r="BE411" s="201">
        <f>IF(N411="základní",J411,0)</f>
        <v>0</v>
      </c>
      <c r="BF411" s="201">
        <f>IF(N411="snížená",J411,0)</f>
        <v>0</v>
      </c>
      <c r="BG411" s="201">
        <f>IF(N411="zákl. přenesená",J411,0)</f>
        <v>0</v>
      </c>
      <c r="BH411" s="201">
        <f>IF(N411="sníž. přenesená",J411,0)</f>
        <v>0</v>
      </c>
      <c r="BI411" s="201">
        <f>IF(N411="nulová",J411,0)</f>
        <v>0</v>
      </c>
      <c r="BJ411" s="22" t="s">
        <v>10</v>
      </c>
      <c r="BK411" s="201">
        <f>ROUND(I411*H411,0)</f>
        <v>0</v>
      </c>
      <c r="BL411" s="22" t="s">
        <v>198</v>
      </c>
      <c r="BM411" s="22" t="s">
        <v>919</v>
      </c>
    </row>
    <row r="412" spans="2:65" s="1" customFormat="1" ht="16.5" customHeight="1">
      <c r="B412" s="39"/>
      <c r="C412" s="190" t="s">
        <v>920</v>
      </c>
      <c r="D412" s="190" t="s">
        <v>147</v>
      </c>
      <c r="E412" s="191" t="s">
        <v>921</v>
      </c>
      <c r="F412" s="192" t="s">
        <v>922</v>
      </c>
      <c r="G412" s="193" t="s">
        <v>177</v>
      </c>
      <c r="H412" s="194">
        <v>4.853</v>
      </c>
      <c r="I412" s="195"/>
      <c r="J412" s="196">
        <f>ROUND(I412*H412,0)</f>
        <v>0</v>
      </c>
      <c r="K412" s="192" t="s">
        <v>151</v>
      </c>
      <c r="L412" s="59"/>
      <c r="M412" s="197" t="s">
        <v>23</v>
      </c>
      <c r="N412" s="198" t="s">
        <v>44</v>
      </c>
      <c r="O412" s="40"/>
      <c r="P412" s="199">
        <f>O412*H412</f>
        <v>0</v>
      </c>
      <c r="Q412" s="199">
        <v>0</v>
      </c>
      <c r="R412" s="199">
        <f>Q412*H412</f>
        <v>0</v>
      </c>
      <c r="S412" s="199">
        <v>0</v>
      </c>
      <c r="T412" s="200">
        <f>S412*H412</f>
        <v>0</v>
      </c>
      <c r="AR412" s="22" t="s">
        <v>198</v>
      </c>
      <c r="AT412" s="22" t="s">
        <v>147</v>
      </c>
      <c r="AU412" s="22" t="s">
        <v>82</v>
      </c>
      <c r="AY412" s="22" t="s">
        <v>145</v>
      </c>
      <c r="BE412" s="201">
        <f>IF(N412="základní",J412,0)</f>
        <v>0</v>
      </c>
      <c r="BF412" s="201">
        <f>IF(N412="snížená",J412,0)</f>
        <v>0</v>
      </c>
      <c r="BG412" s="201">
        <f>IF(N412="zákl. přenesená",J412,0)</f>
        <v>0</v>
      </c>
      <c r="BH412" s="201">
        <f>IF(N412="sníž. přenesená",J412,0)</f>
        <v>0</v>
      </c>
      <c r="BI412" s="201">
        <f>IF(N412="nulová",J412,0)</f>
        <v>0</v>
      </c>
      <c r="BJ412" s="22" t="s">
        <v>10</v>
      </c>
      <c r="BK412" s="201">
        <f>ROUND(I412*H412,0)</f>
        <v>0</v>
      </c>
      <c r="BL412" s="22" t="s">
        <v>198</v>
      </c>
      <c r="BM412" s="22" t="s">
        <v>923</v>
      </c>
    </row>
    <row r="413" spans="2:63" s="10" customFormat="1" ht="29.85" customHeight="1">
      <c r="B413" s="174"/>
      <c r="C413" s="175"/>
      <c r="D413" s="176" t="s">
        <v>72</v>
      </c>
      <c r="E413" s="188" t="s">
        <v>924</v>
      </c>
      <c r="F413" s="188" t="s">
        <v>925</v>
      </c>
      <c r="G413" s="175"/>
      <c r="H413" s="175"/>
      <c r="I413" s="178"/>
      <c r="J413" s="189">
        <f>BK413</f>
        <v>0</v>
      </c>
      <c r="K413" s="175"/>
      <c r="L413" s="180"/>
      <c r="M413" s="181"/>
      <c r="N413" s="182"/>
      <c r="O413" s="182"/>
      <c r="P413" s="183">
        <f>SUM(P414:P430)</f>
        <v>0</v>
      </c>
      <c r="Q413" s="182"/>
      <c r="R413" s="183">
        <f>SUM(R414:R430)</f>
        <v>0.0494092</v>
      </c>
      <c r="S413" s="182"/>
      <c r="T413" s="184">
        <f>SUM(T414:T430)</f>
        <v>0</v>
      </c>
      <c r="AR413" s="185" t="s">
        <v>82</v>
      </c>
      <c r="AT413" s="186" t="s">
        <v>72</v>
      </c>
      <c r="AU413" s="186" t="s">
        <v>10</v>
      </c>
      <c r="AY413" s="185" t="s">
        <v>145</v>
      </c>
      <c r="BK413" s="187">
        <f>SUM(BK414:BK430)</f>
        <v>0</v>
      </c>
    </row>
    <row r="414" spans="2:65" s="1" customFormat="1" ht="16.5" customHeight="1">
      <c r="B414" s="39"/>
      <c r="C414" s="190" t="s">
        <v>926</v>
      </c>
      <c r="D414" s="190" t="s">
        <v>147</v>
      </c>
      <c r="E414" s="191" t="s">
        <v>927</v>
      </c>
      <c r="F414" s="192" t="s">
        <v>928</v>
      </c>
      <c r="G414" s="193" t="s">
        <v>215</v>
      </c>
      <c r="H414" s="194">
        <v>51.828</v>
      </c>
      <c r="I414" s="195"/>
      <c r="J414" s="196">
        <f>ROUND(I414*H414,0)</f>
        <v>0</v>
      </c>
      <c r="K414" s="192" t="s">
        <v>151</v>
      </c>
      <c r="L414" s="59"/>
      <c r="M414" s="197" t="s">
        <v>23</v>
      </c>
      <c r="N414" s="198" t="s">
        <v>44</v>
      </c>
      <c r="O414" s="40"/>
      <c r="P414" s="199">
        <f>O414*H414</f>
        <v>0</v>
      </c>
      <c r="Q414" s="199">
        <v>6E-05</v>
      </c>
      <c r="R414" s="199">
        <f>Q414*H414</f>
        <v>0.00310968</v>
      </c>
      <c r="S414" s="199">
        <v>0</v>
      </c>
      <c r="T414" s="200">
        <f>S414*H414</f>
        <v>0</v>
      </c>
      <c r="AR414" s="22" t="s">
        <v>198</v>
      </c>
      <c r="AT414" s="22" t="s">
        <v>147</v>
      </c>
      <c r="AU414" s="22" t="s">
        <v>82</v>
      </c>
      <c r="AY414" s="22" t="s">
        <v>145</v>
      </c>
      <c r="BE414" s="201">
        <f>IF(N414="základní",J414,0)</f>
        <v>0</v>
      </c>
      <c r="BF414" s="201">
        <f>IF(N414="snížená",J414,0)</f>
        <v>0</v>
      </c>
      <c r="BG414" s="201">
        <f>IF(N414="zákl. přenesená",J414,0)</f>
        <v>0</v>
      </c>
      <c r="BH414" s="201">
        <f>IF(N414="sníž. přenesená",J414,0)</f>
        <v>0</v>
      </c>
      <c r="BI414" s="201">
        <f>IF(N414="nulová",J414,0)</f>
        <v>0</v>
      </c>
      <c r="BJ414" s="22" t="s">
        <v>10</v>
      </c>
      <c r="BK414" s="201">
        <f>ROUND(I414*H414,0)</f>
        <v>0</v>
      </c>
      <c r="BL414" s="22" t="s">
        <v>198</v>
      </c>
      <c r="BM414" s="22" t="s">
        <v>929</v>
      </c>
    </row>
    <row r="415" spans="2:51" s="11" customFormat="1" ht="13.5">
      <c r="B415" s="202"/>
      <c r="C415" s="203"/>
      <c r="D415" s="204" t="s">
        <v>154</v>
      </c>
      <c r="E415" s="205" t="s">
        <v>23</v>
      </c>
      <c r="F415" s="206" t="s">
        <v>930</v>
      </c>
      <c r="G415" s="203"/>
      <c r="H415" s="207">
        <v>51.828</v>
      </c>
      <c r="I415" s="208"/>
      <c r="J415" s="203"/>
      <c r="K415" s="203"/>
      <c r="L415" s="209"/>
      <c r="M415" s="210"/>
      <c r="N415" s="211"/>
      <c r="O415" s="211"/>
      <c r="P415" s="211"/>
      <c r="Q415" s="211"/>
      <c r="R415" s="211"/>
      <c r="S415" s="211"/>
      <c r="T415" s="212"/>
      <c r="AT415" s="213" t="s">
        <v>154</v>
      </c>
      <c r="AU415" s="213" t="s">
        <v>82</v>
      </c>
      <c r="AV415" s="11" t="s">
        <v>82</v>
      </c>
      <c r="AW415" s="11" t="s">
        <v>37</v>
      </c>
      <c r="AX415" s="11" t="s">
        <v>73</v>
      </c>
      <c r="AY415" s="213" t="s">
        <v>145</v>
      </c>
    </row>
    <row r="416" spans="2:65" s="1" customFormat="1" ht="16.5" customHeight="1">
      <c r="B416" s="39"/>
      <c r="C416" s="190" t="s">
        <v>931</v>
      </c>
      <c r="D416" s="190" t="s">
        <v>147</v>
      </c>
      <c r="E416" s="191" t="s">
        <v>932</v>
      </c>
      <c r="F416" s="192" t="s">
        <v>933</v>
      </c>
      <c r="G416" s="193" t="s">
        <v>215</v>
      </c>
      <c r="H416" s="194">
        <v>12.544</v>
      </c>
      <c r="I416" s="195"/>
      <c r="J416" s="196">
        <f>ROUND(I416*H416,0)</f>
        <v>0</v>
      </c>
      <c r="K416" s="192" t="s">
        <v>151</v>
      </c>
      <c r="L416" s="59"/>
      <c r="M416" s="197" t="s">
        <v>23</v>
      </c>
      <c r="N416" s="198" t="s">
        <v>44</v>
      </c>
      <c r="O416" s="40"/>
      <c r="P416" s="199">
        <f>O416*H416</f>
        <v>0</v>
      </c>
      <c r="Q416" s="199">
        <v>0.00014</v>
      </c>
      <c r="R416" s="199">
        <f>Q416*H416</f>
        <v>0.0017561599999999999</v>
      </c>
      <c r="S416" s="199">
        <v>0</v>
      </c>
      <c r="T416" s="200">
        <f>S416*H416</f>
        <v>0</v>
      </c>
      <c r="AR416" s="22" t="s">
        <v>198</v>
      </c>
      <c r="AT416" s="22" t="s">
        <v>147</v>
      </c>
      <c r="AU416" s="22" t="s">
        <v>82</v>
      </c>
      <c r="AY416" s="22" t="s">
        <v>145</v>
      </c>
      <c r="BE416" s="201">
        <f>IF(N416="základní",J416,0)</f>
        <v>0</v>
      </c>
      <c r="BF416" s="201">
        <f>IF(N416="snížená",J416,0)</f>
        <v>0</v>
      </c>
      <c r="BG416" s="201">
        <f>IF(N416="zákl. přenesená",J416,0)</f>
        <v>0</v>
      </c>
      <c r="BH416" s="201">
        <f>IF(N416="sníž. přenesená",J416,0)</f>
        <v>0</v>
      </c>
      <c r="BI416" s="201">
        <f>IF(N416="nulová",J416,0)</f>
        <v>0</v>
      </c>
      <c r="BJ416" s="22" t="s">
        <v>10</v>
      </c>
      <c r="BK416" s="201">
        <f>ROUND(I416*H416,0)</f>
        <v>0</v>
      </c>
      <c r="BL416" s="22" t="s">
        <v>198</v>
      </c>
      <c r="BM416" s="22" t="s">
        <v>934</v>
      </c>
    </row>
    <row r="417" spans="2:51" s="11" customFormat="1" ht="13.5">
      <c r="B417" s="202"/>
      <c r="C417" s="203"/>
      <c r="D417" s="204" t="s">
        <v>154</v>
      </c>
      <c r="E417" s="205" t="s">
        <v>23</v>
      </c>
      <c r="F417" s="206" t="s">
        <v>935</v>
      </c>
      <c r="G417" s="203"/>
      <c r="H417" s="207">
        <v>12.544</v>
      </c>
      <c r="I417" s="208"/>
      <c r="J417" s="203"/>
      <c r="K417" s="203"/>
      <c r="L417" s="209"/>
      <c r="M417" s="210"/>
      <c r="N417" s="211"/>
      <c r="O417" s="211"/>
      <c r="P417" s="211"/>
      <c r="Q417" s="211"/>
      <c r="R417" s="211"/>
      <c r="S417" s="211"/>
      <c r="T417" s="212"/>
      <c r="AT417" s="213" t="s">
        <v>154</v>
      </c>
      <c r="AU417" s="213" t="s">
        <v>82</v>
      </c>
      <c r="AV417" s="11" t="s">
        <v>82</v>
      </c>
      <c r="AW417" s="11" t="s">
        <v>37</v>
      </c>
      <c r="AX417" s="11" t="s">
        <v>73</v>
      </c>
      <c r="AY417" s="213" t="s">
        <v>145</v>
      </c>
    </row>
    <row r="418" spans="2:65" s="1" customFormat="1" ht="16.5" customHeight="1">
      <c r="B418" s="39"/>
      <c r="C418" s="190" t="s">
        <v>936</v>
      </c>
      <c r="D418" s="190" t="s">
        <v>147</v>
      </c>
      <c r="E418" s="191" t="s">
        <v>937</v>
      </c>
      <c r="F418" s="192" t="s">
        <v>938</v>
      </c>
      <c r="G418" s="193" t="s">
        <v>215</v>
      </c>
      <c r="H418" s="194">
        <v>53.764</v>
      </c>
      <c r="I418" s="195"/>
      <c r="J418" s="196">
        <f>ROUND(I418*H418,0)</f>
        <v>0</v>
      </c>
      <c r="K418" s="192" t="s">
        <v>151</v>
      </c>
      <c r="L418" s="59"/>
      <c r="M418" s="197" t="s">
        <v>23</v>
      </c>
      <c r="N418" s="198" t="s">
        <v>44</v>
      </c>
      <c r="O418" s="40"/>
      <c r="P418" s="199">
        <f>O418*H418</f>
        <v>0</v>
      </c>
      <c r="Q418" s="199">
        <v>0.00012</v>
      </c>
      <c r="R418" s="199">
        <f>Q418*H418</f>
        <v>0.0064516800000000004</v>
      </c>
      <c r="S418" s="199">
        <v>0</v>
      </c>
      <c r="T418" s="200">
        <f>S418*H418</f>
        <v>0</v>
      </c>
      <c r="AR418" s="22" t="s">
        <v>198</v>
      </c>
      <c r="AT418" s="22" t="s">
        <v>147</v>
      </c>
      <c r="AU418" s="22" t="s">
        <v>82</v>
      </c>
      <c r="AY418" s="22" t="s">
        <v>145</v>
      </c>
      <c r="BE418" s="201">
        <f>IF(N418="základní",J418,0)</f>
        <v>0</v>
      </c>
      <c r="BF418" s="201">
        <f>IF(N418="snížená",J418,0)</f>
        <v>0</v>
      </c>
      <c r="BG418" s="201">
        <f>IF(N418="zákl. přenesená",J418,0)</f>
        <v>0</v>
      </c>
      <c r="BH418" s="201">
        <f>IF(N418="sníž. přenesená",J418,0)</f>
        <v>0</v>
      </c>
      <c r="BI418" s="201">
        <f>IF(N418="nulová",J418,0)</f>
        <v>0</v>
      </c>
      <c r="BJ418" s="22" t="s">
        <v>10</v>
      </c>
      <c r="BK418" s="201">
        <f>ROUND(I418*H418,0)</f>
        <v>0</v>
      </c>
      <c r="BL418" s="22" t="s">
        <v>198</v>
      </c>
      <c r="BM418" s="22" t="s">
        <v>939</v>
      </c>
    </row>
    <row r="419" spans="2:51" s="11" customFormat="1" ht="13.5">
      <c r="B419" s="202"/>
      <c r="C419" s="203"/>
      <c r="D419" s="204" t="s">
        <v>154</v>
      </c>
      <c r="E419" s="205" t="s">
        <v>23</v>
      </c>
      <c r="F419" s="206" t="s">
        <v>940</v>
      </c>
      <c r="G419" s="203"/>
      <c r="H419" s="207">
        <v>1.936</v>
      </c>
      <c r="I419" s="208"/>
      <c r="J419" s="203"/>
      <c r="K419" s="203"/>
      <c r="L419" s="209"/>
      <c r="M419" s="210"/>
      <c r="N419" s="211"/>
      <c r="O419" s="211"/>
      <c r="P419" s="211"/>
      <c r="Q419" s="211"/>
      <c r="R419" s="211"/>
      <c r="S419" s="211"/>
      <c r="T419" s="212"/>
      <c r="AT419" s="213" t="s">
        <v>154</v>
      </c>
      <c r="AU419" s="213" t="s">
        <v>82</v>
      </c>
      <c r="AV419" s="11" t="s">
        <v>82</v>
      </c>
      <c r="AW419" s="11" t="s">
        <v>37</v>
      </c>
      <c r="AX419" s="11" t="s">
        <v>73</v>
      </c>
      <c r="AY419" s="213" t="s">
        <v>145</v>
      </c>
    </row>
    <row r="420" spans="2:51" s="11" customFormat="1" ht="13.5">
      <c r="B420" s="202"/>
      <c r="C420" s="203"/>
      <c r="D420" s="204" t="s">
        <v>154</v>
      </c>
      <c r="E420" s="205" t="s">
        <v>23</v>
      </c>
      <c r="F420" s="206" t="s">
        <v>930</v>
      </c>
      <c r="G420" s="203"/>
      <c r="H420" s="207">
        <v>51.828</v>
      </c>
      <c r="I420" s="208"/>
      <c r="J420" s="203"/>
      <c r="K420" s="203"/>
      <c r="L420" s="209"/>
      <c r="M420" s="210"/>
      <c r="N420" s="211"/>
      <c r="O420" s="211"/>
      <c r="P420" s="211"/>
      <c r="Q420" s="211"/>
      <c r="R420" s="211"/>
      <c r="S420" s="211"/>
      <c r="T420" s="212"/>
      <c r="AT420" s="213" t="s">
        <v>154</v>
      </c>
      <c r="AU420" s="213" t="s">
        <v>82</v>
      </c>
      <c r="AV420" s="11" t="s">
        <v>82</v>
      </c>
      <c r="AW420" s="11" t="s">
        <v>37</v>
      </c>
      <c r="AX420" s="11" t="s">
        <v>73</v>
      </c>
      <c r="AY420" s="213" t="s">
        <v>145</v>
      </c>
    </row>
    <row r="421" spans="2:65" s="1" customFormat="1" ht="16.5" customHeight="1">
      <c r="B421" s="39"/>
      <c r="C421" s="190" t="s">
        <v>941</v>
      </c>
      <c r="D421" s="190" t="s">
        <v>147</v>
      </c>
      <c r="E421" s="191" t="s">
        <v>942</v>
      </c>
      <c r="F421" s="192" t="s">
        <v>943</v>
      </c>
      <c r="G421" s="193" t="s">
        <v>215</v>
      </c>
      <c r="H421" s="194">
        <v>53.764</v>
      </c>
      <c r="I421" s="195"/>
      <c r="J421" s="196">
        <f>ROUND(I421*H421,0)</f>
        <v>0</v>
      </c>
      <c r="K421" s="192" t="s">
        <v>151</v>
      </c>
      <c r="L421" s="59"/>
      <c r="M421" s="197" t="s">
        <v>23</v>
      </c>
      <c r="N421" s="198" t="s">
        <v>44</v>
      </c>
      <c r="O421" s="40"/>
      <c r="P421" s="199">
        <f>O421*H421</f>
        <v>0</v>
      </c>
      <c r="Q421" s="199">
        <v>0.00012</v>
      </c>
      <c r="R421" s="199">
        <f>Q421*H421</f>
        <v>0.0064516800000000004</v>
      </c>
      <c r="S421" s="199">
        <v>0</v>
      </c>
      <c r="T421" s="200">
        <f>S421*H421</f>
        <v>0</v>
      </c>
      <c r="AR421" s="22" t="s">
        <v>198</v>
      </c>
      <c r="AT421" s="22" t="s">
        <v>147</v>
      </c>
      <c r="AU421" s="22" t="s">
        <v>82</v>
      </c>
      <c r="AY421" s="22" t="s">
        <v>145</v>
      </c>
      <c r="BE421" s="201">
        <f>IF(N421="základní",J421,0)</f>
        <v>0</v>
      </c>
      <c r="BF421" s="201">
        <f>IF(N421="snížená",J421,0)</f>
        <v>0</v>
      </c>
      <c r="BG421" s="201">
        <f>IF(N421="zákl. přenesená",J421,0)</f>
        <v>0</v>
      </c>
      <c r="BH421" s="201">
        <f>IF(N421="sníž. přenesená",J421,0)</f>
        <v>0</v>
      </c>
      <c r="BI421" s="201">
        <f>IF(N421="nulová",J421,0)</f>
        <v>0</v>
      </c>
      <c r="BJ421" s="22" t="s">
        <v>10</v>
      </c>
      <c r="BK421" s="201">
        <f>ROUND(I421*H421,0)</f>
        <v>0</v>
      </c>
      <c r="BL421" s="22" t="s">
        <v>198</v>
      </c>
      <c r="BM421" s="22" t="s">
        <v>944</v>
      </c>
    </row>
    <row r="422" spans="2:51" s="11" customFormat="1" ht="13.5">
      <c r="B422" s="202"/>
      <c r="C422" s="203"/>
      <c r="D422" s="204" t="s">
        <v>154</v>
      </c>
      <c r="E422" s="205" t="s">
        <v>23</v>
      </c>
      <c r="F422" s="206" t="s">
        <v>940</v>
      </c>
      <c r="G422" s="203"/>
      <c r="H422" s="207">
        <v>1.936</v>
      </c>
      <c r="I422" s="208"/>
      <c r="J422" s="203"/>
      <c r="K422" s="203"/>
      <c r="L422" s="209"/>
      <c r="M422" s="210"/>
      <c r="N422" s="211"/>
      <c r="O422" s="211"/>
      <c r="P422" s="211"/>
      <c r="Q422" s="211"/>
      <c r="R422" s="211"/>
      <c r="S422" s="211"/>
      <c r="T422" s="212"/>
      <c r="AT422" s="213" t="s">
        <v>154</v>
      </c>
      <c r="AU422" s="213" t="s">
        <v>82</v>
      </c>
      <c r="AV422" s="11" t="s">
        <v>82</v>
      </c>
      <c r="AW422" s="11" t="s">
        <v>37</v>
      </c>
      <c r="AX422" s="11" t="s">
        <v>73</v>
      </c>
      <c r="AY422" s="213" t="s">
        <v>145</v>
      </c>
    </row>
    <row r="423" spans="2:51" s="11" customFormat="1" ht="13.5">
      <c r="B423" s="202"/>
      <c r="C423" s="203"/>
      <c r="D423" s="204" t="s">
        <v>154</v>
      </c>
      <c r="E423" s="205" t="s">
        <v>23</v>
      </c>
      <c r="F423" s="206" t="s">
        <v>930</v>
      </c>
      <c r="G423" s="203"/>
      <c r="H423" s="207">
        <v>51.828</v>
      </c>
      <c r="I423" s="208"/>
      <c r="J423" s="203"/>
      <c r="K423" s="203"/>
      <c r="L423" s="209"/>
      <c r="M423" s="210"/>
      <c r="N423" s="211"/>
      <c r="O423" s="211"/>
      <c r="P423" s="211"/>
      <c r="Q423" s="211"/>
      <c r="R423" s="211"/>
      <c r="S423" s="211"/>
      <c r="T423" s="212"/>
      <c r="AT423" s="213" t="s">
        <v>154</v>
      </c>
      <c r="AU423" s="213" t="s">
        <v>82</v>
      </c>
      <c r="AV423" s="11" t="s">
        <v>82</v>
      </c>
      <c r="AW423" s="11" t="s">
        <v>37</v>
      </c>
      <c r="AX423" s="11" t="s">
        <v>73</v>
      </c>
      <c r="AY423" s="213" t="s">
        <v>145</v>
      </c>
    </row>
    <row r="424" spans="2:65" s="1" customFormat="1" ht="16.5" customHeight="1">
      <c r="B424" s="39"/>
      <c r="C424" s="190" t="s">
        <v>945</v>
      </c>
      <c r="D424" s="190" t="s">
        <v>147</v>
      </c>
      <c r="E424" s="191" t="s">
        <v>946</v>
      </c>
      <c r="F424" s="192" t="s">
        <v>947</v>
      </c>
      <c r="G424" s="193" t="s">
        <v>188</v>
      </c>
      <c r="H424" s="194">
        <v>1024</v>
      </c>
      <c r="I424" s="195"/>
      <c r="J424" s="196">
        <f>ROUND(I424*H424,0)</f>
        <v>0</v>
      </c>
      <c r="K424" s="192" t="s">
        <v>151</v>
      </c>
      <c r="L424" s="59"/>
      <c r="M424" s="197" t="s">
        <v>23</v>
      </c>
      <c r="N424" s="198" t="s">
        <v>44</v>
      </c>
      <c r="O424" s="40"/>
      <c r="P424" s="199">
        <f>O424*H424</f>
        <v>0</v>
      </c>
      <c r="Q424" s="199">
        <v>2E-05</v>
      </c>
      <c r="R424" s="199">
        <f>Q424*H424</f>
        <v>0.02048</v>
      </c>
      <c r="S424" s="199">
        <v>0</v>
      </c>
      <c r="T424" s="200">
        <f>S424*H424</f>
        <v>0</v>
      </c>
      <c r="AR424" s="22" t="s">
        <v>198</v>
      </c>
      <c r="AT424" s="22" t="s">
        <v>147</v>
      </c>
      <c r="AU424" s="22" t="s">
        <v>82</v>
      </c>
      <c r="AY424" s="22" t="s">
        <v>145</v>
      </c>
      <c r="BE424" s="201">
        <f>IF(N424="základní",J424,0)</f>
        <v>0</v>
      </c>
      <c r="BF424" s="201">
        <f>IF(N424="snížená",J424,0)</f>
        <v>0</v>
      </c>
      <c r="BG424" s="201">
        <f>IF(N424="zákl. přenesená",J424,0)</f>
        <v>0</v>
      </c>
      <c r="BH424" s="201">
        <f>IF(N424="sníž. přenesená",J424,0)</f>
        <v>0</v>
      </c>
      <c r="BI424" s="201">
        <f>IF(N424="nulová",J424,0)</f>
        <v>0</v>
      </c>
      <c r="BJ424" s="22" t="s">
        <v>10</v>
      </c>
      <c r="BK424" s="201">
        <f>ROUND(I424*H424,0)</f>
        <v>0</v>
      </c>
      <c r="BL424" s="22" t="s">
        <v>198</v>
      </c>
      <c r="BM424" s="22" t="s">
        <v>948</v>
      </c>
    </row>
    <row r="425" spans="2:51" s="11" customFormat="1" ht="13.5">
      <c r="B425" s="202"/>
      <c r="C425" s="203"/>
      <c r="D425" s="204" t="s">
        <v>154</v>
      </c>
      <c r="E425" s="205" t="s">
        <v>23</v>
      </c>
      <c r="F425" s="206" t="s">
        <v>949</v>
      </c>
      <c r="G425" s="203"/>
      <c r="H425" s="207">
        <v>892</v>
      </c>
      <c r="I425" s="208"/>
      <c r="J425" s="203"/>
      <c r="K425" s="203"/>
      <c r="L425" s="209"/>
      <c r="M425" s="210"/>
      <c r="N425" s="211"/>
      <c r="O425" s="211"/>
      <c r="P425" s="211"/>
      <c r="Q425" s="211"/>
      <c r="R425" s="211"/>
      <c r="S425" s="211"/>
      <c r="T425" s="212"/>
      <c r="AT425" s="213" t="s">
        <v>154</v>
      </c>
      <c r="AU425" s="213" t="s">
        <v>82</v>
      </c>
      <c r="AV425" s="11" t="s">
        <v>82</v>
      </c>
      <c r="AW425" s="11" t="s">
        <v>37</v>
      </c>
      <c r="AX425" s="11" t="s">
        <v>73</v>
      </c>
      <c r="AY425" s="213" t="s">
        <v>145</v>
      </c>
    </row>
    <row r="426" spans="2:51" s="11" customFormat="1" ht="13.5">
      <c r="B426" s="202"/>
      <c r="C426" s="203"/>
      <c r="D426" s="204" t="s">
        <v>154</v>
      </c>
      <c r="E426" s="205" t="s">
        <v>23</v>
      </c>
      <c r="F426" s="206" t="s">
        <v>950</v>
      </c>
      <c r="G426" s="203"/>
      <c r="H426" s="207">
        <v>132</v>
      </c>
      <c r="I426" s="208"/>
      <c r="J426" s="203"/>
      <c r="K426" s="203"/>
      <c r="L426" s="209"/>
      <c r="M426" s="210"/>
      <c r="N426" s="211"/>
      <c r="O426" s="211"/>
      <c r="P426" s="211"/>
      <c r="Q426" s="211"/>
      <c r="R426" s="211"/>
      <c r="S426" s="211"/>
      <c r="T426" s="212"/>
      <c r="AT426" s="213" t="s">
        <v>154</v>
      </c>
      <c r="AU426" s="213" t="s">
        <v>82</v>
      </c>
      <c r="AV426" s="11" t="s">
        <v>82</v>
      </c>
      <c r="AW426" s="11" t="s">
        <v>37</v>
      </c>
      <c r="AX426" s="11" t="s">
        <v>73</v>
      </c>
      <c r="AY426" s="213" t="s">
        <v>145</v>
      </c>
    </row>
    <row r="427" spans="2:65" s="1" customFormat="1" ht="16.5" customHeight="1">
      <c r="B427" s="39"/>
      <c r="C427" s="190" t="s">
        <v>951</v>
      </c>
      <c r="D427" s="190" t="s">
        <v>147</v>
      </c>
      <c r="E427" s="191" t="s">
        <v>952</v>
      </c>
      <c r="F427" s="192" t="s">
        <v>953</v>
      </c>
      <c r="G427" s="193" t="s">
        <v>188</v>
      </c>
      <c r="H427" s="194">
        <v>180</v>
      </c>
      <c r="I427" s="195"/>
      <c r="J427" s="196">
        <f>ROUND(I427*H427,0)</f>
        <v>0</v>
      </c>
      <c r="K427" s="192" t="s">
        <v>151</v>
      </c>
      <c r="L427" s="59"/>
      <c r="M427" s="197" t="s">
        <v>23</v>
      </c>
      <c r="N427" s="198" t="s">
        <v>44</v>
      </c>
      <c r="O427" s="40"/>
      <c r="P427" s="199">
        <f>O427*H427</f>
        <v>0</v>
      </c>
      <c r="Q427" s="199">
        <v>4E-05</v>
      </c>
      <c r="R427" s="199">
        <f>Q427*H427</f>
        <v>0.007200000000000001</v>
      </c>
      <c r="S427" s="199">
        <v>0</v>
      </c>
      <c r="T427" s="200">
        <f>S427*H427</f>
        <v>0</v>
      </c>
      <c r="AR427" s="22" t="s">
        <v>198</v>
      </c>
      <c r="AT427" s="22" t="s">
        <v>147</v>
      </c>
      <c r="AU427" s="22" t="s">
        <v>82</v>
      </c>
      <c r="AY427" s="22" t="s">
        <v>145</v>
      </c>
      <c r="BE427" s="201">
        <f>IF(N427="základní",J427,0)</f>
        <v>0</v>
      </c>
      <c r="BF427" s="201">
        <f>IF(N427="snížená",J427,0)</f>
        <v>0</v>
      </c>
      <c r="BG427" s="201">
        <f>IF(N427="zákl. přenesená",J427,0)</f>
        <v>0</v>
      </c>
      <c r="BH427" s="201">
        <f>IF(N427="sníž. přenesená",J427,0)</f>
        <v>0</v>
      </c>
      <c r="BI427" s="201">
        <f>IF(N427="nulová",J427,0)</f>
        <v>0</v>
      </c>
      <c r="BJ427" s="22" t="s">
        <v>10</v>
      </c>
      <c r="BK427" s="201">
        <f>ROUND(I427*H427,0)</f>
        <v>0</v>
      </c>
      <c r="BL427" s="22" t="s">
        <v>198</v>
      </c>
      <c r="BM427" s="22" t="s">
        <v>954</v>
      </c>
    </row>
    <row r="428" spans="2:51" s="11" customFormat="1" ht="13.5">
      <c r="B428" s="202"/>
      <c r="C428" s="203"/>
      <c r="D428" s="204" t="s">
        <v>154</v>
      </c>
      <c r="E428" s="205" t="s">
        <v>23</v>
      </c>
      <c r="F428" s="206" t="s">
        <v>955</v>
      </c>
      <c r="G428" s="203"/>
      <c r="H428" s="207">
        <v>180</v>
      </c>
      <c r="I428" s="208"/>
      <c r="J428" s="203"/>
      <c r="K428" s="203"/>
      <c r="L428" s="209"/>
      <c r="M428" s="210"/>
      <c r="N428" s="211"/>
      <c r="O428" s="211"/>
      <c r="P428" s="211"/>
      <c r="Q428" s="211"/>
      <c r="R428" s="211"/>
      <c r="S428" s="211"/>
      <c r="T428" s="212"/>
      <c r="AT428" s="213" t="s">
        <v>154</v>
      </c>
      <c r="AU428" s="213" t="s">
        <v>82</v>
      </c>
      <c r="AV428" s="11" t="s">
        <v>82</v>
      </c>
      <c r="AW428" s="11" t="s">
        <v>37</v>
      </c>
      <c r="AX428" s="11" t="s">
        <v>10</v>
      </c>
      <c r="AY428" s="213" t="s">
        <v>145</v>
      </c>
    </row>
    <row r="429" spans="2:65" s="1" customFormat="1" ht="16.5" customHeight="1">
      <c r="B429" s="39"/>
      <c r="C429" s="190" t="s">
        <v>956</v>
      </c>
      <c r="D429" s="190" t="s">
        <v>147</v>
      </c>
      <c r="E429" s="191" t="s">
        <v>957</v>
      </c>
      <c r="F429" s="192" t="s">
        <v>958</v>
      </c>
      <c r="G429" s="193" t="s">
        <v>188</v>
      </c>
      <c r="H429" s="194">
        <v>132</v>
      </c>
      <c r="I429" s="195"/>
      <c r="J429" s="196">
        <f>ROUND(I429*H429,0)</f>
        <v>0</v>
      </c>
      <c r="K429" s="192" t="s">
        <v>151</v>
      </c>
      <c r="L429" s="59"/>
      <c r="M429" s="197" t="s">
        <v>23</v>
      </c>
      <c r="N429" s="198" t="s">
        <v>44</v>
      </c>
      <c r="O429" s="40"/>
      <c r="P429" s="199">
        <f>O429*H429</f>
        <v>0</v>
      </c>
      <c r="Q429" s="199">
        <v>3E-05</v>
      </c>
      <c r="R429" s="199">
        <f>Q429*H429</f>
        <v>0.00396</v>
      </c>
      <c r="S429" s="199">
        <v>0</v>
      </c>
      <c r="T429" s="200">
        <f>S429*H429</f>
        <v>0</v>
      </c>
      <c r="AR429" s="22" t="s">
        <v>198</v>
      </c>
      <c r="AT429" s="22" t="s">
        <v>147</v>
      </c>
      <c r="AU429" s="22" t="s">
        <v>82</v>
      </c>
      <c r="AY429" s="22" t="s">
        <v>145</v>
      </c>
      <c r="BE429" s="201">
        <f>IF(N429="základní",J429,0)</f>
        <v>0</v>
      </c>
      <c r="BF429" s="201">
        <f>IF(N429="snížená",J429,0)</f>
        <v>0</v>
      </c>
      <c r="BG429" s="201">
        <f>IF(N429="zákl. přenesená",J429,0)</f>
        <v>0</v>
      </c>
      <c r="BH429" s="201">
        <f>IF(N429="sníž. přenesená",J429,0)</f>
        <v>0</v>
      </c>
      <c r="BI429" s="201">
        <f>IF(N429="nulová",J429,0)</f>
        <v>0</v>
      </c>
      <c r="BJ429" s="22" t="s">
        <v>10</v>
      </c>
      <c r="BK429" s="201">
        <f>ROUND(I429*H429,0)</f>
        <v>0</v>
      </c>
      <c r="BL429" s="22" t="s">
        <v>198</v>
      </c>
      <c r="BM429" s="22" t="s">
        <v>959</v>
      </c>
    </row>
    <row r="430" spans="2:51" s="11" customFormat="1" ht="13.5">
      <c r="B430" s="202"/>
      <c r="C430" s="203"/>
      <c r="D430" s="204" t="s">
        <v>154</v>
      </c>
      <c r="E430" s="205" t="s">
        <v>23</v>
      </c>
      <c r="F430" s="206" t="s">
        <v>950</v>
      </c>
      <c r="G430" s="203"/>
      <c r="H430" s="207">
        <v>132</v>
      </c>
      <c r="I430" s="208"/>
      <c r="J430" s="203"/>
      <c r="K430" s="203"/>
      <c r="L430" s="209"/>
      <c r="M430" s="210"/>
      <c r="N430" s="211"/>
      <c r="O430" s="211"/>
      <c r="P430" s="211"/>
      <c r="Q430" s="211"/>
      <c r="R430" s="211"/>
      <c r="S430" s="211"/>
      <c r="T430" s="212"/>
      <c r="AT430" s="213" t="s">
        <v>154</v>
      </c>
      <c r="AU430" s="213" t="s">
        <v>82</v>
      </c>
      <c r="AV430" s="11" t="s">
        <v>82</v>
      </c>
      <c r="AW430" s="11" t="s">
        <v>37</v>
      </c>
      <c r="AX430" s="11" t="s">
        <v>10</v>
      </c>
      <c r="AY430" s="213" t="s">
        <v>145</v>
      </c>
    </row>
    <row r="431" spans="2:63" s="10" customFormat="1" ht="29.85" customHeight="1">
      <c r="B431" s="174"/>
      <c r="C431" s="175"/>
      <c r="D431" s="176" t="s">
        <v>72</v>
      </c>
      <c r="E431" s="188" t="s">
        <v>960</v>
      </c>
      <c r="F431" s="188" t="s">
        <v>961</v>
      </c>
      <c r="G431" s="175"/>
      <c r="H431" s="175"/>
      <c r="I431" s="178"/>
      <c r="J431" s="189">
        <f>BK431</f>
        <v>0</v>
      </c>
      <c r="K431" s="175"/>
      <c r="L431" s="180"/>
      <c r="M431" s="181"/>
      <c r="N431" s="182"/>
      <c r="O431" s="182"/>
      <c r="P431" s="183">
        <f>SUM(P432:P435)</f>
        <v>0</v>
      </c>
      <c r="Q431" s="182"/>
      <c r="R431" s="183">
        <f>SUM(R432:R435)</f>
        <v>0.35920206</v>
      </c>
      <c r="S431" s="182"/>
      <c r="T431" s="184">
        <f>SUM(T432:T435)</f>
        <v>0</v>
      </c>
      <c r="AR431" s="185" t="s">
        <v>82</v>
      </c>
      <c r="AT431" s="186" t="s">
        <v>72</v>
      </c>
      <c r="AU431" s="186" t="s">
        <v>10</v>
      </c>
      <c r="AY431" s="185" t="s">
        <v>145</v>
      </c>
      <c r="BK431" s="187">
        <f>SUM(BK432:BK435)</f>
        <v>0</v>
      </c>
    </row>
    <row r="432" spans="2:65" s="1" customFormat="1" ht="25.5" customHeight="1">
      <c r="B432" s="39"/>
      <c r="C432" s="190" t="s">
        <v>962</v>
      </c>
      <c r="D432" s="190" t="s">
        <v>147</v>
      </c>
      <c r="E432" s="191" t="s">
        <v>963</v>
      </c>
      <c r="F432" s="192" t="s">
        <v>964</v>
      </c>
      <c r="G432" s="193" t="s">
        <v>215</v>
      </c>
      <c r="H432" s="194">
        <v>665.189</v>
      </c>
      <c r="I432" s="195"/>
      <c r="J432" s="196">
        <f>ROUND(I432*H432,0)</f>
        <v>0</v>
      </c>
      <c r="K432" s="192" t="s">
        <v>151</v>
      </c>
      <c r="L432" s="59"/>
      <c r="M432" s="197" t="s">
        <v>23</v>
      </c>
      <c r="N432" s="198" t="s">
        <v>44</v>
      </c>
      <c r="O432" s="40"/>
      <c r="P432" s="199">
        <f>O432*H432</f>
        <v>0</v>
      </c>
      <c r="Q432" s="199">
        <v>0.00021</v>
      </c>
      <c r="R432" s="199">
        <f>Q432*H432</f>
        <v>0.13968969</v>
      </c>
      <c r="S432" s="199">
        <v>0</v>
      </c>
      <c r="T432" s="200">
        <f>S432*H432</f>
        <v>0</v>
      </c>
      <c r="AR432" s="22" t="s">
        <v>198</v>
      </c>
      <c r="AT432" s="22" t="s">
        <v>147</v>
      </c>
      <c r="AU432" s="22" t="s">
        <v>82</v>
      </c>
      <c r="AY432" s="22" t="s">
        <v>145</v>
      </c>
      <c r="BE432" s="201">
        <f>IF(N432="základní",J432,0)</f>
        <v>0</v>
      </c>
      <c r="BF432" s="201">
        <f>IF(N432="snížená",J432,0)</f>
        <v>0</v>
      </c>
      <c r="BG432" s="201">
        <f>IF(N432="zákl. přenesená",J432,0)</f>
        <v>0</v>
      </c>
      <c r="BH432" s="201">
        <f>IF(N432="sníž. přenesená",J432,0)</f>
        <v>0</v>
      </c>
      <c r="BI432" s="201">
        <f>IF(N432="nulová",J432,0)</f>
        <v>0</v>
      </c>
      <c r="BJ432" s="22" t="s">
        <v>10</v>
      </c>
      <c r="BK432" s="201">
        <f>ROUND(I432*H432,0)</f>
        <v>0</v>
      </c>
      <c r="BL432" s="22" t="s">
        <v>198</v>
      </c>
      <c r="BM432" s="22" t="s">
        <v>965</v>
      </c>
    </row>
    <row r="433" spans="2:51" s="11" customFormat="1" ht="13.5">
      <c r="B433" s="202"/>
      <c r="C433" s="203"/>
      <c r="D433" s="204" t="s">
        <v>154</v>
      </c>
      <c r="E433" s="205" t="s">
        <v>23</v>
      </c>
      <c r="F433" s="206" t="s">
        <v>966</v>
      </c>
      <c r="G433" s="203"/>
      <c r="H433" s="207">
        <v>189.86</v>
      </c>
      <c r="I433" s="208"/>
      <c r="J433" s="203"/>
      <c r="K433" s="203"/>
      <c r="L433" s="209"/>
      <c r="M433" s="210"/>
      <c r="N433" s="211"/>
      <c r="O433" s="211"/>
      <c r="P433" s="211"/>
      <c r="Q433" s="211"/>
      <c r="R433" s="211"/>
      <c r="S433" s="211"/>
      <c r="T433" s="212"/>
      <c r="AT433" s="213" t="s">
        <v>154</v>
      </c>
      <c r="AU433" s="213" t="s">
        <v>82</v>
      </c>
      <c r="AV433" s="11" t="s">
        <v>82</v>
      </c>
      <c r="AW433" s="11" t="s">
        <v>37</v>
      </c>
      <c r="AX433" s="11" t="s">
        <v>73</v>
      </c>
      <c r="AY433" s="213" t="s">
        <v>145</v>
      </c>
    </row>
    <row r="434" spans="2:51" s="11" customFormat="1" ht="13.5">
      <c r="B434" s="202"/>
      <c r="C434" s="203"/>
      <c r="D434" s="204" t="s">
        <v>154</v>
      </c>
      <c r="E434" s="205" t="s">
        <v>23</v>
      </c>
      <c r="F434" s="206" t="s">
        <v>967</v>
      </c>
      <c r="G434" s="203"/>
      <c r="H434" s="207">
        <v>475.329</v>
      </c>
      <c r="I434" s="208"/>
      <c r="J434" s="203"/>
      <c r="K434" s="203"/>
      <c r="L434" s="209"/>
      <c r="M434" s="210"/>
      <c r="N434" s="211"/>
      <c r="O434" s="211"/>
      <c r="P434" s="211"/>
      <c r="Q434" s="211"/>
      <c r="R434" s="211"/>
      <c r="S434" s="211"/>
      <c r="T434" s="212"/>
      <c r="AT434" s="213" t="s">
        <v>154</v>
      </c>
      <c r="AU434" s="213" t="s">
        <v>82</v>
      </c>
      <c r="AV434" s="11" t="s">
        <v>82</v>
      </c>
      <c r="AW434" s="11" t="s">
        <v>37</v>
      </c>
      <c r="AX434" s="11" t="s">
        <v>73</v>
      </c>
      <c r="AY434" s="213" t="s">
        <v>145</v>
      </c>
    </row>
    <row r="435" spans="2:65" s="1" customFormat="1" ht="25.5" customHeight="1">
      <c r="B435" s="39"/>
      <c r="C435" s="190" t="s">
        <v>968</v>
      </c>
      <c r="D435" s="190" t="s">
        <v>147</v>
      </c>
      <c r="E435" s="191" t="s">
        <v>969</v>
      </c>
      <c r="F435" s="192" t="s">
        <v>970</v>
      </c>
      <c r="G435" s="193" t="s">
        <v>215</v>
      </c>
      <c r="H435" s="194">
        <v>665.189</v>
      </c>
      <c r="I435" s="195"/>
      <c r="J435" s="196">
        <f>ROUND(I435*H435,0)</f>
        <v>0</v>
      </c>
      <c r="K435" s="192" t="s">
        <v>151</v>
      </c>
      <c r="L435" s="59"/>
      <c r="M435" s="197" t="s">
        <v>23</v>
      </c>
      <c r="N435" s="198" t="s">
        <v>44</v>
      </c>
      <c r="O435" s="40"/>
      <c r="P435" s="199">
        <f>O435*H435</f>
        <v>0</v>
      </c>
      <c r="Q435" s="199">
        <v>0.00033</v>
      </c>
      <c r="R435" s="199">
        <f>Q435*H435</f>
        <v>0.21951236999999998</v>
      </c>
      <c r="S435" s="199">
        <v>0</v>
      </c>
      <c r="T435" s="200">
        <f>S435*H435</f>
        <v>0</v>
      </c>
      <c r="AR435" s="22" t="s">
        <v>198</v>
      </c>
      <c r="AT435" s="22" t="s">
        <v>147</v>
      </c>
      <c r="AU435" s="22" t="s">
        <v>82</v>
      </c>
      <c r="AY435" s="22" t="s">
        <v>145</v>
      </c>
      <c r="BE435" s="201">
        <f>IF(N435="základní",J435,0)</f>
        <v>0</v>
      </c>
      <c r="BF435" s="201">
        <f>IF(N435="snížená",J435,0)</f>
        <v>0</v>
      </c>
      <c r="BG435" s="201">
        <f>IF(N435="zákl. přenesená",J435,0)</f>
        <v>0</v>
      </c>
      <c r="BH435" s="201">
        <f>IF(N435="sníž. přenesená",J435,0)</f>
        <v>0</v>
      </c>
      <c r="BI435" s="201">
        <f>IF(N435="nulová",J435,0)</f>
        <v>0</v>
      </c>
      <c r="BJ435" s="22" t="s">
        <v>10</v>
      </c>
      <c r="BK435" s="201">
        <f>ROUND(I435*H435,0)</f>
        <v>0</v>
      </c>
      <c r="BL435" s="22" t="s">
        <v>198</v>
      </c>
      <c r="BM435" s="22" t="s">
        <v>971</v>
      </c>
    </row>
    <row r="436" spans="2:63" s="10" customFormat="1" ht="37.35" customHeight="1">
      <c r="B436" s="174"/>
      <c r="C436" s="175"/>
      <c r="D436" s="176" t="s">
        <v>72</v>
      </c>
      <c r="E436" s="177" t="s">
        <v>972</v>
      </c>
      <c r="F436" s="177" t="s">
        <v>973</v>
      </c>
      <c r="G436" s="175"/>
      <c r="H436" s="175"/>
      <c r="I436" s="178"/>
      <c r="J436" s="179">
        <f>BK436</f>
        <v>0</v>
      </c>
      <c r="K436" s="175"/>
      <c r="L436" s="180"/>
      <c r="M436" s="181"/>
      <c r="N436" s="182"/>
      <c r="O436" s="182"/>
      <c r="P436" s="183">
        <f>P437</f>
        <v>0</v>
      </c>
      <c r="Q436" s="182"/>
      <c r="R436" s="183">
        <f>R437</f>
        <v>0</v>
      </c>
      <c r="S436" s="182"/>
      <c r="T436" s="184">
        <f>T437</f>
        <v>0</v>
      </c>
      <c r="AR436" s="185" t="s">
        <v>170</v>
      </c>
      <c r="AT436" s="186" t="s">
        <v>72</v>
      </c>
      <c r="AU436" s="186" t="s">
        <v>73</v>
      </c>
      <c r="AY436" s="185" t="s">
        <v>145</v>
      </c>
      <c r="BK436" s="187">
        <f>BK437</f>
        <v>0</v>
      </c>
    </row>
    <row r="437" spans="2:63" s="10" customFormat="1" ht="19.9" customHeight="1">
      <c r="B437" s="174"/>
      <c r="C437" s="175"/>
      <c r="D437" s="176" t="s">
        <v>72</v>
      </c>
      <c r="E437" s="188" t="s">
        <v>974</v>
      </c>
      <c r="F437" s="188" t="s">
        <v>975</v>
      </c>
      <c r="G437" s="175"/>
      <c r="H437" s="175"/>
      <c r="I437" s="178"/>
      <c r="J437" s="189">
        <f>BK437</f>
        <v>0</v>
      </c>
      <c r="K437" s="175"/>
      <c r="L437" s="180"/>
      <c r="M437" s="181"/>
      <c r="N437" s="182"/>
      <c r="O437" s="182"/>
      <c r="P437" s="183">
        <f>P438</f>
        <v>0</v>
      </c>
      <c r="Q437" s="182"/>
      <c r="R437" s="183">
        <f>R438</f>
        <v>0</v>
      </c>
      <c r="S437" s="182"/>
      <c r="T437" s="184">
        <f>T438</f>
        <v>0</v>
      </c>
      <c r="AR437" s="185" t="s">
        <v>170</v>
      </c>
      <c r="AT437" s="186" t="s">
        <v>72</v>
      </c>
      <c r="AU437" s="186" t="s">
        <v>10</v>
      </c>
      <c r="AY437" s="185" t="s">
        <v>145</v>
      </c>
      <c r="BK437" s="187">
        <f>BK438</f>
        <v>0</v>
      </c>
    </row>
    <row r="438" spans="2:65" s="1" customFormat="1" ht="16.5" customHeight="1">
      <c r="B438" s="39"/>
      <c r="C438" s="190" t="s">
        <v>976</v>
      </c>
      <c r="D438" s="190" t="s">
        <v>147</v>
      </c>
      <c r="E438" s="191" t="s">
        <v>977</v>
      </c>
      <c r="F438" s="192" t="s">
        <v>975</v>
      </c>
      <c r="G438" s="193" t="s">
        <v>573</v>
      </c>
      <c r="H438" s="224"/>
      <c r="I438" s="195"/>
      <c r="J438" s="196">
        <f>ROUND(I438*H438,0)</f>
        <v>0</v>
      </c>
      <c r="K438" s="192" t="s">
        <v>151</v>
      </c>
      <c r="L438" s="59"/>
      <c r="M438" s="197" t="s">
        <v>23</v>
      </c>
      <c r="N438" s="235" t="s">
        <v>44</v>
      </c>
      <c r="O438" s="236"/>
      <c r="P438" s="237">
        <f>O438*H438</f>
        <v>0</v>
      </c>
      <c r="Q438" s="237">
        <v>0</v>
      </c>
      <c r="R438" s="237">
        <f>Q438*H438</f>
        <v>0</v>
      </c>
      <c r="S438" s="237">
        <v>0</v>
      </c>
      <c r="T438" s="238">
        <f>S438*H438</f>
        <v>0</v>
      </c>
      <c r="AR438" s="22" t="s">
        <v>978</v>
      </c>
      <c r="AT438" s="22" t="s">
        <v>147</v>
      </c>
      <c r="AU438" s="22" t="s">
        <v>82</v>
      </c>
      <c r="AY438" s="22" t="s">
        <v>145</v>
      </c>
      <c r="BE438" s="201">
        <f>IF(N438="základní",J438,0)</f>
        <v>0</v>
      </c>
      <c r="BF438" s="201">
        <f>IF(N438="snížená",J438,0)</f>
        <v>0</v>
      </c>
      <c r="BG438" s="201">
        <f>IF(N438="zákl. přenesená",J438,0)</f>
        <v>0</v>
      </c>
      <c r="BH438" s="201">
        <f>IF(N438="sníž. přenesená",J438,0)</f>
        <v>0</v>
      </c>
      <c r="BI438" s="201">
        <f>IF(N438="nulová",J438,0)</f>
        <v>0</v>
      </c>
      <c r="BJ438" s="22" t="s">
        <v>10</v>
      </c>
      <c r="BK438" s="201">
        <f>ROUND(I438*H438,0)</f>
        <v>0</v>
      </c>
      <c r="BL438" s="22" t="s">
        <v>978</v>
      </c>
      <c r="BM438" s="22" t="s">
        <v>979</v>
      </c>
    </row>
    <row r="439" spans="2:12" s="1" customFormat="1" ht="6.95" customHeight="1">
      <c r="B439" s="54"/>
      <c r="C439" s="55"/>
      <c r="D439" s="55"/>
      <c r="E439" s="55"/>
      <c r="F439" s="55"/>
      <c r="G439" s="55"/>
      <c r="H439" s="55"/>
      <c r="I439" s="137"/>
      <c r="J439" s="55"/>
      <c r="K439" s="55"/>
      <c r="L439" s="59"/>
    </row>
  </sheetData>
  <sheetProtection algorithmName="SHA-512" hashValue="E1neXAO2OXdB0RMHSlolnzsezkmzP9gml/FkBGQO2kwdYx59e/zsHQiOCaQ+496Yd8xBfS0xauxgpzJjfuhT3g==" saltValue="HdqCyCdTtUwEC2EzDrP7/TReY6/nWqrQfd64B751oP6NnB8hOnDepqwrKzxpkZo+5LyiW1uRTM2wkVAqPQtISQ==" spinCount="100000" sheet="1" objects="1" scenarios="1" formatColumns="0" formatRows="0" autoFilter="0"/>
  <autoFilter ref="C99:K438"/>
  <mergeCells count="10">
    <mergeCell ref="J51:J52"/>
    <mergeCell ref="E90:H90"/>
    <mergeCell ref="E92:H9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3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92</v>
      </c>
      <c r="G1" s="389" t="s">
        <v>93</v>
      </c>
      <c r="H1" s="389"/>
      <c r="I1" s="113"/>
      <c r="J1" s="112" t="s">
        <v>94</v>
      </c>
      <c r="K1" s="111" t="s">
        <v>95</v>
      </c>
      <c r="L1" s="112" t="s">
        <v>96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2" t="s">
        <v>85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82</v>
      </c>
    </row>
    <row r="4" spans="2:46" ht="36.95" customHeight="1">
      <c r="B4" s="26"/>
      <c r="C4" s="27"/>
      <c r="D4" s="28" t="s">
        <v>97</v>
      </c>
      <c r="E4" s="27"/>
      <c r="F4" s="27"/>
      <c r="G4" s="27"/>
      <c r="H4" s="27"/>
      <c r="I4" s="115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20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90" t="str">
        <f>'Rekapitulace stavby'!K6</f>
        <v>Objekt č.p. 324-II - Gymnázium Sušice - udržovací práce v části 1.PP, II. etapa</v>
      </c>
      <c r="F7" s="391"/>
      <c r="G7" s="391"/>
      <c r="H7" s="391"/>
      <c r="I7" s="115"/>
      <c r="J7" s="27"/>
      <c r="K7" s="29"/>
    </row>
    <row r="8" spans="2:11" s="1" customFormat="1" ht="15">
      <c r="B8" s="39"/>
      <c r="C8" s="40"/>
      <c r="D8" s="35" t="s">
        <v>98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92" t="s">
        <v>980</v>
      </c>
      <c r="F9" s="393"/>
      <c r="G9" s="393"/>
      <c r="H9" s="393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22</v>
      </c>
      <c r="E11" s="40"/>
      <c r="F11" s="33" t="s">
        <v>23</v>
      </c>
      <c r="G11" s="40"/>
      <c r="H11" s="40"/>
      <c r="I11" s="117" t="s">
        <v>24</v>
      </c>
      <c r="J11" s="33" t="s">
        <v>23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11. 4. 2018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29</v>
      </c>
      <c r="E14" s="40"/>
      <c r="F14" s="40"/>
      <c r="G14" s="40"/>
      <c r="H14" s="40"/>
      <c r="I14" s="117" t="s">
        <v>30</v>
      </c>
      <c r="J14" s="33" t="s">
        <v>23</v>
      </c>
      <c r="K14" s="43"/>
    </row>
    <row r="15" spans="2:11" s="1" customFormat="1" ht="18" customHeight="1">
      <c r="B15" s="39"/>
      <c r="C15" s="40"/>
      <c r="D15" s="40"/>
      <c r="E15" s="33" t="s">
        <v>31</v>
      </c>
      <c r="F15" s="40"/>
      <c r="G15" s="40"/>
      <c r="H15" s="40"/>
      <c r="I15" s="117" t="s">
        <v>32</v>
      </c>
      <c r="J15" s="33" t="s">
        <v>23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33</v>
      </c>
      <c r="E17" s="40"/>
      <c r="F17" s="40"/>
      <c r="G17" s="40"/>
      <c r="H17" s="40"/>
      <c r="I17" s="117" t="s">
        <v>30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32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35</v>
      </c>
      <c r="E20" s="40"/>
      <c r="F20" s="40"/>
      <c r="G20" s="40"/>
      <c r="H20" s="40"/>
      <c r="I20" s="117" t="s">
        <v>30</v>
      </c>
      <c r="J20" s="33" t="s">
        <v>23</v>
      </c>
      <c r="K20" s="43"/>
    </row>
    <row r="21" spans="2:11" s="1" customFormat="1" ht="18" customHeight="1">
      <c r="B21" s="39"/>
      <c r="C21" s="40"/>
      <c r="D21" s="40"/>
      <c r="E21" s="33" t="s">
        <v>36</v>
      </c>
      <c r="F21" s="40"/>
      <c r="G21" s="40"/>
      <c r="H21" s="40"/>
      <c r="I21" s="117" t="s">
        <v>32</v>
      </c>
      <c r="J21" s="33" t="s">
        <v>23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81" t="s">
        <v>23</v>
      </c>
      <c r="F24" s="381"/>
      <c r="G24" s="381"/>
      <c r="H24" s="381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39</v>
      </c>
      <c r="E27" s="40"/>
      <c r="F27" s="40"/>
      <c r="G27" s="40"/>
      <c r="H27" s="40"/>
      <c r="I27" s="116"/>
      <c r="J27" s="126">
        <f>ROUND(J97,1)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27" t="s">
        <v>40</v>
      </c>
      <c r="J29" s="44" t="s">
        <v>42</v>
      </c>
      <c r="K29" s="43"/>
    </row>
    <row r="30" spans="2:11" s="1" customFormat="1" ht="14.45" customHeight="1">
      <c r="B30" s="39"/>
      <c r="C30" s="40"/>
      <c r="D30" s="47" t="s">
        <v>43</v>
      </c>
      <c r="E30" s="47" t="s">
        <v>44</v>
      </c>
      <c r="F30" s="128">
        <f>ROUND(SUM(BE97:BE337),1)</f>
        <v>0</v>
      </c>
      <c r="G30" s="40"/>
      <c r="H30" s="40"/>
      <c r="I30" s="129">
        <v>0.21</v>
      </c>
      <c r="J30" s="128">
        <f>ROUND(ROUND((SUM(BE97:BE337)),1)*I30,1)</f>
        <v>0</v>
      </c>
      <c r="K30" s="43"/>
    </row>
    <row r="31" spans="2:11" s="1" customFormat="1" ht="14.45" customHeight="1">
      <c r="B31" s="39"/>
      <c r="C31" s="40"/>
      <c r="D31" s="40"/>
      <c r="E31" s="47" t="s">
        <v>45</v>
      </c>
      <c r="F31" s="128">
        <f>ROUND(SUM(BF97:BF337),1)</f>
        <v>0</v>
      </c>
      <c r="G31" s="40"/>
      <c r="H31" s="40"/>
      <c r="I31" s="129">
        <v>0.15</v>
      </c>
      <c r="J31" s="128">
        <f>ROUND(ROUND((SUM(BF97:BF337)),1)*I31,1)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28">
        <f>ROUND(SUM(BG97:BG337),1)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47</v>
      </c>
      <c r="F33" s="128">
        <f>ROUND(SUM(BH97:BH337),1)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28">
        <f>ROUND(SUM(BI97:BI337),1)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49</v>
      </c>
      <c r="E36" s="77"/>
      <c r="F36" s="77"/>
      <c r="G36" s="132" t="s">
        <v>50</v>
      </c>
      <c r="H36" s="133" t="s">
        <v>51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100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20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90" t="str">
        <f>E7</f>
        <v>Objekt č.p. 324-II - Gymnázium Sušice - udržovací práce v části 1.PP, II. etapa</v>
      </c>
      <c r="F45" s="391"/>
      <c r="G45" s="391"/>
      <c r="H45" s="391"/>
      <c r="I45" s="116"/>
      <c r="J45" s="40"/>
      <c r="K45" s="43"/>
    </row>
    <row r="46" spans="2:11" s="1" customFormat="1" ht="14.45" customHeight="1">
      <c r="B46" s="39"/>
      <c r="C46" s="35" t="s">
        <v>98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92" t="str">
        <f>E9</f>
        <v>020 - 2.NP - WC invalidé</v>
      </c>
      <c r="F47" s="393"/>
      <c r="G47" s="393"/>
      <c r="H47" s="393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>Sušice</v>
      </c>
      <c r="G49" s="40"/>
      <c r="H49" s="40"/>
      <c r="I49" s="117" t="s">
        <v>27</v>
      </c>
      <c r="J49" s="118" t="str">
        <f>IF(J12="","",J12)</f>
        <v>11. 4. 2018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29</v>
      </c>
      <c r="D51" s="40"/>
      <c r="E51" s="40"/>
      <c r="F51" s="33" t="str">
        <f>E15</f>
        <v>Gymnázium Sušice</v>
      </c>
      <c r="G51" s="40"/>
      <c r="H51" s="40"/>
      <c r="I51" s="117" t="s">
        <v>35</v>
      </c>
      <c r="J51" s="381" t="str">
        <f>E21</f>
        <v>Ing. Jiří Lejsek</v>
      </c>
      <c r="K51" s="43"/>
    </row>
    <row r="52" spans="2:11" s="1" customFormat="1" ht="14.45" customHeight="1">
      <c r="B52" s="39"/>
      <c r="C52" s="35" t="s">
        <v>33</v>
      </c>
      <c r="D52" s="40"/>
      <c r="E52" s="40"/>
      <c r="F52" s="33" t="str">
        <f>IF(E18="","",E18)</f>
        <v/>
      </c>
      <c r="G52" s="40"/>
      <c r="H52" s="40"/>
      <c r="I52" s="116"/>
      <c r="J52" s="38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101</v>
      </c>
      <c r="D54" s="130"/>
      <c r="E54" s="130"/>
      <c r="F54" s="130"/>
      <c r="G54" s="130"/>
      <c r="H54" s="130"/>
      <c r="I54" s="143"/>
      <c r="J54" s="144" t="s">
        <v>102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103</v>
      </c>
      <c r="D56" s="40"/>
      <c r="E56" s="40"/>
      <c r="F56" s="40"/>
      <c r="G56" s="40"/>
      <c r="H56" s="40"/>
      <c r="I56" s="116"/>
      <c r="J56" s="126">
        <f>J97</f>
        <v>0</v>
      </c>
      <c r="K56" s="43"/>
      <c r="AU56" s="22" t="s">
        <v>104</v>
      </c>
    </row>
    <row r="57" spans="2:11" s="7" customFormat="1" ht="24.95" customHeight="1">
      <c r="B57" s="147"/>
      <c r="C57" s="148"/>
      <c r="D57" s="149" t="s">
        <v>105</v>
      </c>
      <c r="E57" s="150"/>
      <c r="F57" s="150"/>
      <c r="G57" s="150"/>
      <c r="H57" s="150"/>
      <c r="I57" s="151"/>
      <c r="J57" s="152">
        <f>J98</f>
        <v>0</v>
      </c>
      <c r="K57" s="153"/>
    </row>
    <row r="58" spans="2:11" s="8" customFormat="1" ht="19.9" customHeight="1">
      <c r="B58" s="154"/>
      <c r="C58" s="155"/>
      <c r="D58" s="156" t="s">
        <v>108</v>
      </c>
      <c r="E58" s="157"/>
      <c r="F58" s="157"/>
      <c r="G58" s="157"/>
      <c r="H58" s="157"/>
      <c r="I58" s="158"/>
      <c r="J58" s="159">
        <f>J99</f>
        <v>0</v>
      </c>
      <c r="K58" s="160"/>
    </row>
    <row r="59" spans="2:11" s="8" customFormat="1" ht="19.9" customHeight="1">
      <c r="B59" s="154"/>
      <c r="C59" s="155"/>
      <c r="D59" s="156" t="s">
        <v>109</v>
      </c>
      <c r="E59" s="157"/>
      <c r="F59" s="157"/>
      <c r="G59" s="157"/>
      <c r="H59" s="157"/>
      <c r="I59" s="158"/>
      <c r="J59" s="159">
        <f>J112</f>
        <v>0</v>
      </c>
      <c r="K59" s="160"/>
    </row>
    <row r="60" spans="2:11" s="8" customFormat="1" ht="19.9" customHeight="1">
      <c r="B60" s="154"/>
      <c r="C60" s="155"/>
      <c r="D60" s="156" t="s">
        <v>981</v>
      </c>
      <c r="E60" s="157"/>
      <c r="F60" s="157"/>
      <c r="G60" s="157"/>
      <c r="H60" s="157"/>
      <c r="I60" s="158"/>
      <c r="J60" s="159">
        <f>J140</f>
        <v>0</v>
      </c>
      <c r="K60" s="160"/>
    </row>
    <row r="61" spans="2:11" s="8" customFormat="1" ht="19.9" customHeight="1">
      <c r="B61" s="154"/>
      <c r="C61" s="155"/>
      <c r="D61" s="156" t="s">
        <v>113</v>
      </c>
      <c r="E61" s="157"/>
      <c r="F61" s="157"/>
      <c r="G61" s="157"/>
      <c r="H61" s="157"/>
      <c r="I61" s="158"/>
      <c r="J61" s="159">
        <f>J158</f>
        <v>0</v>
      </c>
      <c r="K61" s="160"/>
    </row>
    <row r="62" spans="2:11" s="8" customFormat="1" ht="19.9" customHeight="1">
      <c r="B62" s="154"/>
      <c r="C62" s="155"/>
      <c r="D62" s="156" t="s">
        <v>114</v>
      </c>
      <c r="E62" s="157"/>
      <c r="F62" s="157"/>
      <c r="G62" s="157"/>
      <c r="H62" s="157"/>
      <c r="I62" s="158"/>
      <c r="J62" s="159">
        <f>J164</f>
        <v>0</v>
      </c>
      <c r="K62" s="160"/>
    </row>
    <row r="63" spans="2:11" s="7" customFormat="1" ht="24.95" customHeight="1">
      <c r="B63" s="147"/>
      <c r="C63" s="148"/>
      <c r="D63" s="149" t="s">
        <v>115</v>
      </c>
      <c r="E63" s="150"/>
      <c r="F63" s="150"/>
      <c r="G63" s="150"/>
      <c r="H63" s="150"/>
      <c r="I63" s="151"/>
      <c r="J63" s="152">
        <f>J166</f>
        <v>0</v>
      </c>
      <c r="K63" s="153"/>
    </row>
    <row r="64" spans="2:11" s="8" customFormat="1" ht="19.9" customHeight="1">
      <c r="B64" s="154"/>
      <c r="C64" s="155"/>
      <c r="D64" s="156" t="s">
        <v>118</v>
      </c>
      <c r="E64" s="157"/>
      <c r="F64" s="157"/>
      <c r="G64" s="157"/>
      <c r="H64" s="157"/>
      <c r="I64" s="158"/>
      <c r="J64" s="159">
        <f>J167</f>
        <v>0</v>
      </c>
      <c r="K64" s="160"/>
    </row>
    <row r="65" spans="2:11" s="8" customFormat="1" ht="19.9" customHeight="1">
      <c r="B65" s="154"/>
      <c r="C65" s="155"/>
      <c r="D65" s="156" t="s">
        <v>119</v>
      </c>
      <c r="E65" s="157"/>
      <c r="F65" s="157"/>
      <c r="G65" s="157"/>
      <c r="H65" s="157"/>
      <c r="I65" s="158"/>
      <c r="J65" s="159">
        <f>J187</f>
        <v>0</v>
      </c>
      <c r="K65" s="160"/>
    </row>
    <row r="66" spans="2:11" s="8" customFormat="1" ht="19.9" customHeight="1">
      <c r="B66" s="154"/>
      <c r="C66" s="155"/>
      <c r="D66" s="156" t="s">
        <v>982</v>
      </c>
      <c r="E66" s="157"/>
      <c r="F66" s="157"/>
      <c r="G66" s="157"/>
      <c r="H66" s="157"/>
      <c r="I66" s="158"/>
      <c r="J66" s="159">
        <f>J209</f>
        <v>0</v>
      </c>
      <c r="K66" s="160"/>
    </row>
    <row r="67" spans="2:11" s="8" customFormat="1" ht="19.9" customHeight="1">
      <c r="B67" s="154"/>
      <c r="C67" s="155"/>
      <c r="D67" s="156" t="s">
        <v>983</v>
      </c>
      <c r="E67" s="157"/>
      <c r="F67" s="157"/>
      <c r="G67" s="157"/>
      <c r="H67" s="157"/>
      <c r="I67" s="158"/>
      <c r="J67" s="159">
        <f>J236</f>
        <v>0</v>
      </c>
      <c r="K67" s="160"/>
    </row>
    <row r="68" spans="2:11" s="8" customFormat="1" ht="19.9" customHeight="1">
      <c r="B68" s="154"/>
      <c r="C68" s="155"/>
      <c r="D68" s="156" t="s">
        <v>984</v>
      </c>
      <c r="E68" s="157"/>
      <c r="F68" s="157"/>
      <c r="G68" s="157"/>
      <c r="H68" s="157"/>
      <c r="I68" s="158"/>
      <c r="J68" s="159">
        <f>J245</f>
        <v>0</v>
      </c>
      <c r="K68" s="160"/>
    </row>
    <row r="69" spans="2:11" s="8" customFormat="1" ht="19.9" customHeight="1">
      <c r="B69" s="154"/>
      <c r="C69" s="155"/>
      <c r="D69" s="156" t="s">
        <v>985</v>
      </c>
      <c r="E69" s="157"/>
      <c r="F69" s="157"/>
      <c r="G69" s="157"/>
      <c r="H69" s="157"/>
      <c r="I69" s="158"/>
      <c r="J69" s="159">
        <f>J247</f>
        <v>0</v>
      </c>
      <c r="K69" s="160"/>
    </row>
    <row r="70" spans="2:11" s="8" customFormat="1" ht="19.9" customHeight="1">
      <c r="B70" s="154"/>
      <c r="C70" s="155"/>
      <c r="D70" s="156" t="s">
        <v>986</v>
      </c>
      <c r="E70" s="157"/>
      <c r="F70" s="157"/>
      <c r="G70" s="157"/>
      <c r="H70" s="157"/>
      <c r="I70" s="158"/>
      <c r="J70" s="159">
        <f>J252</f>
        <v>0</v>
      </c>
      <c r="K70" s="160"/>
    </row>
    <row r="71" spans="2:11" s="8" customFormat="1" ht="19.9" customHeight="1">
      <c r="B71" s="154"/>
      <c r="C71" s="155"/>
      <c r="D71" s="156" t="s">
        <v>122</v>
      </c>
      <c r="E71" s="157"/>
      <c r="F71" s="157"/>
      <c r="G71" s="157"/>
      <c r="H71" s="157"/>
      <c r="I71" s="158"/>
      <c r="J71" s="159">
        <f>J265</f>
        <v>0</v>
      </c>
      <c r="K71" s="160"/>
    </row>
    <row r="72" spans="2:11" s="8" customFormat="1" ht="19.9" customHeight="1">
      <c r="B72" s="154"/>
      <c r="C72" s="155"/>
      <c r="D72" s="156" t="s">
        <v>124</v>
      </c>
      <c r="E72" s="157"/>
      <c r="F72" s="157"/>
      <c r="G72" s="157"/>
      <c r="H72" s="157"/>
      <c r="I72" s="158"/>
      <c r="J72" s="159">
        <f>J283</f>
        <v>0</v>
      </c>
      <c r="K72" s="160"/>
    </row>
    <row r="73" spans="2:11" s="8" customFormat="1" ht="19.9" customHeight="1">
      <c r="B73" s="154"/>
      <c r="C73" s="155"/>
      <c r="D73" s="156" t="s">
        <v>987</v>
      </c>
      <c r="E73" s="157"/>
      <c r="F73" s="157"/>
      <c r="G73" s="157"/>
      <c r="H73" s="157"/>
      <c r="I73" s="158"/>
      <c r="J73" s="159">
        <f>J297</f>
        <v>0</v>
      </c>
      <c r="K73" s="160"/>
    </row>
    <row r="74" spans="2:11" s="8" customFormat="1" ht="19.9" customHeight="1">
      <c r="B74" s="154"/>
      <c r="C74" s="155"/>
      <c r="D74" s="156" t="s">
        <v>125</v>
      </c>
      <c r="E74" s="157"/>
      <c r="F74" s="157"/>
      <c r="G74" s="157"/>
      <c r="H74" s="157"/>
      <c r="I74" s="158"/>
      <c r="J74" s="159">
        <f>J320</f>
        <v>0</v>
      </c>
      <c r="K74" s="160"/>
    </row>
    <row r="75" spans="2:11" s="8" customFormat="1" ht="19.9" customHeight="1">
      <c r="B75" s="154"/>
      <c r="C75" s="155"/>
      <c r="D75" s="156" t="s">
        <v>126</v>
      </c>
      <c r="E75" s="157"/>
      <c r="F75" s="157"/>
      <c r="G75" s="157"/>
      <c r="H75" s="157"/>
      <c r="I75" s="158"/>
      <c r="J75" s="159">
        <f>J323</f>
        <v>0</v>
      </c>
      <c r="K75" s="160"/>
    </row>
    <row r="76" spans="2:11" s="7" customFormat="1" ht="24.95" customHeight="1">
      <c r="B76" s="147"/>
      <c r="C76" s="148"/>
      <c r="D76" s="149" t="s">
        <v>127</v>
      </c>
      <c r="E76" s="150"/>
      <c r="F76" s="150"/>
      <c r="G76" s="150"/>
      <c r="H76" s="150"/>
      <c r="I76" s="151"/>
      <c r="J76" s="152">
        <f>J335</f>
        <v>0</v>
      </c>
      <c r="K76" s="153"/>
    </row>
    <row r="77" spans="2:11" s="8" customFormat="1" ht="19.9" customHeight="1">
      <c r="B77" s="154"/>
      <c r="C77" s="155"/>
      <c r="D77" s="156" t="s">
        <v>128</v>
      </c>
      <c r="E77" s="157"/>
      <c r="F77" s="157"/>
      <c r="G77" s="157"/>
      <c r="H77" s="157"/>
      <c r="I77" s="158"/>
      <c r="J77" s="159">
        <f>J336</f>
        <v>0</v>
      </c>
      <c r="K77" s="160"/>
    </row>
    <row r="78" spans="2:11" s="1" customFormat="1" ht="21.75" customHeight="1">
      <c r="B78" s="39"/>
      <c r="C78" s="40"/>
      <c r="D78" s="40"/>
      <c r="E78" s="40"/>
      <c r="F78" s="40"/>
      <c r="G78" s="40"/>
      <c r="H78" s="40"/>
      <c r="I78" s="116"/>
      <c r="J78" s="40"/>
      <c r="K78" s="43"/>
    </row>
    <row r="79" spans="2:11" s="1" customFormat="1" ht="6.95" customHeight="1">
      <c r="B79" s="54"/>
      <c r="C79" s="55"/>
      <c r="D79" s="55"/>
      <c r="E79" s="55"/>
      <c r="F79" s="55"/>
      <c r="G79" s="55"/>
      <c r="H79" s="55"/>
      <c r="I79" s="137"/>
      <c r="J79" s="55"/>
      <c r="K79" s="56"/>
    </row>
    <row r="83" spans="2:12" s="1" customFormat="1" ht="6.95" customHeight="1">
      <c r="B83" s="57"/>
      <c r="C83" s="58"/>
      <c r="D83" s="58"/>
      <c r="E83" s="58"/>
      <c r="F83" s="58"/>
      <c r="G83" s="58"/>
      <c r="H83" s="58"/>
      <c r="I83" s="140"/>
      <c r="J83" s="58"/>
      <c r="K83" s="58"/>
      <c r="L83" s="59"/>
    </row>
    <row r="84" spans="2:12" s="1" customFormat="1" ht="36.95" customHeight="1">
      <c r="B84" s="39"/>
      <c r="C84" s="60" t="s">
        <v>129</v>
      </c>
      <c r="D84" s="61"/>
      <c r="E84" s="61"/>
      <c r="F84" s="61"/>
      <c r="G84" s="61"/>
      <c r="H84" s="61"/>
      <c r="I84" s="161"/>
      <c r="J84" s="61"/>
      <c r="K84" s="61"/>
      <c r="L84" s="59"/>
    </row>
    <row r="85" spans="2:12" s="1" customFormat="1" ht="6.95" customHeight="1">
      <c r="B85" s="39"/>
      <c r="C85" s="61"/>
      <c r="D85" s="61"/>
      <c r="E85" s="61"/>
      <c r="F85" s="61"/>
      <c r="G85" s="61"/>
      <c r="H85" s="61"/>
      <c r="I85" s="161"/>
      <c r="J85" s="61"/>
      <c r="K85" s="61"/>
      <c r="L85" s="59"/>
    </row>
    <row r="86" spans="2:12" s="1" customFormat="1" ht="14.45" customHeight="1">
      <c r="B86" s="39"/>
      <c r="C86" s="63" t="s">
        <v>20</v>
      </c>
      <c r="D86" s="61"/>
      <c r="E86" s="61"/>
      <c r="F86" s="61"/>
      <c r="G86" s="61"/>
      <c r="H86" s="61"/>
      <c r="I86" s="161"/>
      <c r="J86" s="61"/>
      <c r="K86" s="61"/>
      <c r="L86" s="59"/>
    </row>
    <row r="87" spans="2:12" s="1" customFormat="1" ht="16.5" customHeight="1">
      <c r="B87" s="39"/>
      <c r="C87" s="61"/>
      <c r="D87" s="61"/>
      <c r="E87" s="386" t="str">
        <f>E7</f>
        <v>Objekt č.p. 324-II - Gymnázium Sušice - udržovací práce v části 1.PP, II. etapa</v>
      </c>
      <c r="F87" s="387"/>
      <c r="G87" s="387"/>
      <c r="H87" s="387"/>
      <c r="I87" s="161"/>
      <c r="J87" s="61"/>
      <c r="K87" s="61"/>
      <c r="L87" s="59"/>
    </row>
    <row r="88" spans="2:12" s="1" customFormat="1" ht="14.45" customHeight="1">
      <c r="B88" s="39"/>
      <c r="C88" s="63" t="s">
        <v>98</v>
      </c>
      <c r="D88" s="61"/>
      <c r="E88" s="61"/>
      <c r="F88" s="61"/>
      <c r="G88" s="61"/>
      <c r="H88" s="61"/>
      <c r="I88" s="161"/>
      <c r="J88" s="61"/>
      <c r="K88" s="61"/>
      <c r="L88" s="59"/>
    </row>
    <row r="89" spans="2:12" s="1" customFormat="1" ht="17.25" customHeight="1">
      <c r="B89" s="39"/>
      <c r="C89" s="61"/>
      <c r="D89" s="61"/>
      <c r="E89" s="353" t="str">
        <f>E9</f>
        <v>020 - 2.NP - WC invalidé</v>
      </c>
      <c r="F89" s="388"/>
      <c r="G89" s="388"/>
      <c r="H89" s="388"/>
      <c r="I89" s="161"/>
      <c r="J89" s="61"/>
      <c r="K89" s="61"/>
      <c r="L89" s="59"/>
    </row>
    <row r="90" spans="2:12" s="1" customFormat="1" ht="6.95" customHeight="1">
      <c r="B90" s="39"/>
      <c r="C90" s="61"/>
      <c r="D90" s="61"/>
      <c r="E90" s="61"/>
      <c r="F90" s="61"/>
      <c r="G90" s="61"/>
      <c r="H90" s="61"/>
      <c r="I90" s="161"/>
      <c r="J90" s="61"/>
      <c r="K90" s="61"/>
      <c r="L90" s="59"/>
    </row>
    <row r="91" spans="2:12" s="1" customFormat="1" ht="18" customHeight="1">
      <c r="B91" s="39"/>
      <c r="C91" s="63" t="s">
        <v>25</v>
      </c>
      <c r="D91" s="61"/>
      <c r="E91" s="61"/>
      <c r="F91" s="162" t="str">
        <f>F12</f>
        <v>Sušice</v>
      </c>
      <c r="G91" s="61"/>
      <c r="H91" s="61"/>
      <c r="I91" s="163" t="s">
        <v>27</v>
      </c>
      <c r="J91" s="71" t="str">
        <f>IF(J12="","",J12)</f>
        <v>11. 4. 2018</v>
      </c>
      <c r="K91" s="61"/>
      <c r="L91" s="59"/>
    </row>
    <row r="92" spans="2:12" s="1" customFormat="1" ht="6.95" customHeight="1">
      <c r="B92" s="39"/>
      <c r="C92" s="61"/>
      <c r="D92" s="61"/>
      <c r="E92" s="61"/>
      <c r="F92" s="61"/>
      <c r="G92" s="61"/>
      <c r="H92" s="61"/>
      <c r="I92" s="161"/>
      <c r="J92" s="61"/>
      <c r="K92" s="61"/>
      <c r="L92" s="59"/>
    </row>
    <row r="93" spans="2:12" s="1" customFormat="1" ht="15">
      <c r="B93" s="39"/>
      <c r="C93" s="63" t="s">
        <v>29</v>
      </c>
      <c r="D93" s="61"/>
      <c r="E93" s="61"/>
      <c r="F93" s="162" t="str">
        <f>E15</f>
        <v>Gymnázium Sušice</v>
      </c>
      <c r="G93" s="61"/>
      <c r="H93" s="61"/>
      <c r="I93" s="163" t="s">
        <v>35</v>
      </c>
      <c r="J93" s="162" t="str">
        <f>E21</f>
        <v>Ing. Jiří Lejsek</v>
      </c>
      <c r="K93" s="61"/>
      <c r="L93" s="59"/>
    </row>
    <row r="94" spans="2:12" s="1" customFormat="1" ht="14.45" customHeight="1">
      <c r="B94" s="39"/>
      <c r="C94" s="63" t="s">
        <v>33</v>
      </c>
      <c r="D94" s="61"/>
      <c r="E94" s="61"/>
      <c r="F94" s="162" t="str">
        <f>IF(E18="","",E18)</f>
        <v/>
      </c>
      <c r="G94" s="61"/>
      <c r="H94" s="61"/>
      <c r="I94" s="161"/>
      <c r="J94" s="61"/>
      <c r="K94" s="61"/>
      <c r="L94" s="59"/>
    </row>
    <row r="95" spans="2:12" s="1" customFormat="1" ht="10.35" customHeight="1">
      <c r="B95" s="39"/>
      <c r="C95" s="61"/>
      <c r="D95" s="61"/>
      <c r="E95" s="61"/>
      <c r="F95" s="61"/>
      <c r="G95" s="61"/>
      <c r="H95" s="61"/>
      <c r="I95" s="161"/>
      <c r="J95" s="61"/>
      <c r="K95" s="61"/>
      <c r="L95" s="59"/>
    </row>
    <row r="96" spans="2:20" s="9" customFormat="1" ht="29.25" customHeight="1">
      <c r="B96" s="164"/>
      <c r="C96" s="165" t="s">
        <v>130</v>
      </c>
      <c r="D96" s="166" t="s">
        <v>58</v>
      </c>
      <c r="E96" s="166" t="s">
        <v>54</v>
      </c>
      <c r="F96" s="166" t="s">
        <v>131</v>
      </c>
      <c r="G96" s="166" t="s">
        <v>132</v>
      </c>
      <c r="H96" s="166" t="s">
        <v>133</v>
      </c>
      <c r="I96" s="167" t="s">
        <v>134</v>
      </c>
      <c r="J96" s="166" t="s">
        <v>102</v>
      </c>
      <c r="K96" s="168" t="s">
        <v>135</v>
      </c>
      <c r="L96" s="169"/>
      <c r="M96" s="79" t="s">
        <v>136</v>
      </c>
      <c r="N96" s="80" t="s">
        <v>43</v>
      </c>
      <c r="O96" s="80" t="s">
        <v>137</v>
      </c>
      <c r="P96" s="80" t="s">
        <v>138</v>
      </c>
      <c r="Q96" s="80" t="s">
        <v>139</v>
      </c>
      <c r="R96" s="80" t="s">
        <v>140</v>
      </c>
      <c r="S96" s="80" t="s">
        <v>141</v>
      </c>
      <c r="T96" s="81" t="s">
        <v>142</v>
      </c>
    </row>
    <row r="97" spans="2:63" s="1" customFormat="1" ht="29.25" customHeight="1">
      <c r="B97" s="39"/>
      <c r="C97" s="85" t="s">
        <v>103</v>
      </c>
      <c r="D97" s="61"/>
      <c r="E97" s="61"/>
      <c r="F97" s="61"/>
      <c r="G97" s="61"/>
      <c r="H97" s="61"/>
      <c r="I97" s="161"/>
      <c r="J97" s="170">
        <f>BK97</f>
        <v>0</v>
      </c>
      <c r="K97" s="61"/>
      <c r="L97" s="59"/>
      <c r="M97" s="82"/>
      <c r="N97" s="83"/>
      <c r="O97" s="83"/>
      <c r="P97" s="171">
        <f>P98+P166+P335</f>
        <v>0</v>
      </c>
      <c r="Q97" s="83"/>
      <c r="R97" s="171">
        <f>R98+R166+R335</f>
        <v>2.97893819</v>
      </c>
      <c r="S97" s="83"/>
      <c r="T97" s="172">
        <f>T98+T166+T335</f>
        <v>4.482202760000001</v>
      </c>
      <c r="AT97" s="22" t="s">
        <v>72</v>
      </c>
      <c r="AU97" s="22" t="s">
        <v>104</v>
      </c>
      <c r="BK97" s="173">
        <f>BK98+BK166+BK335</f>
        <v>0</v>
      </c>
    </row>
    <row r="98" spans="2:63" s="10" customFormat="1" ht="37.35" customHeight="1">
      <c r="B98" s="174"/>
      <c r="C98" s="175"/>
      <c r="D98" s="176" t="s">
        <v>72</v>
      </c>
      <c r="E98" s="177" t="s">
        <v>143</v>
      </c>
      <c r="F98" s="177" t="s">
        <v>144</v>
      </c>
      <c r="G98" s="175"/>
      <c r="H98" s="175"/>
      <c r="I98" s="178"/>
      <c r="J98" s="179">
        <f>BK98</f>
        <v>0</v>
      </c>
      <c r="K98" s="175"/>
      <c r="L98" s="180"/>
      <c r="M98" s="181"/>
      <c r="N98" s="182"/>
      <c r="O98" s="182"/>
      <c r="P98" s="183">
        <f>P99+P112+P140+P158+P164</f>
        <v>0</v>
      </c>
      <c r="Q98" s="182"/>
      <c r="R98" s="183">
        <f>R99+R112+R140+R158+R164</f>
        <v>1.89561202</v>
      </c>
      <c r="S98" s="182"/>
      <c r="T98" s="184">
        <f>T99+T112+T140+T158+T164</f>
        <v>3.5608020000000007</v>
      </c>
      <c r="AR98" s="185" t="s">
        <v>10</v>
      </c>
      <c r="AT98" s="186" t="s">
        <v>72</v>
      </c>
      <c r="AU98" s="186" t="s">
        <v>73</v>
      </c>
      <c r="AY98" s="185" t="s">
        <v>145</v>
      </c>
      <c r="BK98" s="187">
        <f>BK99+BK112+BK140+BK158+BK164</f>
        <v>0</v>
      </c>
    </row>
    <row r="99" spans="2:63" s="10" customFormat="1" ht="19.9" customHeight="1">
      <c r="B99" s="174"/>
      <c r="C99" s="175"/>
      <c r="D99" s="176" t="s">
        <v>72</v>
      </c>
      <c r="E99" s="188" t="s">
        <v>163</v>
      </c>
      <c r="F99" s="188" t="s">
        <v>201</v>
      </c>
      <c r="G99" s="175"/>
      <c r="H99" s="175"/>
      <c r="I99" s="178"/>
      <c r="J99" s="189">
        <f>BK99</f>
        <v>0</v>
      </c>
      <c r="K99" s="175"/>
      <c r="L99" s="180"/>
      <c r="M99" s="181"/>
      <c r="N99" s="182"/>
      <c r="O99" s="182"/>
      <c r="P99" s="183">
        <f>SUM(P100:P111)</f>
        <v>0</v>
      </c>
      <c r="Q99" s="182"/>
      <c r="R99" s="183">
        <f>SUM(R100:R111)</f>
        <v>0.89338058</v>
      </c>
      <c r="S99" s="182"/>
      <c r="T99" s="184">
        <f>SUM(T100:T111)</f>
        <v>0</v>
      </c>
      <c r="AR99" s="185" t="s">
        <v>10</v>
      </c>
      <c r="AT99" s="186" t="s">
        <v>72</v>
      </c>
      <c r="AU99" s="186" t="s">
        <v>10</v>
      </c>
      <c r="AY99" s="185" t="s">
        <v>145</v>
      </c>
      <c r="BK99" s="187">
        <f>SUM(BK100:BK111)</f>
        <v>0</v>
      </c>
    </row>
    <row r="100" spans="2:65" s="1" customFormat="1" ht="16.5" customHeight="1">
      <c r="B100" s="39"/>
      <c r="C100" s="190" t="s">
        <v>10</v>
      </c>
      <c r="D100" s="190" t="s">
        <v>147</v>
      </c>
      <c r="E100" s="191" t="s">
        <v>203</v>
      </c>
      <c r="F100" s="192" t="s">
        <v>204</v>
      </c>
      <c r="G100" s="193" t="s">
        <v>150</v>
      </c>
      <c r="H100" s="194">
        <v>0.111</v>
      </c>
      <c r="I100" s="195"/>
      <c r="J100" s="196">
        <f>ROUND(I100*H100,0)</f>
        <v>0</v>
      </c>
      <c r="K100" s="192" t="s">
        <v>151</v>
      </c>
      <c r="L100" s="59"/>
      <c r="M100" s="197" t="s">
        <v>23</v>
      </c>
      <c r="N100" s="198" t="s">
        <v>44</v>
      </c>
      <c r="O100" s="40"/>
      <c r="P100" s="199">
        <f>O100*H100</f>
        <v>0</v>
      </c>
      <c r="Q100" s="199">
        <v>1.94302</v>
      </c>
      <c r="R100" s="199">
        <f>Q100*H100</f>
        <v>0.21567522</v>
      </c>
      <c r="S100" s="199">
        <v>0</v>
      </c>
      <c r="T100" s="200">
        <f>S100*H100</f>
        <v>0</v>
      </c>
      <c r="AR100" s="22" t="s">
        <v>152</v>
      </c>
      <c r="AT100" s="22" t="s">
        <v>147</v>
      </c>
      <c r="AU100" s="22" t="s">
        <v>82</v>
      </c>
      <c r="AY100" s="22" t="s">
        <v>145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2" t="s">
        <v>10</v>
      </c>
      <c r="BK100" s="201">
        <f>ROUND(I100*H100,0)</f>
        <v>0</v>
      </c>
      <c r="BL100" s="22" t="s">
        <v>152</v>
      </c>
      <c r="BM100" s="22" t="s">
        <v>988</v>
      </c>
    </row>
    <row r="101" spans="2:51" s="11" customFormat="1" ht="13.5">
      <c r="B101" s="202"/>
      <c r="C101" s="203"/>
      <c r="D101" s="204" t="s">
        <v>154</v>
      </c>
      <c r="E101" s="205" t="s">
        <v>23</v>
      </c>
      <c r="F101" s="206" t="s">
        <v>989</v>
      </c>
      <c r="G101" s="203"/>
      <c r="H101" s="207">
        <v>0.111</v>
      </c>
      <c r="I101" s="208"/>
      <c r="J101" s="203"/>
      <c r="K101" s="203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154</v>
      </c>
      <c r="AU101" s="213" t="s">
        <v>82</v>
      </c>
      <c r="AV101" s="11" t="s">
        <v>82</v>
      </c>
      <c r="AW101" s="11" t="s">
        <v>37</v>
      </c>
      <c r="AX101" s="11" t="s">
        <v>73</v>
      </c>
      <c r="AY101" s="213" t="s">
        <v>145</v>
      </c>
    </row>
    <row r="102" spans="2:65" s="1" customFormat="1" ht="16.5" customHeight="1">
      <c r="B102" s="39"/>
      <c r="C102" s="190" t="s">
        <v>82</v>
      </c>
      <c r="D102" s="190" t="s">
        <v>147</v>
      </c>
      <c r="E102" s="191" t="s">
        <v>990</v>
      </c>
      <c r="F102" s="192" t="s">
        <v>991</v>
      </c>
      <c r="G102" s="193" t="s">
        <v>177</v>
      </c>
      <c r="H102" s="194">
        <v>0.069</v>
      </c>
      <c r="I102" s="195"/>
      <c r="J102" s="196">
        <f>ROUND(I102*H102,0)</f>
        <v>0</v>
      </c>
      <c r="K102" s="192" t="s">
        <v>151</v>
      </c>
      <c r="L102" s="59"/>
      <c r="M102" s="197" t="s">
        <v>23</v>
      </c>
      <c r="N102" s="198" t="s">
        <v>44</v>
      </c>
      <c r="O102" s="40"/>
      <c r="P102" s="199">
        <f>O102*H102</f>
        <v>0</v>
      </c>
      <c r="Q102" s="199">
        <v>1.09</v>
      </c>
      <c r="R102" s="199">
        <f>Q102*H102</f>
        <v>0.07521000000000001</v>
      </c>
      <c r="S102" s="199">
        <v>0</v>
      </c>
      <c r="T102" s="200">
        <f>S102*H102</f>
        <v>0</v>
      </c>
      <c r="AR102" s="22" t="s">
        <v>152</v>
      </c>
      <c r="AT102" s="22" t="s">
        <v>147</v>
      </c>
      <c r="AU102" s="22" t="s">
        <v>82</v>
      </c>
      <c r="AY102" s="22" t="s">
        <v>145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2" t="s">
        <v>10</v>
      </c>
      <c r="BK102" s="201">
        <f>ROUND(I102*H102,0)</f>
        <v>0</v>
      </c>
      <c r="BL102" s="22" t="s">
        <v>152</v>
      </c>
      <c r="BM102" s="22" t="s">
        <v>992</v>
      </c>
    </row>
    <row r="103" spans="2:51" s="11" customFormat="1" ht="13.5">
      <c r="B103" s="202"/>
      <c r="C103" s="203"/>
      <c r="D103" s="204" t="s">
        <v>154</v>
      </c>
      <c r="E103" s="205" t="s">
        <v>23</v>
      </c>
      <c r="F103" s="206" t="s">
        <v>993</v>
      </c>
      <c r="G103" s="203"/>
      <c r="H103" s="207">
        <v>0.069</v>
      </c>
      <c r="I103" s="208"/>
      <c r="J103" s="203"/>
      <c r="K103" s="203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154</v>
      </c>
      <c r="AU103" s="213" t="s">
        <v>82</v>
      </c>
      <c r="AV103" s="11" t="s">
        <v>82</v>
      </c>
      <c r="AW103" s="11" t="s">
        <v>37</v>
      </c>
      <c r="AX103" s="11" t="s">
        <v>73</v>
      </c>
      <c r="AY103" s="213" t="s">
        <v>145</v>
      </c>
    </row>
    <row r="104" spans="2:65" s="1" customFormat="1" ht="16.5" customHeight="1">
      <c r="B104" s="39"/>
      <c r="C104" s="190" t="s">
        <v>163</v>
      </c>
      <c r="D104" s="190" t="s">
        <v>147</v>
      </c>
      <c r="E104" s="191" t="s">
        <v>994</v>
      </c>
      <c r="F104" s="192" t="s">
        <v>995</v>
      </c>
      <c r="G104" s="193" t="s">
        <v>215</v>
      </c>
      <c r="H104" s="194">
        <v>1.386</v>
      </c>
      <c r="I104" s="195"/>
      <c r="J104" s="196">
        <f>ROUND(I104*H104,0)</f>
        <v>0</v>
      </c>
      <c r="K104" s="192" t="s">
        <v>151</v>
      </c>
      <c r="L104" s="59"/>
      <c r="M104" s="197" t="s">
        <v>23</v>
      </c>
      <c r="N104" s="198" t="s">
        <v>44</v>
      </c>
      <c r="O104" s="40"/>
      <c r="P104" s="199">
        <f>O104*H104</f>
        <v>0</v>
      </c>
      <c r="Q104" s="199">
        <v>0.04795</v>
      </c>
      <c r="R104" s="199">
        <f>Q104*H104</f>
        <v>0.0664587</v>
      </c>
      <c r="S104" s="199">
        <v>0</v>
      </c>
      <c r="T104" s="200">
        <f>S104*H104</f>
        <v>0</v>
      </c>
      <c r="AR104" s="22" t="s">
        <v>152</v>
      </c>
      <c r="AT104" s="22" t="s">
        <v>147</v>
      </c>
      <c r="AU104" s="22" t="s">
        <v>82</v>
      </c>
      <c r="AY104" s="22" t="s">
        <v>145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2" t="s">
        <v>10</v>
      </c>
      <c r="BK104" s="201">
        <f>ROUND(I104*H104,0)</f>
        <v>0</v>
      </c>
      <c r="BL104" s="22" t="s">
        <v>152</v>
      </c>
      <c r="BM104" s="22" t="s">
        <v>996</v>
      </c>
    </row>
    <row r="105" spans="2:51" s="11" customFormat="1" ht="13.5">
      <c r="B105" s="202"/>
      <c r="C105" s="203"/>
      <c r="D105" s="204" t="s">
        <v>154</v>
      </c>
      <c r="E105" s="205" t="s">
        <v>23</v>
      </c>
      <c r="F105" s="206" t="s">
        <v>997</v>
      </c>
      <c r="G105" s="203"/>
      <c r="H105" s="207">
        <v>1.386</v>
      </c>
      <c r="I105" s="208"/>
      <c r="J105" s="203"/>
      <c r="K105" s="203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154</v>
      </c>
      <c r="AU105" s="213" t="s">
        <v>82</v>
      </c>
      <c r="AV105" s="11" t="s">
        <v>82</v>
      </c>
      <c r="AW105" s="11" t="s">
        <v>37</v>
      </c>
      <c r="AX105" s="11" t="s">
        <v>73</v>
      </c>
      <c r="AY105" s="213" t="s">
        <v>145</v>
      </c>
    </row>
    <row r="106" spans="2:65" s="1" customFormat="1" ht="16.5" customHeight="1">
      <c r="B106" s="39"/>
      <c r="C106" s="190" t="s">
        <v>152</v>
      </c>
      <c r="D106" s="190" t="s">
        <v>147</v>
      </c>
      <c r="E106" s="191" t="s">
        <v>998</v>
      </c>
      <c r="F106" s="192" t="s">
        <v>999</v>
      </c>
      <c r="G106" s="193" t="s">
        <v>215</v>
      </c>
      <c r="H106" s="194">
        <v>6.01</v>
      </c>
      <c r="I106" s="195"/>
      <c r="J106" s="196">
        <f>ROUND(I106*H106,0)</f>
        <v>0</v>
      </c>
      <c r="K106" s="192" t="s">
        <v>151</v>
      </c>
      <c r="L106" s="59"/>
      <c r="M106" s="197" t="s">
        <v>23</v>
      </c>
      <c r="N106" s="198" t="s">
        <v>44</v>
      </c>
      <c r="O106" s="40"/>
      <c r="P106" s="199">
        <f>O106*H106</f>
        <v>0</v>
      </c>
      <c r="Q106" s="199">
        <v>0.06917</v>
      </c>
      <c r="R106" s="199">
        <f>Q106*H106</f>
        <v>0.41571169999999996</v>
      </c>
      <c r="S106" s="199">
        <v>0</v>
      </c>
      <c r="T106" s="200">
        <f>S106*H106</f>
        <v>0</v>
      </c>
      <c r="AR106" s="22" t="s">
        <v>152</v>
      </c>
      <c r="AT106" s="22" t="s">
        <v>147</v>
      </c>
      <c r="AU106" s="22" t="s">
        <v>82</v>
      </c>
      <c r="AY106" s="22" t="s">
        <v>145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2" t="s">
        <v>10</v>
      </c>
      <c r="BK106" s="201">
        <f>ROUND(I106*H106,0)</f>
        <v>0</v>
      </c>
      <c r="BL106" s="22" t="s">
        <v>152</v>
      </c>
      <c r="BM106" s="22" t="s">
        <v>1000</v>
      </c>
    </row>
    <row r="107" spans="2:51" s="11" customFormat="1" ht="13.5">
      <c r="B107" s="202"/>
      <c r="C107" s="203"/>
      <c r="D107" s="204" t="s">
        <v>154</v>
      </c>
      <c r="E107" s="205" t="s">
        <v>23</v>
      </c>
      <c r="F107" s="206" t="s">
        <v>1001</v>
      </c>
      <c r="G107" s="203"/>
      <c r="H107" s="207">
        <v>6.01</v>
      </c>
      <c r="I107" s="208"/>
      <c r="J107" s="203"/>
      <c r="K107" s="203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154</v>
      </c>
      <c r="AU107" s="213" t="s">
        <v>82</v>
      </c>
      <c r="AV107" s="11" t="s">
        <v>82</v>
      </c>
      <c r="AW107" s="11" t="s">
        <v>37</v>
      </c>
      <c r="AX107" s="11" t="s">
        <v>73</v>
      </c>
      <c r="AY107" s="213" t="s">
        <v>145</v>
      </c>
    </row>
    <row r="108" spans="2:65" s="1" customFormat="1" ht="16.5" customHeight="1">
      <c r="B108" s="39"/>
      <c r="C108" s="190" t="s">
        <v>170</v>
      </c>
      <c r="D108" s="190" t="s">
        <v>147</v>
      </c>
      <c r="E108" s="191" t="s">
        <v>1002</v>
      </c>
      <c r="F108" s="192" t="s">
        <v>1003</v>
      </c>
      <c r="G108" s="193" t="s">
        <v>188</v>
      </c>
      <c r="H108" s="194">
        <v>4.9</v>
      </c>
      <c r="I108" s="195"/>
      <c r="J108" s="196">
        <f>ROUND(I108*H108,0)</f>
        <v>0</v>
      </c>
      <c r="K108" s="192" t="s">
        <v>151</v>
      </c>
      <c r="L108" s="59"/>
      <c r="M108" s="197" t="s">
        <v>23</v>
      </c>
      <c r="N108" s="198" t="s">
        <v>44</v>
      </c>
      <c r="O108" s="40"/>
      <c r="P108" s="199">
        <f>O108*H108</f>
        <v>0</v>
      </c>
      <c r="Q108" s="199">
        <v>0.00012</v>
      </c>
      <c r="R108" s="199">
        <f>Q108*H108</f>
        <v>0.0005880000000000001</v>
      </c>
      <c r="S108" s="199">
        <v>0</v>
      </c>
      <c r="T108" s="200">
        <f>S108*H108</f>
        <v>0</v>
      </c>
      <c r="AR108" s="22" t="s">
        <v>152</v>
      </c>
      <c r="AT108" s="22" t="s">
        <v>147</v>
      </c>
      <c r="AU108" s="22" t="s">
        <v>82</v>
      </c>
      <c r="AY108" s="22" t="s">
        <v>145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2" t="s">
        <v>10</v>
      </c>
      <c r="BK108" s="201">
        <f>ROUND(I108*H108,0)</f>
        <v>0</v>
      </c>
      <c r="BL108" s="22" t="s">
        <v>152</v>
      </c>
      <c r="BM108" s="22" t="s">
        <v>1004</v>
      </c>
    </row>
    <row r="109" spans="2:51" s="11" customFormat="1" ht="13.5">
      <c r="B109" s="202"/>
      <c r="C109" s="203"/>
      <c r="D109" s="204" t="s">
        <v>154</v>
      </c>
      <c r="E109" s="205" t="s">
        <v>23</v>
      </c>
      <c r="F109" s="206" t="s">
        <v>1005</v>
      </c>
      <c r="G109" s="203"/>
      <c r="H109" s="207">
        <v>4.9</v>
      </c>
      <c r="I109" s="208"/>
      <c r="J109" s="203"/>
      <c r="K109" s="203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154</v>
      </c>
      <c r="AU109" s="213" t="s">
        <v>82</v>
      </c>
      <c r="AV109" s="11" t="s">
        <v>82</v>
      </c>
      <c r="AW109" s="11" t="s">
        <v>37</v>
      </c>
      <c r="AX109" s="11" t="s">
        <v>73</v>
      </c>
      <c r="AY109" s="213" t="s">
        <v>145</v>
      </c>
    </row>
    <row r="110" spans="2:65" s="1" customFormat="1" ht="16.5" customHeight="1">
      <c r="B110" s="39"/>
      <c r="C110" s="190" t="s">
        <v>174</v>
      </c>
      <c r="D110" s="190" t="s">
        <v>147</v>
      </c>
      <c r="E110" s="191" t="s">
        <v>224</v>
      </c>
      <c r="F110" s="192" t="s">
        <v>225</v>
      </c>
      <c r="G110" s="193" t="s">
        <v>215</v>
      </c>
      <c r="H110" s="194">
        <v>0.672</v>
      </c>
      <c r="I110" s="195"/>
      <c r="J110" s="196">
        <f>ROUND(I110*H110,0)</f>
        <v>0</v>
      </c>
      <c r="K110" s="192" t="s">
        <v>151</v>
      </c>
      <c r="L110" s="59"/>
      <c r="M110" s="197" t="s">
        <v>23</v>
      </c>
      <c r="N110" s="198" t="s">
        <v>44</v>
      </c>
      <c r="O110" s="40"/>
      <c r="P110" s="199">
        <f>O110*H110</f>
        <v>0</v>
      </c>
      <c r="Q110" s="199">
        <v>0.17818</v>
      </c>
      <c r="R110" s="199">
        <f>Q110*H110</f>
        <v>0.11973696000000002</v>
      </c>
      <c r="S110" s="199">
        <v>0</v>
      </c>
      <c r="T110" s="200">
        <f>S110*H110</f>
        <v>0</v>
      </c>
      <c r="AR110" s="22" t="s">
        <v>152</v>
      </c>
      <c r="AT110" s="22" t="s">
        <v>147</v>
      </c>
      <c r="AU110" s="22" t="s">
        <v>82</v>
      </c>
      <c r="AY110" s="22" t="s">
        <v>145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2" t="s">
        <v>10</v>
      </c>
      <c r="BK110" s="201">
        <f>ROUND(I110*H110,0)</f>
        <v>0</v>
      </c>
      <c r="BL110" s="22" t="s">
        <v>152</v>
      </c>
      <c r="BM110" s="22" t="s">
        <v>1006</v>
      </c>
    </row>
    <row r="111" spans="2:51" s="11" customFormat="1" ht="13.5">
      <c r="B111" s="202"/>
      <c r="C111" s="203"/>
      <c r="D111" s="204" t="s">
        <v>154</v>
      </c>
      <c r="E111" s="205" t="s">
        <v>23</v>
      </c>
      <c r="F111" s="206" t="s">
        <v>1007</v>
      </c>
      <c r="G111" s="203"/>
      <c r="H111" s="207">
        <v>0.672</v>
      </c>
      <c r="I111" s="208"/>
      <c r="J111" s="203"/>
      <c r="K111" s="203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154</v>
      </c>
      <c r="AU111" s="213" t="s">
        <v>82</v>
      </c>
      <c r="AV111" s="11" t="s">
        <v>82</v>
      </c>
      <c r="AW111" s="11" t="s">
        <v>37</v>
      </c>
      <c r="AX111" s="11" t="s">
        <v>73</v>
      </c>
      <c r="AY111" s="213" t="s">
        <v>145</v>
      </c>
    </row>
    <row r="112" spans="2:63" s="10" customFormat="1" ht="29.85" customHeight="1">
      <c r="B112" s="174"/>
      <c r="C112" s="175"/>
      <c r="D112" s="176" t="s">
        <v>72</v>
      </c>
      <c r="E112" s="188" t="s">
        <v>174</v>
      </c>
      <c r="F112" s="188" t="s">
        <v>228</v>
      </c>
      <c r="G112" s="175"/>
      <c r="H112" s="175"/>
      <c r="I112" s="178"/>
      <c r="J112" s="189">
        <f>BK112</f>
        <v>0</v>
      </c>
      <c r="K112" s="175"/>
      <c r="L112" s="180"/>
      <c r="M112" s="181"/>
      <c r="N112" s="182"/>
      <c r="O112" s="182"/>
      <c r="P112" s="183">
        <f>SUM(P113:P139)</f>
        <v>0</v>
      </c>
      <c r="Q112" s="182"/>
      <c r="R112" s="183">
        <f>SUM(R113:R139)</f>
        <v>1.000711</v>
      </c>
      <c r="S112" s="182"/>
      <c r="T112" s="184">
        <f>SUM(T113:T139)</f>
        <v>0</v>
      </c>
      <c r="AR112" s="185" t="s">
        <v>10</v>
      </c>
      <c r="AT112" s="186" t="s">
        <v>72</v>
      </c>
      <c r="AU112" s="186" t="s">
        <v>10</v>
      </c>
      <c r="AY112" s="185" t="s">
        <v>145</v>
      </c>
      <c r="BK112" s="187">
        <f>SUM(BK113:BK139)</f>
        <v>0</v>
      </c>
    </row>
    <row r="113" spans="2:65" s="1" customFormat="1" ht="16.5" customHeight="1">
      <c r="B113" s="39"/>
      <c r="C113" s="190" t="s">
        <v>181</v>
      </c>
      <c r="D113" s="190" t="s">
        <v>147</v>
      </c>
      <c r="E113" s="191" t="s">
        <v>1008</v>
      </c>
      <c r="F113" s="192" t="s">
        <v>1009</v>
      </c>
      <c r="G113" s="193" t="s">
        <v>215</v>
      </c>
      <c r="H113" s="194">
        <v>10.162</v>
      </c>
      <c r="I113" s="195"/>
      <c r="J113" s="196">
        <f>ROUND(I113*H113,0)</f>
        <v>0</v>
      </c>
      <c r="K113" s="192" t="s">
        <v>151</v>
      </c>
      <c r="L113" s="59"/>
      <c r="M113" s="197" t="s">
        <v>23</v>
      </c>
      <c r="N113" s="198" t="s">
        <v>44</v>
      </c>
      <c r="O113" s="40"/>
      <c r="P113" s="199">
        <f>O113*H113</f>
        <v>0</v>
      </c>
      <c r="Q113" s="199">
        <v>0.003</v>
      </c>
      <c r="R113" s="199">
        <f>Q113*H113</f>
        <v>0.030486000000000003</v>
      </c>
      <c r="S113" s="199">
        <v>0</v>
      </c>
      <c r="T113" s="200">
        <f>S113*H113</f>
        <v>0</v>
      </c>
      <c r="AR113" s="22" t="s">
        <v>152</v>
      </c>
      <c r="AT113" s="22" t="s">
        <v>147</v>
      </c>
      <c r="AU113" s="22" t="s">
        <v>82</v>
      </c>
      <c r="AY113" s="22" t="s">
        <v>145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2" t="s">
        <v>10</v>
      </c>
      <c r="BK113" s="201">
        <f>ROUND(I113*H113,0)</f>
        <v>0</v>
      </c>
      <c r="BL113" s="22" t="s">
        <v>152</v>
      </c>
      <c r="BM113" s="22" t="s">
        <v>1010</v>
      </c>
    </row>
    <row r="114" spans="2:51" s="11" customFormat="1" ht="13.5">
      <c r="B114" s="202"/>
      <c r="C114" s="203"/>
      <c r="D114" s="204" t="s">
        <v>154</v>
      </c>
      <c r="E114" s="205" t="s">
        <v>23</v>
      </c>
      <c r="F114" s="206" t="s">
        <v>1011</v>
      </c>
      <c r="G114" s="203"/>
      <c r="H114" s="207">
        <v>6.719</v>
      </c>
      <c r="I114" s="208"/>
      <c r="J114" s="203"/>
      <c r="K114" s="203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154</v>
      </c>
      <c r="AU114" s="213" t="s">
        <v>82</v>
      </c>
      <c r="AV114" s="11" t="s">
        <v>82</v>
      </c>
      <c r="AW114" s="11" t="s">
        <v>37</v>
      </c>
      <c r="AX114" s="11" t="s">
        <v>73</v>
      </c>
      <c r="AY114" s="213" t="s">
        <v>145</v>
      </c>
    </row>
    <row r="115" spans="2:51" s="11" customFormat="1" ht="13.5">
      <c r="B115" s="202"/>
      <c r="C115" s="203"/>
      <c r="D115" s="204" t="s">
        <v>154</v>
      </c>
      <c r="E115" s="205" t="s">
        <v>23</v>
      </c>
      <c r="F115" s="206" t="s">
        <v>1012</v>
      </c>
      <c r="G115" s="203"/>
      <c r="H115" s="207">
        <v>3.443</v>
      </c>
      <c r="I115" s="208"/>
      <c r="J115" s="203"/>
      <c r="K115" s="203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154</v>
      </c>
      <c r="AU115" s="213" t="s">
        <v>82</v>
      </c>
      <c r="AV115" s="11" t="s">
        <v>82</v>
      </c>
      <c r="AW115" s="11" t="s">
        <v>37</v>
      </c>
      <c r="AX115" s="11" t="s">
        <v>73</v>
      </c>
      <c r="AY115" s="213" t="s">
        <v>145</v>
      </c>
    </row>
    <row r="116" spans="2:65" s="1" customFormat="1" ht="25.5" customHeight="1">
      <c r="B116" s="39"/>
      <c r="C116" s="190" t="s">
        <v>185</v>
      </c>
      <c r="D116" s="190" t="s">
        <v>147</v>
      </c>
      <c r="E116" s="191" t="s">
        <v>1013</v>
      </c>
      <c r="F116" s="192" t="s">
        <v>1014</v>
      </c>
      <c r="G116" s="193" t="s">
        <v>215</v>
      </c>
      <c r="H116" s="194">
        <v>10.764</v>
      </c>
      <c r="I116" s="195"/>
      <c r="J116" s="196">
        <f>ROUND(I116*H116,0)</f>
        <v>0</v>
      </c>
      <c r="K116" s="192" t="s">
        <v>151</v>
      </c>
      <c r="L116" s="59"/>
      <c r="M116" s="197" t="s">
        <v>23</v>
      </c>
      <c r="N116" s="198" t="s">
        <v>44</v>
      </c>
      <c r="O116" s="40"/>
      <c r="P116" s="199">
        <f>O116*H116</f>
        <v>0</v>
      </c>
      <c r="Q116" s="199">
        <v>0.01575</v>
      </c>
      <c r="R116" s="199">
        <f>Q116*H116</f>
        <v>0.169533</v>
      </c>
      <c r="S116" s="199">
        <v>0</v>
      </c>
      <c r="T116" s="200">
        <f>S116*H116</f>
        <v>0</v>
      </c>
      <c r="AR116" s="22" t="s">
        <v>152</v>
      </c>
      <c r="AT116" s="22" t="s">
        <v>147</v>
      </c>
      <c r="AU116" s="22" t="s">
        <v>82</v>
      </c>
      <c r="AY116" s="22" t="s">
        <v>145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2" t="s">
        <v>10</v>
      </c>
      <c r="BK116" s="201">
        <f>ROUND(I116*H116,0)</f>
        <v>0</v>
      </c>
      <c r="BL116" s="22" t="s">
        <v>152</v>
      </c>
      <c r="BM116" s="22" t="s">
        <v>1015</v>
      </c>
    </row>
    <row r="117" spans="2:51" s="11" customFormat="1" ht="27">
      <c r="B117" s="202"/>
      <c r="C117" s="203"/>
      <c r="D117" s="204" t="s">
        <v>154</v>
      </c>
      <c r="E117" s="205" t="s">
        <v>23</v>
      </c>
      <c r="F117" s="206" t="s">
        <v>1016</v>
      </c>
      <c r="G117" s="203"/>
      <c r="H117" s="207">
        <v>10.764</v>
      </c>
      <c r="I117" s="208"/>
      <c r="J117" s="203"/>
      <c r="K117" s="203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154</v>
      </c>
      <c r="AU117" s="213" t="s">
        <v>82</v>
      </c>
      <c r="AV117" s="11" t="s">
        <v>82</v>
      </c>
      <c r="AW117" s="11" t="s">
        <v>37</v>
      </c>
      <c r="AX117" s="11" t="s">
        <v>73</v>
      </c>
      <c r="AY117" s="213" t="s">
        <v>145</v>
      </c>
    </row>
    <row r="118" spans="2:65" s="1" customFormat="1" ht="25.5" customHeight="1">
      <c r="B118" s="39"/>
      <c r="C118" s="190" t="s">
        <v>195</v>
      </c>
      <c r="D118" s="190" t="s">
        <v>147</v>
      </c>
      <c r="E118" s="191" t="s">
        <v>1017</v>
      </c>
      <c r="F118" s="192" t="s">
        <v>1018</v>
      </c>
      <c r="G118" s="193" t="s">
        <v>215</v>
      </c>
      <c r="H118" s="194">
        <v>12.584</v>
      </c>
      <c r="I118" s="195"/>
      <c r="J118" s="196">
        <f>ROUND(I118*H118,0)</f>
        <v>0</v>
      </c>
      <c r="K118" s="192" t="s">
        <v>151</v>
      </c>
      <c r="L118" s="59"/>
      <c r="M118" s="197" t="s">
        <v>23</v>
      </c>
      <c r="N118" s="198" t="s">
        <v>44</v>
      </c>
      <c r="O118" s="40"/>
      <c r="P118" s="199">
        <f>O118*H118</f>
        <v>0</v>
      </c>
      <c r="Q118" s="199">
        <v>0.00656</v>
      </c>
      <c r="R118" s="199">
        <f>Q118*H118</f>
        <v>0.08255103999999999</v>
      </c>
      <c r="S118" s="199">
        <v>0</v>
      </c>
      <c r="T118" s="200">
        <f>S118*H118</f>
        <v>0</v>
      </c>
      <c r="AR118" s="22" t="s">
        <v>152</v>
      </c>
      <c r="AT118" s="22" t="s">
        <v>147</v>
      </c>
      <c r="AU118" s="22" t="s">
        <v>82</v>
      </c>
      <c r="AY118" s="22" t="s">
        <v>145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2" t="s">
        <v>10</v>
      </c>
      <c r="BK118" s="201">
        <f>ROUND(I118*H118,0)</f>
        <v>0</v>
      </c>
      <c r="BL118" s="22" t="s">
        <v>152</v>
      </c>
      <c r="BM118" s="22" t="s">
        <v>1019</v>
      </c>
    </row>
    <row r="119" spans="2:51" s="11" customFormat="1" ht="13.5">
      <c r="B119" s="202"/>
      <c r="C119" s="203"/>
      <c r="D119" s="204" t="s">
        <v>154</v>
      </c>
      <c r="E119" s="205" t="s">
        <v>23</v>
      </c>
      <c r="F119" s="206" t="s">
        <v>1020</v>
      </c>
      <c r="G119" s="203"/>
      <c r="H119" s="207">
        <v>12.02</v>
      </c>
      <c r="I119" s="208"/>
      <c r="J119" s="203"/>
      <c r="K119" s="203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154</v>
      </c>
      <c r="AU119" s="213" t="s">
        <v>82</v>
      </c>
      <c r="AV119" s="11" t="s">
        <v>82</v>
      </c>
      <c r="AW119" s="11" t="s">
        <v>37</v>
      </c>
      <c r="AX119" s="11" t="s">
        <v>73</v>
      </c>
      <c r="AY119" s="213" t="s">
        <v>145</v>
      </c>
    </row>
    <row r="120" spans="2:51" s="11" customFormat="1" ht="13.5">
      <c r="B120" s="202"/>
      <c r="C120" s="203"/>
      <c r="D120" s="204" t="s">
        <v>154</v>
      </c>
      <c r="E120" s="205" t="s">
        <v>23</v>
      </c>
      <c r="F120" s="206" t="s">
        <v>1021</v>
      </c>
      <c r="G120" s="203"/>
      <c r="H120" s="207">
        <v>0.564</v>
      </c>
      <c r="I120" s="208"/>
      <c r="J120" s="203"/>
      <c r="K120" s="203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154</v>
      </c>
      <c r="AU120" s="213" t="s">
        <v>82</v>
      </c>
      <c r="AV120" s="11" t="s">
        <v>82</v>
      </c>
      <c r="AW120" s="11" t="s">
        <v>37</v>
      </c>
      <c r="AX120" s="11" t="s">
        <v>73</v>
      </c>
      <c r="AY120" s="213" t="s">
        <v>145</v>
      </c>
    </row>
    <row r="121" spans="2:65" s="1" customFormat="1" ht="16.5" customHeight="1">
      <c r="B121" s="39"/>
      <c r="C121" s="190" t="s">
        <v>202</v>
      </c>
      <c r="D121" s="190" t="s">
        <v>147</v>
      </c>
      <c r="E121" s="191" t="s">
        <v>1022</v>
      </c>
      <c r="F121" s="192" t="s">
        <v>1023</v>
      </c>
      <c r="G121" s="193" t="s">
        <v>268</v>
      </c>
      <c r="H121" s="194">
        <v>2</v>
      </c>
      <c r="I121" s="195"/>
      <c r="J121" s="196">
        <f>ROUND(I121*H121,0)</f>
        <v>0</v>
      </c>
      <c r="K121" s="192" t="s">
        <v>151</v>
      </c>
      <c r="L121" s="59"/>
      <c r="M121" s="197" t="s">
        <v>23</v>
      </c>
      <c r="N121" s="198" t="s">
        <v>44</v>
      </c>
      <c r="O121" s="40"/>
      <c r="P121" s="199">
        <f>O121*H121</f>
        <v>0</v>
      </c>
      <c r="Q121" s="199">
        <v>0.0382</v>
      </c>
      <c r="R121" s="199">
        <f>Q121*H121</f>
        <v>0.0764</v>
      </c>
      <c r="S121" s="199">
        <v>0</v>
      </c>
      <c r="T121" s="200">
        <f>S121*H121</f>
        <v>0</v>
      </c>
      <c r="AR121" s="22" t="s">
        <v>152</v>
      </c>
      <c r="AT121" s="22" t="s">
        <v>147</v>
      </c>
      <c r="AU121" s="22" t="s">
        <v>82</v>
      </c>
      <c r="AY121" s="22" t="s">
        <v>145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2" t="s">
        <v>10</v>
      </c>
      <c r="BK121" s="201">
        <f>ROUND(I121*H121,0)</f>
        <v>0</v>
      </c>
      <c r="BL121" s="22" t="s">
        <v>152</v>
      </c>
      <c r="BM121" s="22" t="s">
        <v>1024</v>
      </c>
    </row>
    <row r="122" spans="2:51" s="11" customFormat="1" ht="13.5">
      <c r="B122" s="202"/>
      <c r="C122" s="203"/>
      <c r="D122" s="204" t="s">
        <v>154</v>
      </c>
      <c r="E122" s="205" t="s">
        <v>23</v>
      </c>
      <c r="F122" s="206" t="s">
        <v>1025</v>
      </c>
      <c r="G122" s="203"/>
      <c r="H122" s="207">
        <v>2</v>
      </c>
      <c r="I122" s="208"/>
      <c r="J122" s="203"/>
      <c r="K122" s="203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154</v>
      </c>
      <c r="AU122" s="213" t="s">
        <v>82</v>
      </c>
      <c r="AV122" s="11" t="s">
        <v>82</v>
      </c>
      <c r="AW122" s="11" t="s">
        <v>37</v>
      </c>
      <c r="AX122" s="11" t="s">
        <v>73</v>
      </c>
      <c r="AY122" s="213" t="s">
        <v>145</v>
      </c>
    </row>
    <row r="123" spans="2:65" s="1" customFormat="1" ht="16.5" customHeight="1">
      <c r="B123" s="39"/>
      <c r="C123" s="190" t="s">
        <v>207</v>
      </c>
      <c r="D123" s="190" t="s">
        <v>147</v>
      </c>
      <c r="E123" s="191" t="s">
        <v>1026</v>
      </c>
      <c r="F123" s="192" t="s">
        <v>1027</v>
      </c>
      <c r="G123" s="193" t="s">
        <v>268</v>
      </c>
      <c r="H123" s="194">
        <v>1</v>
      </c>
      <c r="I123" s="195"/>
      <c r="J123" s="196">
        <f>ROUND(I123*H123,0)</f>
        <v>0</v>
      </c>
      <c r="K123" s="192" t="s">
        <v>151</v>
      </c>
      <c r="L123" s="59"/>
      <c r="M123" s="197" t="s">
        <v>23</v>
      </c>
      <c r="N123" s="198" t="s">
        <v>44</v>
      </c>
      <c r="O123" s="40"/>
      <c r="P123" s="199">
        <f>O123*H123</f>
        <v>0</v>
      </c>
      <c r="Q123" s="199">
        <v>0.1575</v>
      </c>
      <c r="R123" s="199">
        <f>Q123*H123</f>
        <v>0.1575</v>
      </c>
      <c r="S123" s="199">
        <v>0</v>
      </c>
      <c r="T123" s="200">
        <f>S123*H123</f>
        <v>0</v>
      </c>
      <c r="AR123" s="22" t="s">
        <v>152</v>
      </c>
      <c r="AT123" s="22" t="s">
        <v>147</v>
      </c>
      <c r="AU123" s="22" t="s">
        <v>82</v>
      </c>
      <c r="AY123" s="22" t="s">
        <v>145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22" t="s">
        <v>10</v>
      </c>
      <c r="BK123" s="201">
        <f>ROUND(I123*H123,0)</f>
        <v>0</v>
      </c>
      <c r="BL123" s="22" t="s">
        <v>152</v>
      </c>
      <c r="BM123" s="22" t="s">
        <v>1028</v>
      </c>
    </row>
    <row r="124" spans="2:51" s="11" customFormat="1" ht="13.5">
      <c r="B124" s="202"/>
      <c r="C124" s="203"/>
      <c r="D124" s="204" t="s">
        <v>154</v>
      </c>
      <c r="E124" s="205" t="s">
        <v>23</v>
      </c>
      <c r="F124" s="206" t="s">
        <v>1029</v>
      </c>
      <c r="G124" s="203"/>
      <c r="H124" s="207">
        <v>1</v>
      </c>
      <c r="I124" s="208"/>
      <c r="J124" s="203"/>
      <c r="K124" s="203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154</v>
      </c>
      <c r="AU124" s="213" t="s">
        <v>82</v>
      </c>
      <c r="AV124" s="11" t="s">
        <v>82</v>
      </c>
      <c r="AW124" s="11" t="s">
        <v>37</v>
      </c>
      <c r="AX124" s="11" t="s">
        <v>73</v>
      </c>
      <c r="AY124" s="213" t="s">
        <v>145</v>
      </c>
    </row>
    <row r="125" spans="2:65" s="1" customFormat="1" ht="16.5" customHeight="1">
      <c r="B125" s="39"/>
      <c r="C125" s="190" t="s">
        <v>212</v>
      </c>
      <c r="D125" s="190" t="s">
        <v>147</v>
      </c>
      <c r="E125" s="191" t="s">
        <v>1030</v>
      </c>
      <c r="F125" s="192" t="s">
        <v>1031</v>
      </c>
      <c r="G125" s="193" t="s">
        <v>215</v>
      </c>
      <c r="H125" s="194">
        <v>0.828</v>
      </c>
      <c r="I125" s="195"/>
      <c r="J125" s="196">
        <f>ROUND(I125*H125,0)</f>
        <v>0</v>
      </c>
      <c r="K125" s="192" t="s">
        <v>151</v>
      </c>
      <c r="L125" s="59"/>
      <c r="M125" s="197" t="s">
        <v>23</v>
      </c>
      <c r="N125" s="198" t="s">
        <v>44</v>
      </c>
      <c r="O125" s="40"/>
      <c r="P125" s="199">
        <f>O125*H125</f>
        <v>0</v>
      </c>
      <c r="Q125" s="199">
        <v>0.03045</v>
      </c>
      <c r="R125" s="199">
        <f>Q125*H125</f>
        <v>0.025212599999999998</v>
      </c>
      <c r="S125" s="199">
        <v>0</v>
      </c>
      <c r="T125" s="200">
        <f>S125*H125</f>
        <v>0</v>
      </c>
      <c r="AR125" s="22" t="s">
        <v>152</v>
      </c>
      <c r="AT125" s="22" t="s">
        <v>147</v>
      </c>
      <c r="AU125" s="22" t="s">
        <v>82</v>
      </c>
      <c r="AY125" s="22" t="s">
        <v>145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2" t="s">
        <v>10</v>
      </c>
      <c r="BK125" s="201">
        <f>ROUND(I125*H125,0)</f>
        <v>0</v>
      </c>
      <c r="BL125" s="22" t="s">
        <v>152</v>
      </c>
      <c r="BM125" s="22" t="s">
        <v>1032</v>
      </c>
    </row>
    <row r="126" spans="2:51" s="11" customFormat="1" ht="13.5">
      <c r="B126" s="202"/>
      <c r="C126" s="203"/>
      <c r="D126" s="204" t="s">
        <v>154</v>
      </c>
      <c r="E126" s="205" t="s">
        <v>23</v>
      </c>
      <c r="F126" s="206" t="s">
        <v>1033</v>
      </c>
      <c r="G126" s="203"/>
      <c r="H126" s="207">
        <v>0.828</v>
      </c>
      <c r="I126" s="208"/>
      <c r="J126" s="203"/>
      <c r="K126" s="203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154</v>
      </c>
      <c r="AU126" s="213" t="s">
        <v>82</v>
      </c>
      <c r="AV126" s="11" t="s">
        <v>82</v>
      </c>
      <c r="AW126" s="11" t="s">
        <v>37</v>
      </c>
      <c r="AX126" s="11" t="s">
        <v>73</v>
      </c>
      <c r="AY126" s="213" t="s">
        <v>145</v>
      </c>
    </row>
    <row r="127" spans="2:65" s="1" customFormat="1" ht="16.5" customHeight="1">
      <c r="B127" s="39"/>
      <c r="C127" s="190" t="s">
        <v>218</v>
      </c>
      <c r="D127" s="190" t="s">
        <v>147</v>
      </c>
      <c r="E127" s="191" t="s">
        <v>272</v>
      </c>
      <c r="F127" s="192" t="s">
        <v>273</v>
      </c>
      <c r="G127" s="193" t="s">
        <v>215</v>
      </c>
      <c r="H127" s="194">
        <v>0.598</v>
      </c>
      <c r="I127" s="195"/>
      <c r="J127" s="196">
        <f>ROUND(I127*H127,0)</f>
        <v>0</v>
      </c>
      <c r="K127" s="192" t="s">
        <v>151</v>
      </c>
      <c r="L127" s="59"/>
      <c r="M127" s="197" t="s">
        <v>23</v>
      </c>
      <c r="N127" s="198" t="s">
        <v>44</v>
      </c>
      <c r="O127" s="40"/>
      <c r="P127" s="199">
        <f>O127*H127</f>
        <v>0</v>
      </c>
      <c r="Q127" s="199">
        <v>0.03358</v>
      </c>
      <c r="R127" s="199">
        <f>Q127*H127</f>
        <v>0.02008084</v>
      </c>
      <c r="S127" s="199">
        <v>0</v>
      </c>
      <c r="T127" s="200">
        <f>S127*H127</f>
        <v>0</v>
      </c>
      <c r="AR127" s="22" t="s">
        <v>152</v>
      </c>
      <c r="AT127" s="22" t="s">
        <v>147</v>
      </c>
      <c r="AU127" s="22" t="s">
        <v>82</v>
      </c>
      <c r="AY127" s="22" t="s">
        <v>145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2" t="s">
        <v>10</v>
      </c>
      <c r="BK127" s="201">
        <f>ROUND(I127*H127,0)</f>
        <v>0</v>
      </c>
      <c r="BL127" s="22" t="s">
        <v>152</v>
      </c>
      <c r="BM127" s="22" t="s">
        <v>1034</v>
      </c>
    </row>
    <row r="128" spans="2:51" s="11" customFormat="1" ht="13.5">
      <c r="B128" s="202"/>
      <c r="C128" s="203"/>
      <c r="D128" s="204" t="s">
        <v>154</v>
      </c>
      <c r="E128" s="205" t="s">
        <v>23</v>
      </c>
      <c r="F128" s="206" t="s">
        <v>1035</v>
      </c>
      <c r="G128" s="203"/>
      <c r="H128" s="207">
        <v>0.598</v>
      </c>
      <c r="I128" s="208"/>
      <c r="J128" s="203"/>
      <c r="K128" s="203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154</v>
      </c>
      <c r="AU128" s="213" t="s">
        <v>82</v>
      </c>
      <c r="AV128" s="11" t="s">
        <v>82</v>
      </c>
      <c r="AW128" s="11" t="s">
        <v>37</v>
      </c>
      <c r="AX128" s="11" t="s">
        <v>73</v>
      </c>
      <c r="AY128" s="213" t="s">
        <v>145</v>
      </c>
    </row>
    <row r="129" spans="2:65" s="1" customFormat="1" ht="16.5" customHeight="1">
      <c r="B129" s="39"/>
      <c r="C129" s="190" t="s">
        <v>223</v>
      </c>
      <c r="D129" s="190" t="s">
        <v>147</v>
      </c>
      <c r="E129" s="191" t="s">
        <v>1036</v>
      </c>
      <c r="F129" s="192" t="s">
        <v>1037</v>
      </c>
      <c r="G129" s="193" t="s">
        <v>215</v>
      </c>
      <c r="H129" s="194">
        <v>2.232</v>
      </c>
      <c r="I129" s="195"/>
      <c r="J129" s="196">
        <f>ROUND(I129*H129,0)</f>
        <v>0</v>
      </c>
      <c r="K129" s="192" t="s">
        <v>151</v>
      </c>
      <c r="L129" s="59"/>
      <c r="M129" s="197" t="s">
        <v>23</v>
      </c>
      <c r="N129" s="198" t="s">
        <v>44</v>
      </c>
      <c r="O129" s="40"/>
      <c r="P129" s="199">
        <f>O129*H129</f>
        <v>0</v>
      </c>
      <c r="Q129" s="199">
        <v>0.00036</v>
      </c>
      <c r="R129" s="199">
        <f>Q129*H129</f>
        <v>0.0008035200000000002</v>
      </c>
      <c r="S129" s="199">
        <v>0</v>
      </c>
      <c r="T129" s="200">
        <f>S129*H129</f>
        <v>0</v>
      </c>
      <c r="AR129" s="22" t="s">
        <v>152</v>
      </c>
      <c r="AT129" s="22" t="s">
        <v>147</v>
      </c>
      <c r="AU129" s="22" t="s">
        <v>82</v>
      </c>
      <c r="AY129" s="22" t="s">
        <v>145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2" t="s">
        <v>10</v>
      </c>
      <c r="BK129" s="201">
        <f>ROUND(I129*H129,0)</f>
        <v>0</v>
      </c>
      <c r="BL129" s="22" t="s">
        <v>152</v>
      </c>
      <c r="BM129" s="22" t="s">
        <v>1038</v>
      </c>
    </row>
    <row r="130" spans="2:51" s="11" customFormat="1" ht="13.5">
      <c r="B130" s="202"/>
      <c r="C130" s="203"/>
      <c r="D130" s="204" t="s">
        <v>154</v>
      </c>
      <c r="E130" s="205" t="s">
        <v>23</v>
      </c>
      <c r="F130" s="206" t="s">
        <v>1039</v>
      </c>
      <c r="G130" s="203"/>
      <c r="H130" s="207">
        <v>2.232</v>
      </c>
      <c r="I130" s="208"/>
      <c r="J130" s="203"/>
      <c r="K130" s="203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154</v>
      </c>
      <c r="AU130" s="213" t="s">
        <v>82</v>
      </c>
      <c r="AV130" s="11" t="s">
        <v>82</v>
      </c>
      <c r="AW130" s="11" t="s">
        <v>37</v>
      </c>
      <c r="AX130" s="11" t="s">
        <v>73</v>
      </c>
      <c r="AY130" s="213" t="s">
        <v>145</v>
      </c>
    </row>
    <row r="131" spans="2:65" s="1" customFormat="1" ht="16.5" customHeight="1">
      <c r="B131" s="39"/>
      <c r="C131" s="190" t="s">
        <v>11</v>
      </c>
      <c r="D131" s="190" t="s">
        <v>147</v>
      </c>
      <c r="E131" s="191" t="s">
        <v>1040</v>
      </c>
      <c r="F131" s="192" t="s">
        <v>1041</v>
      </c>
      <c r="G131" s="193" t="s">
        <v>215</v>
      </c>
      <c r="H131" s="194">
        <v>50</v>
      </c>
      <c r="I131" s="195"/>
      <c r="J131" s="196">
        <f>ROUND(I131*H131,0)</f>
        <v>0</v>
      </c>
      <c r="K131" s="192" t="s">
        <v>151</v>
      </c>
      <c r="L131" s="59"/>
      <c r="M131" s="197" t="s">
        <v>23</v>
      </c>
      <c r="N131" s="198" t="s">
        <v>44</v>
      </c>
      <c r="O131" s="40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AR131" s="22" t="s">
        <v>152</v>
      </c>
      <c r="AT131" s="22" t="s">
        <v>147</v>
      </c>
      <c r="AU131" s="22" t="s">
        <v>82</v>
      </c>
      <c r="AY131" s="22" t="s">
        <v>145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2" t="s">
        <v>10</v>
      </c>
      <c r="BK131" s="201">
        <f>ROUND(I131*H131,0)</f>
        <v>0</v>
      </c>
      <c r="BL131" s="22" t="s">
        <v>152</v>
      </c>
      <c r="BM131" s="22" t="s">
        <v>1042</v>
      </c>
    </row>
    <row r="132" spans="2:51" s="11" customFormat="1" ht="13.5">
      <c r="B132" s="202"/>
      <c r="C132" s="203"/>
      <c r="D132" s="204" t="s">
        <v>154</v>
      </c>
      <c r="E132" s="205" t="s">
        <v>23</v>
      </c>
      <c r="F132" s="206" t="s">
        <v>1043</v>
      </c>
      <c r="G132" s="203"/>
      <c r="H132" s="207">
        <v>50</v>
      </c>
      <c r="I132" s="208"/>
      <c r="J132" s="203"/>
      <c r="K132" s="203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154</v>
      </c>
      <c r="AU132" s="213" t="s">
        <v>82</v>
      </c>
      <c r="AV132" s="11" t="s">
        <v>82</v>
      </c>
      <c r="AW132" s="11" t="s">
        <v>37</v>
      </c>
      <c r="AX132" s="11" t="s">
        <v>73</v>
      </c>
      <c r="AY132" s="213" t="s">
        <v>145</v>
      </c>
    </row>
    <row r="133" spans="2:65" s="1" customFormat="1" ht="16.5" customHeight="1">
      <c r="B133" s="39"/>
      <c r="C133" s="190" t="s">
        <v>198</v>
      </c>
      <c r="D133" s="190" t="s">
        <v>147</v>
      </c>
      <c r="E133" s="191" t="s">
        <v>277</v>
      </c>
      <c r="F133" s="192" t="s">
        <v>278</v>
      </c>
      <c r="G133" s="193" t="s">
        <v>215</v>
      </c>
      <c r="H133" s="194">
        <v>2.102</v>
      </c>
      <c r="I133" s="195"/>
      <c r="J133" s="196">
        <f>ROUND(I133*H133,0)</f>
        <v>0</v>
      </c>
      <c r="K133" s="192" t="s">
        <v>151</v>
      </c>
      <c r="L133" s="59"/>
      <c r="M133" s="197" t="s">
        <v>23</v>
      </c>
      <c r="N133" s="198" t="s">
        <v>44</v>
      </c>
      <c r="O133" s="40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2" t="s">
        <v>152</v>
      </c>
      <c r="AT133" s="22" t="s">
        <v>147</v>
      </c>
      <c r="AU133" s="22" t="s">
        <v>82</v>
      </c>
      <c r="AY133" s="22" t="s">
        <v>145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2" t="s">
        <v>10</v>
      </c>
      <c r="BK133" s="201">
        <f>ROUND(I133*H133,0)</f>
        <v>0</v>
      </c>
      <c r="BL133" s="22" t="s">
        <v>152</v>
      </c>
      <c r="BM133" s="22" t="s">
        <v>1044</v>
      </c>
    </row>
    <row r="134" spans="2:51" s="11" customFormat="1" ht="13.5">
      <c r="B134" s="202"/>
      <c r="C134" s="203"/>
      <c r="D134" s="204" t="s">
        <v>154</v>
      </c>
      <c r="E134" s="205" t="s">
        <v>23</v>
      </c>
      <c r="F134" s="206" t="s">
        <v>1045</v>
      </c>
      <c r="G134" s="203"/>
      <c r="H134" s="207">
        <v>2.102</v>
      </c>
      <c r="I134" s="208"/>
      <c r="J134" s="203"/>
      <c r="K134" s="203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154</v>
      </c>
      <c r="AU134" s="213" t="s">
        <v>82</v>
      </c>
      <c r="AV134" s="11" t="s">
        <v>82</v>
      </c>
      <c r="AW134" s="11" t="s">
        <v>37</v>
      </c>
      <c r="AX134" s="11" t="s">
        <v>73</v>
      </c>
      <c r="AY134" s="213" t="s">
        <v>145</v>
      </c>
    </row>
    <row r="135" spans="2:65" s="1" customFormat="1" ht="16.5" customHeight="1">
      <c r="B135" s="39"/>
      <c r="C135" s="190" t="s">
        <v>237</v>
      </c>
      <c r="D135" s="190" t="s">
        <v>147</v>
      </c>
      <c r="E135" s="191" t="s">
        <v>282</v>
      </c>
      <c r="F135" s="192" t="s">
        <v>283</v>
      </c>
      <c r="G135" s="193" t="s">
        <v>188</v>
      </c>
      <c r="H135" s="194">
        <v>6.58</v>
      </c>
      <c r="I135" s="195"/>
      <c r="J135" s="196">
        <f>ROUND(I135*H135,0)</f>
        <v>0</v>
      </c>
      <c r="K135" s="192" t="s">
        <v>151</v>
      </c>
      <c r="L135" s="59"/>
      <c r="M135" s="197" t="s">
        <v>23</v>
      </c>
      <c r="N135" s="198" t="s">
        <v>44</v>
      </c>
      <c r="O135" s="40"/>
      <c r="P135" s="199">
        <f>O135*H135</f>
        <v>0</v>
      </c>
      <c r="Q135" s="199">
        <v>0.0015</v>
      </c>
      <c r="R135" s="199">
        <f>Q135*H135</f>
        <v>0.00987</v>
      </c>
      <c r="S135" s="199">
        <v>0</v>
      </c>
      <c r="T135" s="200">
        <f>S135*H135</f>
        <v>0</v>
      </c>
      <c r="AR135" s="22" t="s">
        <v>152</v>
      </c>
      <c r="AT135" s="22" t="s">
        <v>147</v>
      </c>
      <c r="AU135" s="22" t="s">
        <v>82</v>
      </c>
      <c r="AY135" s="22" t="s">
        <v>145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2" t="s">
        <v>10</v>
      </c>
      <c r="BK135" s="201">
        <f>ROUND(I135*H135,0)</f>
        <v>0</v>
      </c>
      <c r="BL135" s="22" t="s">
        <v>152</v>
      </c>
      <c r="BM135" s="22" t="s">
        <v>1046</v>
      </c>
    </row>
    <row r="136" spans="2:51" s="11" customFormat="1" ht="13.5">
      <c r="B136" s="202"/>
      <c r="C136" s="203"/>
      <c r="D136" s="204" t="s">
        <v>154</v>
      </c>
      <c r="E136" s="205" t="s">
        <v>23</v>
      </c>
      <c r="F136" s="206" t="s">
        <v>1047</v>
      </c>
      <c r="G136" s="203"/>
      <c r="H136" s="207">
        <v>6.58</v>
      </c>
      <c r="I136" s="208"/>
      <c r="J136" s="203"/>
      <c r="K136" s="203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154</v>
      </c>
      <c r="AU136" s="213" t="s">
        <v>82</v>
      </c>
      <c r="AV136" s="11" t="s">
        <v>82</v>
      </c>
      <c r="AW136" s="11" t="s">
        <v>37</v>
      </c>
      <c r="AX136" s="11" t="s">
        <v>73</v>
      </c>
      <c r="AY136" s="213" t="s">
        <v>145</v>
      </c>
    </row>
    <row r="137" spans="2:65" s="1" customFormat="1" ht="25.5" customHeight="1">
      <c r="B137" s="39"/>
      <c r="C137" s="190" t="s">
        <v>252</v>
      </c>
      <c r="D137" s="190" t="s">
        <v>147</v>
      </c>
      <c r="E137" s="191" t="s">
        <v>1048</v>
      </c>
      <c r="F137" s="192" t="s">
        <v>1049</v>
      </c>
      <c r="G137" s="193" t="s">
        <v>215</v>
      </c>
      <c r="H137" s="194">
        <v>6.798</v>
      </c>
      <c r="I137" s="195"/>
      <c r="J137" s="196">
        <f>ROUND(I137*H137,0)</f>
        <v>0</v>
      </c>
      <c r="K137" s="192" t="s">
        <v>151</v>
      </c>
      <c r="L137" s="59"/>
      <c r="M137" s="197" t="s">
        <v>23</v>
      </c>
      <c r="N137" s="198" t="s">
        <v>44</v>
      </c>
      <c r="O137" s="40"/>
      <c r="P137" s="199">
        <f>O137*H137</f>
        <v>0</v>
      </c>
      <c r="Q137" s="199">
        <v>0.063</v>
      </c>
      <c r="R137" s="199">
        <f>Q137*H137</f>
        <v>0.428274</v>
      </c>
      <c r="S137" s="199">
        <v>0</v>
      </c>
      <c r="T137" s="200">
        <f>S137*H137</f>
        <v>0</v>
      </c>
      <c r="AR137" s="22" t="s">
        <v>152</v>
      </c>
      <c r="AT137" s="22" t="s">
        <v>147</v>
      </c>
      <c r="AU137" s="22" t="s">
        <v>82</v>
      </c>
      <c r="AY137" s="22" t="s">
        <v>145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2" t="s">
        <v>10</v>
      </c>
      <c r="BK137" s="201">
        <f>ROUND(I137*H137,0)</f>
        <v>0</v>
      </c>
      <c r="BL137" s="22" t="s">
        <v>152</v>
      </c>
      <c r="BM137" s="22" t="s">
        <v>1050</v>
      </c>
    </row>
    <row r="138" spans="2:51" s="11" customFormat="1" ht="13.5">
      <c r="B138" s="202"/>
      <c r="C138" s="203"/>
      <c r="D138" s="204" t="s">
        <v>154</v>
      </c>
      <c r="E138" s="205" t="s">
        <v>23</v>
      </c>
      <c r="F138" s="206" t="s">
        <v>1051</v>
      </c>
      <c r="G138" s="203"/>
      <c r="H138" s="207">
        <v>3.44</v>
      </c>
      <c r="I138" s="208"/>
      <c r="J138" s="203"/>
      <c r="K138" s="203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154</v>
      </c>
      <c r="AU138" s="213" t="s">
        <v>82</v>
      </c>
      <c r="AV138" s="11" t="s">
        <v>82</v>
      </c>
      <c r="AW138" s="11" t="s">
        <v>37</v>
      </c>
      <c r="AX138" s="11" t="s">
        <v>73</v>
      </c>
      <c r="AY138" s="213" t="s">
        <v>145</v>
      </c>
    </row>
    <row r="139" spans="2:51" s="11" customFormat="1" ht="13.5">
      <c r="B139" s="202"/>
      <c r="C139" s="203"/>
      <c r="D139" s="204" t="s">
        <v>154</v>
      </c>
      <c r="E139" s="205" t="s">
        <v>23</v>
      </c>
      <c r="F139" s="206" t="s">
        <v>1052</v>
      </c>
      <c r="G139" s="203"/>
      <c r="H139" s="207">
        <v>3.358</v>
      </c>
      <c r="I139" s="208"/>
      <c r="J139" s="203"/>
      <c r="K139" s="203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154</v>
      </c>
      <c r="AU139" s="213" t="s">
        <v>82</v>
      </c>
      <c r="AV139" s="11" t="s">
        <v>82</v>
      </c>
      <c r="AW139" s="11" t="s">
        <v>37</v>
      </c>
      <c r="AX139" s="11" t="s">
        <v>73</v>
      </c>
      <c r="AY139" s="213" t="s">
        <v>145</v>
      </c>
    </row>
    <row r="140" spans="2:63" s="10" customFormat="1" ht="29.85" customHeight="1">
      <c r="B140" s="174"/>
      <c r="C140" s="175"/>
      <c r="D140" s="176" t="s">
        <v>72</v>
      </c>
      <c r="E140" s="188" t="s">
        <v>195</v>
      </c>
      <c r="F140" s="188" t="s">
        <v>1053</v>
      </c>
      <c r="G140" s="175"/>
      <c r="H140" s="175"/>
      <c r="I140" s="178"/>
      <c r="J140" s="189">
        <f>BK140</f>
        <v>0</v>
      </c>
      <c r="K140" s="175"/>
      <c r="L140" s="180"/>
      <c r="M140" s="181"/>
      <c r="N140" s="182"/>
      <c r="O140" s="182"/>
      <c r="P140" s="183">
        <f>SUM(P141:P157)</f>
        <v>0</v>
      </c>
      <c r="Q140" s="182"/>
      <c r="R140" s="183">
        <f>SUM(R141:R157)</f>
        <v>0.0015204399999999996</v>
      </c>
      <c r="S140" s="182"/>
      <c r="T140" s="184">
        <f>SUM(T141:T157)</f>
        <v>3.5608020000000007</v>
      </c>
      <c r="AR140" s="185" t="s">
        <v>10</v>
      </c>
      <c r="AT140" s="186" t="s">
        <v>72</v>
      </c>
      <c r="AU140" s="186" t="s">
        <v>10</v>
      </c>
      <c r="AY140" s="185" t="s">
        <v>145</v>
      </c>
      <c r="BK140" s="187">
        <f>SUM(BK141:BK157)</f>
        <v>0</v>
      </c>
    </row>
    <row r="141" spans="2:65" s="1" customFormat="1" ht="25.5" customHeight="1">
      <c r="B141" s="39"/>
      <c r="C141" s="190" t="s">
        <v>257</v>
      </c>
      <c r="D141" s="190" t="s">
        <v>147</v>
      </c>
      <c r="E141" s="191" t="s">
        <v>343</v>
      </c>
      <c r="F141" s="192" t="s">
        <v>344</v>
      </c>
      <c r="G141" s="193" t="s">
        <v>215</v>
      </c>
      <c r="H141" s="194">
        <v>9.604</v>
      </c>
      <c r="I141" s="195"/>
      <c r="J141" s="196">
        <f>ROUND(I141*H141,0)</f>
        <v>0</v>
      </c>
      <c r="K141" s="192" t="s">
        <v>151</v>
      </c>
      <c r="L141" s="59"/>
      <c r="M141" s="197" t="s">
        <v>23</v>
      </c>
      <c r="N141" s="198" t="s">
        <v>44</v>
      </c>
      <c r="O141" s="40"/>
      <c r="P141" s="199">
        <f>O141*H141</f>
        <v>0</v>
      </c>
      <c r="Q141" s="199">
        <v>0.00013</v>
      </c>
      <c r="R141" s="199">
        <f>Q141*H141</f>
        <v>0.0012485199999999997</v>
      </c>
      <c r="S141" s="199">
        <v>0</v>
      </c>
      <c r="T141" s="200">
        <f>S141*H141</f>
        <v>0</v>
      </c>
      <c r="AR141" s="22" t="s">
        <v>152</v>
      </c>
      <c r="AT141" s="22" t="s">
        <v>147</v>
      </c>
      <c r="AU141" s="22" t="s">
        <v>82</v>
      </c>
      <c r="AY141" s="22" t="s">
        <v>145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22" t="s">
        <v>10</v>
      </c>
      <c r="BK141" s="201">
        <f>ROUND(I141*H141,0)</f>
        <v>0</v>
      </c>
      <c r="BL141" s="22" t="s">
        <v>152</v>
      </c>
      <c r="BM141" s="22" t="s">
        <v>1054</v>
      </c>
    </row>
    <row r="142" spans="2:51" s="11" customFormat="1" ht="13.5">
      <c r="B142" s="202"/>
      <c r="C142" s="203"/>
      <c r="D142" s="204" t="s">
        <v>154</v>
      </c>
      <c r="E142" s="205" t="s">
        <v>23</v>
      </c>
      <c r="F142" s="206" t="s">
        <v>1055</v>
      </c>
      <c r="G142" s="203"/>
      <c r="H142" s="207">
        <v>9.604</v>
      </c>
      <c r="I142" s="208"/>
      <c r="J142" s="203"/>
      <c r="K142" s="203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154</v>
      </c>
      <c r="AU142" s="213" t="s">
        <v>82</v>
      </c>
      <c r="AV142" s="11" t="s">
        <v>82</v>
      </c>
      <c r="AW142" s="11" t="s">
        <v>37</v>
      </c>
      <c r="AX142" s="11" t="s">
        <v>73</v>
      </c>
      <c r="AY142" s="213" t="s">
        <v>145</v>
      </c>
    </row>
    <row r="143" spans="2:65" s="1" customFormat="1" ht="16.5" customHeight="1">
      <c r="B143" s="39"/>
      <c r="C143" s="190" t="s">
        <v>261</v>
      </c>
      <c r="D143" s="190" t="s">
        <v>147</v>
      </c>
      <c r="E143" s="191" t="s">
        <v>349</v>
      </c>
      <c r="F143" s="192" t="s">
        <v>350</v>
      </c>
      <c r="G143" s="193" t="s">
        <v>215</v>
      </c>
      <c r="H143" s="194">
        <v>6.798</v>
      </c>
      <c r="I143" s="195"/>
      <c r="J143" s="196">
        <f>ROUND(I143*H143,0)</f>
        <v>0</v>
      </c>
      <c r="K143" s="192" t="s">
        <v>151</v>
      </c>
      <c r="L143" s="59"/>
      <c r="M143" s="197" t="s">
        <v>23</v>
      </c>
      <c r="N143" s="198" t="s">
        <v>44</v>
      </c>
      <c r="O143" s="40"/>
      <c r="P143" s="199">
        <f>O143*H143</f>
        <v>0</v>
      </c>
      <c r="Q143" s="199">
        <v>4E-05</v>
      </c>
      <c r="R143" s="199">
        <f>Q143*H143</f>
        <v>0.00027192000000000004</v>
      </c>
      <c r="S143" s="199">
        <v>0</v>
      </c>
      <c r="T143" s="200">
        <f>S143*H143</f>
        <v>0</v>
      </c>
      <c r="AR143" s="22" t="s">
        <v>152</v>
      </c>
      <c r="AT143" s="22" t="s">
        <v>147</v>
      </c>
      <c r="AU143" s="22" t="s">
        <v>82</v>
      </c>
      <c r="AY143" s="22" t="s">
        <v>145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2" t="s">
        <v>10</v>
      </c>
      <c r="BK143" s="201">
        <f>ROUND(I143*H143,0)</f>
        <v>0</v>
      </c>
      <c r="BL143" s="22" t="s">
        <v>152</v>
      </c>
      <c r="BM143" s="22" t="s">
        <v>1056</v>
      </c>
    </row>
    <row r="144" spans="2:51" s="11" customFormat="1" ht="13.5">
      <c r="B144" s="202"/>
      <c r="C144" s="203"/>
      <c r="D144" s="204" t="s">
        <v>154</v>
      </c>
      <c r="E144" s="205" t="s">
        <v>23</v>
      </c>
      <c r="F144" s="206" t="s">
        <v>1051</v>
      </c>
      <c r="G144" s="203"/>
      <c r="H144" s="207">
        <v>3.44</v>
      </c>
      <c r="I144" s="208"/>
      <c r="J144" s="203"/>
      <c r="K144" s="203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154</v>
      </c>
      <c r="AU144" s="213" t="s">
        <v>82</v>
      </c>
      <c r="AV144" s="11" t="s">
        <v>82</v>
      </c>
      <c r="AW144" s="11" t="s">
        <v>37</v>
      </c>
      <c r="AX144" s="11" t="s">
        <v>73</v>
      </c>
      <c r="AY144" s="213" t="s">
        <v>145</v>
      </c>
    </row>
    <row r="145" spans="2:51" s="11" customFormat="1" ht="13.5">
      <c r="B145" s="202"/>
      <c r="C145" s="203"/>
      <c r="D145" s="204" t="s">
        <v>154</v>
      </c>
      <c r="E145" s="205" t="s">
        <v>23</v>
      </c>
      <c r="F145" s="206" t="s">
        <v>1052</v>
      </c>
      <c r="G145" s="203"/>
      <c r="H145" s="207">
        <v>3.358</v>
      </c>
      <c r="I145" s="208"/>
      <c r="J145" s="203"/>
      <c r="K145" s="203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154</v>
      </c>
      <c r="AU145" s="213" t="s">
        <v>82</v>
      </c>
      <c r="AV145" s="11" t="s">
        <v>82</v>
      </c>
      <c r="AW145" s="11" t="s">
        <v>37</v>
      </c>
      <c r="AX145" s="11" t="s">
        <v>73</v>
      </c>
      <c r="AY145" s="213" t="s">
        <v>145</v>
      </c>
    </row>
    <row r="146" spans="2:65" s="1" customFormat="1" ht="25.5" customHeight="1">
      <c r="B146" s="39"/>
      <c r="C146" s="190" t="s">
        <v>9</v>
      </c>
      <c r="D146" s="190" t="s">
        <v>147</v>
      </c>
      <c r="E146" s="191" t="s">
        <v>1057</v>
      </c>
      <c r="F146" s="192" t="s">
        <v>1058</v>
      </c>
      <c r="G146" s="193" t="s">
        <v>215</v>
      </c>
      <c r="H146" s="194">
        <v>6.596</v>
      </c>
      <c r="I146" s="195"/>
      <c r="J146" s="196">
        <f>ROUND(I146*H146,0)</f>
        <v>0</v>
      </c>
      <c r="K146" s="192" t="s">
        <v>151</v>
      </c>
      <c r="L146" s="59"/>
      <c r="M146" s="197" t="s">
        <v>23</v>
      </c>
      <c r="N146" s="198" t="s">
        <v>44</v>
      </c>
      <c r="O146" s="40"/>
      <c r="P146" s="199">
        <f>O146*H146</f>
        <v>0</v>
      </c>
      <c r="Q146" s="199">
        <v>0</v>
      </c>
      <c r="R146" s="199">
        <f>Q146*H146</f>
        <v>0</v>
      </c>
      <c r="S146" s="199">
        <v>0.09</v>
      </c>
      <c r="T146" s="200">
        <f>S146*H146</f>
        <v>0.59364</v>
      </c>
      <c r="AR146" s="22" t="s">
        <v>152</v>
      </c>
      <c r="AT146" s="22" t="s">
        <v>147</v>
      </c>
      <c r="AU146" s="22" t="s">
        <v>82</v>
      </c>
      <c r="AY146" s="22" t="s">
        <v>145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2" t="s">
        <v>10</v>
      </c>
      <c r="BK146" s="201">
        <f>ROUND(I146*H146,0)</f>
        <v>0</v>
      </c>
      <c r="BL146" s="22" t="s">
        <v>152</v>
      </c>
      <c r="BM146" s="22" t="s">
        <v>1059</v>
      </c>
    </row>
    <row r="147" spans="2:51" s="11" customFormat="1" ht="13.5">
      <c r="B147" s="202"/>
      <c r="C147" s="203"/>
      <c r="D147" s="204" t="s">
        <v>154</v>
      </c>
      <c r="E147" s="205" t="s">
        <v>23</v>
      </c>
      <c r="F147" s="206" t="s">
        <v>1060</v>
      </c>
      <c r="G147" s="203"/>
      <c r="H147" s="207">
        <v>6.596</v>
      </c>
      <c r="I147" s="208"/>
      <c r="J147" s="203"/>
      <c r="K147" s="203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154</v>
      </c>
      <c r="AU147" s="213" t="s">
        <v>82</v>
      </c>
      <c r="AV147" s="11" t="s">
        <v>82</v>
      </c>
      <c r="AW147" s="11" t="s">
        <v>37</v>
      </c>
      <c r="AX147" s="11" t="s">
        <v>73</v>
      </c>
      <c r="AY147" s="213" t="s">
        <v>145</v>
      </c>
    </row>
    <row r="148" spans="2:65" s="1" customFormat="1" ht="25.5" customHeight="1">
      <c r="B148" s="39"/>
      <c r="C148" s="190" t="s">
        <v>271</v>
      </c>
      <c r="D148" s="190" t="s">
        <v>147</v>
      </c>
      <c r="E148" s="191" t="s">
        <v>1061</v>
      </c>
      <c r="F148" s="192" t="s">
        <v>1062</v>
      </c>
      <c r="G148" s="193" t="s">
        <v>215</v>
      </c>
      <c r="H148" s="194">
        <v>6.596</v>
      </c>
      <c r="I148" s="195"/>
      <c r="J148" s="196">
        <f>ROUND(I148*H148,0)</f>
        <v>0</v>
      </c>
      <c r="K148" s="192" t="s">
        <v>151</v>
      </c>
      <c r="L148" s="59"/>
      <c r="M148" s="197" t="s">
        <v>23</v>
      </c>
      <c r="N148" s="198" t="s">
        <v>44</v>
      </c>
      <c r="O148" s="40"/>
      <c r="P148" s="199">
        <f>O148*H148</f>
        <v>0</v>
      </c>
      <c r="Q148" s="199">
        <v>0</v>
      </c>
      <c r="R148" s="199">
        <f>Q148*H148</f>
        <v>0</v>
      </c>
      <c r="S148" s="199">
        <v>0.035</v>
      </c>
      <c r="T148" s="200">
        <f>S148*H148</f>
        <v>0.23086000000000004</v>
      </c>
      <c r="AR148" s="22" t="s">
        <v>152</v>
      </c>
      <c r="AT148" s="22" t="s">
        <v>147</v>
      </c>
      <c r="AU148" s="22" t="s">
        <v>82</v>
      </c>
      <c r="AY148" s="22" t="s">
        <v>145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2" t="s">
        <v>10</v>
      </c>
      <c r="BK148" s="201">
        <f>ROUND(I148*H148,0)</f>
        <v>0</v>
      </c>
      <c r="BL148" s="22" t="s">
        <v>152</v>
      </c>
      <c r="BM148" s="22" t="s">
        <v>1063</v>
      </c>
    </row>
    <row r="149" spans="2:65" s="1" customFormat="1" ht="16.5" customHeight="1">
      <c r="B149" s="39"/>
      <c r="C149" s="190" t="s">
        <v>276</v>
      </c>
      <c r="D149" s="190" t="s">
        <v>147</v>
      </c>
      <c r="E149" s="191" t="s">
        <v>410</v>
      </c>
      <c r="F149" s="192" t="s">
        <v>411</v>
      </c>
      <c r="G149" s="193" t="s">
        <v>215</v>
      </c>
      <c r="H149" s="194">
        <v>1.386</v>
      </c>
      <c r="I149" s="195"/>
      <c r="J149" s="196">
        <f>ROUND(I149*H149,0)</f>
        <v>0</v>
      </c>
      <c r="K149" s="192" t="s">
        <v>151</v>
      </c>
      <c r="L149" s="59"/>
      <c r="M149" s="197" t="s">
        <v>23</v>
      </c>
      <c r="N149" s="198" t="s">
        <v>44</v>
      </c>
      <c r="O149" s="40"/>
      <c r="P149" s="199">
        <f>O149*H149</f>
        <v>0</v>
      </c>
      <c r="Q149" s="199">
        <v>0</v>
      </c>
      <c r="R149" s="199">
        <f>Q149*H149</f>
        <v>0</v>
      </c>
      <c r="S149" s="199">
        <v>0.055</v>
      </c>
      <c r="T149" s="200">
        <f>S149*H149</f>
        <v>0.07622999999999999</v>
      </c>
      <c r="AR149" s="22" t="s">
        <v>152</v>
      </c>
      <c r="AT149" s="22" t="s">
        <v>147</v>
      </c>
      <c r="AU149" s="22" t="s">
        <v>82</v>
      </c>
      <c r="AY149" s="22" t="s">
        <v>145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22" t="s">
        <v>10</v>
      </c>
      <c r="BK149" s="201">
        <f>ROUND(I149*H149,0)</f>
        <v>0</v>
      </c>
      <c r="BL149" s="22" t="s">
        <v>152</v>
      </c>
      <c r="BM149" s="22" t="s">
        <v>1064</v>
      </c>
    </row>
    <row r="150" spans="2:51" s="11" customFormat="1" ht="13.5">
      <c r="B150" s="202"/>
      <c r="C150" s="203"/>
      <c r="D150" s="204" t="s">
        <v>154</v>
      </c>
      <c r="E150" s="205" t="s">
        <v>23</v>
      </c>
      <c r="F150" s="206" t="s">
        <v>997</v>
      </c>
      <c r="G150" s="203"/>
      <c r="H150" s="207">
        <v>1.386</v>
      </c>
      <c r="I150" s="208"/>
      <c r="J150" s="203"/>
      <c r="K150" s="203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154</v>
      </c>
      <c r="AU150" s="213" t="s">
        <v>82</v>
      </c>
      <c r="AV150" s="11" t="s">
        <v>82</v>
      </c>
      <c r="AW150" s="11" t="s">
        <v>37</v>
      </c>
      <c r="AX150" s="11" t="s">
        <v>73</v>
      </c>
      <c r="AY150" s="213" t="s">
        <v>145</v>
      </c>
    </row>
    <row r="151" spans="2:65" s="1" customFormat="1" ht="25.5" customHeight="1">
      <c r="B151" s="39"/>
      <c r="C151" s="190" t="s">
        <v>281</v>
      </c>
      <c r="D151" s="190" t="s">
        <v>147</v>
      </c>
      <c r="E151" s="191" t="s">
        <v>1065</v>
      </c>
      <c r="F151" s="192" t="s">
        <v>1066</v>
      </c>
      <c r="G151" s="193" t="s">
        <v>150</v>
      </c>
      <c r="H151" s="194">
        <v>0.658</v>
      </c>
      <c r="I151" s="195"/>
      <c r="J151" s="196">
        <f>ROUND(I151*H151,0)</f>
        <v>0</v>
      </c>
      <c r="K151" s="192" t="s">
        <v>151</v>
      </c>
      <c r="L151" s="59"/>
      <c r="M151" s="197" t="s">
        <v>23</v>
      </c>
      <c r="N151" s="198" t="s">
        <v>44</v>
      </c>
      <c r="O151" s="40"/>
      <c r="P151" s="199">
        <f>O151*H151</f>
        <v>0</v>
      </c>
      <c r="Q151" s="199">
        <v>0</v>
      </c>
      <c r="R151" s="199">
        <f>Q151*H151</f>
        <v>0</v>
      </c>
      <c r="S151" s="199">
        <v>1.8</v>
      </c>
      <c r="T151" s="200">
        <f>S151*H151</f>
        <v>1.1844000000000001</v>
      </c>
      <c r="AR151" s="22" t="s">
        <v>152</v>
      </c>
      <c r="AT151" s="22" t="s">
        <v>147</v>
      </c>
      <c r="AU151" s="22" t="s">
        <v>82</v>
      </c>
      <c r="AY151" s="22" t="s">
        <v>145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22" t="s">
        <v>10</v>
      </c>
      <c r="BK151" s="201">
        <f>ROUND(I151*H151,0)</f>
        <v>0</v>
      </c>
      <c r="BL151" s="22" t="s">
        <v>152</v>
      </c>
      <c r="BM151" s="22" t="s">
        <v>1067</v>
      </c>
    </row>
    <row r="152" spans="2:51" s="11" customFormat="1" ht="13.5">
      <c r="B152" s="202"/>
      <c r="C152" s="203"/>
      <c r="D152" s="204" t="s">
        <v>154</v>
      </c>
      <c r="E152" s="205" t="s">
        <v>23</v>
      </c>
      <c r="F152" s="206" t="s">
        <v>1068</v>
      </c>
      <c r="G152" s="203"/>
      <c r="H152" s="207">
        <v>0.658</v>
      </c>
      <c r="I152" s="208"/>
      <c r="J152" s="203"/>
      <c r="K152" s="203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154</v>
      </c>
      <c r="AU152" s="213" t="s">
        <v>82</v>
      </c>
      <c r="AV152" s="11" t="s">
        <v>82</v>
      </c>
      <c r="AW152" s="11" t="s">
        <v>37</v>
      </c>
      <c r="AX152" s="11" t="s">
        <v>73</v>
      </c>
      <c r="AY152" s="213" t="s">
        <v>145</v>
      </c>
    </row>
    <row r="153" spans="2:65" s="1" customFormat="1" ht="25.5" customHeight="1">
      <c r="B153" s="39"/>
      <c r="C153" s="190" t="s">
        <v>287</v>
      </c>
      <c r="D153" s="190" t="s">
        <v>147</v>
      </c>
      <c r="E153" s="191" t="s">
        <v>420</v>
      </c>
      <c r="F153" s="192" t="s">
        <v>421</v>
      </c>
      <c r="G153" s="193" t="s">
        <v>188</v>
      </c>
      <c r="H153" s="194">
        <v>7.2</v>
      </c>
      <c r="I153" s="195"/>
      <c r="J153" s="196">
        <f>ROUND(I153*H153,0)</f>
        <v>0</v>
      </c>
      <c r="K153" s="192" t="s">
        <v>151</v>
      </c>
      <c r="L153" s="59"/>
      <c r="M153" s="197" t="s">
        <v>23</v>
      </c>
      <c r="N153" s="198" t="s">
        <v>44</v>
      </c>
      <c r="O153" s="40"/>
      <c r="P153" s="199">
        <f>O153*H153</f>
        <v>0</v>
      </c>
      <c r="Q153" s="199">
        <v>0</v>
      </c>
      <c r="R153" s="199">
        <f>Q153*H153</f>
        <v>0</v>
      </c>
      <c r="S153" s="199">
        <v>0.042</v>
      </c>
      <c r="T153" s="200">
        <f>S153*H153</f>
        <v>0.3024</v>
      </c>
      <c r="AR153" s="22" t="s">
        <v>152</v>
      </c>
      <c r="AT153" s="22" t="s">
        <v>147</v>
      </c>
      <c r="AU153" s="22" t="s">
        <v>82</v>
      </c>
      <c r="AY153" s="22" t="s">
        <v>145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22" t="s">
        <v>10</v>
      </c>
      <c r="BK153" s="201">
        <f>ROUND(I153*H153,0)</f>
        <v>0</v>
      </c>
      <c r="BL153" s="22" t="s">
        <v>152</v>
      </c>
      <c r="BM153" s="22" t="s">
        <v>1069</v>
      </c>
    </row>
    <row r="154" spans="2:51" s="11" customFormat="1" ht="13.5">
      <c r="B154" s="202"/>
      <c r="C154" s="203"/>
      <c r="D154" s="204" t="s">
        <v>154</v>
      </c>
      <c r="E154" s="205" t="s">
        <v>23</v>
      </c>
      <c r="F154" s="206" t="s">
        <v>1070</v>
      </c>
      <c r="G154" s="203"/>
      <c r="H154" s="207">
        <v>7.2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154</v>
      </c>
      <c r="AU154" s="213" t="s">
        <v>82</v>
      </c>
      <c r="AV154" s="11" t="s">
        <v>82</v>
      </c>
      <c r="AW154" s="11" t="s">
        <v>37</v>
      </c>
      <c r="AX154" s="11" t="s">
        <v>73</v>
      </c>
      <c r="AY154" s="213" t="s">
        <v>145</v>
      </c>
    </row>
    <row r="155" spans="2:65" s="1" customFormat="1" ht="16.5" customHeight="1">
      <c r="B155" s="39"/>
      <c r="C155" s="190" t="s">
        <v>292</v>
      </c>
      <c r="D155" s="190" t="s">
        <v>147</v>
      </c>
      <c r="E155" s="191" t="s">
        <v>1071</v>
      </c>
      <c r="F155" s="192" t="s">
        <v>1072</v>
      </c>
      <c r="G155" s="193" t="s">
        <v>188</v>
      </c>
      <c r="H155" s="194">
        <v>0.91</v>
      </c>
      <c r="I155" s="195"/>
      <c r="J155" s="196">
        <f>ROUND(I155*H155,0)</f>
        <v>0</v>
      </c>
      <c r="K155" s="192" t="s">
        <v>151</v>
      </c>
      <c r="L155" s="59"/>
      <c r="M155" s="197" t="s">
        <v>23</v>
      </c>
      <c r="N155" s="198" t="s">
        <v>44</v>
      </c>
      <c r="O155" s="40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AR155" s="22" t="s">
        <v>152</v>
      </c>
      <c r="AT155" s="22" t="s">
        <v>147</v>
      </c>
      <c r="AU155" s="22" t="s">
        <v>82</v>
      </c>
      <c r="AY155" s="22" t="s">
        <v>145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2" t="s">
        <v>10</v>
      </c>
      <c r="BK155" s="201">
        <f>ROUND(I155*H155,0)</f>
        <v>0</v>
      </c>
      <c r="BL155" s="22" t="s">
        <v>152</v>
      </c>
      <c r="BM155" s="22" t="s">
        <v>1073</v>
      </c>
    </row>
    <row r="156" spans="2:65" s="1" customFormat="1" ht="16.5" customHeight="1">
      <c r="B156" s="39"/>
      <c r="C156" s="190" t="s">
        <v>297</v>
      </c>
      <c r="D156" s="190" t="s">
        <v>147</v>
      </c>
      <c r="E156" s="191" t="s">
        <v>1074</v>
      </c>
      <c r="F156" s="192" t="s">
        <v>1075</v>
      </c>
      <c r="G156" s="193" t="s">
        <v>215</v>
      </c>
      <c r="H156" s="194">
        <v>17.254</v>
      </c>
      <c r="I156" s="195"/>
      <c r="J156" s="196">
        <f>ROUND(I156*H156,0)</f>
        <v>0</v>
      </c>
      <c r="K156" s="192" t="s">
        <v>151</v>
      </c>
      <c r="L156" s="59"/>
      <c r="M156" s="197" t="s">
        <v>23</v>
      </c>
      <c r="N156" s="198" t="s">
        <v>44</v>
      </c>
      <c r="O156" s="40"/>
      <c r="P156" s="199">
        <f>O156*H156</f>
        <v>0</v>
      </c>
      <c r="Q156" s="199">
        <v>0</v>
      </c>
      <c r="R156" s="199">
        <f>Q156*H156</f>
        <v>0</v>
      </c>
      <c r="S156" s="199">
        <v>0.068</v>
      </c>
      <c r="T156" s="200">
        <f>S156*H156</f>
        <v>1.173272</v>
      </c>
      <c r="AR156" s="22" t="s">
        <v>152</v>
      </c>
      <c r="AT156" s="22" t="s">
        <v>147</v>
      </c>
      <c r="AU156" s="22" t="s">
        <v>82</v>
      </c>
      <c r="AY156" s="22" t="s">
        <v>145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22" t="s">
        <v>10</v>
      </c>
      <c r="BK156" s="201">
        <f>ROUND(I156*H156,0)</f>
        <v>0</v>
      </c>
      <c r="BL156" s="22" t="s">
        <v>152</v>
      </c>
      <c r="BM156" s="22" t="s">
        <v>1076</v>
      </c>
    </row>
    <row r="157" spans="2:51" s="11" customFormat="1" ht="13.5">
      <c r="B157" s="202"/>
      <c r="C157" s="203"/>
      <c r="D157" s="204" t="s">
        <v>154</v>
      </c>
      <c r="E157" s="205" t="s">
        <v>23</v>
      </c>
      <c r="F157" s="206" t="s">
        <v>1077</v>
      </c>
      <c r="G157" s="203"/>
      <c r="H157" s="207">
        <v>17.254</v>
      </c>
      <c r="I157" s="208"/>
      <c r="J157" s="203"/>
      <c r="K157" s="203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154</v>
      </c>
      <c r="AU157" s="213" t="s">
        <v>82</v>
      </c>
      <c r="AV157" s="11" t="s">
        <v>82</v>
      </c>
      <c r="AW157" s="11" t="s">
        <v>37</v>
      </c>
      <c r="AX157" s="11" t="s">
        <v>73</v>
      </c>
      <c r="AY157" s="213" t="s">
        <v>145</v>
      </c>
    </row>
    <row r="158" spans="2:63" s="10" customFormat="1" ht="29.85" customHeight="1">
      <c r="B158" s="174"/>
      <c r="C158" s="175"/>
      <c r="D158" s="176" t="s">
        <v>72</v>
      </c>
      <c r="E158" s="188" t="s">
        <v>443</v>
      </c>
      <c r="F158" s="188" t="s">
        <v>444</v>
      </c>
      <c r="G158" s="175"/>
      <c r="H158" s="175"/>
      <c r="I158" s="178"/>
      <c r="J158" s="189">
        <f>BK158</f>
        <v>0</v>
      </c>
      <c r="K158" s="175"/>
      <c r="L158" s="180"/>
      <c r="M158" s="181"/>
      <c r="N158" s="182"/>
      <c r="O158" s="182"/>
      <c r="P158" s="183">
        <f>SUM(P159:P163)</f>
        <v>0</v>
      </c>
      <c r="Q158" s="182"/>
      <c r="R158" s="183">
        <f>SUM(R159:R163)</f>
        <v>0</v>
      </c>
      <c r="S158" s="182"/>
      <c r="T158" s="184">
        <f>SUM(T159:T163)</f>
        <v>0</v>
      </c>
      <c r="AR158" s="185" t="s">
        <v>10</v>
      </c>
      <c r="AT158" s="186" t="s">
        <v>72</v>
      </c>
      <c r="AU158" s="186" t="s">
        <v>10</v>
      </c>
      <c r="AY158" s="185" t="s">
        <v>145</v>
      </c>
      <c r="BK158" s="187">
        <f>SUM(BK159:BK163)</f>
        <v>0</v>
      </c>
    </row>
    <row r="159" spans="2:65" s="1" customFormat="1" ht="25.5" customHeight="1">
      <c r="B159" s="39"/>
      <c r="C159" s="190" t="s">
        <v>301</v>
      </c>
      <c r="D159" s="190" t="s">
        <v>147</v>
      </c>
      <c r="E159" s="191" t="s">
        <v>1078</v>
      </c>
      <c r="F159" s="192" t="s">
        <v>1079</v>
      </c>
      <c r="G159" s="193" t="s">
        <v>177</v>
      </c>
      <c r="H159" s="194">
        <v>4.482</v>
      </c>
      <c r="I159" s="195"/>
      <c r="J159" s="196">
        <f>ROUND(I159*H159,0)</f>
        <v>0</v>
      </c>
      <c r="K159" s="192" t="s">
        <v>151</v>
      </c>
      <c r="L159" s="59"/>
      <c r="M159" s="197" t="s">
        <v>23</v>
      </c>
      <c r="N159" s="198" t="s">
        <v>44</v>
      </c>
      <c r="O159" s="40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AR159" s="22" t="s">
        <v>152</v>
      </c>
      <c r="AT159" s="22" t="s">
        <v>147</v>
      </c>
      <c r="AU159" s="22" t="s">
        <v>82</v>
      </c>
      <c r="AY159" s="22" t="s">
        <v>145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22" t="s">
        <v>10</v>
      </c>
      <c r="BK159" s="201">
        <f>ROUND(I159*H159,0)</f>
        <v>0</v>
      </c>
      <c r="BL159" s="22" t="s">
        <v>152</v>
      </c>
      <c r="BM159" s="22" t="s">
        <v>1080</v>
      </c>
    </row>
    <row r="160" spans="2:65" s="1" customFormat="1" ht="25.5" customHeight="1">
      <c r="B160" s="39"/>
      <c r="C160" s="190" t="s">
        <v>305</v>
      </c>
      <c r="D160" s="190" t="s">
        <v>147</v>
      </c>
      <c r="E160" s="191" t="s">
        <v>450</v>
      </c>
      <c r="F160" s="192" t="s">
        <v>451</v>
      </c>
      <c r="G160" s="193" t="s">
        <v>177</v>
      </c>
      <c r="H160" s="194">
        <v>4.482</v>
      </c>
      <c r="I160" s="195"/>
      <c r="J160" s="196">
        <f>ROUND(I160*H160,0)</f>
        <v>0</v>
      </c>
      <c r="K160" s="192" t="s">
        <v>151</v>
      </c>
      <c r="L160" s="59"/>
      <c r="M160" s="197" t="s">
        <v>23</v>
      </c>
      <c r="N160" s="198" t="s">
        <v>44</v>
      </c>
      <c r="O160" s="40"/>
      <c r="P160" s="199">
        <f>O160*H160</f>
        <v>0</v>
      </c>
      <c r="Q160" s="199">
        <v>0</v>
      </c>
      <c r="R160" s="199">
        <f>Q160*H160</f>
        <v>0</v>
      </c>
      <c r="S160" s="199">
        <v>0</v>
      </c>
      <c r="T160" s="200">
        <f>S160*H160</f>
        <v>0</v>
      </c>
      <c r="AR160" s="22" t="s">
        <v>152</v>
      </c>
      <c r="AT160" s="22" t="s">
        <v>147</v>
      </c>
      <c r="AU160" s="22" t="s">
        <v>82</v>
      </c>
      <c r="AY160" s="22" t="s">
        <v>145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22" t="s">
        <v>10</v>
      </c>
      <c r="BK160" s="201">
        <f>ROUND(I160*H160,0)</f>
        <v>0</v>
      </c>
      <c r="BL160" s="22" t="s">
        <v>152</v>
      </c>
      <c r="BM160" s="22" t="s">
        <v>1081</v>
      </c>
    </row>
    <row r="161" spans="2:65" s="1" customFormat="1" ht="25.5" customHeight="1">
      <c r="B161" s="39"/>
      <c r="C161" s="190" t="s">
        <v>311</v>
      </c>
      <c r="D161" s="190" t="s">
        <v>147</v>
      </c>
      <c r="E161" s="191" t="s">
        <v>454</v>
      </c>
      <c r="F161" s="192" t="s">
        <v>455</v>
      </c>
      <c r="G161" s="193" t="s">
        <v>177</v>
      </c>
      <c r="H161" s="194">
        <v>85.158</v>
      </c>
      <c r="I161" s="195"/>
      <c r="J161" s="196">
        <f>ROUND(I161*H161,0)</f>
        <v>0</v>
      </c>
      <c r="K161" s="192" t="s">
        <v>151</v>
      </c>
      <c r="L161" s="59"/>
      <c r="M161" s="197" t="s">
        <v>23</v>
      </c>
      <c r="N161" s="198" t="s">
        <v>44</v>
      </c>
      <c r="O161" s="40"/>
      <c r="P161" s="199">
        <f>O161*H161</f>
        <v>0</v>
      </c>
      <c r="Q161" s="199">
        <v>0</v>
      </c>
      <c r="R161" s="199">
        <f>Q161*H161</f>
        <v>0</v>
      </c>
      <c r="S161" s="199">
        <v>0</v>
      </c>
      <c r="T161" s="200">
        <f>S161*H161</f>
        <v>0</v>
      </c>
      <c r="AR161" s="22" t="s">
        <v>152</v>
      </c>
      <c r="AT161" s="22" t="s">
        <v>147</v>
      </c>
      <c r="AU161" s="22" t="s">
        <v>82</v>
      </c>
      <c r="AY161" s="22" t="s">
        <v>145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22" t="s">
        <v>10</v>
      </c>
      <c r="BK161" s="201">
        <f>ROUND(I161*H161,0)</f>
        <v>0</v>
      </c>
      <c r="BL161" s="22" t="s">
        <v>152</v>
      </c>
      <c r="BM161" s="22" t="s">
        <v>1082</v>
      </c>
    </row>
    <row r="162" spans="2:51" s="11" customFormat="1" ht="13.5">
      <c r="B162" s="202"/>
      <c r="C162" s="203"/>
      <c r="D162" s="204" t="s">
        <v>154</v>
      </c>
      <c r="E162" s="203"/>
      <c r="F162" s="206" t="s">
        <v>1083</v>
      </c>
      <c r="G162" s="203"/>
      <c r="H162" s="207">
        <v>85.158</v>
      </c>
      <c r="I162" s="208"/>
      <c r="J162" s="203"/>
      <c r="K162" s="203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154</v>
      </c>
      <c r="AU162" s="213" t="s">
        <v>82</v>
      </c>
      <c r="AV162" s="11" t="s">
        <v>82</v>
      </c>
      <c r="AW162" s="11" t="s">
        <v>6</v>
      </c>
      <c r="AX162" s="11" t="s">
        <v>10</v>
      </c>
      <c r="AY162" s="213" t="s">
        <v>145</v>
      </c>
    </row>
    <row r="163" spans="2:65" s="1" customFormat="1" ht="25.5" customHeight="1">
      <c r="B163" s="39"/>
      <c r="C163" s="190" t="s">
        <v>316</v>
      </c>
      <c r="D163" s="190" t="s">
        <v>147</v>
      </c>
      <c r="E163" s="191" t="s">
        <v>459</v>
      </c>
      <c r="F163" s="192" t="s">
        <v>460</v>
      </c>
      <c r="G163" s="193" t="s">
        <v>177</v>
      </c>
      <c r="H163" s="194">
        <v>2.339</v>
      </c>
      <c r="I163" s="195"/>
      <c r="J163" s="196">
        <f>ROUND(I163*H163,0)</f>
        <v>0</v>
      </c>
      <c r="K163" s="192" t="s">
        <v>151</v>
      </c>
      <c r="L163" s="59"/>
      <c r="M163" s="197" t="s">
        <v>23</v>
      </c>
      <c r="N163" s="198" t="s">
        <v>44</v>
      </c>
      <c r="O163" s="40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AR163" s="22" t="s">
        <v>152</v>
      </c>
      <c r="AT163" s="22" t="s">
        <v>147</v>
      </c>
      <c r="AU163" s="22" t="s">
        <v>82</v>
      </c>
      <c r="AY163" s="22" t="s">
        <v>145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22" t="s">
        <v>10</v>
      </c>
      <c r="BK163" s="201">
        <f>ROUND(I163*H163,0)</f>
        <v>0</v>
      </c>
      <c r="BL163" s="22" t="s">
        <v>152</v>
      </c>
      <c r="BM163" s="22" t="s">
        <v>1084</v>
      </c>
    </row>
    <row r="164" spans="2:63" s="10" customFormat="1" ht="29.85" customHeight="1">
      <c r="B164" s="174"/>
      <c r="C164" s="175"/>
      <c r="D164" s="176" t="s">
        <v>72</v>
      </c>
      <c r="E164" s="188" t="s">
        <v>462</v>
      </c>
      <c r="F164" s="188" t="s">
        <v>463</v>
      </c>
      <c r="G164" s="175"/>
      <c r="H164" s="175"/>
      <c r="I164" s="178"/>
      <c r="J164" s="189">
        <f>BK164</f>
        <v>0</v>
      </c>
      <c r="K164" s="175"/>
      <c r="L164" s="180"/>
      <c r="M164" s="181"/>
      <c r="N164" s="182"/>
      <c r="O164" s="182"/>
      <c r="P164" s="183">
        <f>P165</f>
        <v>0</v>
      </c>
      <c r="Q164" s="182"/>
      <c r="R164" s="183">
        <f>R165</f>
        <v>0</v>
      </c>
      <c r="S164" s="182"/>
      <c r="T164" s="184">
        <f>T165</f>
        <v>0</v>
      </c>
      <c r="AR164" s="185" t="s">
        <v>10</v>
      </c>
      <c r="AT164" s="186" t="s">
        <v>72</v>
      </c>
      <c r="AU164" s="186" t="s">
        <v>10</v>
      </c>
      <c r="AY164" s="185" t="s">
        <v>145</v>
      </c>
      <c r="BK164" s="187">
        <f>BK165</f>
        <v>0</v>
      </c>
    </row>
    <row r="165" spans="2:65" s="1" customFormat="1" ht="16.5" customHeight="1">
      <c r="B165" s="39"/>
      <c r="C165" s="190" t="s">
        <v>320</v>
      </c>
      <c r="D165" s="190" t="s">
        <v>147</v>
      </c>
      <c r="E165" s="191" t="s">
        <v>1085</v>
      </c>
      <c r="F165" s="192" t="s">
        <v>1086</v>
      </c>
      <c r="G165" s="193" t="s">
        <v>177</v>
      </c>
      <c r="H165" s="194">
        <v>1.896</v>
      </c>
      <c r="I165" s="195"/>
      <c r="J165" s="196">
        <f>ROUND(I165*H165,0)</f>
        <v>0</v>
      </c>
      <c r="K165" s="192" t="s">
        <v>151</v>
      </c>
      <c r="L165" s="59"/>
      <c r="M165" s="197" t="s">
        <v>23</v>
      </c>
      <c r="N165" s="198" t="s">
        <v>44</v>
      </c>
      <c r="O165" s="40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AR165" s="22" t="s">
        <v>152</v>
      </c>
      <c r="AT165" s="22" t="s">
        <v>147</v>
      </c>
      <c r="AU165" s="22" t="s">
        <v>82</v>
      </c>
      <c r="AY165" s="22" t="s">
        <v>145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22" t="s">
        <v>10</v>
      </c>
      <c r="BK165" s="201">
        <f>ROUND(I165*H165,0)</f>
        <v>0</v>
      </c>
      <c r="BL165" s="22" t="s">
        <v>152</v>
      </c>
      <c r="BM165" s="22" t="s">
        <v>1087</v>
      </c>
    </row>
    <row r="166" spans="2:63" s="10" customFormat="1" ht="37.35" customHeight="1">
      <c r="B166" s="174"/>
      <c r="C166" s="175"/>
      <c r="D166" s="176" t="s">
        <v>72</v>
      </c>
      <c r="E166" s="177" t="s">
        <v>468</v>
      </c>
      <c r="F166" s="177" t="s">
        <v>469</v>
      </c>
      <c r="G166" s="175"/>
      <c r="H166" s="175"/>
      <c r="I166" s="178"/>
      <c r="J166" s="179">
        <f>BK166</f>
        <v>0</v>
      </c>
      <c r="K166" s="175"/>
      <c r="L166" s="180"/>
      <c r="M166" s="181"/>
      <c r="N166" s="182"/>
      <c r="O166" s="182"/>
      <c r="P166" s="183">
        <f>P167+P187+P209+P236+P245+P247+P252+P265+P283+P297+P320+P323</f>
        <v>0</v>
      </c>
      <c r="Q166" s="182"/>
      <c r="R166" s="183">
        <f>R167+R187+R209+R236+R245+R247+R252+R265+R283+R297+R320+R323</f>
        <v>1.0833261699999999</v>
      </c>
      <c r="S166" s="182"/>
      <c r="T166" s="184">
        <f>T167+T187+T209+T236+T245+T247+T252+T265+T283+T297+T320+T323</f>
        <v>0.9214007600000002</v>
      </c>
      <c r="AR166" s="185" t="s">
        <v>82</v>
      </c>
      <c r="AT166" s="186" t="s">
        <v>72</v>
      </c>
      <c r="AU166" s="186" t="s">
        <v>73</v>
      </c>
      <c r="AY166" s="185" t="s">
        <v>145</v>
      </c>
      <c r="BK166" s="187">
        <f>BK167+BK187+BK209+BK236+BK245+BK247+BK252+BK265+BK283+BK297+BK320+BK323</f>
        <v>0</v>
      </c>
    </row>
    <row r="167" spans="2:63" s="10" customFormat="1" ht="19.9" customHeight="1">
      <c r="B167" s="174"/>
      <c r="C167" s="175"/>
      <c r="D167" s="176" t="s">
        <v>72</v>
      </c>
      <c r="E167" s="188" t="s">
        <v>534</v>
      </c>
      <c r="F167" s="188" t="s">
        <v>535</v>
      </c>
      <c r="G167" s="175"/>
      <c r="H167" s="175"/>
      <c r="I167" s="178"/>
      <c r="J167" s="189">
        <f>BK167</f>
        <v>0</v>
      </c>
      <c r="K167" s="175"/>
      <c r="L167" s="180"/>
      <c r="M167" s="181"/>
      <c r="N167" s="182"/>
      <c r="O167" s="182"/>
      <c r="P167" s="183">
        <f>SUM(P168:P186)</f>
        <v>0</v>
      </c>
      <c r="Q167" s="182"/>
      <c r="R167" s="183">
        <f>SUM(R168:R186)</f>
        <v>0.029683</v>
      </c>
      <c r="S167" s="182"/>
      <c r="T167" s="184">
        <f>SUM(T168:T186)</f>
        <v>0</v>
      </c>
      <c r="AR167" s="185" t="s">
        <v>82</v>
      </c>
      <c r="AT167" s="186" t="s">
        <v>72</v>
      </c>
      <c r="AU167" s="186" t="s">
        <v>10</v>
      </c>
      <c r="AY167" s="185" t="s">
        <v>145</v>
      </c>
      <c r="BK167" s="187">
        <f>SUM(BK168:BK186)</f>
        <v>0</v>
      </c>
    </row>
    <row r="168" spans="2:65" s="1" customFormat="1" ht="16.5" customHeight="1">
      <c r="B168" s="39"/>
      <c r="C168" s="190" t="s">
        <v>324</v>
      </c>
      <c r="D168" s="190" t="s">
        <v>147</v>
      </c>
      <c r="E168" s="191" t="s">
        <v>1088</v>
      </c>
      <c r="F168" s="192" t="s">
        <v>1089</v>
      </c>
      <c r="G168" s="193" t="s">
        <v>188</v>
      </c>
      <c r="H168" s="194">
        <v>13.5</v>
      </c>
      <c r="I168" s="195"/>
      <c r="J168" s="196">
        <f>ROUND(I168*H168,0)</f>
        <v>0</v>
      </c>
      <c r="K168" s="192" t="s">
        <v>151</v>
      </c>
      <c r="L168" s="59"/>
      <c r="M168" s="197" t="s">
        <v>23</v>
      </c>
      <c r="N168" s="198" t="s">
        <v>44</v>
      </c>
      <c r="O168" s="40"/>
      <c r="P168" s="199">
        <f>O168*H168</f>
        <v>0</v>
      </c>
      <c r="Q168" s="199">
        <v>0.00059</v>
      </c>
      <c r="R168" s="199">
        <f>Q168*H168</f>
        <v>0.007965</v>
      </c>
      <c r="S168" s="199">
        <v>0</v>
      </c>
      <c r="T168" s="200">
        <f>S168*H168</f>
        <v>0</v>
      </c>
      <c r="AR168" s="22" t="s">
        <v>198</v>
      </c>
      <c r="AT168" s="22" t="s">
        <v>147</v>
      </c>
      <c r="AU168" s="22" t="s">
        <v>82</v>
      </c>
      <c r="AY168" s="22" t="s">
        <v>145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22" t="s">
        <v>10</v>
      </c>
      <c r="BK168" s="201">
        <f>ROUND(I168*H168,0)</f>
        <v>0</v>
      </c>
      <c r="BL168" s="22" t="s">
        <v>198</v>
      </c>
      <c r="BM168" s="22" t="s">
        <v>1090</v>
      </c>
    </row>
    <row r="169" spans="2:51" s="11" customFormat="1" ht="13.5">
      <c r="B169" s="202"/>
      <c r="C169" s="203"/>
      <c r="D169" s="204" t="s">
        <v>154</v>
      </c>
      <c r="E169" s="205" t="s">
        <v>23</v>
      </c>
      <c r="F169" s="206" t="s">
        <v>1091</v>
      </c>
      <c r="G169" s="203"/>
      <c r="H169" s="207">
        <v>13.5</v>
      </c>
      <c r="I169" s="208"/>
      <c r="J169" s="203"/>
      <c r="K169" s="203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154</v>
      </c>
      <c r="AU169" s="213" t="s">
        <v>82</v>
      </c>
      <c r="AV169" s="11" t="s">
        <v>82</v>
      </c>
      <c r="AW169" s="11" t="s">
        <v>37</v>
      </c>
      <c r="AX169" s="11" t="s">
        <v>73</v>
      </c>
      <c r="AY169" s="213" t="s">
        <v>145</v>
      </c>
    </row>
    <row r="170" spans="2:65" s="1" customFormat="1" ht="16.5" customHeight="1">
      <c r="B170" s="39"/>
      <c r="C170" s="214" t="s">
        <v>331</v>
      </c>
      <c r="D170" s="214" t="s">
        <v>325</v>
      </c>
      <c r="E170" s="215" t="s">
        <v>1092</v>
      </c>
      <c r="F170" s="216" t="s">
        <v>1093</v>
      </c>
      <c r="G170" s="217" t="s">
        <v>339</v>
      </c>
      <c r="H170" s="218">
        <v>3</v>
      </c>
      <c r="I170" s="219"/>
      <c r="J170" s="220">
        <f>ROUND(I170*H170,0)</f>
        <v>0</v>
      </c>
      <c r="K170" s="216" t="s">
        <v>23</v>
      </c>
      <c r="L170" s="221"/>
      <c r="M170" s="222" t="s">
        <v>23</v>
      </c>
      <c r="N170" s="223" t="s">
        <v>44</v>
      </c>
      <c r="O170" s="40"/>
      <c r="P170" s="199">
        <f>O170*H170</f>
        <v>0</v>
      </c>
      <c r="Q170" s="199">
        <v>0.00017</v>
      </c>
      <c r="R170" s="199">
        <f>Q170*H170</f>
        <v>0.00051</v>
      </c>
      <c r="S170" s="199">
        <v>0</v>
      </c>
      <c r="T170" s="200">
        <f>S170*H170</f>
        <v>0</v>
      </c>
      <c r="AR170" s="22" t="s">
        <v>320</v>
      </c>
      <c r="AT170" s="22" t="s">
        <v>325</v>
      </c>
      <c r="AU170" s="22" t="s">
        <v>82</v>
      </c>
      <c r="AY170" s="22" t="s">
        <v>145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22" t="s">
        <v>10</v>
      </c>
      <c r="BK170" s="201">
        <f>ROUND(I170*H170,0)</f>
        <v>0</v>
      </c>
      <c r="BL170" s="22" t="s">
        <v>198</v>
      </c>
      <c r="BM170" s="22" t="s">
        <v>1094</v>
      </c>
    </row>
    <row r="171" spans="2:65" s="1" customFormat="1" ht="16.5" customHeight="1">
      <c r="B171" s="39"/>
      <c r="C171" s="190" t="s">
        <v>336</v>
      </c>
      <c r="D171" s="190" t="s">
        <v>147</v>
      </c>
      <c r="E171" s="191" t="s">
        <v>1095</v>
      </c>
      <c r="F171" s="192" t="s">
        <v>1096</v>
      </c>
      <c r="G171" s="193" t="s">
        <v>188</v>
      </c>
      <c r="H171" s="194">
        <v>13.5</v>
      </c>
      <c r="I171" s="195"/>
      <c r="J171" s="196">
        <f>ROUND(I171*H171,0)</f>
        <v>0</v>
      </c>
      <c r="K171" s="192" t="s">
        <v>151</v>
      </c>
      <c r="L171" s="59"/>
      <c r="M171" s="197" t="s">
        <v>23</v>
      </c>
      <c r="N171" s="198" t="s">
        <v>44</v>
      </c>
      <c r="O171" s="40"/>
      <c r="P171" s="199">
        <f>O171*H171</f>
        <v>0</v>
      </c>
      <c r="Q171" s="199">
        <v>0.00121</v>
      </c>
      <c r="R171" s="199">
        <f>Q171*H171</f>
        <v>0.016335</v>
      </c>
      <c r="S171" s="199">
        <v>0</v>
      </c>
      <c r="T171" s="200">
        <f>S171*H171</f>
        <v>0</v>
      </c>
      <c r="AR171" s="22" t="s">
        <v>198</v>
      </c>
      <c r="AT171" s="22" t="s">
        <v>147</v>
      </c>
      <c r="AU171" s="22" t="s">
        <v>82</v>
      </c>
      <c r="AY171" s="22" t="s">
        <v>145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22" t="s">
        <v>10</v>
      </c>
      <c r="BK171" s="201">
        <f>ROUND(I171*H171,0)</f>
        <v>0</v>
      </c>
      <c r="BL171" s="22" t="s">
        <v>198</v>
      </c>
      <c r="BM171" s="22" t="s">
        <v>1097</v>
      </c>
    </row>
    <row r="172" spans="2:51" s="11" customFormat="1" ht="13.5">
      <c r="B172" s="202"/>
      <c r="C172" s="203"/>
      <c r="D172" s="204" t="s">
        <v>154</v>
      </c>
      <c r="E172" s="205" t="s">
        <v>23</v>
      </c>
      <c r="F172" s="206" t="s">
        <v>1091</v>
      </c>
      <c r="G172" s="203"/>
      <c r="H172" s="207">
        <v>13.5</v>
      </c>
      <c r="I172" s="208"/>
      <c r="J172" s="203"/>
      <c r="K172" s="203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154</v>
      </c>
      <c r="AU172" s="213" t="s">
        <v>82</v>
      </c>
      <c r="AV172" s="11" t="s">
        <v>82</v>
      </c>
      <c r="AW172" s="11" t="s">
        <v>37</v>
      </c>
      <c r="AX172" s="11" t="s">
        <v>73</v>
      </c>
      <c r="AY172" s="213" t="s">
        <v>145</v>
      </c>
    </row>
    <row r="173" spans="2:65" s="1" customFormat="1" ht="16.5" customHeight="1">
      <c r="B173" s="39"/>
      <c r="C173" s="214" t="s">
        <v>342</v>
      </c>
      <c r="D173" s="214" t="s">
        <v>325</v>
      </c>
      <c r="E173" s="215" t="s">
        <v>1098</v>
      </c>
      <c r="F173" s="216" t="s">
        <v>1099</v>
      </c>
      <c r="G173" s="217" t="s">
        <v>339</v>
      </c>
      <c r="H173" s="218">
        <v>3</v>
      </c>
      <c r="I173" s="219"/>
      <c r="J173" s="220">
        <f>ROUND(I173*H173,0)</f>
        <v>0</v>
      </c>
      <c r="K173" s="216" t="s">
        <v>23</v>
      </c>
      <c r="L173" s="221"/>
      <c r="M173" s="222" t="s">
        <v>23</v>
      </c>
      <c r="N173" s="223" t="s">
        <v>44</v>
      </c>
      <c r="O173" s="40"/>
      <c r="P173" s="199">
        <f>O173*H173</f>
        <v>0</v>
      </c>
      <c r="Q173" s="199">
        <v>0.0005</v>
      </c>
      <c r="R173" s="199">
        <f>Q173*H173</f>
        <v>0.0015</v>
      </c>
      <c r="S173" s="199">
        <v>0</v>
      </c>
      <c r="T173" s="200">
        <f>S173*H173</f>
        <v>0</v>
      </c>
      <c r="AR173" s="22" t="s">
        <v>320</v>
      </c>
      <c r="AT173" s="22" t="s">
        <v>325</v>
      </c>
      <c r="AU173" s="22" t="s">
        <v>82</v>
      </c>
      <c r="AY173" s="22" t="s">
        <v>145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22" t="s">
        <v>10</v>
      </c>
      <c r="BK173" s="201">
        <f>ROUND(I173*H173,0)</f>
        <v>0</v>
      </c>
      <c r="BL173" s="22" t="s">
        <v>198</v>
      </c>
      <c r="BM173" s="22" t="s">
        <v>1100</v>
      </c>
    </row>
    <row r="174" spans="2:65" s="1" customFormat="1" ht="16.5" customHeight="1">
      <c r="B174" s="39"/>
      <c r="C174" s="190" t="s">
        <v>348</v>
      </c>
      <c r="D174" s="190" t="s">
        <v>147</v>
      </c>
      <c r="E174" s="191" t="s">
        <v>1101</v>
      </c>
      <c r="F174" s="192" t="s">
        <v>1102</v>
      </c>
      <c r="G174" s="193" t="s">
        <v>188</v>
      </c>
      <c r="H174" s="194">
        <v>2.9</v>
      </c>
      <c r="I174" s="195"/>
      <c r="J174" s="196">
        <f>ROUND(I174*H174,0)</f>
        <v>0</v>
      </c>
      <c r="K174" s="192" t="s">
        <v>151</v>
      </c>
      <c r="L174" s="59"/>
      <c r="M174" s="197" t="s">
        <v>23</v>
      </c>
      <c r="N174" s="198" t="s">
        <v>44</v>
      </c>
      <c r="O174" s="40"/>
      <c r="P174" s="199">
        <f>O174*H174</f>
        <v>0</v>
      </c>
      <c r="Q174" s="199">
        <v>0.00029</v>
      </c>
      <c r="R174" s="199">
        <f>Q174*H174</f>
        <v>0.000841</v>
      </c>
      <c r="S174" s="199">
        <v>0</v>
      </c>
      <c r="T174" s="200">
        <f>S174*H174</f>
        <v>0</v>
      </c>
      <c r="AR174" s="22" t="s">
        <v>198</v>
      </c>
      <c r="AT174" s="22" t="s">
        <v>147</v>
      </c>
      <c r="AU174" s="22" t="s">
        <v>82</v>
      </c>
      <c r="AY174" s="22" t="s">
        <v>145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22" t="s">
        <v>10</v>
      </c>
      <c r="BK174" s="201">
        <f>ROUND(I174*H174,0)</f>
        <v>0</v>
      </c>
      <c r="BL174" s="22" t="s">
        <v>198</v>
      </c>
      <c r="BM174" s="22" t="s">
        <v>1103</v>
      </c>
    </row>
    <row r="175" spans="2:51" s="11" customFormat="1" ht="13.5">
      <c r="B175" s="202"/>
      <c r="C175" s="203"/>
      <c r="D175" s="204" t="s">
        <v>154</v>
      </c>
      <c r="E175" s="205" t="s">
        <v>23</v>
      </c>
      <c r="F175" s="206" t="s">
        <v>1104</v>
      </c>
      <c r="G175" s="203"/>
      <c r="H175" s="207">
        <v>2.9</v>
      </c>
      <c r="I175" s="208"/>
      <c r="J175" s="203"/>
      <c r="K175" s="203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154</v>
      </c>
      <c r="AU175" s="213" t="s">
        <v>82</v>
      </c>
      <c r="AV175" s="11" t="s">
        <v>82</v>
      </c>
      <c r="AW175" s="11" t="s">
        <v>37</v>
      </c>
      <c r="AX175" s="11" t="s">
        <v>73</v>
      </c>
      <c r="AY175" s="213" t="s">
        <v>145</v>
      </c>
    </row>
    <row r="176" spans="2:65" s="1" customFormat="1" ht="16.5" customHeight="1">
      <c r="B176" s="39"/>
      <c r="C176" s="190" t="s">
        <v>353</v>
      </c>
      <c r="D176" s="190" t="s">
        <v>147</v>
      </c>
      <c r="E176" s="191" t="s">
        <v>1105</v>
      </c>
      <c r="F176" s="192" t="s">
        <v>1106</v>
      </c>
      <c r="G176" s="193" t="s">
        <v>188</v>
      </c>
      <c r="H176" s="194">
        <v>3.2</v>
      </c>
      <c r="I176" s="195"/>
      <c r="J176" s="196">
        <f aca="true" t="shared" si="0" ref="J176:J182">ROUND(I176*H176,0)</f>
        <v>0</v>
      </c>
      <c r="K176" s="192" t="s">
        <v>151</v>
      </c>
      <c r="L176" s="59"/>
      <c r="M176" s="197" t="s">
        <v>23</v>
      </c>
      <c r="N176" s="198" t="s">
        <v>44</v>
      </c>
      <c r="O176" s="40"/>
      <c r="P176" s="199">
        <f aca="true" t="shared" si="1" ref="P176:P182">O176*H176</f>
        <v>0</v>
      </c>
      <c r="Q176" s="199">
        <v>0.00035</v>
      </c>
      <c r="R176" s="199">
        <f aca="true" t="shared" si="2" ref="R176:R182">Q176*H176</f>
        <v>0.0011200000000000001</v>
      </c>
      <c r="S176" s="199">
        <v>0</v>
      </c>
      <c r="T176" s="200">
        <f aca="true" t="shared" si="3" ref="T176:T182">S176*H176</f>
        <v>0</v>
      </c>
      <c r="AR176" s="22" t="s">
        <v>198</v>
      </c>
      <c r="AT176" s="22" t="s">
        <v>147</v>
      </c>
      <c r="AU176" s="22" t="s">
        <v>82</v>
      </c>
      <c r="AY176" s="22" t="s">
        <v>145</v>
      </c>
      <c r="BE176" s="201">
        <f aca="true" t="shared" si="4" ref="BE176:BE182">IF(N176="základní",J176,0)</f>
        <v>0</v>
      </c>
      <c r="BF176" s="201">
        <f aca="true" t="shared" si="5" ref="BF176:BF182">IF(N176="snížená",J176,0)</f>
        <v>0</v>
      </c>
      <c r="BG176" s="201">
        <f aca="true" t="shared" si="6" ref="BG176:BG182">IF(N176="zákl. přenesená",J176,0)</f>
        <v>0</v>
      </c>
      <c r="BH176" s="201">
        <f aca="true" t="shared" si="7" ref="BH176:BH182">IF(N176="sníž. přenesená",J176,0)</f>
        <v>0</v>
      </c>
      <c r="BI176" s="201">
        <f aca="true" t="shared" si="8" ref="BI176:BI182">IF(N176="nulová",J176,0)</f>
        <v>0</v>
      </c>
      <c r="BJ176" s="22" t="s">
        <v>10</v>
      </c>
      <c r="BK176" s="201">
        <f aca="true" t="shared" si="9" ref="BK176:BK182">ROUND(I176*H176,0)</f>
        <v>0</v>
      </c>
      <c r="BL176" s="22" t="s">
        <v>198</v>
      </c>
      <c r="BM176" s="22" t="s">
        <v>1107</v>
      </c>
    </row>
    <row r="177" spans="2:65" s="1" customFormat="1" ht="16.5" customHeight="1">
      <c r="B177" s="39"/>
      <c r="C177" s="190" t="s">
        <v>357</v>
      </c>
      <c r="D177" s="190" t="s">
        <v>147</v>
      </c>
      <c r="E177" s="191" t="s">
        <v>548</v>
      </c>
      <c r="F177" s="192" t="s">
        <v>549</v>
      </c>
      <c r="G177" s="193" t="s">
        <v>188</v>
      </c>
      <c r="H177" s="194">
        <v>0.8</v>
      </c>
      <c r="I177" s="195"/>
      <c r="J177" s="196">
        <f t="shared" si="0"/>
        <v>0</v>
      </c>
      <c r="K177" s="192" t="s">
        <v>151</v>
      </c>
      <c r="L177" s="59"/>
      <c r="M177" s="197" t="s">
        <v>23</v>
      </c>
      <c r="N177" s="198" t="s">
        <v>44</v>
      </c>
      <c r="O177" s="40"/>
      <c r="P177" s="199">
        <f t="shared" si="1"/>
        <v>0</v>
      </c>
      <c r="Q177" s="199">
        <v>0.00114</v>
      </c>
      <c r="R177" s="199">
        <f t="shared" si="2"/>
        <v>0.000912</v>
      </c>
      <c r="S177" s="199">
        <v>0</v>
      </c>
      <c r="T177" s="200">
        <f t="shared" si="3"/>
        <v>0</v>
      </c>
      <c r="AR177" s="22" t="s">
        <v>198</v>
      </c>
      <c r="AT177" s="22" t="s">
        <v>147</v>
      </c>
      <c r="AU177" s="22" t="s">
        <v>82</v>
      </c>
      <c r="AY177" s="22" t="s">
        <v>145</v>
      </c>
      <c r="BE177" s="201">
        <f t="shared" si="4"/>
        <v>0</v>
      </c>
      <c r="BF177" s="201">
        <f t="shared" si="5"/>
        <v>0</v>
      </c>
      <c r="BG177" s="201">
        <f t="shared" si="6"/>
        <v>0</v>
      </c>
      <c r="BH177" s="201">
        <f t="shared" si="7"/>
        <v>0</v>
      </c>
      <c r="BI177" s="201">
        <f t="shared" si="8"/>
        <v>0</v>
      </c>
      <c r="BJ177" s="22" t="s">
        <v>10</v>
      </c>
      <c r="BK177" s="201">
        <f t="shared" si="9"/>
        <v>0</v>
      </c>
      <c r="BL177" s="22" t="s">
        <v>198</v>
      </c>
      <c r="BM177" s="22" t="s">
        <v>1108</v>
      </c>
    </row>
    <row r="178" spans="2:65" s="1" customFormat="1" ht="16.5" customHeight="1">
      <c r="B178" s="39"/>
      <c r="C178" s="190" t="s">
        <v>363</v>
      </c>
      <c r="D178" s="190" t="s">
        <v>147</v>
      </c>
      <c r="E178" s="191" t="s">
        <v>1109</v>
      </c>
      <c r="F178" s="192" t="s">
        <v>1110</v>
      </c>
      <c r="G178" s="193" t="s">
        <v>268</v>
      </c>
      <c r="H178" s="194">
        <v>2</v>
      </c>
      <c r="I178" s="195"/>
      <c r="J178" s="196">
        <f t="shared" si="0"/>
        <v>0</v>
      </c>
      <c r="K178" s="192" t="s">
        <v>151</v>
      </c>
      <c r="L178" s="59"/>
      <c r="M178" s="197" t="s">
        <v>23</v>
      </c>
      <c r="N178" s="198" t="s">
        <v>44</v>
      </c>
      <c r="O178" s="40"/>
      <c r="P178" s="199">
        <f t="shared" si="1"/>
        <v>0</v>
      </c>
      <c r="Q178" s="199">
        <v>0</v>
      </c>
      <c r="R178" s="199">
        <f t="shared" si="2"/>
        <v>0</v>
      </c>
      <c r="S178" s="199">
        <v>0</v>
      </c>
      <c r="T178" s="200">
        <f t="shared" si="3"/>
        <v>0</v>
      </c>
      <c r="AR178" s="22" t="s">
        <v>198</v>
      </c>
      <c r="AT178" s="22" t="s">
        <v>147</v>
      </c>
      <c r="AU178" s="22" t="s">
        <v>82</v>
      </c>
      <c r="AY178" s="22" t="s">
        <v>145</v>
      </c>
      <c r="BE178" s="201">
        <f t="shared" si="4"/>
        <v>0</v>
      </c>
      <c r="BF178" s="201">
        <f t="shared" si="5"/>
        <v>0</v>
      </c>
      <c r="BG178" s="201">
        <f t="shared" si="6"/>
        <v>0</v>
      </c>
      <c r="BH178" s="201">
        <f t="shared" si="7"/>
        <v>0</v>
      </c>
      <c r="BI178" s="201">
        <f t="shared" si="8"/>
        <v>0</v>
      </c>
      <c r="BJ178" s="22" t="s">
        <v>10</v>
      </c>
      <c r="BK178" s="201">
        <f t="shared" si="9"/>
        <v>0</v>
      </c>
      <c r="BL178" s="22" t="s">
        <v>198</v>
      </c>
      <c r="BM178" s="22" t="s">
        <v>1111</v>
      </c>
    </row>
    <row r="179" spans="2:65" s="1" customFormat="1" ht="16.5" customHeight="1">
      <c r="B179" s="39"/>
      <c r="C179" s="190" t="s">
        <v>368</v>
      </c>
      <c r="D179" s="190" t="s">
        <v>147</v>
      </c>
      <c r="E179" s="191" t="s">
        <v>1112</v>
      </c>
      <c r="F179" s="192" t="s">
        <v>1113</v>
      </c>
      <c r="G179" s="193" t="s">
        <v>268</v>
      </c>
      <c r="H179" s="194">
        <v>3</v>
      </c>
      <c r="I179" s="195"/>
      <c r="J179" s="196">
        <f t="shared" si="0"/>
        <v>0</v>
      </c>
      <c r="K179" s="192" t="s">
        <v>151</v>
      </c>
      <c r="L179" s="59"/>
      <c r="M179" s="197" t="s">
        <v>23</v>
      </c>
      <c r="N179" s="198" t="s">
        <v>44</v>
      </c>
      <c r="O179" s="40"/>
      <c r="P179" s="199">
        <f t="shared" si="1"/>
        <v>0</v>
      </c>
      <c r="Q179" s="199">
        <v>0</v>
      </c>
      <c r="R179" s="199">
        <f t="shared" si="2"/>
        <v>0</v>
      </c>
      <c r="S179" s="199">
        <v>0</v>
      </c>
      <c r="T179" s="200">
        <f t="shared" si="3"/>
        <v>0</v>
      </c>
      <c r="AR179" s="22" t="s">
        <v>198</v>
      </c>
      <c r="AT179" s="22" t="s">
        <v>147</v>
      </c>
      <c r="AU179" s="22" t="s">
        <v>82</v>
      </c>
      <c r="AY179" s="22" t="s">
        <v>145</v>
      </c>
      <c r="BE179" s="201">
        <f t="shared" si="4"/>
        <v>0</v>
      </c>
      <c r="BF179" s="201">
        <f t="shared" si="5"/>
        <v>0</v>
      </c>
      <c r="BG179" s="201">
        <f t="shared" si="6"/>
        <v>0</v>
      </c>
      <c r="BH179" s="201">
        <f t="shared" si="7"/>
        <v>0</v>
      </c>
      <c r="BI179" s="201">
        <f t="shared" si="8"/>
        <v>0</v>
      </c>
      <c r="BJ179" s="22" t="s">
        <v>10</v>
      </c>
      <c r="BK179" s="201">
        <f t="shared" si="9"/>
        <v>0</v>
      </c>
      <c r="BL179" s="22" t="s">
        <v>198</v>
      </c>
      <c r="BM179" s="22" t="s">
        <v>1114</v>
      </c>
    </row>
    <row r="180" spans="2:65" s="1" customFormat="1" ht="16.5" customHeight="1">
      <c r="B180" s="39"/>
      <c r="C180" s="190" t="s">
        <v>373</v>
      </c>
      <c r="D180" s="190" t="s">
        <v>147</v>
      </c>
      <c r="E180" s="191" t="s">
        <v>1115</v>
      </c>
      <c r="F180" s="192" t="s">
        <v>1116</v>
      </c>
      <c r="G180" s="193" t="s">
        <v>268</v>
      </c>
      <c r="H180" s="194">
        <v>1</v>
      </c>
      <c r="I180" s="195"/>
      <c r="J180" s="196">
        <f t="shared" si="0"/>
        <v>0</v>
      </c>
      <c r="K180" s="192" t="s">
        <v>151</v>
      </c>
      <c r="L180" s="59"/>
      <c r="M180" s="197" t="s">
        <v>23</v>
      </c>
      <c r="N180" s="198" t="s">
        <v>44</v>
      </c>
      <c r="O180" s="40"/>
      <c r="P180" s="199">
        <f t="shared" si="1"/>
        <v>0</v>
      </c>
      <c r="Q180" s="199">
        <v>0</v>
      </c>
      <c r="R180" s="199">
        <f t="shared" si="2"/>
        <v>0</v>
      </c>
      <c r="S180" s="199">
        <v>0</v>
      </c>
      <c r="T180" s="200">
        <f t="shared" si="3"/>
        <v>0</v>
      </c>
      <c r="AR180" s="22" t="s">
        <v>198</v>
      </c>
      <c r="AT180" s="22" t="s">
        <v>147</v>
      </c>
      <c r="AU180" s="22" t="s">
        <v>82</v>
      </c>
      <c r="AY180" s="22" t="s">
        <v>145</v>
      </c>
      <c r="BE180" s="201">
        <f t="shared" si="4"/>
        <v>0</v>
      </c>
      <c r="BF180" s="201">
        <f t="shared" si="5"/>
        <v>0</v>
      </c>
      <c r="BG180" s="201">
        <f t="shared" si="6"/>
        <v>0</v>
      </c>
      <c r="BH180" s="201">
        <f t="shared" si="7"/>
        <v>0</v>
      </c>
      <c r="BI180" s="201">
        <f t="shared" si="8"/>
        <v>0</v>
      </c>
      <c r="BJ180" s="22" t="s">
        <v>10</v>
      </c>
      <c r="BK180" s="201">
        <f t="shared" si="9"/>
        <v>0</v>
      </c>
      <c r="BL180" s="22" t="s">
        <v>198</v>
      </c>
      <c r="BM180" s="22" t="s">
        <v>1117</v>
      </c>
    </row>
    <row r="181" spans="2:65" s="1" customFormat="1" ht="16.5" customHeight="1">
      <c r="B181" s="39"/>
      <c r="C181" s="190" t="s">
        <v>378</v>
      </c>
      <c r="D181" s="190" t="s">
        <v>147</v>
      </c>
      <c r="E181" s="191" t="s">
        <v>1118</v>
      </c>
      <c r="F181" s="192" t="s">
        <v>1119</v>
      </c>
      <c r="G181" s="193" t="s">
        <v>268</v>
      </c>
      <c r="H181" s="194">
        <v>1</v>
      </c>
      <c r="I181" s="195"/>
      <c r="J181" s="196">
        <f t="shared" si="0"/>
        <v>0</v>
      </c>
      <c r="K181" s="192" t="s">
        <v>151</v>
      </c>
      <c r="L181" s="59"/>
      <c r="M181" s="197" t="s">
        <v>23</v>
      </c>
      <c r="N181" s="198" t="s">
        <v>44</v>
      </c>
      <c r="O181" s="40"/>
      <c r="P181" s="199">
        <f t="shared" si="1"/>
        <v>0</v>
      </c>
      <c r="Q181" s="199">
        <v>0.0005</v>
      </c>
      <c r="R181" s="199">
        <f t="shared" si="2"/>
        <v>0.0005</v>
      </c>
      <c r="S181" s="199">
        <v>0</v>
      </c>
      <c r="T181" s="200">
        <f t="shared" si="3"/>
        <v>0</v>
      </c>
      <c r="AR181" s="22" t="s">
        <v>198</v>
      </c>
      <c r="AT181" s="22" t="s">
        <v>147</v>
      </c>
      <c r="AU181" s="22" t="s">
        <v>82</v>
      </c>
      <c r="AY181" s="22" t="s">
        <v>145</v>
      </c>
      <c r="BE181" s="201">
        <f t="shared" si="4"/>
        <v>0</v>
      </c>
      <c r="BF181" s="201">
        <f t="shared" si="5"/>
        <v>0</v>
      </c>
      <c r="BG181" s="201">
        <f t="shared" si="6"/>
        <v>0</v>
      </c>
      <c r="BH181" s="201">
        <f t="shared" si="7"/>
        <v>0</v>
      </c>
      <c r="BI181" s="201">
        <f t="shared" si="8"/>
        <v>0</v>
      </c>
      <c r="BJ181" s="22" t="s">
        <v>10</v>
      </c>
      <c r="BK181" s="201">
        <f t="shared" si="9"/>
        <v>0</v>
      </c>
      <c r="BL181" s="22" t="s">
        <v>198</v>
      </c>
      <c r="BM181" s="22" t="s">
        <v>1120</v>
      </c>
    </row>
    <row r="182" spans="2:65" s="1" customFormat="1" ht="16.5" customHeight="1">
      <c r="B182" s="39"/>
      <c r="C182" s="190" t="s">
        <v>383</v>
      </c>
      <c r="D182" s="190" t="s">
        <v>147</v>
      </c>
      <c r="E182" s="191" t="s">
        <v>553</v>
      </c>
      <c r="F182" s="192" t="s">
        <v>554</v>
      </c>
      <c r="G182" s="193" t="s">
        <v>188</v>
      </c>
      <c r="H182" s="194">
        <v>33.9</v>
      </c>
      <c r="I182" s="195"/>
      <c r="J182" s="196">
        <f t="shared" si="0"/>
        <v>0</v>
      </c>
      <c r="K182" s="192" t="s">
        <v>151</v>
      </c>
      <c r="L182" s="59"/>
      <c r="M182" s="197" t="s">
        <v>23</v>
      </c>
      <c r="N182" s="198" t="s">
        <v>44</v>
      </c>
      <c r="O182" s="40"/>
      <c r="P182" s="199">
        <f t="shared" si="1"/>
        <v>0</v>
      </c>
      <c r="Q182" s="199">
        <v>0</v>
      </c>
      <c r="R182" s="199">
        <f t="shared" si="2"/>
        <v>0</v>
      </c>
      <c r="S182" s="199">
        <v>0</v>
      </c>
      <c r="T182" s="200">
        <f t="shared" si="3"/>
        <v>0</v>
      </c>
      <c r="AR182" s="22" t="s">
        <v>198</v>
      </c>
      <c r="AT182" s="22" t="s">
        <v>147</v>
      </c>
      <c r="AU182" s="22" t="s">
        <v>82</v>
      </c>
      <c r="AY182" s="22" t="s">
        <v>145</v>
      </c>
      <c r="BE182" s="201">
        <f t="shared" si="4"/>
        <v>0</v>
      </c>
      <c r="BF182" s="201">
        <f t="shared" si="5"/>
        <v>0</v>
      </c>
      <c r="BG182" s="201">
        <f t="shared" si="6"/>
        <v>0</v>
      </c>
      <c r="BH182" s="201">
        <f t="shared" si="7"/>
        <v>0</v>
      </c>
      <c r="BI182" s="201">
        <f t="shared" si="8"/>
        <v>0</v>
      </c>
      <c r="BJ182" s="22" t="s">
        <v>10</v>
      </c>
      <c r="BK182" s="201">
        <f t="shared" si="9"/>
        <v>0</v>
      </c>
      <c r="BL182" s="22" t="s">
        <v>198</v>
      </c>
      <c r="BM182" s="22" t="s">
        <v>1121</v>
      </c>
    </row>
    <row r="183" spans="2:51" s="11" customFormat="1" ht="13.5">
      <c r="B183" s="202"/>
      <c r="C183" s="203"/>
      <c r="D183" s="204" t="s">
        <v>154</v>
      </c>
      <c r="E183" s="205" t="s">
        <v>23</v>
      </c>
      <c r="F183" s="206" t="s">
        <v>1122</v>
      </c>
      <c r="G183" s="203"/>
      <c r="H183" s="207">
        <v>33.9</v>
      </c>
      <c r="I183" s="208"/>
      <c r="J183" s="203"/>
      <c r="K183" s="203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154</v>
      </c>
      <c r="AU183" s="213" t="s">
        <v>82</v>
      </c>
      <c r="AV183" s="11" t="s">
        <v>82</v>
      </c>
      <c r="AW183" s="11" t="s">
        <v>37</v>
      </c>
      <c r="AX183" s="11" t="s">
        <v>73</v>
      </c>
      <c r="AY183" s="213" t="s">
        <v>145</v>
      </c>
    </row>
    <row r="184" spans="2:65" s="1" customFormat="1" ht="16.5" customHeight="1">
      <c r="B184" s="39"/>
      <c r="C184" s="190" t="s">
        <v>388</v>
      </c>
      <c r="D184" s="190" t="s">
        <v>147</v>
      </c>
      <c r="E184" s="191" t="s">
        <v>571</v>
      </c>
      <c r="F184" s="192" t="s">
        <v>572</v>
      </c>
      <c r="G184" s="193" t="s">
        <v>573</v>
      </c>
      <c r="H184" s="224"/>
      <c r="I184" s="195"/>
      <c r="J184" s="196">
        <f>ROUND(I184*H184,0)</f>
        <v>0</v>
      </c>
      <c r="K184" s="192" t="s">
        <v>23</v>
      </c>
      <c r="L184" s="59"/>
      <c r="M184" s="197" t="s">
        <v>23</v>
      </c>
      <c r="N184" s="198" t="s">
        <v>44</v>
      </c>
      <c r="O184" s="40"/>
      <c r="P184" s="199">
        <f>O184*H184</f>
        <v>0</v>
      </c>
      <c r="Q184" s="199">
        <v>0</v>
      </c>
      <c r="R184" s="199">
        <f>Q184*H184</f>
        <v>0</v>
      </c>
      <c r="S184" s="199">
        <v>0</v>
      </c>
      <c r="T184" s="200">
        <f>S184*H184</f>
        <v>0</v>
      </c>
      <c r="AR184" s="22" t="s">
        <v>198</v>
      </c>
      <c r="AT184" s="22" t="s">
        <v>147</v>
      </c>
      <c r="AU184" s="22" t="s">
        <v>82</v>
      </c>
      <c r="AY184" s="22" t="s">
        <v>145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22" t="s">
        <v>10</v>
      </c>
      <c r="BK184" s="201">
        <f>ROUND(I184*H184,0)</f>
        <v>0</v>
      </c>
      <c r="BL184" s="22" t="s">
        <v>198</v>
      </c>
      <c r="BM184" s="22" t="s">
        <v>1123</v>
      </c>
    </row>
    <row r="185" spans="2:65" s="1" customFormat="1" ht="16.5" customHeight="1">
      <c r="B185" s="39"/>
      <c r="C185" s="190" t="s">
        <v>394</v>
      </c>
      <c r="D185" s="190" t="s">
        <v>147</v>
      </c>
      <c r="E185" s="191" t="s">
        <v>1124</v>
      </c>
      <c r="F185" s="192" t="s">
        <v>1125</v>
      </c>
      <c r="G185" s="193" t="s">
        <v>177</v>
      </c>
      <c r="H185" s="194">
        <v>0.03</v>
      </c>
      <c r="I185" s="195"/>
      <c r="J185" s="196">
        <f>ROUND(I185*H185,0)</f>
        <v>0</v>
      </c>
      <c r="K185" s="192" t="s">
        <v>151</v>
      </c>
      <c r="L185" s="59"/>
      <c r="M185" s="197" t="s">
        <v>23</v>
      </c>
      <c r="N185" s="198" t="s">
        <v>44</v>
      </c>
      <c r="O185" s="40"/>
      <c r="P185" s="199">
        <f>O185*H185</f>
        <v>0</v>
      </c>
      <c r="Q185" s="199">
        <v>0</v>
      </c>
      <c r="R185" s="199">
        <f>Q185*H185</f>
        <v>0</v>
      </c>
      <c r="S185" s="199">
        <v>0</v>
      </c>
      <c r="T185" s="200">
        <f>S185*H185</f>
        <v>0</v>
      </c>
      <c r="AR185" s="22" t="s">
        <v>198</v>
      </c>
      <c r="AT185" s="22" t="s">
        <v>147</v>
      </c>
      <c r="AU185" s="22" t="s">
        <v>82</v>
      </c>
      <c r="AY185" s="22" t="s">
        <v>145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22" t="s">
        <v>10</v>
      </c>
      <c r="BK185" s="201">
        <f>ROUND(I185*H185,0)</f>
        <v>0</v>
      </c>
      <c r="BL185" s="22" t="s">
        <v>198</v>
      </c>
      <c r="BM185" s="22" t="s">
        <v>1126</v>
      </c>
    </row>
    <row r="186" spans="2:65" s="1" customFormat="1" ht="16.5" customHeight="1">
      <c r="B186" s="39"/>
      <c r="C186" s="190" t="s">
        <v>399</v>
      </c>
      <c r="D186" s="190" t="s">
        <v>147</v>
      </c>
      <c r="E186" s="191" t="s">
        <v>580</v>
      </c>
      <c r="F186" s="192" t="s">
        <v>581</v>
      </c>
      <c r="G186" s="193" t="s">
        <v>177</v>
      </c>
      <c r="H186" s="194">
        <v>0.03</v>
      </c>
      <c r="I186" s="195"/>
      <c r="J186" s="196">
        <f>ROUND(I186*H186,0)</f>
        <v>0</v>
      </c>
      <c r="K186" s="192" t="s">
        <v>151</v>
      </c>
      <c r="L186" s="59"/>
      <c r="M186" s="197" t="s">
        <v>23</v>
      </c>
      <c r="N186" s="198" t="s">
        <v>44</v>
      </c>
      <c r="O186" s="40"/>
      <c r="P186" s="199">
        <f>O186*H186</f>
        <v>0</v>
      </c>
      <c r="Q186" s="199">
        <v>0</v>
      </c>
      <c r="R186" s="199">
        <f>Q186*H186</f>
        <v>0</v>
      </c>
      <c r="S186" s="199">
        <v>0</v>
      </c>
      <c r="T186" s="200">
        <f>S186*H186</f>
        <v>0</v>
      </c>
      <c r="AR186" s="22" t="s">
        <v>198</v>
      </c>
      <c r="AT186" s="22" t="s">
        <v>147</v>
      </c>
      <c r="AU186" s="22" t="s">
        <v>82</v>
      </c>
      <c r="AY186" s="22" t="s">
        <v>145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22" t="s">
        <v>10</v>
      </c>
      <c r="BK186" s="201">
        <f>ROUND(I186*H186,0)</f>
        <v>0</v>
      </c>
      <c r="BL186" s="22" t="s">
        <v>198</v>
      </c>
      <c r="BM186" s="22" t="s">
        <v>1127</v>
      </c>
    </row>
    <row r="187" spans="2:63" s="10" customFormat="1" ht="29.85" customHeight="1">
      <c r="B187" s="174"/>
      <c r="C187" s="175"/>
      <c r="D187" s="176" t="s">
        <v>72</v>
      </c>
      <c r="E187" s="188" t="s">
        <v>583</v>
      </c>
      <c r="F187" s="188" t="s">
        <v>584</v>
      </c>
      <c r="G187" s="175"/>
      <c r="H187" s="175"/>
      <c r="I187" s="178"/>
      <c r="J187" s="189">
        <f>BK187</f>
        <v>0</v>
      </c>
      <c r="K187" s="175"/>
      <c r="L187" s="180"/>
      <c r="M187" s="181"/>
      <c r="N187" s="182"/>
      <c r="O187" s="182"/>
      <c r="P187" s="183">
        <f>SUM(P188:P208)</f>
        <v>0</v>
      </c>
      <c r="Q187" s="182"/>
      <c r="R187" s="183">
        <f>SUM(R188:R208)</f>
        <v>0.042309999999999987</v>
      </c>
      <c r="S187" s="182"/>
      <c r="T187" s="184">
        <f>SUM(T188:T208)</f>
        <v>0.00069</v>
      </c>
      <c r="AR187" s="185" t="s">
        <v>82</v>
      </c>
      <c r="AT187" s="186" t="s">
        <v>72</v>
      </c>
      <c r="AU187" s="186" t="s">
        <v>10</v>
      </c>
      <c r="AY187" s="185" t="s">
        <v>145</v>
      </c>
      <c r="BK187" s="187">
        <f>SUM(BK188:BK208)</f>
        <v>0</v>
      </c>
    </row>
    <row r="188" spans="2:65" s="1" customFormat="1" ht="16.5" customHeight="1">
      <c r="B188" s="39"/>
      <c r="C188" s="190" t="s">
        <v>404</v>
      </c>
      <c r="D188" s="190" t="s">
        <v>147</v>
      </c>
      <c r="E188" s="191" t="s">
        <v>600</v>
      </c>
      <c r="F188" s="192" t="s">
        <v>601</v>
      </c>
      <c r="G188" s="193" t="s">
        <v>188</v>
      </c>
      <c r="H188" s="194">
        <v>18</v>
      </c>
      <c r="I188" s="195"/>
      <c r="J188" s="196">
        <f>ROUND(I188*H188,0)</f>
        <v>0</v>
      </c>
      <c r="K188" s="192" t="s">
        <v>151</v>
      </c>
      <c r="L188" s="59"/>
      <c r="M188" s="197" t="s">
        <v>23</v>
      </c>
      <c r="N188" s="198" t="s">
        <v>44</v>
      </c>
      <c r="O188" s="40"/>
      <c r="P188" s="199">
        <f>O188*H188</f>
        <v>0</v>
      </c>
      <c r="Q188" s="199">
        <v>0.00066</v>
      </c>
      <c r="R188" s="199">
        <f>Q188*H188</f>
        <v>0.01188</v>
      </c>
      <c r="S188" s="199">
        <v>0</v>
      </c>
      <c r="T188" s="200">
        <f>S188*H188</f>
        <v>0</v>
      </c>
      <c r="AR188" s="22" t="s">
        <v>198</v>
      </c>
      <c r="AT188" s="22" t="s">
        <v>147</v>
      </c>
      <c r="AU188" s="22" t="s">
        <v>82</v>
      </c>
      <c r="AY188" s="22" t="s">
        <v>145</v>
      </c>
      <c r="BE188" s="201">
        <f>IF(N188="základní",J188,0)</f>
        <v>0</v>
      </c>
      <c r="BF188" s="201">
        <f>IF(N188="snížená",J188,0)</f>
        <v>0</v>
      </c>
      <c r="BG188" s="201">
        <f>IF(N188="zákl. přenesená",J188,0)</f>
        <v>0</v>
      </c>
      <c r="BH188" s="201">
        <f>IF(N188="sníž. přenesená",J188,0)</f>
        <v>0</v>
      </c>
      <c r="BI188" s="201">
        <f>IF(N188="nulová",J188,0)</f>
        <v>0</v>
      </c>
      <c r="BJ188" s="22" t="s">
        <v>10</v>
      </c>
      <c r="BK188" s="201">
        <f>ROUND(I188*H188,0)</f>
        <v>0</v>
      </c>
      <c r="BL188" s="22" t="s">
        <v>198</v>
      </c>
      <c r="BM188" s="22" t="s">
        <v>1128</v>
      </c>
    </row>
    <row r="189" spans="2:51" s="11" customFormat="1" ht="13.5">
      <c r="B189" s="202"/>
      <c r="C189" s="203"/>
      <c r="D189" s="204" t="s">
        <v>154</v>
      </c>
      <c r="E189" s="205" t="s">
        <v>23</v>
      </c>
      <c r="F189" s="206" t="s">
        <v>1129</v>
      </c>
      <c r="G189" s="203"/>
      <c r="H189" s="207">
        <v>11.9</v>
      </c>
      <c r="I189" s="208"/>
      <c r="J189" s="203"/>
      <c r="K189" s="203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154</v>
      </c>
      <c r="AU189" s="213" t="s">
        <v>82</v>
      </c>
      <c r="AV189" s="11" t="s">
        <v>82</v>
      </c>
      <c r="AW189" s="11" t="s">
        <v>37</v>
      </c>
      <c r="AX189" s="11" t="s">
        <v>73</v>
      </c>
      <c r="AY189" s="213" t="s">
        <v>145</v>
      </c>
    </row>
    <row r="190" spans="2:51" s="11" customFormat="1" ht="13.5">
      <c r="B190" s="202"/>
      <c r="C190" s="203"/>
      <c r="D190" s="204" t="s">
        <v>154</v>
      </c>
      <c r="E190" s="205" t="s">
        <v>23</v>
      </c>
      <c r="F190" s="206" t="s">
        <v>1130</v>
      </c>
      <c r="G190" s="203"/>
      <c r="H190" s="207">
        <v>6.1</v>
      </c>
      <c r="I190" s="208"/>
      <c r="J190" s="203"/>
      <c r="K190" s="203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154</v>
      </c>
      <c r="AU190" s="213" t="s">
        <v>82</v>
      </c>
      <c r="AV190" s="11" t="s">
        <v>82</v>
      </c>
      <c r="AW190" s="11" t="s">
        <v>37</v>
      </c>
      <c r="AX190" s="11" t="s">
        <v>73</v>
      </c>
      <c r="AY190" s="213" t="s">
        <v>145</v>
      </c>
    </row>
    <row r="191" spans="2:65" s="1" customFormat="1" ht="16.5" customHeight="1">
      <c r="B191" s="39"/>
      <c r="C191" s="190" t="s">
        <v>409</v>
      </c>
      <c r="D191" s="190" t="s">
        <v>147</v>
      </c>
      <c r="E191" s="191" t="s">
        <v>604</v>
      </c>
      <c r="F191" s="192" t="s">
        <v>605</v>
      </c>
      <c r="G191" s="193" t="s">
        <v>188</v>
      </c>
      <c r="H191" s="194">
        <v>19.2</v>
      </c>
      <c r="I191" s="195"/>
      <c r="J191" s="196">
        <f>ROUND(I191*H191,0)</f>
        <v>0</v>
      </c>
      <c r="K191" s="192" t="s">
        <v>151</v>
      </c>
      <c r="L191" s="59"/>
      <c r="M191" s="197" t="s">
        <v>23</v>
      </c>
      <c r="N191" s="198" t="s">
        <v>44</v>
      </c>
      <c r="O191" s="40"/>
      <c r="P191" s="199">
        <f>O191*H191</f>
        <v>0</v>
      </c>
      <c r="Q191" s="199">
        <v>0.00091</v>
      </c>
      <c r="R191" s="199">
        <f>Q191*H191</f>
        <v>0.017471999999999998</v>
      </c>
      <c r="S191" s="199">
        <v>0</v>
      </c>
      <c r="T191" s="200">
        <f>S191*H191</f>
        <v>0</v>
      </c>
      <c r="AR191" s="22" t="s">
        <v>198</v>
      </c>
      <c r="AT191" s="22" t="s">
        <v>147</v>
      </c>
      <c r="AU191" s="22" t="s">
        <v>82</v>
      </c>
      <c r="AY191" s="22" t="s">
        <v>145</v>
      </c>
      <c r="BE191" s="201">
        <f>IF(N191="základní",J191,0)</f>
        <v>0</v>
      </c>
      <c r="BF191" s="201">
        <f>IF(N191="snížená",J191,0)</f>
        <v>0</v>
      </c>
      <c r="BG191" s="201">
        <f>IF(N191="zákl. přenesená",J191,0)</f>
        <v>0</v>
      </c>
      <c r="BH191" s="201">
        <f>IF(N191="sníž. přenesená",J191,0)</f>
        <v>0</v>
      </c>
      <c r="BI191" s="201">
        <f>IF(N191="nulová",J191,0)</f>
        <v>0</v>
      </c>
      <c r="BJ191" s="22" t="s">
        <v>10</v>
      </c>
      <c r="BK191" s="201">
        <f>ROUND(I191*H191,0)</f>
        <v>0</v>
      </c>
      <c r="BL191" s="22" t="s">
        <v>198</v>
      </c>
      <c r="BM191" s="22" t="s">
        <v>1131</v>
      </c>
    </row>
    <row r="192" spans="2:51" s="11" customFormat="1" ht="13.5">
      <c r="B192" s="202"/>
      <c r="C192" s="203"/>
      <c r="D192" s="204" t="s">
        <v>154</v>
      </c>
      <c r="E192" s="205" t="s">
        <v>23</v>
      </c>
      <c r="F192" s="206" t="s">
        <v>1132</v>
      </c>
      <c r="G192" s="203"/>
      <c r="H192" s="207">
        <v>13.5</v>
      </c>
      <c r="I192" s="208"/>
      <c r="J192" s="203"/>
      <c r="K192" s="203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154</v>
      </c>
      <c r="AU192" s="213" t="s">
        <v>82</v>
      </c>
      <c r="AV192" s="11" t="s">
        <v>82</v>
      </c>
      <c r="AW192" s="11" t="s">
        <v>37</v>
      </c>
      <c r="AX192" s="11" t="s">
        <v>73</v>
      </c>
      <c r="AY192" s="213" t="s">
        <v>145</v>
      </c>
    </row>
    <row r="193" spans="2:51" s="11" customFormat="1" ht="13.5">
      <c r="B193" s="202"/>
      <c r="C193" s="203"/>
      <c r="D193" s="204" t="s">
        <v>154</v>
      </c>
      <c r="E193" s="205" t="s">
        <v>23</v>
      </c>
      <c r="F193" s="206" t="s">
        <v>1133</v>
      </c>
      <c r="G193" s="203"/>
      <c r="H193" s="207">
        <v>5.7</v>
      </c>
      <c r="I193" s="208"/>
      <c r="J193" s="203"/>
      <c r="K193" s="203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154</v>
      </c>
      <c r="AU193" s="213" t="s">
        <v>82</v>
      </c>
      <c r="AV193" s="11" t="s">
        <v>82</v>
      </c>
      <c r="AW193" s="11" t="s">
        <v>37</v>
      </c>
      <c r="AX193" s="11" t="s">
        <v>73</v>
      </c>
      <c r="AY193" s="213" t="s">
        <v>145</v>
      </c>
    </row>
    <row r="194" spans="2:65" s="1" customFormat="1" ht="25.5" customHeight="1">
      <c r="B194" s="39"/>
      <c r="C194" s="190" t="s">
        <v>414</v>
      </c>
      <c r="D194" s="190" t="s">
        <v>147</v>
      </c>
      <c r="E194" s="191" t="s">
        <v>1134</v>
      </c>
      <c r="F194" s="192" t="s">
        <v>1135</v>
      </c>
      <c r="G194" s="193" t="s">
        <v>188</v>
      </c>
      <c r="H194" s="194">
        <v>18</v>
      </c>
      <c r="I194" s="195"/>
      <c r="J194" s="196">
        <f aca="true" t="shared" si="10" ref="J194:J199">ROUND(I194*H194,0)</f>
        <v>0</v>
      </c>
      <c r="K194" s="192" t="s">
        <v>151</v>
      </c>
      <c r="L194" s="59"/>
      <c r="M194" s="197" t="s">
        <v>23</v>
      </c>
      <c r="N194" s="198" t="s">
        <v>44</v>
      </c>
      <c r="O194" s="40"/>
      <c r="P194" s="199">
        <f aca="true" t="shared" si="11" ref="P194:P199">O194*H194</f>
        <v>0</v>
      </c>
      <c r="Q194" s="199">
        <v>7E-05</v>
      </c>
      <c r="R194" s="199">
        <f aca="true" t="shared" si="12" ref="R194:R199">Q194*H194</f>
        <v>0.0012599999999999998</v>
      </c>
      <c r="S194" s="199">
        <v>0</v>
      </c>
      <c r="T194" s="200">
        <f aca="true" t="shared" si="13" ref="T194:T199">S194*H194</f>
        <v>0</v>
      </c>
      <c r="AR194" s="22" t="s">
        <v>198</v>
      </c>
      <c r="AT194" s="22" t="s">
        <v>147</v>
      </c>
      <c r="AU194" s="22" t="s">
        <v>82</v>
      </c>
      <c r="AY194" s="22" t="s">
        <v>145</v>
      </c>
      <c r="BE194" s="201">
        <f aca="true" t="shared" si="14" ref="BE194:BE199">IF(N194="základní",J194,0)</f>
        <v>0</v>
      </c>
      <c r="BF194" s="201">
        <f aca="true" t="shared" si="15" ref="BF194:BF199">IF(N194="snížená",J194,0)</f>
        <v>0</v>
      </c>
      <c r="BG194" s="201">
        <f aca="true" t="shared" si="16" ref="BG194:BG199">IF(N194="zákl. přenesená",J194,0)</f>
        <v>0</v>
      </c>
      <c r="BH194" s="201">
        <f aca="true" t="shared" si="17" ref="BH194:BH199">IF(N194="sníž. přenesená",J194,0)</f>
        <v>0</v>
      </c>
      <c r="BI194" s="201">
        <f aca="true" t="shared" si="18" ref="BI194:BI199">IF(N194="nulová",J194,0)</f>
        <v>0</v>
      </c>
      <c r="BJ194" s="22" t="s">
        <v>10</v>
      </c>
      <c r="BK194" s="201">
        <f aca="true" t="shared" si="19" ref="BK194:BK199">ROUND(I194*H194,0)</f>
        <v>0</v>
      </c>
      <c r="BL194" s="22" t="s">
        <v>198</v>
      </c>
      <c r="BM194" s="22" t="s">
        <v>1136</v>
      </c>
    </row>
    <row r="195" spans="2:65" s="1" customFormat="1" ht="25.5" customHeight="1">
      <c r="B195" s="39"/>
      <c r="C195" s="190" t="s">
        <v>419</v>
      </c>
      <c r="D195" s="190" t="s">
        <v>147</v>
      </c>
      <c r="E195" s="191" t="s">
        <v>1137</v>
      </c>
      <c r="F195" s="192" t="s">
        <v>1138</v>
      </c>
      <c r="G195" s="193" t="s">
        <v>188</v>
      </c>
      <c r="H195" s="194">
        <v>19.2</v>
      </c>
      <c r="I195" s="195"/>
      <c r="J195" s="196">
        <f t="shared" si="10"/>
        <v>0</v>
      </c>
      <c r="K195" s="192" t="s">
        <v>151</v>
      </c>
      <c r="L195" s="59"/>
      <c r="M195" s="197" t="s">
        <v>23</v>
      </c>
      <c r="N195" s="198" t="s">
        <v>44</v>
      </c>
      <c r="O195" s="40"/>
      <c r="P195" s="199">
        <f t="shared" si="11"/>
        <v>0</v>
      </c>
      <c r="Q195" s="199">
        <v>9E-05</v>
      </c>
      <c r="R195" s="199">
        <f t="shared" si="12"/>
        <v>0.0017280000000000002</v>
      </c>
      <c r="S195" s="199">
        <v>0</v>
      </c>
      <c r="T195" s="200">
        <f t="shared" si="13"/>
        <v>0</v>
      </c>
      <c r="AR195" s="22" t="s">
        <v>198</v>
      </c>
      <c r="AT195" s="22" t="s">
        <v>147</v>
      </c>
      <c r="AU195" s="22" t="s">
        <v>82</v>
      </c>
      <c r="AY195" s="22" t="s">
        <v>145</v>
      </c>
      <c r="BE195" s="201">
        <f t="shared" si="14"/>
        <v>0</v>
      </c>
      <c r="BF195" s="201">
        <f t="shared" si="15"/>
        <v>0</v>
      </c>
      <c r="BG195" s="201">
        <f t="shared" si="16"/>
        <v>0</v>
      </c>
      <c r="BH195" s="201">
        <f t="shared" si="17"/>
        <v>0</v>
      </c>
      <c r="BI195" s="201">
        <f t="shared" si="18"/>
        <v>0</v>
      </c>
      <c r="BJ195" s="22" t="s">
        <v>10</v>
      </c>
      <c r="BK195" s="201">
        <f t="shared" si="19"/>
        <v>0</v>
      </c>
      <c r="BL195" s="22" t="s">
        <v>198</v>
      </c>
      <c r="BM195" s="22" t="s">
        <v>1139</v>
      </c>
    </row>
    <row r="196" spans="2:65" s="1" customFormat="1" ht="16.5" customHeight="1">
      <c r="B196" s="39"/>
      <c r="C196" s="190" t="s">
        <v>424</v>
      </c>
      <c r="D196" s="190" t="s">
        <v>147</v>
      </c>
      <c r="E196" s="191" t="s">
        <v>1140</v>
      </c>
      <c r="F196" s="192" t="s">
        <v>1141</v>
      </c>
      <c r="G196" s="193" t="s">
        <v>1142</v>
      </c>
      <c r="H196" s="194">
        <v>1</v>
      </c>
      <c r="I196" s="195"/>
      <c r="J196" s="196">
        <f t="shared" si="10"/>
        <v>0</v>
      </c>
      <c r="K196" s="192" t="s">
        <v>151</v>
      </c>
      <c r="L196" s="59"/>
      <c r="M196" s="197" t="s">
        <v>23</v>
      </c>
      <c r="N196" s="198" t="s">
        <v>44</v>
      </c>
      <c r="O196" s="40"/>
      <c r="P196" s="199">
        <f t="shared" si="11"/>
        <v>0</v>
      </c>
      <c r="Q196" s="199">
        <v>0.00025</v>
      </c>
      <c r="R196" s="199">
        <f t="shared" si="12"/>
        <v>0.00025</v>
      </c>
      <c r="S196" s="199">
        <v>0</v>
      </c>
      <c r="T196" s="200">
        <f t="shared" si="13"/>
        <v>0</v>
      </c>
      <c r="AR196" s="22" t="s">
        <v>198</v>
      </c>
      <c r="AT196" s="22" t="s">
        <v>147</v>
      </c>
      <c r="AU196" s="22" t="s">
        <v>82</v>
      </c>
      <c r="AY196" s="22" t="s">
        <v>145</v>
      </c>
      <c r="BE196" s="201">
        <f t="shared" si="14"/>
        <v>0</v>
      </c>
      <c r="BF196" s="201">
        <f t="shared" si="15"/>
        <v>0</v>
      </c>
      <c r="BG196" s="201">
        <f t="shared" si="16"/>
        <v>0</v>
      </c>
      <c r="BH196" s="201">
        <f t="shared" si="17"/>
        <v>0</v>
      </c>
      <c r="BI196" s="201">
        <f t="shared" si="18"/>
        <v>0</v>
      </c>
      <c r="BJ196" s="22" t="s">
        <v>10</v>
      </c>
      <c r="BK196" s="201">
        <f t="shared" si="19"/>
        <v>0</v>
      </c>
      <c r="BL196" s="22" t="s">
        <v>198</v>
      </c>
      <c r="BM196" s="22" t="s">
        <v>1143</v>
      </c>
    </row>
    <row r="197" spans="2:65" s="1" customFormat="1" ht="16.5" customHeight="1">
      <c r="B197" s="39"/>
      <c r="C197" s="190" t="s">
        <v>429</v>
      </c>
      <c r="D197" s="190" t="s">
        <v>147</v>
      </c>
      <c r="E197" s="191" t="s">
        <v>1144</v>
      </c>
      <c r="F197" s="192" t="s">
        <v>1145</v>
      </c>
      <c r="G197" s="193" t="s">
        <v>268</v>
      </c>
      <c r="H197" s="194">
        <v>7</v>
      </c>
      <c r="I197" s="195"/>
      <c r="J197" s="196">
        <f t="shared" si="10"/>
        <v>0</v>
      </c>
      <c r="K197" s="192" t="s">
        <v>151</v>
      </c>
      <c r="L197" s="59"/>
      <c r="M197" s="197" t="s">
        <v>23</v>
      </c>
      <c r="N197" s="198" t="s">
        <v>44</v>
      </c>
      <c r="O197" s="40"/>
      <c r="P197" s="199">
        <f t="shared" si="11"/>
        <v>0</v>
      </c>
      <c r="Q197" s="199">
        <v>0.00017</v>
      </c>
      <c r="R197" s="199">
        <f t="shared" si="12"/>
        <v>0.00119</v>
      </c>
      <c r="S197" s="199">
        <v>0</v>
      </c>
      <c r="T197" s="200">
        <f t="shared" si="13"/>
        <v>0</v>
      </c>
      <c r="AR197" s="22" t="s">
        <v>198</v>
      </c>
      <c r="AT197" s="22" t="s">
        <v>147</v>
      </c>
      <c r="AU197" s="22" t="s">
        <v>82</v>
      </c>
      <c r="AY197" s="22" t="s">
        <v>145</v>
      </c>
      <c r="BE197" s="201">
        <f t="shared" si="14"/>
        <v>0</v>
      </c>
      <c r="BF197" s="201">
        <f t="shared" si="15"/>
        <v>0</v>
      </c>
      <c r="BG197" s="201">
        <f t="shared" si="16"/>
        <v>0</v>
      </c>
      <c r="BH197" s="201">
        <f t="shared" si="17"/>
        <v>0</v>
      </c>
      <c r="BI197" s="201">
        <f t="shared" si="18"/>
        <v>0</v>
      </c>
      <c r="BJ197" s="22" t="s">
        <v>10</v>
      </c>
      <c r="BK197" s="201">
        <f t="shared" si="19"/>
        <v>0</v>
      </c>
      <c r="BL197" s="22" t="s">
        <v>198</v>
      </c>
      <c r="BM197" s="22" t="s">
        <v>1146</v>
      </c>
    </row>
    <row r="198" spans="2:65" s="1" customFormat="1" ht="16.5" customHeight="1">
      <c r="B198" s="39"/>
      <c r="C198" s="190" t="s">
        <v>435</v>
      </c>
      <c r="D198" s="190" t="s">
        <v>147</v>
      </c>
      <c r="E198" s="191" t="s">
        <v>1147</v>
      </c>
      <c r="F198" s="192" t="s">
        <v>1148</v>
      </c>
      <c r="G198" s="193" t="s">
        <v>268</v>
      </c>
      <c r="H198" s="194">
        <v>1</v>
      </c>
      <c r="I198" s="195"/>
      <c r="J198" s="196">
        <f t="shared" si="10"/>
        <v>0</v>
      </c>
      <c r="K198" s="192" t="s">
        <v>151</v>
      </c>
      <c r="L198" s="59"/>
      <c r="M198" s="197" t="s">
        <v>23</v>
      </c>
      <c r="N198" s="198" t="s">
        <v>44</v>
      </c>
      <c r="O198" s="40"/>
      <c r="P198" s="199">
        <f t="shared" si="11"/>
        <v>0</v>
      </c>
      <c r="Q198" s="199">
        <v>0</v>
      </c>
      <c r="R198" s="199">
        <f t="shared" si="12"/>
        <v>0</v>
      </c>
      <c r="S198" s="199">
        <v>0.00069</v>
      </c>
      <c r="T198" s="200">
        <f t="shared" si="13"/>
        <v>0.00069</v>
      </c>
      <c r="AR198" s="22" t="s">
        <v>198</v>
      </c>
      <c r="AT198" s="22" t="s">
        <v>147</v>
      </c>
      <c r="AU198" s="22" t="s">
        <v>82</v>
      </c>
      <c r="AY198" s="22" t="s">
        <v>145</v>
      </c>
      <c r="BE198" s="201">
        <f t="shared" si="14"/>
        <v>0</v>
      </c>
      <c r="BF198" s="201">
        <f t="shared" si="15"/>
        <v>0</v>
      </c>
      <c r="BG198" s="201">
        <f t="shared" si="16"/>
        <v>0</v>
      </c>
      <c r="BH198" s="201">
        <f t="shared" si="17"/>
        <v>0</v>
      </c>
      <c r="BI198" s="201">
        <f t="shared" si="18"/>
        <v>0</v>
      </c>
      <c r="BJ198" s="22" t="s">
        <v>10</v>
      </c>
      <c r="BK198" s="201">
        <f t="shared" si="19"/>
        <v>0</v>
      </c>
      <c r="BL198" s="22" t="s">
        <v>198</v>
      </c>
      <c r="BM198" s="22" t="s">
        <v>1149</v>
      </c>
    </row>
    <row r="199" spans="2:65" s="1" customFormat="1" ht="16.5" customHeight="1">
      <c r="B199" s="39"/>
      <c r="C199" s="190" t="s">
        <v>439</v>
      </c>
      <c r="D199" s="190" t="s">
        <v>147</v>
      </c>
      <c r="E199" s="191" t="s">
        <v>630</v>
      </c>
      <c r="F199" s="192" t="s">
        <v>631</v>
      </c>
      <c r="G199" s="193" t="s">
        <v>268</v>
      </c>
      <c r="H199" s="194">
        <v>1</v>
      </c>
      <c r="I199" s="195"/>
      <c r="J199" s="196">
        <f t="shared" si="10"/>
        <v>0</v>
      </c>
      <c r="K199" s="192" t="s">
        <v>151</v>
      </c>
      <c r="L199" s="59"/>
      <c r="M199" s="197" t="s">
        <v>23</v>
      </c>
      <c r="N199" s="198" t="s">
        <v>44</v>
      </c>
      <c r="O199" s="40"/>
      <c r="P199" s="199">
        <f t="shared" si="11"/>
        <v>0</v>
      </c>
      <c r="Q199" s="199">
        <v>0.00034</v>
      </c>
      <c r="R199" s="199">
        <f t="shared" si="12"/>
        <v>0.00034</v>
      </c>
      <c r="S199" s="199">
        <v>0</v>
      </c>
      <c r="T199" s="200">
        <f t="shared" si="13"/>
        <v>0</v>
      </c>
      <c r="AR199" s="22" t="s">
        <v>198</v>
      </c>
      <c r="AT199" s="22" t="s">
        <v>147</v>
      </c>
      <c r="AU199" s="22" t="s">
        <v>82</v>
      </c>
      <c r="AY199" s="22" t="s">
        <v>145</v>
      </c>
      <c r="BE199" s="201">
        <f t="shared" si="14"/>
        <v>0</v>
      </c>
      <c r="BF199" s="201">
        <f t="shared" si="15"/>
        <v>0</v>
      </c>
      <c r="BG199" s="201">
        <f t="shared" si="16"/>
        <v>0</v>
      </c>
      <c r="BH199" s="201">
        <f t="shared" si="17"/>
        <v>0</v>
      </c>
      <c r="BI199" s="201">
        <f t="shared" si="18"/>
        <v>0</v>
      </c>
      <c r="BJ199" s="22" t="s">
        <v>10</v>
      </c>
      <c r="BK199" s="201">
        <f t="shared" si="19"/>
        <v>0</v>
      </c>
      <c r="BL199" s="22" t="s">
        <v>198</v>
      </c>
      <c r="BM199" s="22" t="s">
        <v>1150</v>
      </c>
    </row>
    <row r="200" spans="2:51" s="11" customFormat="1" ht="13.5">
      <c r="B200" s="202"/>
      <c r="C200" s="203"/>
      <c r="D200" s="204" t="s">
        <v>154</v>
      </c>
      <c r="E200" s="205" t="s">
        <v>23</v>
      </c>
      <c r="F200" s="206" t="s">
        <v>1151</v>
      </c>
      <c r="G200" s="203"/>
      <c r="H200" s="207">
        <v>1</v>
      </c>
      <c r="I200" s="208"/>
      <c r="J200" s="203"/>
      <c r="K200" s="203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154</v>
      </c>
      <c r="AU200" s="213" t="s">
        <v>82</v>
      </c>
      <c r="AV200" s="11" t="s">
        <v>82</v>
      </c>
      <c r="AW200" s="11" t="s">
        <v>37</v>
      </c>
      <c r="AX200" s="11" t="s">
        <v>73</v>
      </c>
      <c r="AY200" s="213" t="s">
        <v>145</v>
      </c>
    </row>
    <row r="201" spans="2:65" s="1" customFormat="1" ht="16.5" customHeight="1">
      <c r="B201" s="39"/>
      <c r="C201" s="190" t="s">
        <v>445</v>
      </c>
      <c r="D201" s="190" t="s">
        <v>147</v>
      </c>
      <c r="E201" s="191" t="s">
        <v>1152</v>
      </c>
      <c r="F201" s="192" t="s">
        <v>1153</v>
      </c>
      <c r="G201" s="193" t="s">
        <v>268</v>
      </c>
      <c r="H201" s="194">
        <v>1</v>
      </c>
      <c r="I201" s="195"/>
      <c r="J201" s="196">
        <f>ROUND(I201*H201,0)</f>
        <v>0</v>
      </c>
      <c r="K201" s="192" t="s">
        <v>151</v>
      </c>
      <c r="L201" s="59"/>
      <c r="M201" s="197" t="s">
        <v>23</v>
      </c>
      <c r="N201" s="198" t="s">
        <v>44</v>
      </c>
      <c r="O201" s="40"/>
      <c r="P201" s="199">
        <f>O201*H201</f>
        <v>0</v>
      </c>
      <c r="Q201" s="199">
        <v>0.00075</v>
      </c>
      <c r="R201" s="199">
        <f>Q201*H201</f>
        <v>0.00075</v>
      </c>
      <c r="S201" s="199">
        <v>0</v>
      </c>
      <c r="T201" s="200">
        <f>S201*H201</f>
        <v>0</v>
      </c>
      <c r="AR201" s="22" t="s">
        <v>198</v>
      </c>
      <c r="AT201" s="22" t="s">
        <v>147</v>
      </c>
      <c r="AU201" s="22" t="s">
        <v>82</v>
      </c>
      <c r="AY201" s="22" t="s">
        <v>145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22" t="s">
        <v>10</v>
      </c>
      <c r="BK201" s="201">
        <f>ROUND(I201*H201,0)</f>
        <v>0</v>
      </c>
      <c r="BL201" s="22" t="s">
        <v>198</v>
      </c>
      <c r="BM201" s="22" t="s">
        <v>1154</v>
      </c>
    </row>
    <row r="202" spans="2:51" s="11" customFormat="1" ht="13.5">
      <c r="B202" s="202"/>
      <c r="C202" s="203"/>
      <c r="D202" s="204" t="s">
        <v>154</v>
      </c>
      <c r="E202" s="205" t="s">
        <v>23</v>
      </c>
      <c r="F202" s="206" t="s">
        <v>1155</v>
      </c>
      <c r="G202" s="203"/>
      <c r="H202" s="207">
        <v>1</v>
      </c>
      <c r="I202" s="208"/>
      <c r="J202" s="203"/>
      <c r="K202" s="203"/>
      <c r="L202" s="209"/>
      <c r="M202" s="210"/>
      <c r="N202" s="211"/>
      <c r="O202" s="211"/>
      <c r="P202" s="211"/>
      <c r="Q202" s="211"/>
      <c r="R202" s="211"/>
      <c r="S202" s="211"/>
      <c r="T202" s="212"/>
      <c r="AT202" s="213" t="s">
        <v>154</v>
      </c>
      <c r="AU202" s="213" t="s">
        <v>82</v>
      </c>
      <c r="AV202" s="11" t="s">
        <v>82</v>
      </c>
      <c r="AW202" s="11" t="s">
        <v>37</v>
      </c>
      <c r="AX202" s="11" t="s">
        <v>73</v>
      </c>
      <c r="AY202" s="213" t="s">
        <v>145</v>
      </c>
    </row>
    <row r="203" spans="2:65" s="1" customFormat="1" ht="16.5" customHeight="1">
      <c r="B203" s="39"/>
      <c r="C203" s="190" t="s">
        <v>449</v>
      </c>
      <c r="D203" s="190" t="s">
        <v>147</v>
      </c>
      <c r="E203" s="191" t="s">
        <v>649</v>
      </c>
      <c r="F203" s="192" t="s">
        <v>650</v>
      </c>
      <c r="G203" s="193" t="s">
        <v>188</v>
      </c>
      <c r="H203" s="194">
        <v>37.2</v>
      </c>
      <c r="I203" s="195"/>
      <c r="J203" s="196">
        <f>ROUND(I203*H203,0)</f>
        <v>0</v>
      </c>
      <c r="K203" s="192" t="s">
        <v>151</v>
      </c>
      <c r="L203" s="59"/>
      <c r="M203" s="197" t="s">
        <v>23</v>
      </c>
      <c r="N203" s="198" t="s">
        <v>44</v>
      </c>
      <c r="O203" s="40"/>
      <c r="P203" s="199">
        <f>O203*H203</f>
        <v>0</v>
      </c>
      <c r="Q203" s="199">
        <v>0.00019</v>
      </c>
      <c r="R203" s="199">
        <f>Q203*H203</f>
        <v>0.0070680000000000005</v>
      </c>
      <c r="S203" s="199">
        <v>0</v>
      </c>
      <c r="T203" s="200">
        <f>S203*H203</f>
        <v>0</v>
      </c>
      <c r="AR203" s="22" t="s">
        <v>198</v>
      </c>
      <c r="AT203" s="22" t="s">
        <v>147</v>
      </c>
      <c r="AU203" s="22" t="s">
        <v>82</v>
      </c>
      <c r="AY203" s="22" t="s">
        <v>145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22" t="s">
        <v>10</v>
      </c>
      <c r="BK203" s="201">
        <f>ROUND(I203*H203,0)</f>
        <v>0</v>
      </c>
      <c r="BL203" s="22" t="s">
        <v>198</v>
      </c>
      <c r="BM203" s="22" t="s">
        <v>1156</v>
      </c>
    </row>
    <row r="204" spans="2:51" s="11" customFormat="1" ht="13.5">
      <c r="B204" s="202"/>
      <c r="C204" s="203"/>
      <c r="D204" s="204" t="s">
        <v>154</v>
      </c>
      <c r="E204" s="205" t="s">
        <v>23</v>
      </c>
      <c r="F204" s="206" t="s">
        <v>1157</v>
      </c>
      <c r="G204" s="203"/>
      <c r="H204" s="207">
        <v>37.2</v>
      </c>
      <c r="I204" s="208"/>
      <c r="J204" s="203"/>
      <c r="K204" s="203"/>
      <c r="L204" s="209"/>
      <c r="M204" s="210"/>
      <c r="N204" s="211"/>
      <c r="O204" s="211"/>
      <c r="P204" s="211"/>
      <c r="Q204" s="211"/>
      <c r="R204" s="211"/>
      <c r="S204" s="211"/>
      <c r="T204" s="212"/>
      <c r="AT204" s="213" t="s">
        <v>154</v>
      </c>
      <c r="AU204" s="213" t="s">
        <v>82</v>
      </c>
      <c r="AV204" s="11" t="s">
        <v>82</v>
      </c>
      <c r="AW204" s="11" t="s">
        <v>37</v>
      </c>
      <c r="AX204" s="11" t="s">
        <v>73</v>
      </c>
      <c r="AY204" s="213" t="s">
        <v>145</v>
      </c>
    </row>
    <row r="205" spans="2:65" s="1" customFormat="1" ht="16.5" customHeight="1">
      <c r="B205" s="39"/>
      <c r="C205" s="190" t="s">
        <v>453</v>
      </c>
      <c r="D205" s="190" t="s">
        <v>147</v>
      </c>
      <c r="E205" s="191" t="s">
        <v>654</v>
      </c>
      <c r="F205" s="192" t="s">
        <v>655</v>
      </c>
      <c r="G205" s="193" t="s">
        <v>188</v>
      </c>
      <c r="H205" s="194">
        <v>37.2</v>
      </c>
      <c r="I205" s="195"/>
      <c r="J205" s="196">
        <f>ROUND(I205*H205,0)</f>
        <v>0</v>
      </c>
      <c r="K205" s="192" t="s">
        <v>151</v>
      </c>
      <c r="L205" s="59"/>
      <c r="M205" s="197" t="s">
        <v>23</v>
      </c>
      <c r="N205" s="198" t="s">
        <v>44</v>
      </c>
      <c r="O205" s="40"/>
      <c r="P205" s="199">
        <f>O205*H205</f>
        <v>0</v>
      </c>
      <c r="Q205" s="199">
        <v>1E-05</v>
      </c>
      <c r="R205" s="199">
        <f>Q205*H205</f>
        <v>0.00037200000000000004</v>
      </c>
      <c r="S205" s="199">
        <v>0</v>
      </c>
      <c r="T205" s="200">
        <f>S205*H205</f>
        <v>0</v>
      </c>
      <c r="AR205" s="22" t="s">
        <v>198</v>
      </c>
      <c r="AT205" s="22" t="s">
        <v>147</v>
      </c>
      <c r="AU205" s="22" t="s">
        <v>82</v>
      </c>
      <c r="AY205" s="22" t="s">
        <v>145</v>
      </c>
      <c r="BE205" s="201">
        <f>IF(N205="základní",J205,0)</f>
        <v>0</v>
      </c>
      <c r="BF205" s="201">
        <f>IF(N205="snížená",J205,0)</f>
        <v>0</v>
      </c>
      <c r="BG205" s="201">
        <f>IF(N205="zákl. přenesená",J205,0)</f>
        <v>0</v>
      </c>
      <c r="BH205" s="201">
        <f>IF(N205="sníž. přenesená",J205,0)</f>
        <v>0</v>
      </c>
      <c r="BI205" s="201">
        <f>IF(N205="nulová",J205,0)</f>
        <v>0</v>
      </c>
      <c r="BJ205" s="22" t="s">
        <v>10</v>
      </c>
      <c r="BK205" s="201">
        <f>ROUND(I205*H205,0)</f>
        <v>0</v>
      </c>
      <c r="BL205" s="22" t="s">
        <v>198</v>
      </c>
      <c r="BM205" s="22" t="s">
        <v>1158</v>
      </c>
    </row>
    <row r="206" spans="2:65" s="1" customFormat="1" ht="16.5" customHeight="1">
      <c r="B206" s="39"/>
      <c r="C206" s="190" t="s">
        <v>458</v>
      </c>
      <c r="D206" s="190" t="s">
        <v>147</v>
      </c>
      <c r="E206" s="191" t="s">
        <v>667</v>
      </c>
      <c r="F206" s="192" t="s">
        <v>572</v>
      </c>
      <c r="G206" s="193" t="s">
        <v>573</v>
      </c>
      <c r="H206" s="224"/>
      <c r="I206" s="195"/>
      <c r="J206" s="196">
        <f>ROUND(I206*H206,0)</f>
        <v>0</v>
      </c>
      <c r="K206" s="192" t="s">
        <v>23</v>
      </c>
      <c r="L206" s="59"/>
      <c r="M206" s="197" t="s">
        <v>23</v>
      </c>
      <c r="N206" s="198" t="s">
        <v>44</v>
      </c>
      <c r="O206" s="40"/>
      <c r="P206" s="199">
        <f>O206*H206</f>
        <v>0</v>
      </c>
      <c r="Q206" s="199">
        <v>0</v>
      </c>
      <c r="R206" s="199">
        <f>Q206*H206</f>
        <v>0</v>
      </c>
      <c r="S206" s="199">
        <v>0</v>
      </c>
      <c r="T206" s="200">
        <f>S206*H206</f>
        <v>0</v>
      </c>
      <c r="AR206" s="22" t="s">
        <v>198</v>
      </c>
      <c r="AT206" s="22" t="s">
        <v>147</v>
      </c>
      <c r="AU206" s="22" t="s">
        <v>82</v>
      </c>
      <c r="AY206" s="22" t="s">
        <v>145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22" t="s">
        <v>10</v>
      </c>
      <c r="BK206" s="201">
        <f>ROUND(I206*H206,0)</f>
        <v>0</v>
      </c>
      <c r="BL206" s="22" t="s">
        <v>198</v>
      </c>
      <c r="BM206" s="22" t="s">
        <v>1159</v>
      </c>
    </row>
    <row r="207" spans="2:65" s="1" customFormat="1" ht="16.5" customHeight="1">
      <c r="B207" s="39"/>
      <c r="C207" s="190" t="s">
        <v>464</v>
      </c>
      <c r="D207" s="190" t="s">
        <v>147</v>
      </c>
      <c r="E207" s="191" t="s">
        <v>1160</v>
      </c>
      <c r="F207" s="192" t="s">
        <v>1161</v>
      </c>
      <c r="G207" s="193" t="s">
        <v>177</v>
      </c>
      <c r="H207" s="194">
        <v>0.042</v>
      </c>
      <c r="I207" s="195"/>
      <c r="J207" s="196">
        <f>ROUND(I207*H207,0)</f>
        <v>0</v>
      </c>
      <c r="K207" s="192" t="s">
        <v>151</v>
      </c>
      <c r="L207" s="59"/>
      <c r="M207" s="197" t="s">
        <v>23</v>
      </c>
      <c r="N207" s="198" t="s">
        <v>44</v>
      </c>
      <c r="O207" s="40"/>
      <c r="P207" s="199">
        <f>O207*H207</f>
        <v>0</v>
      </c>
      <c r="Q207" s="199">
        <v>0</v>
      </c>
      <c r="R207" s="199">
        <f>Q207*H207</f>
        <v>0</v>
      </c>
      <c r="S207" s="199">
        <v>0</v>
      </c>
      <c r="T207" s="200">
        <f>S207*H207</f>
        <v>0</v>
      </c>
      <c r="AR207" s="22" t="s">
        <v>198</v>
      </c>
      <c r="AT207" s="22" t="s">
        <v>147</v>
      </c>
      <c r="AU207" s="22" t="s">
        <v>82</v>
      </c>
      <c r="AY207" s="22" t="s">
        <v>145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22" t="s">
        <v>10</v>
      </c>
      <c r="BK207" s="201">
        <f>ROUND(I207*H207,0)</f>
        <v>0</v>
      </c>
      <c r="BL207" s="22" t="s">
        <v>198</v>
      </c>
      <c r="BM207" s="22" t="s">
        <v>1162</v>
      </c>
    </row>
    <row r="208" spans="2:65" s="1" customFormat="1" ht="16.5" customHeight="1">
      <c r="B208" s="39"/>
      <c r="C208" s="190" t="s">
        <v>472</v>
      </c>
      <c r="D208" s="190" t="s">
        <v>147</v>
      </c>
      <c r="E208" s="191" t="s">
        <v>674</v>
      </c>
      <c r="F208" s="192" t="s">
        <v>675</v>
      </c>
      <c r="G208" s="193" t="s">
        <v>177</v>
      </c>
      <c r="H208" s="194">
        <v>0.042</v>
      </c>
      <c r="I208" s="195"/>
      <c r="J208" s="196">
        <f>ROUND(I208*H208,0)</f>
        <v>0</v>
      </c>
      <c r="K208" s="192" t="s">
        <v>151</v>
      </c>
      <c r="L208" s="59"/>
      <c r="M208" s="197" t="s">
        <v>23</v>
      </c>
      <c r="N208" s="198" t="s">
        <v>44</v>
      </c>
      <c r="O208" s="40"/>
      <c r="P208" s="199">
        <f>O208*H208</f>
        <v>0</v>
      </c>
      <c r="Q208" s="199">
        <v>0</v>
      </c>
      <c r="R208" s="199">
        <f>Q208*H208</f>
        <v>0</v>
      </c>
      <c r="S208" s="199">
        <v>0</v>
      </c>
      <c r="T208" s="200">
        <f>S208*H208</f>
        <v>0</v>
      </c>
      <c r="AR208" s="22" t="s">
        <v>198</v>
      </c>
      <c r="AT208" s="22" t="s">
        <v>147</v>
      </c>
      <c r="AU208" s="22" t="s">
        <v>82</v>
      </c>
      <c r="AY208" s="22" t="s">
        <v>145</v>
      </c>
      <c r="BE208" s="201">
        <f>IF(N208="základní",J208,0)</f>
        <v>0</v>
      </c>
      <c r="BF208" s="201">
        <f>IF(N208="snížená",J208,0)</f>
        <v>0</v>
      </c>
      <c r="BG208" s="201">
        <f>IF(N208="zákl. přenesená",J208,0)</f>
        <v>0</v>
      </c>
      <c r="BH208" s="201">
        <f>IF(N208="sníž. přenesená",J208,0)</f>
        <v>0</v>
      </c>
      <c r="BI208" s="201">
        <f>IF(N208="nulová",J208,0)</f>
        <v>0</v>
      </c>
      <c r="BJ208" s="22" t="s">
        <v>10</v>
      </c>
      <c r="BK208" s="201">
        <f>ROUND(I208*H208,0)</f>
        <v>0</v>
      </c>
      <c r="BL208" s="22" t="s">
        <v>198</v>
      </c>
      <c r="BM208" s="22" t="s">
        <v>1163</v>
      </c>
    </row>
    <row r="209" spans="2:63" s="10" customFormat="1" ht="29.85" customHeight="1">
      <c r="B209" s="174"/>
      <c r="C209" s="175"/>
      <c r="D209" s="176" t="s">
        <v>72</v>
      </c>
      <c r="E209" s="188" t="s">
        <v>1164</v>
      </c>
      <c r="F209" s="188" t="s">
        <v>1165</v>
      </c>
      <c r="G209" s="175"/>
      <c r="H209" s="175"/>
      <c r="I209" s="178"/>
      <c r="J209" s="189">
        <f>BK209</f>
        <v>0</v>
      </c>
      <c r="K209" s="175"/>
      <c r="L209" s="180"/>
      <c r="M209" s="181"/>
      <c r="N209" s="182"/>
      <c r="O209" s="182"/>
      <c r="P209" s="183">
        <f>SUM(P210:P235)</f>
        <v>0</v>
      </c>
      <c r="Q209" s="182"/>
      <c r="R209" s="183">
        <f>SUM(R210:R235)</f>
        <v>0.13135</v>
      </c>
      <c r="S209" s="182"/>
      <c r="T209" s="184">
        <f>SUM(T210:T235)</f>
        <v>0.7725600000000001</v>
      </c>
      <c r="AR209" s="185" t="s">
        <v>82</v>
      </c>
      <c r="AT209" s="186" t="s">
        <v>72</v>
      </c>
      <c r="AU209" s="186" t="s">
        <v>10</v>
      </c>
      <c r="AY209" s="185" t="s">
        <v>145</v>
      </c>
      <c r="BK209" s="187">
        <f>SUM(BK210:BK235)</f>
        <v>0</v>
      </c>
    </row>
    <row r="210" spans="2:65" s="1" customFormat="1" ht="25.5" customHeight="1">
      <c r="B210" s="39"/>
      <c r="C210" s="190" t="s">
        <v>476</v>
      </c>
      <c r="D210" s="190" t="s">
        <v>147</v>
      </c>
      <c r="E210" s="191" t="s">
        <v>1166</v>
      </c>
      <c r="F210" s="192" t="s">
        <v>1167</v>
      </c>
      <c r="G210" s="193" t="s">
        <v>1168</v>
      </c>
      <c r="H210" s="194">
        <v>1</v>
      </c>
      <c r="I210" s="195"/>
      <c r="J210" s="196">
        <f aca="true" t="shared" si="20" ref="J210:J235">ROUND(I210*H210,0)</f>
        <v>0</v>
      </c>
      <c r="K210" s="192" t="s">
        <v>151</v>
      </c>
      <c r="L210" s="59"/>
      <c r="M210" s="197" t="s">
        <v>23</v>
      </c>
      <c r="N210" s="198" t="s">
        <v>44</v>
      </c>
      <c r="O210" s="40"/>
      <c r="P210" s="199">
        <f aca="true" t="shared" si="21" ref="P210:P235">O210*H210</f>
        <v>0</v>
      </c>
      <c r="Q210" s="199">
        <v>0.01692</v>
      </c>
      <c r="R210" s="199">
        <f aca="true" t="shared" si="22" ref="R210:R235">Q210*H210</f>
        <v>0.01692</v>
      </c>
      <c r="S210" s="199">
        <v>0</v>
      </c>
      <c r="T210" s="200">
        <f aca="true" t="shared" si="23" ref="T210:T235">S210*H210</f>
        <v>0</v>
      </c>
      <c r="AR210" s="22" t="s">
        <v>198</v>
      </c>
      <c r="AT210" s="22" t="s">
        <v>147</v>
      </c>
      <c r="AU210" s="22" t="s">
        <v>82</v>
      </c>
      <c r="AY210" s="22" t="s">
        <v>145</v>
      </c>
      <c r="BE210" s="201">
        <f aca="true" t="shared" si="24" ref="BE210:BE235">IF(N210="základní",J210,0)</f>
        <v>0</v>
      </c>
      <c r="BF210" s="201">
        <f aca="true" t="shared" si="25" ref="BF210:BF235">IF(N210="snížená",J210,0)</f>
        <v>0</v>
      </c>
      <c r="BG210" s="201">
        <f aca="true" t="shared" si="26" ref="BG210:BG235">IF(N210="zákl. přenesená",J210,0)</f>
        <v>0</v>
      </c>
      <c r="BH210" s="201">
        <f aca="true" t="shared" si="27" ref="BH210:BH235">IF(N210="sníž. přenesená",J210,0)</f>
        <v>0</v>
      </c>
      <c r="BI210" s="201">
        <f aca="true" t="shared" si="28" ref="BI210:BI235">IF(N210="nulová",J210,0)</f>
        <v>0</v>
      </c>
      <c r="BJ210" s="22" t="s">
        <v>10</v>
      </c>
      <c r="BK210" s="201">
        <f aca="true" t="shared" si="29" ref="BK210:BK235">ROUND(I210*H210,0)</f>
        <v>0</v>
      </c>
      <c r="BL210" s="22" t="s">
        <v>198</v>
      </c>
      <c r="BM210" s="22" t="s">
        <v>1169</v>
      </c>
    </row>
    <row r="211" spans="2:65" s="1" customFormat="1" ht="25.5" customHeight="1">
      <c r="B211" s="39"/>
      <c r="C211" s="190" t="s">
        <v>482</v>
      </c>
      <c r="D211" s="190" t="s">
        <v>147</v>
      </c>
      <c r="E211" s="191" t="s">
        <v>1170</v>
      </c>
      <c r="F211" s="192" t="s">
        <v>1171</v>
      </c>
      <c r="G211" s="193" t="s">
        <v>1168</v>
      </c>
      <c r="H211" s="194">
        <v>3</v>
      </c>
      <c r="I211" s="195"/>
      <c r="J211" s="196">
        <f t="shared" si="20"/>
        <v>0</v>
      </c>
      <c r="K211" s="192" t="s">
        <v>151</v>
      </c>
      <c r="L211" s="59"/>
      <c r="M211" s="197" t="s">
        <v>23</v>
      </c>
      <c r="N211" s="198" t="s">
        <v>44</v>
      </c>
      <c r="O211" s="40"/>
      <c r="P211" s="199">
        <f t="shared" si="21"/>
        <v>0</v>
      </c>
      <c r="Q211" s="199">
        <v>0.00052</v>
      </c>
      <c r="R211" s="199">
        <f t="shared" si="22"/>
        <v>0.0015599999999999998</v>
      </c>
      <c r="S211" s="199">
        <v>0</v>
      </c>
      <c r="T211" s="200">
        <f t="shared" si="23"/>
        <v>0</v>
      </c>
      <c r="AR211" s="22" t="s">
        <v>198</v>
      </c>
      <c r="AT211" s="22" t="s">
        <v>147</v>
      </c>
      <c r="AU211" s="22" t="s">
        <v>82</v>
      </c>
      <c r="AY211" s="22" t="s">
        <v>145</v>
      </c>
      <c r="BE211" s="201">
        <f t="shared" si="24"/>
        <v>0</v>
      </c>
      <c r="BF211" s="201">
        <f t="shared" si="25"/>
        <v>0</v>
      </c>
      <c r="BG211" s="201">
        <f t="shared" si="26"/>
        <v>0</v>
      </c>
      <c r="BH211" s="201">
        <f t="shared" si="27"/>
        <v>0</v>
      </c>
      <c r="BI211" s="201">
        <f t="shared" si="28"/>
        <v>0</v>
      </c>
      <c r="BJ211" s="22" t="s">
        <v>10</v>
      </c>
      <c r="BK211" s="201">
        <f t="shared" si="29"/>
        <v>0</v>
      </c>
      <c r="BL211" s="22" t="s">
        <v>198</v>
      </c>
      <c r="BM211" s="22" t="s">
        <v>1172</v>
      </c>
    </row>
    <row r="212" spans="2:65" s="1" customFormat="1" ht="16.5" customHeight="1">
      <c r="B212" s="39"/>
      <c r="C212" s="190" t="s">
        <v>486</v>
      </c>
      <c r="D212" s="190" t="s">
        <v>147</v>
      </c>
      <c r="E212" s="191" t="s">
        <v>1173</v>
      </c>
      <c r="F212" s="192" t="s">
        <v>1174</v>
      </c>
      <c r="G212" s="193" t="s">
        <v>1168</v>
      </c>
      <c r="H212" s="194">
        <v>1</v>
      </c>
      <c r="I212" s="195"/>
      <c r="J212" s="196">
        <f t="shared" si="20"/>
        <v>0</v>
      </c>
      <c r="K212" s="192" t="s">
        <v>151</v>
      </c>
      <c r="L212" s="59"/>
      <c r="M212" s="197" t="s">
        <v>23</v>
      </c>
      <c r="N212" s="198" t="s">
        <v>44</v>
      </c>
      <c r="O212" s="40"/>
      <c r="P212" s="199">
        <f t="shared" si="21"/>
        <v>0</v>
      </c>
      <c r="Q212" s="199">
        <v>0.00052</v>
      </c>
      <c r="R212" s="199">
        <f t="shared" si="22"/>
        <v>0.00052</v>
      </c>
      <c r="S212" s="199">
        <v>0</v>
      </c>
      <c r="T212" s="200">
        <f t="shared" si="23"/>
        <v>0</v>
      </c>
      <c r="AR212" s="22" t="s">
        <v>198</v>
      </c>
      <c r="AT212" s="22" t="s">
        <v>147</v>
      </c>
      <c r="AU212" s="22" t="s">
        <v>82</v>
      </c>
      <c r="AY212" s="22" t="s">
        <v>145</v>
      </c>
      <c r="BE212" s="201">
        <f t="shared" si="24"/>
        <v>0</v>
      </c>
      <c r="BF212" s="201">
        <f t="shared" si="25"/>
        <v>0</v>
      </c>
      <c r="BG212" s="201">
        <f t="shared" si="26"/>
        <v>0</v>
      </c>
      <c r="BH212" s="201">
        <f t="shared" si="27"/>
        <v>0</v>
      </c>
      <c r="BI212" s="201">
        <f t="shared" si="28"/>
        <v>0</v>
      </c>
      <c r="BJ212" s="22" t="s">
        <v>10</v>
      </c>
      <c r="BK212" s="201">
        <f t="shared" si="29"/>
        <v>0</v>
      </c>
      <c r="BL212" s="22" t="s">
        <v>198</v>
      </c>
      <c r="BM212" s="22" t="s">
        <v>1175</v>
      </c>
    </row>
    <row r="213" spans="2:65" s="1" customFormat="1" ht="16.5" customHeight="1">
      <c r="B213" s="39"/>
      <c r="C213" s="190" t="s">
        <v>490</v>
      </c>
      <c r="D213" s="190" t="s">
        <v>147</v>
      </c>
      <c r="E213" s="191" t="s">
        <v>1176</v>
      </c>
      <c r="F213" s="192" t="s">
        <v>1177</v>
      </c>
      <c r="G213" s="193" t="s">
        <v>1168</v>
      </c>
      <c r="H213" s="194">
        <v>2</v>
      </c>
      <c r="I213" s="195"/>
      <c r="J213" s="196">
        <f t="shared" si="20"/>
        <v>0</v>
      </c>
      <c r="K213" s="192" t="s">
        <v>151</v>
      </c>
      <c r="L213" s="59"/>
      <c r="M213" s="197" t="s">
        <v>23</v>
      </c>
      <c r="N213" s="198" t="s">
        <v>44</v>
      </c>
      <c r="O213" s="40"/>
      <c r="P213" s="199">
        <f t="shared" si="21"/>
        <v>0</v>
      </c>
      <c r="Q213" s="199">
        <v>0.00052</v>
      </c>
      <c r="R213" s="199">
        <f t="shared" si="22"/>
        <v>0.00104</v>
      </c>
      <c r="S213" s="199">
        <v>0</v>
      </c>
      <c r="T213" s="200">
        <f t="shared" si="23"/>
        <v>0</v>
      </c>
      <c r="AR213" s="22" t="s">
        <v>198</v>
      </c>
      <c r="AT213" s="22" t="s">
        <v>147</v>
      </c>
      <c r="AU213" s="22" t="s">
        <v>82</v>
      </c>
      <c r="AY213" s="22" t="s">
        <v>145</v>
      </c>
      <c r="BE213" s="201">
        <f t="shared" si="24"/>
        <v>0</v>
      </c>
      <c r="BF213" s="201">
        <f t="shared" si="25"/>
        <v>0</v>
      </c>
      <c r="BG213" s="201">
        <f t="shared" si="26"/>
        <v>0</v>
      </c>
      <c r="BH213" s="201">
        <f t="shared" si="27"/>
        <v>0</v>
      </c>
      <c r="BI213" s="201">
        <f t="shared" si="28"/>
        <v>0</v>
      </c>
      <c r="BJ213" s="22" t="s">
        <v>10</v>
      </c>
      <c r="BK213" s="201">
        <f t="shared" si="29"/>
        <v>0</v>
      </c>
      <c r="BL213" s="22" t="s">
        <v>198</v>
      </c>
      <c r="BM213" s="22" t="s">
        <v>1178</v>
      </c>
    </row>
    <row r="214" spans="2:65" s="1" customFormat="1" ht="25.5" customHeight="1">
      <c r="B214" s="39"/>
      <c r="C214" s="190" t="s">
        <v>495</v>
      </c>
      <c r="D214" s="190" t="s">
        <v>147</v>
      </c>
      <c r="E214" s="191" t="s">
        <v>1179</v>
      </c>
      <c r="F214" s="192" t="s">
        <v>1180</v>
      </c>
      <c r="G214" s="193" t="s">
        <v>1168</v>
      </c>
      <c r="H214" s="194">
        <v>1</v>
      </c>
      <c r="I214" s="195"/>
      <c r="J214" s="196">
        <f t="shared" si="20"/>
        <v>0</v>
      </c>
      <c r="K214" s="192" t="s">
        <v>151</v>
      </c>
      <c r="L214" s="59"/>
      <c r="M214" s="197" t="s">
        <v>23</v>
      </c>
      <c r="N214" s="198" t="s">
        <v>44</v>
      </c>
      <c r="O214" s="40"/>
      <c r="P214" s="199">
        <f t="shared" si="21"/>
        <v>0</v>
      </c>
      <c r="Q214" s="199">
        <v>0.0092</v>
      </c>
      <c r="R214" s="199">
        <f t="shared" si="22"/>
        <v>0.0092</v>
      </c>
      <c r="S214" s="199">
        <v>0</v>
      </c>
      <c r="T214" s="200">
        <f t="shared" si="23"/>
        <v>0</v>
      </c>
      <c r="AR214" s="22" t="s">
        <v>198</v>
      </c>
      <c r="AT214" s="22" t="s">
        <v>147</v>
      </c>
      <c r="AU214" s="22" t="s">
        <v>82</v>
      </c>
      <c r="AY214" s="22" t="s">
        <v>145</v>
      </c>
      <c r="BE214" s="201">
        <f t="shared" si="24"/>
        <v>0</v>
      </c>
      <c r="BF214" s="201">
        <f t="shared" si="25"/>
        <v>0</v>
      </c>
      <c r="BG214" s="201">
        <f t="shared" si="26"/>
        <v>0</v>
      </c>
      <c r="BH214" s="201">
        <f t="shared" si="27"/>
        <v>0</v>
      </c>
      <c r="BI214" s="201">
        <f t="shared" si="28"/>
        <v>0</v>
      </c>
      <c r="BJ214" s="22" t="s">
        <v>10</v>
      </c>
      <c r="BK214" s="201">
        <f t="shared" si="29"/>
        <v>0</v>
      </c>
      <c r="BL214" s="22" t="s">
        <v>198</v>
      </c>
      <c r="BM214" s="22" t="s">
        <v>1181</v>
      </c>
    </row>
    <row r="215" spans="2:65" s="1" customFormat="1" ht="16.5" customHeight="1">
      <c r="B215" s="39"/>
      <c r="C215" s="190" t="s">
        <v>499</v>
      </c>
      <c r="D215" s="190" t="s">
        <v>147</v>
      </c>
      <c r="E215" s="191" t="s">
        <v>1182</v>
      </c>
      <c r="F215" s="192" t="s">
        <v>1183</v>
      </c>
      <c r="G215" s="193" t="s">
        <v>1168</v>
      </c>
      <c r="H215" s="194">
        <v>2</v>
      </c>
      <c r="I215" s="195"/>
      <c r="J215" s="196">
        <f t="shared" si="20"/>
        <v>0</v>
      </c>
      <c r="K215" s="192" t="s">
        <v>151</v>
      </c>
      <c r="L215" s="59"/>
      <c r="M215" s="197" t="s">
        <v>23</v>
      </c>
      <c r="N215" s="198" t="s">
        <v>44</v>
      </c>
      <c r="O215" s="40"/>
      <c r="P215" s="199">
        <f t="shared" si="21"/>
        <v>0</v>
      </c>
      <c r="Q215" s="199">
        <v>0</v>
      </c>
      <c r="R215" s="199">
        <f t="shared" si="22"/>
        <v>0</v>
      </c>
      <c r="S215" s="199">
        <v>0.01946</v>
      </c>
      <c r="T215" s="200">
        <f t="shared" si="23"/>
        <v>0.03892</v>
      </c>
      <c r="AR215" s="22" t="s">
        <v>198</v>
      </c>
      <c r="AT215" s="22" t="s">
        <v>147</v>
      </c>
      <c r="AU215" s="22" t="s">
        <v>82</v>
      </c>
      <c r="AY215" s="22" t="s">
        <v>145</v>
      </c>
      <c r="BE215" s="201">
        <f t="shared" si="24"/>
        <v>0</v>
      </c>
      <c r="BF215" s="201">
        <f t="shared" si="25"/>
        <v>0</v>
      </c>
      <c r="BG215" s="201">
        <f t="shared" si="26"/>
        <v>0</v>
      </c>
      <c r="BH215" s="201">
        <f t="shared" si="27"/>
        <v>0</v>
      </c>
      <c r="BI215" s="201">
        <f t="shared" si="28"/>
        <v>0</v>
      </c>
      <c r="BJ215" s="22" t="s">
        <v>10</v>
      </c>
      <c r="BK215" s="201">
        <f t="shared" si="29"/>
        <v>0</v>
      </c>
      <c r="BL215" s="22" t="s">
        <v>198</v>
      </c>
      <c r="BM215" s="22" t="s">
        <v>1184</v>
      </c>
    </row>
    <row r="216" spans="2:65" s="1" customFormat="1" ht="25.5" customHeight="1">
      <c r="B216" s="39"/>
      <c r="C216" s="190" t="s">
        <v>505</v>
      </c>
      <c r="D216" s="190" t="s">
        <v>147</v>
      </c>
      <c r="E216" s="191" t="s">
        <v>1185</v>
      </c>
      <c r="F216" s="192" t="s">
        <v>1186</v>
      </c>
      <c r="G216" s="193" t="s">
        <v>1168</v>
      </c>
      <c r="H216" s="194">
        <v>2</v>
      </c>
      <c r="I216" s="195"/>
      <c r="J216" s="196">
        <f t="shared" si="20"/>
        <v>0</v>
      </c>
      <c r="K216" s="192" t="s">
        <v>151</v>
      </c>
      <c r="L216" s="59"/>
      <c r="M216" s="197" t="s">
        <v>23</v>
      </c>
      <c r="N216" s="198" t="s">
        <v>44</v>
      </c>
      <c r="O216" s="40"/>
      <c r="P216" s="199">
        <f t="shared" si="21"/>
        <v>0</v>
      </c>
      <c r="Q216" s="199">
        <v>0.02518</v>
      </c>
      <c r="R216" s="199">
        <f t="shared" si="22"/>
        <v>0.05036</v>
      </c>
      <c r="S216" s="199">
        <v>0</v>
      </c>
      <c r="T216" s="200">
        <f t="shared" si="23"/>
        <v>0</v>
      </c>
      <c r="AR216" s="22" t="s">
        <v>198</v>
      </c>
      <c r="AT216" s="22" t="s">
        <v>147</v>
      </c>
      <c r="AU216" s="22" t="s">
        <v>82</v>
      </c>
      <c r="AY216" s="22" t="s">
        <v>145</v>
      </c>
      <c r="BE216" s="201">
        <f t="shared" si="24"/>
        <v>0</v>
      </c>
      <c r="BF216" s="201">
        <f t="shared" si="25"/>
        <v>0</v>
      </c>
      <c r="BG216" s="201">
        <f t="shared" si="26"/>
        <v>0</v>
      </c>
      <c r="BH216" s="201">
        <f t="shared" si="27"/>
        <v>0</v>
      </c>
      <c r="BI216" s="201">
        <f t="shared" si="28"/>
        <v>0</v>
      </c>
      <c r="BJ216" s="22" t="s">
        <v>10</v>
      </c>
      <c r="BK216" s="201">
        <f t="shared" si="29"/>
        <v>0</v>
      </c>
      <c r="BL216" s="22" t="s">
        <v>198</v>
      </c>
      <c r="BM216" s="22" t="s">
        <v>1187</v>
      </c>
    </row>
    <row r="217" spans="2:65" s="1" customFormat="1" ht="16.5" customHeight="1">
      <c r="B217" s="39"/>
      <c r="C217" s="190" t="s">
        <v>509</v>
      </c>
      <c r="D217" s="190" t="s">
        <v>147</v>
      </c>
      <c r="E217" s="191" t="s">
        <v>1188</v>
      </c>
      <c r="F217" s="192" t="s">
        <v>1189</v>
      </c>
      <c r="G217" s="193" t="s">
        <v>1168</v>
      </c>
      <c r="H217" s="194">
        <v>1</v>
      </c>
      <c r="I217" s="195"/>
      <c r="J217" s="196">
        <f t="shared" si="20"/>
        <v>0</v>
      </c>
      <c r="K217" s="192" t="s">
        <v>23</v>
      </c>
      <c r="L217" s="59"/>
      <c r="M217" s="197" t="s">
        <v>23</v>
      </c>
      <c r="N217" s="198" t="s">
        <v>44</v>
      </c>
      <c r="O217" s="40"/>
      <c r="P217" s="199">
        <f t="shared" si="21"/>
        <v>0</v>
      </c>
      <c r="Q217" s="199">
        <v>0.01528</v>
      </c>
      <c r="R217" s="199">
        <f t="shared" si="22"/>
        <v>0.01528</v>
      </c>
      <c r="S217" s="199">
        <v>0</v>
      </c>
      <c r="T217" s="200">
        <f t="shared" si="23"/>
        <v>0</v>
      </c>
      <c r="AR217" s="22" t="s">
        <v>198</v>
      </c>
      <c r="AT217" s="22" t="s">
        <v>147</v>
      </c>
      <c r="AU217" s="22" t="s">
        <v>82</v>
      </c>
      <c r="AY217" s="22" t="s">
        <v>145</v>
      </c>
      <c r="BE217" s="201">
        <f t="shared" si="24"/>
        <v>0</v>
      </c>
      <c r="BF217" s="201">
        <f t="shared" si="25"/>
        <v>0</v>
      </c>
      <c r="BG217" s="201">
        <f t="shared" si="26"/>
        <v>0</v>
      </c>
      <c r="BH217" s="201">
        <f t="shared" si="27"/>
        <v>0</v>
      </c>
      <c r="BI217" s="201">
        <f t="shared" si="28"/>
        <v>0</v>
      </c>
      <c r="BJ217" s="22" t="s">
        <v>10</v>
      </c>
      <c r="BK217" s="201">
        <f t="shared" si="29"/>
        <v>0</v>
      </c>
      <c r="BL217" s="22" t="s">
        <v>198</v>
      </c>
      <c r="BM217" s="22" t="s">
        <v>1190</v>
      </c>
    </row>
    <row r="218" spans="2:65" s="1" customFormat="1" ht="16.5" customHeight="1">
      <c r="B218" s="39"/>
      <c r="C218" s="190" t="s">
        <v>514</v>
      </c>
      <c r="D218" s="190" t="s">
        <v>147</v>
      </c>
      <c r="E218" s="191" t="s">
        <v>1191</v>
      </c>
      <c r="F218" s="192" t="s">
        <v>1192</v>
      </c>
      <c r="G218" s="193" t="s">
        <v>1168</v>
      </c>
      <c r="H218" s="194">
        <v>1</v>
      </c>
      <c r="I218" s="195"/>
      <c r="J218" s="196">
        <f t="shared" si="20"/>
        <v>0</v>
      </c>
      <c r="K218" s="192" t="s">
        <v>23</v>
      </c>
      <c r="L218" s="59"/>
      <c r="M218" s="197" t="s">
        <v>23</v>
      </c>
      <c r="N218" s="198" t="s">
        <v>44</v>
      </c>
      <c r="O218" s="40"/>
      <c r="P218" s="199">
        <f t="shared" si="21"/>
        <v>0</v>
      </c>
      <c r="Q218" s="199">
        <v>0.0008</v>
      </c>
      <c r="R218" s="199">
        <f t="shared" si="22"/>
        <v>0.0008</v>
      </c>
      <c r="S218" s="199">
        <v>0</v>
      </c>
      <c r="T218" s="200">
        <f t="shared" si="23"/>
        <v>0</v>
      </c>
      <c r="AR218" s="22" t="s">
        <v>198</v>
      </c>
      <c r="AT218" s="22" t="s">
        <v>147</v>
      </c>
      <c r="AU218" s="22" t="s">
        <v>82</v>
      </c>
      <c r="AY218" s="22" t="s">
        <v>145</v>
      </c>
      <c r="BE218" s="201">
        <f t="shared" si="24"/>
        <v>0</v>
      </c>
      <c r="BF218" s="201">
        <f t="shared" si="25"/>
        <v>0</v>
      </c>
      <c r="BG218" s="201">
        <f t="shared" si="26"/>
        <v>0</v>
      </c>
      <c r="BH218" s="201">
        <f t="shared" si="27"/>
        <v>0</v>
      </c>
      <c r="BI218" s="201">
        <f t="shared" si="28"/>
        <v>0</v>
      </c>
      <c r="BJ218" s="22" t="s">
        <v>10</v>
      </c>
      <c r="BK218" s="201">
        <f t="shared" si="29"/>
        <v>0</v>
      </c>
      <c r="BL218" s="22" t="s">
        <v>198</v>
      </c>
      <c r="BM218" s="22" t="s">
        <v>1193</v>
      </c>
    </row>
    <row r="219" spans="2:65" s="1" customFormat="1" ht="25.5" customHeight="1">
      <c r="B219" s="39"/>
      <c r="C219" s="190" t="s">
        <v>521</v>
      </c>
      <c r="D219" s="190" t="s">
        <v>147</v>
      </c>
      <c r="E219" s="191" t="s">
        <v>1194</v>
      </c>
      <c r="F219" s="192" t="s">
        <v>1195</v>
      </c>
      <c r="G219" s="193" t="s">
        <v>1168</v>
      </c>
      <c r="H219" s="194">
        <v>1</v>
      </c>
      <c r="I219" s="195"/>
      <c r="J219" s="196">
        <f t="shared" si="20"/>
        <v>0</v>
      </c>
      <c r="K219" s="192" t="s">
        <v>23</v>
      </c>
      <c r="L219" s="59"/>
      <c r="M219" s="197" t="s">
        <v>23</v>
      </c>
      <c r="N219" s="198" t="s">
        <v>44</v>
      </c>
      <c r="O219" s="40"/>
      <c r="P219" s="199">
        <f t="shared" si="21"/>
        <v>0</v>
      </c>
      <c r="Q219" s="199">
        <v>0.00085</v>
      </c>
      <c r="R219" s="199">
        <f t="shared" si="22"/>
        <v>0.00085</v>
      </c>
      <c r="S219" s="199">
        <v>0</v>
      </c>
      <c r="T219" s="200">
        <f t="shared" si="23"/>
        <v>0</v>
      </c>
      <c r="AR219" s="22" t="s">
        <v>198</v>
      </c>
      <c r="AT219" s="22" t="s">
        <v>147</v>
      </c>
      <c r="AU219" s="22" t="s">
        <v>82</v>
      </c>
      <c r="AY219" s="22" t="s">
        <v>145</v>
      </c>
      <c r="BE219" s="201">
        <f t="shared" si="24"/>
        <v>0</v>
      </c>
      <c r="BF219" s="201">
        <f t="shared" si="25"/>
        <v>0</v>
      </c>
      <c r="BG219" s="201">
        <f t="shared" si="26"/>
        <v>0</v>
      </c>
      <c r="BH219" s="201">
        <f t="shared" si="27"/>
        <v>0</v>
      </c>
      <c r="BI219" s="201">
        <f t="shared" si="28"/>
        <v>0</v>
      </c>
      <c r="BJ219" s="22" t="s">
        <v>10</v>
      </c>
      <c r="BK219" s="201">
        <f t="shared" si="29"/>
        <v>0</v>
      </c>
      <c r="BL219" s="22" t="s">
        <v>198</v>
      </c>
      <c r="BM219" s="22" t="s">
        <v>1196</v>
      </c>
    </row>
    <row r="220" spans="2:65" s="1" customFormat="1" ht="16.5" customHeight="1">
      <c r="B220" s="39"/>
      <c r="C220" s="190" t="s">
        <v>526</v>
      </c>
      <c r="D220" s="190" t="s">
        <v>147</v>
      </c>
      <c r="E220" s="191" t="s">
        <v>1197</v>
      </c>
      <c r="F220" s="192" t="s">
        <v>1198</v>
      </c>
      <c r="G220" s="193" t="s">
        <v>1168</v>
      </c>
      <c r="H220" s="194">
        <v>1</v>
      </c>
      <c r="I220" s="195"/>
      <c r="J220" s="196">
        <f t="shared" si="20"/>
        <v>0</v>
      </c>
      <c r="K220" s="192" t="s">
        <v>151</v>
      </c>
      <c r="L220" s="59"/>
      <c r="M220" s="197" t="s">
        <v>23</v>
      </c>
      <c r="N220" s="198" t="s">
        <v>44</v>
      </c>
      <c r="O220" s="40"/>
      <c r="P220" s="199">
        <f t="shared" si="21"/>
        <v>0</v>
      </c>
      <c r="Q220" s="199">
        <v>0</v>
      </c>
      <c r="R220" s="199">
        <f t="shared" si="22"/>
        <v>0</v>
      </c>
      <c r="S220" s="199">
        <v>0.0347</v>
      </c>
      <c r="T220" s="200">
        <f t="shared" si="23"/>
        <v>0.0347</v>
      </c>
      <c r="AR220" s="22" t="s">
        <v>198</v>
      </c>
      <c r="AT220" s="22" t="s">
        <v>147</v>
      </c>
      <c r="AU220" s="22" t="s">
        <v>82</v>
      </c>
      <c r="AY220" s="22" t="s">
        <v>145</v>
      </c>
      <c r="BE220" s="201">
        <f t="shared" si="24"/>
        <v>0</v>
      </c>
      <c r="BF220" s="201">
        <f t="shared" si="25"/>
        <v>0</v>
      </c>
      <c r="BG220" s="201">
        <f t="shared" si="26"/>
        <v>0</v>
      </c>
      <c r="BH220" s="201">
        <f t="shared" si="27"/>
        <v>0</v>
      </c>
      <c r="BI220" s="201">
        <f t="shared" si="28"/>
        <v>0</v>
      </c>
      <c r="BJ220" s="22" t="s">
        <v>10</v>
      </c>
      <c r="BK220" s="201">
        <f t="shared" si="29"/>
        <v>0</v>
      </c>
      <c r="BL220" s="22" t="s">
        <v>198</v>
      </c>
      <c r="BM220" s="22" t="s">
        <v>1199</v>
      </c>
    </row>
    <row r="221" spans="2:65" s="1" customFormat="1" ht="25.5" customHeight="1">
      <c r="B221" s="39"/>
      <c r="C221" s="190" t="s">
        <v>530</v>
      </c>
      <c r="D221" s="190" t="s">
        <v>147</v>
      </c>
      <c r="E221" s="191" t="s">
        <v>1200</v>
      </c>
      <c r="F221" s="192" t="s">
        <v>1201</v>
      </c>
      <c r="G221" s="193" t="s">
        <v>1168</v>
      </c>
      <c r="H221" s="194">
        <v>1</v>
      </c>
      <c r="I221" s="195"/>
      <c r="J221" s="196">
        <f t="shared" si="20"/>
        <v>0</v>
      </c>
      <c r="K221" s="192" t="s">
        <v>23</v>
      </c>
      <c r="L221" s="59"/>
      <c r="M221" s="197" t="s">
        <v>23</v>
      </c>
      <c r="N221" s="198" t="s">
        <v>44</v>
      </c>
      <c r="O221" s="40"/>
      <c r="P221" s="199">
        <f t="shared" si="21"/>
        <v>0</v>
      </c>
      <c r="Q221" s="199">
        <v>0.0147</v>
      </c>
      <c r="R221" s="199">
        <f t="shared" si="22"/>
        <v>0.0147</v>
      </c>
      <c r="S221" s="199">
        <v>0</v>
      </c>
      <c r="T221" s="200">
        <f t="shared" si="23"/>
        <v>0</v>
      </c>
      <c r="AR221" s="22" t="s">
        <v>198</v>
      </c>
      <c r="AT221" s="22" t="s">
        <v>147</v>
      </c>
      <c r="AU221" s="22" t="s">
        <v>82</v>
      </c>
      <c r="AY221" s="22" t="s">
        <v>145</v>
      </c>
      <c r="BE221" s="201">
        <f t="shared" si="24"/>
        <v>0</v>
      </c>
      <c r="BF221" s="201">
        <f t="shared" si="25"/>
        <v>0</v>
      </c>
      <c r="BG221" s="201">
        <f t="shared" si="26"/>
        <v>0</v>
      </c>
      <c r="BH221" s="201">
        <f t="shared" si="27"/>
        <v>0</v>
      </c>
      <c r="BI221" s="201">
        <f t="shared" si="28"/>
        <v>0</v>
      </c>
      <c r="BJ221" s="22" t="s">
        <v>10</v>
      </c>
      <c r="BK221" s="201">
        <f t="shared" si="29"/>
        <v>0</v>
      </c>
      <c r="BL221" s="22" t="s">
        <v>198</v>
      </c>
      <c r="BM221" s="22" t="s">
        <v>1202</v>
      </c>
    </row>
    <row r="222" spans="2:65" s="1" customFormat="1" ht="16.5" customHeight="1">
      <c r="B222" s="39"/>
      <c r="C222" s="190" t="s">
        <v>536</v>
      </c>
      <c r="D222" s="190" t="s">
        <v>147</v>
      </c>
      <c r="E222" s="191" t="s">
        <v>1203</v>
      </c>
      <c r="F222" s="192" t="s">
        <v>1204</v>
      </c>
      <c r="G222" s="193" t="s">
        <v>1168</v>
      </c>
      <c r="H222" s="194">
        <v>1</v>
      </c>
      <c r="I222" s="195"/>
      <c r="J222" s="196">
        <f t="shared" si="20"/>
        <v>0</v>
      </c>
      <c r="K222" s="192" t="s">
        <v>151</v>
      </c>
      <c r="L222" s="59"/>
      <c r="M222" s="197" t="s">
        <v>23</v>
      </c>
      <c r="N222" s="198" t="s">
        <v>44</v>
      </c>
      <c r="O222" s="40"/>
      <c r="P222" s="199">
        <f t="shared" si="21"/>
        <v>0</v>
      </c>
      <c r="Q222" s="199">
        <v>0</v>
      </c>
      <c r="R222" s="199">
        <f t="shared" si="22"/>
        <v>0</v>
      </c>
      <c r="S222" s="199">
        <v>0.69347</v>
      </c>
      <c r="T222" s="200">
        <f t="shared" si="23"/>
        <v>0.69347</v>
      </c>
      <c r="AR222" s="22" t="s">
        <v>198</v>
      </c>
      <c r="AT222" s="22" t="s">
        <v>147</v>
      </c>
      <c r="AU222" s="22" t="s">
        <v>82</v>
      </c>
      <c r="AY222" s="22" t="s">
        <v>145</v>
      </c>
      <c r="BE222" s="201">
        <f t="shared" si="24"/>
        <v>0</v>
      </c>
      <c r="BF222" s="201">
        <f t="shared" si="25"/>
        <v>0</v>
      </c>
      <c r="BG222" s="201">
        <f t="shared" si="26"/>
        <v>0</v>
      </c>
      <c r="BH222" s="201">
        <f t="shared" si="27"/>
        <v>0</v>
      </c>
      <c r="BI222" s="201">
        <f t="shared" si="28"/>
        <v>0</v>
      </c>
      <c r="BJ222" s="22" t="s">
        <v>10</v>
      </c>
      <c r="BK222" s="201">
        <f t="shared" si="29"/>
        <v>0</v>
      </c>
      <c r="BL222" s="22" t="s">
        <v>198</v>
      </c>
      <c r="BM222" s="22" t="s">
        <v>1205</v>
      </c>
    </row>
    <row r="223" spans="2:65" s="1" customFormat="1" ht="16.5" customHeight="1">
      <c r="B223" s="39"/>
      <c r="C223" s="190" t="s">
        <v>542</v>
      </c>
      <c r="D223" s="190" t="s">
        <v>147</v>
      </c>
      <c r="E223" s="191" t="s">
        <v>1206</v>
      </c>
      <c r="F223" s="192" t="s">
        <v>1207</v>
      </c>
      <c r="G223" s="193" t="s">
        <v>1168</v>
      </c>
      <c r="H223" s="194">
        <v>1</v>
      </c>
      <c r="I223" s="195"/>
      <c r="J223" s="196">
        <f t="shared" si="20"/>
        <v>0</v>
      </c>
      <c r="K223" s="192" t="s">
        <v>151</v>
      </c>
      <c r="L223" s="59"/>
      <c r="M223" s="197" t="s">
        <v>23</v>
      </c>
      <c r="N223" s="198" t="s">
        <v>44</v>
      </c>
      <c r="O223" s="40"/>
      <c r="P223" s="199">
        <f t="shared" si="21"/>
        <v>0</v>
      </c>
      <c r="Q223" s="199">
        <v>0.01066</v>
      </c>
      <c r="R223" s="199">
        <f t="shared" si="22"/>
        <v>0.01066</v>
      </c>
      <c r="S223" s="199">
        <v>0</v>
      </c>
      <c r="T223" s="200">
        <f t="shared" si="23"/>
        <v>0</v>
      </c>
      <c r="AR223" s="22" t="s">
        <v>198</v>
      </c>
      <c r="AT223" s="22" t="s">
        <v>147</v>
      </c>
      <c r="AU223" s="22" t="s">
        <v>82</v>
      </c>
      <c r="AY223" s="22" t="s">
        <v>145</v>
      </c>
      <c r="BE223" s="201">
        <f t="shared" si="24"/>
        <v>0</v>
      </c>
      <c r="BF223" s="201">
        <f t="shared" si="25"/>
        <v>0</v>
      </c>
      <c r="BG223" s="201">
        <f t="shared" si="26"/>
        <v>0</v>
      </c>
      <c r="BH223" s="201">
        <f t="shared" si="27"/>
        <v>0</v>
      </c>
      <c r="BI223" s="201">
        <f t="shared" si="28"/>
        <v>0</v>
      </c>
      <c r="BJ223" s="22" t="s">
        <v>10</v>
      </c>
      <c r="BK223" s="201">
        <f t="shared" si="29"/>
        <v>0</v>
      </c>
      <c r="BL223" s="22" t="s">
        <v>198</v>
      </c>
      <c r="BM223" s="22" t="s">
        <v>1208</v>
      </c>
    </row>
    <row r="224" spans="2:65" s="1" customFormat="1" ht="16.5" customHeight="1">
      <c r="B224" s="39"/>
      <c r="C224" s="190" t="s">
        <v>547</v>
      </c>
      <c r="D224" s="190" t="s">
        <v>147</v>
      </c>
      <c r="E224" s="191" t="s">
        <v>1209</v>
      </c>
      <c r="F224" s="192" t="s">
        <v>1210</v>
      </c>
      <c r="G224" s="193" t="s">
        <v>268</v>
      </c>
      <c r="H224" s="194">
        <v>1</v>
      </c>
      <c r="I224" s="195"/>
      <c r="J224" s="196">
        <f t="shared" si="20"/>
        <v>0</v>
      </c>
      <c r="K224" s="192" t="s">
        <v>151</v>
      </c>
      <c r="L224" s="59"/>
      <c r="M224" s="197" t="s">
        <v>23</v>
      </c>
      <c r="N224" s="198" t="s">
        <v>44</v>
      </c>
      <c r="O224" s="40"/>
      <c r="P224" s="199">
        <f t="shared" si="21"/>
        <v>0</v>
      </c>
      <c r="Q224" s="199">
        <v>0</v>
      </c>
      <c r="R224" s="199">
        <f t="shared" si="22"/>
        <v>0</v>
      </c>
      <c r="S224" s="199">
        <v>0.00049</v>
      </c>
      <c r="T224" s="200">
        <f t="shared" si="23"/>
        <v>0.00049</v>
      </c>
      <c r="AR224" s="22" t="s">
        <v>198</v>
      </c>
      <c r="AT224" s="22" t="s">
        <v>147</v>
      </c>
      <c r="AU224" s="22" t="s">
        <v>82</v>
      </c>
      <c r="AY224" s="22" t="s">
        <v>145</v>
      </c>
      <c r="BE224" s="201">
        <f t="shared" si="24"/>
        <v>0</v>
      </c>
      <c r="BF224" s="201">
        <f t="shared" si="25"/>
        <v>0</v>
      </c>
      <c r="BG224" s="201">
        <f t="shared" si="26"/>
        <v>0</v>
      </c>
      <c r="BH224" s="201">
        <f t="shared" si="27"/>
        <v>0</v>
      </c>
      <c r="BI224" s="201">
        <f t="shared" si="28"/>
        <v>0</v>
      </c>
      <c r="BJ224" s="22" t="s">
        <v>10</v>
      </c>
      <c r="BK224" s="201">
        <f t="shared" si="29"/>
        <v>0</v>
      </c>
      <c r="BL224" s="22" t="s">
        <v>198</v>
      </c>
      <c r="BM224" s="22" t="s">
        <v>1211</v>
      </c>
    </row>
    <row r="225" spans="2:65" s="1" customFormat="1" ht="16.5" customHeight="1">
      <c r="B225" s="39"/>
      <c r="C225" s="190" t="s">
        <v>552</v>
      </c>
      <c r="D225" s="190" t="s">
        <v>147</v>
      </c>
      <c r="E225" s="191" t="s">
        <v>1212</v>
      </c>
      <c r="F225" s="192" t="s">
        <v>1213</v>
      </c>
      <c r="G225" s="193" t="s">
        <v>1168</v>
      </c>
      <c r="H225" s="194">
        <v>7</v>
      </c>
      <c r="I225" s="195"/>
      <c r="J225" s="196">
        <f t="shared" si="20"/>
        <v>0</v>
      </c>
      <c r="K225" s="192" t="s">
        <v>151</v>
      </c>
      <c r="L225" s="59"/>
      <c r="M225" s="197" t="s">
        <v>23</v>
      </c>
      <c r="N225" s="198" t="s">
        <v>44</v>
      </c>
      <c r="O225" s="40"/>
      <c r="P225" s="199">
        <f t="shared" si="21"/>
        <v>0</v>
      </c>
      <c r="Q225" s="199">
        <v>0.0003</v>
      </c>
      <c r="R225" s="199">
        <f t="shared" si="22"/>
        <v>0.0021</v>
      </c>
      <c r="S225" s="199">
        <v>0</v>
      </c>
      <c r="T225" s="200">
        <f t="shared" si="23"/>
        <v>0</v>
      </c>
      <c r="AR225" s="22" t="s">
        <v>198</v>
      </c>
      <c r="AT225" s="22" t="s">
        <v>147</v>
      </c>
      <c r="AU225" s="22" t="s">
        <v>82</v>
      </c>
      <c r="AY225" s="22" t="s">
        <v>145</v>
      </c>
      <c r="BE225" s="201">
        <f t="shared" si="24"/>
        <v>0</v>
      </c>
      <c r="BF225" s="201">
        <f t="shared" si="25"/>
        <v>0</v>
      </c>
      <c r="BG225" s="201">
        <f t="shared" si="26"/>
        <v>0</v>
      </c>
      <c r="BH225" s="201">
        <f t="shared" si="27"/>
        <v>0</v>
      </c>
      <c r="BI225" s="201">
        <f t="shared" si="28"/>
        <v>0</v>
      </c>
      <c r="BJ225" s="22" t="s">
        <v>10</v>
      </c>
      <c r="BK225" s="201">
        <f t="shared" si="29"/>
        <v>0</v>
      </c>
      <c r="BL225" s="22" t="s">
        <v>198</v>
      </c>
      <c r="BM225" s="22" t="s">
        <v>1214</v>
      </c>
    </row>
    <row r="226" spans="2:65" s="1" customFormat="1" ht="16.5" customHeight="1">
      <c r="B226" s="39"/>
      <c r="C226" s="190" t="s">
        <v>557</v>
      </c>
      <c r="D226" s="190" t="s">
        <v>147</v>
      </c>
      <c r="E226" s="191" t="s">
        <v>1215</v>
      </c>
      <c r="F226" s="192" t="s">
        <v>1216</v>
      </c>
      <c r="G226" s="193" t="s">
        <v>1168</v>
      </c>
      <c r="H226" s="194">
        <v>1</v>
      </c>
      <c r="I226" s="195"/>
      <c r="J226" s="196">
        <f t="shared" si="20"/>
        <v>0</v>
      </c>
      <c r="K226" s="192" t="s">
        <v>151</v>
      </c>
      <c r="L226" s="59"/>
      <c r="M226" s="197" t="s">
        <v>23</v>
      </c>
      <c r="N226" s="198" t="s">
        <v>44</v>
      </c>
      <c r="O226" s="40"/>
      <c r="P226" s="199">
        <f t="shared" si="21"/>
        <v>0</v>
      </c>
      <c r="Q226" s="199">
        <v>0</v>
      </c>
      <c r="R226" s="199">
        <f t="shared" si="22"/>
        <v>0</v>
      </c>
      <c r="S226" s="199">
        <v>0.00156</v>
      </c>
      <c r="T226" s="200">
        <f t="shared" si="23"/>
        <v>0.00156</v>
      </c>
      <c r="AR226" s="22" t="s">
        <v>198</v>
      </c>
      <c r="AT226" s="22" t="s">
        <v>147</v>
      </c>
      <c r="AU226" s="22" t="s">
        <v>82</v>
      </c>
      <c r="AY226" s="22" t="s">
        <v>145</v>
      </c>
      <c r="BE226" s="201">
        <f t="shared" si="24"/>
        <v>0</v>
      </c>
      <c r="BF226" s="201">
        <f t="shared" si="25"/>
        <v>0</v>
      </c>
      <c r="BG226" s="201">
        <f t="shared" si="26"/>
        <v>0</v>
      </c>
      <c r="BH226" s="201">
        <f t="shared" si="27"/>
        <v>0</v>
      </c>
      <c r="BI226" s="201">
        <f t="shared" si="28"/>
        <v>0</v>
      </c>
      <c r="BJ226" s="22" t="s">
        <v>10</v>
      </c>
      <c r="BK226" s="201">
        <f t="shared" si="29"/>
        <v>0</v>
      </c>
      <c r="BL226" s="22" t="s">
        <v>198</v>
      </c>
      <c r="BM226" s="22" t="s">
        <v>1217</v>
      </c>
    </row>
    <row r="227" spans="2:65" s="1" customFormat="1" ht="16.5" customHeight="1">
      <c r="B227" s="39"/>
      <c r="C227" s="190" t="s">
        <v>561</v>
      </c>
      <c r="D227" s="190" t="s">
        <v>147</v>
      </c>
      <c r="E227" s="191" t="s">
        <v>1218</v>
      </c>
      <c r="F227" s="192" t="s">
        <v>1219</v>
      </c>
      <c r="G227" s="193" t="s">
        <v>1168</v>
      </c>
      <c r="H227" s="194">
        <v>2</v>
      </c>
      <c r="I227" s="195"/>
      <c r="J227" s="196">
        <f t="shared" si="20"/>
        <v>0</v>
      </c>
      <c r="K227" s="192" t="s">
        <v>151</v>
      </c>
      <c r="L227" s="59"/>
      <c r="M227" s="197" t="s">
        <v>23</v>
      </c>
      <c r="N227" s="198" t="s">
        <v>44</v>
      </c>
      <c r="O227" s="40"/>
      <c r="P227" s="199">
        <f t="shared" si="21"/>
        <v>0</v>
      </c>
      <c r="Q227" s="199">
        <v>0</v>
      </c>
      <c r="R227" s="199">
        <f t="shared" si="22"/>
        <v>0</v>
      </c>
      <c r="S227" s="199">
        <v>0.00086</v>
      </c>
      <c r="T227" s="200">
        <f t="shared" si="23"/>
        <v>0.00172</v>
      </c>
      <c r="AR227" s="22" t="s">
        <v>198</v>
      </c>
      <c r="AT227" s="22" t="s">
        <v>147</v>
      </c>
      <c r="AU227" s="22" t="s">
        <v>82</v>
      </c>
      <c r="AY227" s="22" t="s">
        <v>145</v>
      </c>
      <c r="BE227" s="201">
        <f t="shared" si="24"/>
        <v>0</v>
      </c>
      <c r="BF227" s="201">
        <f t="shared" si="25"/>
        <v>0</v>
      </c>
      <c r="BG227" s="201">
        <f t="shared" si="26"/>
        <v>0</v>
      </c>
      <c r="BH227" s="201">
        <f t="shared" si="27"/>
        <v>0</v>
      </c>
      <c r="BI227" s="201">
        <f t="shared" si="28"/>
        <v>0</v>
      </c>
      <c r="BJ227" s="22" t="s">
        <v>10</v>
      </c>
      <c r="BK227" s="201">
        <f t="shared" si="29"/>
        <v>0</v>
      </c>
      <c r="BL227" s="22" t="s">
        <v>198</v>
      </c>
      <c r="BM227" s="22" t="s">
        <v>1220</v>
      </c>
    </row>
    <row r="228" spans="2:65" s="1" customFormat="1" ht="25.5" customHeight="1">
      <c r="B228" s="39"/>
      <c r="C228" s="190" t="s">
        <v>565</v>
      </c>
      <c r="D228" s="190" t="s">
        <v>147</v>
      </c>
      <c r="E228" s="191" t="s">
        <v>1221</v>
      </c>
      <c r="F228" s="192" t="s">
        <v>1222</v>
      </c>
      <c r="G228" s="193" t="s">
        <v>1168</v>
      </c>
      <c r="H228" s="194">
        <v>1</v>
      </c>
      <c r="I228" s="195"/>
      <c r="J228" s="196">
        <f t="shared" si="20"/>
        <v>0</v>
      </c>
      <c r="K228" s="192" t="s">
        <v>151</v>
      </c>
      <c r="L228" s="59"/>
      <c r="M228" s="197" t="s">
        <v>23</v>
      </c>
      <c r="N228" s="198" t="s">
        <v>44</v>
      </c>
      <c r="O228" s="40"/>
      <c r="P228" s="199">
        <f t="shared" si="21"/>
        <v>0</v>
      </c>
      <c r="Q228" s="199">
        <v>0.00196</v>
      </c>
      <c r="R228" s="199">
        <f t="shared" si="22"/>
        <v>0.00196</v>
      </c>
      <c r="S228" s="199">
        <v>0</v>
      </c>
      <c r="T228" s="200">
        <f t="shared" si="23"/>
        <v>0</v>
      </c>
      <c r="AR228" s="22" t="s">
        <v>198</v>
      </c>
      <c r="AT228" s="22" t="s">
        <v>147</v>
      </c>
      <c r="AU228" s="22" t="s">
        <v>82</v>
      </c>
      <c r="AY228" s="22" t="s">
        <v>145</v>
      </c>
      <c r="BE228" s="201">
        <f t="shared" si="24"/>
        <v>0</v>
      </c>
      <c r="BF228" s="201">
        <f t="shared" si="25"/>
        <v>0</v>
      </c>
      <c r="BG228" s="201">
        <f t="shared" si="26"/>
        <v>0</v>
      </c>
      <c r="BH228" s="201">
        <f t="shared" si="27"/>
        <v>0</v>
      </c>
      <c r="BI228" s="201">
        <f t="shared" si="28"/>
        <v>0</v>
      </c>
      <c r="BJ228" s="22" t="s">
        <v>10</v>
      </c>
      <c r="BK228" s="201">
        <f t="shared" si="29"/>
        <v>0</v>
      </c>
      <c r="BL228" s="22" t="s">
        <v>198</v>
      </c>
      <c r="BM228" s="22" t="s">
        <v>1223</v>
      </c>
    </row>
    <row r="229" spans="2:65" s="1" customFormat="1" ht="16.5" customHeight="1">
      <c r="B229" s="39"/>
      <c r="C229" s="190" t="s">
        <v>570</v>
      </c>
      <c r="D229" s="190" t="s">
        <v>147</v>
      </c>
      <c r="E229" s="191" t="s">
        <v>1224</v>
      </c>
      <c r="F229" s="192" t="s">
        <v>1225</v>
      </c>
      <c r="G229" s="193" t="s">
        <v>1168</v>
      </c>
      <c r="H229" s="194">
        <v>3</v>
      </c>
      <c r="I229" s="195"/>
      <c r="J229" s="196">
        <f t="shared" si="20"/>
        <v>0</v>
      </c>
      <c r="K229" s="192" t="s">
        <v>151</v>
      </c>
      <c r="L229" s="59"/>
      <c r="M229" s="197" t="s">
        <v>23</v>
      </c>
      <c r="N229" s="198" t="s">
        <v>44</v>
      </c>
      <c r="O229" s="40"/>
      <c r="P229" s="199">
        <f t="shared" si="21"/>
        <v>0</v>
      </c>
      <c r="Q229" s="199">
        <v>0.0018</v>
      </c>
      <c r="R229" s="199">
        <f t="shared" si="22"/>
        <v>0.0054</v>
      </c>
      <c r="S229" s="199">
        <v>0</v>
      </c>
      <c r="T229" s="200">
        <f t="shared" si="23"/>
        <v>0</v>
      </c>
      <c r="AR229" s="22" t="s">
        <v>198</v>
      </c>
      <c r="AT229" s="22" t="s">
        <v>147</v>
      </c>
      <c r="AU229" s="22" t="s">
        <v>82</v>
      </c>
      <c r="AY229" s="22" t="s">
        <v>145</v>
      </c>
      <c r="BE229" s="201">
        <f t="shared" si="24"/>
        <v>0</v>
      </c>
      <c r="BF229" s="201">
        <f t="shared" si="25"/>
        <v>0</v>
      </c>
      <c r="BG229" s="201">
        <f t="shared" si="26"/>
        <v>0</v>
      </c>
      <c r="BH229" s="201">
        <f t="shared" si="27"/>
        <v>0</v>
      </c>
      <c r="BI229" s="201">
        <f t="shared" si="28"/>
        <v>0</v>
      </c>
      <c r="BJ229" s="22" t="s">
        <v>10</v>
      </c>
      <c r="BK229" s="201">
        <f t="shared" si="29"/>
        <v>0</v>
      </c>
      <c r="BL229" s="22" t="s">
        <v>198</v>
      </c>
      <c r="BM229" s="22" t="s">
        <v>1226</v>
      </c>
    </row>
    <row r="230" spans="2:65" s="1" customFormat="1" ht="16.5" customHeight="1">
      <c r="B230" s="39"/>
      <c r="C230" s="190" t="s">
        <v>575</v>
      </c>
      <c r="D230" s="190" t="s">
        <v>147</v>
      </c>
      <c r="E230" s="191" t="s">
        <v>1227</v>
      </c>
      <c r="F230" s="192" t="s">
        <v>1228</v>
      </c>
      <c r="G230" s="193" t="s">
        <v>268</v>
      </c>
      <c r="H230" s="194">
        <v>2</v>
      </c>
      <c r="I230" s="195"/>
      <c r="J230" s="196">
        <f t="shared" si="20"/>
        <v>0</v>
      </c>
      <c r="K230" s="192" t="s">
        <v>151</v>
      </c>
      <c r="L230" s="59"/>
      <c r="M230" s="197" t="s">
        <v>23</v>
      </c>
      <c r="N230" s="198" t="s">
        <v>44</v>
      </c>
      <c r="O230" s="40"/>
      <c r="P230" s="199">
        <f t="shared" si="21"/>
        <v>0</v>
      </c>
      <c r="Q230" s="199">
        <v>0</v>
      </c>
      <c r="R230" s="199">
        <f t="shared" si="22"/>
        <v>0</v>
      </c>
      <c r="S230" s="199">
        <v>0.00085</v>
      </c>
      <c r="T230" s="200">
        <f t="shared" si="23"/>
        <v>0.0017</v>
      </c>
      <c r="AR230" s="22" t="s">
        <v>198</v>
      </c>
      <c r="AT230" s="22" t="s">
        <v>147</v>
      </c>
      <c r="AU230" s="22" t="s">
        <v>82</v>
      </c>
      <c r="AY230" s="22" t="s">
        <v>145</v>
      </c>
      <c r="BE230" s="201">
        <f t="shared" si="24"/>
        <v>0</v>
      </c>
      <c r="BF230" s="201">
        <f t="shared" si="25"/>
        <v>0</v>
      </c>
      <c r="BG230" s="201">
        <f t="shared" si="26"/>
        <v>0</v>
      </c>
      <c r="BH230" s="201">
        <f t="shared" si="27"/>
        <v>0</v>
      </c>
      <c r="BI230" s="201">
        <f t="shared" si="28"/>
        <v>0</v>
      </c>
      <c r="BJ230" s="22" t="s">
        <v>10</v>
      </c>
      <c r="BK230" s="201">
        <f t="shared" si="29"/>
        <v>0</v>
      </c>
      <c r="BL230" s="22" t="s">
        <v>198</v>
      </c>
      <c r="BM230" s="22" t="s">
        <v>1229</v>
      </c>
    </row>
    <row r="231" spans="2:65" s="1" customFormat="1" ht="16.5" customHeight="1">
      <c r="B231" s="39"/>
      <c r="C231" s="190" t="s">
        <v>579</v>
      </c>
      <c r="D231" s="190" t="s">
        <v>147</v>
      </c>
      <c r="E231" s="191" t="s">
        <v>1230</v>
      </c>
      <c r="F231" s="192" t="s">
        <v>1231</v>
      </c>
      <c r="G231" s="193" t="s">
        <v>339</v>
      </c>
      <c r="H231" s="194">
        <v>1</v>
      </c>
      <c r="I231" s="195"/>
      <c r="J231" s="196">
        <f t="shared" si="20"/>
        <v>0</v>
      </c>
      <c r="K231" s="192" t="s">
        <v>23</v>
      </c>
      <c r="L231" s="59"/>
      <c r="M231" s="197" t="s">
        <v>23</v>
      </c>
      <c r="N231" s="198" t="s">
        <v>44</v>
      </c>
      <c r="O231" s="40"/>
      <c r="P231" s="199">
        <f t="shared" si="21"/>
        <v>0</v>
      </c>
      <c r="Q231" s="199">
        <v>0</v>
      </c>
      <c r="R231" s="199">
        <f t="shared" si="22"/>
        <v>0</v>
      </c>
      <c r="S231" s="199">
        <v>0</v>
      </c>
      <c r="T231" s="200">
        <f t="shared" si="23"/>
        <v>0</v>
      </c>
      <c r="AR231" s="22" t="s">
        <v>198</v>
      </c>
      <c r="AT231" s="22" t="s">
        <v>147</v>
      </c>
      <c r="AU231" s="22" t="s">
        <v>82</v>
      </c>
      <c r="AY231" s="22" t="s">
        <v>145</v>
      </c>
      <c r="BE231" s="201">
        <f t="shared" si="24"/>
        <v>0</v>
      </c>
      <c r="BF231" s="201">
        <f t="shared" si="25"/>
        <v>0</v>
      </c>
      <c r="BG231" s="201">
        <f t="shared" si="26"/>
        <v>0</v>
      </c>
      <c r="BH231" s="201">
        <f t="shared" si="27"/>
        <v>0</v>
      </c>
      <c r="BI231" s="201">
        <f t="shared" si="28"/>
        <v>0</v>
      </c>
      <c r="BJ231" s="22" t="s">
        <v>10</v>
      </c>
      <c r="BK231" s="201">
        <f t="shared" si="29"/>
        <v>0</v>
      </c>
      <c r="BL231" s="22" t="s">
        <v>198</v>
      </c>
      <c r="BM231" s="22" t="s">
        <v>1232</v>
      </c>
    </row>
    <row r="232" spans="2:65" s="1" customFormat="1" ht="16.5" customHeight="1">
      <c r="B232" s="39"/>
      <c r="C232" s="190" t="s">
        <v>585</v>
      </c>
      <c r="D232" s="190" t="s">
        <v>147</v>
      </c>
      <c r="E232" s="191" t="s">
        <v>1233</v>
      </c>
      <c r="F232" s="192" t="s">
        <v>572</v>
      </c>
      <c r="G232" s="193" t="s">
        <v>573</v>
      </c>
      <c r="H232" s="224"/>
      <c r="I232" s="195"/>
      <c r="J232" s="196">
        <f t="shared" si="20"/>
        <v>0</v>
      </c>
      <c r="K232" s="192" t="s">
        <v>23</v>
      </c>
      <c r="L232" s="59"/>
      <c r="M232" s="197" t="s">
        <v>23</v>
      </c>
      <c r="N232" s="198" t="s">
        <v>44</v>
      </c>
      <c r="O232" s="40"/>
      <c r="P232" s="199">
        <f t="shared" si="21"/>
        <v>0</v>
      </c>
      <c r="Q232" s="199">
        <v>0</v>
      </c>
      <c r="R232" s="199">
        <f t="shared" si="22"/>
        <v>0</v>
      </c>
      <c r="S232" s="199">
        <v>0</v>
      </c>
      <c r="T232" s="200">
        <f t="shared" si="23"/>
        <v>0</v>
      </c>
      <c r="AR232" s="22" t="s">
        <v>198</v>
      </c>
      <c r="AT232" s="22" t="s">
        <v>147</v>
      </c>
      <c r="AU232" s="22" t="s">
        <v>82</v>
      </c>
      <c r="AY232" s="22" t="s">
        <v>145</v>
      </c>
      <c r="BE232" s="201">
        <f t="shared" si="24"/>
        <v>0</v>
      </c>
      <c r="BF232" s="201">
        <f t="shared" si="25"/>
        <v>0</v>
      </c>
      <c r="BG232" s="201">
        <f t="shared" si="26"/>
        <v>0</v>
      </c>
      <c r="BH232" s="201">
        <f t="shared" si="27"/>
        <v>0</v>
      </c>
      <c r="BI232" s="201">
        <f t="shared" si="28"/>
        <v>0</v>
      </c>
      <c r="BJ232" s="22" t="s">
        <v>10</v>
      </c>
      <c r="BK232" s="201">
        <f t="shared" si="29"/>
        <v>0</v>
      </c>
      <c r="BL232" s="22" t="s">
        <v>198</v>
      </c>
      <c r="BM232" s="22" t="s">
        <v>1234</v>
      </c>
    </row>
    <row r="233" spans="2:65" s="1" customFormat="1" ht="16.5" customHeight="1">
      <c r="B233" s="39"/>
      <c r="C233" s="190" t="s">
        <v>590</v>
      </c>
      <c r="D233" s="190" t="s">
        <v>147</v>
      </c>
      <c r="E233" s="191" t="s">
        <v>1235</v>
      </c>
      <c r="F233" s="192" t="s">
        <v>1236</v>
      </c>
      <c r="G233" s="193" t="s">
        <v>573</v>
      </c>
      <c r="H233" s="224"/>
      <c r="I233" s="195"/>
      <c r="J233" s="196">
        <f t="shared" si="20"/>
        <v>0</v>
      </c>
      <c r="K233" s="192" t="s">
        <v>23</v>
      </c>
      <c r="L233" s="59"/>
      <c r="M233" s="197" t="s">
        <v>23</v>
      </c>
      <c r="N233" s="198" t="s">
        <v>44</v>
      </c>
      <c r="O233" s="40"/>
      <c r="P233" s="199">
        <f t="shared" si="21"/>
        <v>0</v>
      </c>
      <c r="Q233" s="199">
        <v>0</v>
      </c>
      <c r="R233" s="199">
        <f t="shared" si="22"/>
        <v>0</v>
      </c>
      <c r="S233" s="199">
        <v>0</v>
      </c>
      <c r="T233" s="200">
        <f t="shared" si="23"/>
        <v>0</v>
      </c>
      <c r="AR233" s="22" t="s">
        <v>198</v>
      </c>
      <c r="AT233" s="22" t="s">
        <v>147</v>
      </c>
      <c r="AU233" s="22" t="s">
        <v>82</v>
      </c>
      <c r="AY233" s="22" t="s">
        <v>145</v>
      </c>
      <c r="BE233" s="201">
        <f t="shared" si="24"/>
        <v>0</v>
      </c>
      <c r="BF233" s="201">
        <f t="shared" si="25"/>
        <v>0</v>
      </c>
      <c r="BG233" s="201">
        <f t="shared" si="26"/>
        <v>0</v>
      </c>
      <c r="BH233" s="201">
        <f t="shared" si="27"/>
        <v>0</v>
      </c>
      <c r="BI233" s="201">
        <f t="shared" si="28"/>
        <v>0</v>
      </c>
      <c r="BJ233" s="22" t="s">
        <v>10</v>
      </c>
      <c r="BK233" s="201">
        <f t="shared" si="29"/>
        <v>0</v>
      </c>
      <c r="BL233" s="22" t="s">
        <v>198</v>
      </c>
      <c r="BM233" s="22" t="s">
        <v>1237</v>
      </c>
    </row>
    <row r="234" spans="2:65" s="1" customFormat="1" ht="16.5" customHeight="1">
      <c r="B234" s="39"/>
      <c r="C234" s="190" t="s">
        <v>594</v>
      </c>
      <c r="D234" s="190" t="s">
        <v>147</v>
      </c>
      <c r="E234" s="191" t="s">
        <v>1238</v>
      </c>
      <c r="F234" s="192" t="s">
        <v>1239</v>
      </c>
      <c r="G234" s="193" t="s">
        <v>177</v>
      </c>
      <c r="H234" s="194">
        <v>0.131</v>
      </c>
      <c r="I234" s="195"/>
      <c r="J234" s="196">
        <f t="shared" si="20"/>
        <v>0</v>
      </c>
      <c r="K234" s="192" t="s">
        <v>151</v>
      </c>
      <c r="L234" s="59"/>
      <c r="M234" s="197" t="s">
        <v>23</v>
      </c>
      <c r="N234" s="198" t="s">
        <v>44</v>
      </c>
      <c r="O234" s="40"/>
      <c r="P234" s="199">
        <f t="shared" si="21"/>
        <v>0</v>
      </c>
      <c r="Q234" s="199">
        <v>0</v>
      </c>
      <c r="R234" s="199">
        <f t="shared" si="22"/>
        <v>0</v>
      </c>
      <c r="S234" s="199">
        <v>0</v>
      </c>
      <c r="T234" s="200">
        <f t="shared" si="23"/>
        <v>0</v>
      </c>
      <c r="AR234" s="22" t="s">
        <v>198</v>
      </c>
      <c r="AT234" s="22" t="s">
        <v>147</v>
      </c>
      <c r="AU234" s="22" t="s">
        <v>82</v>
      </c>
      <c r="AY234" s="22" t="s">
        <v>145</v>
      </c>
      <c r="BE234" s="201">
        <f t="shared" si="24"/>
        <v>0</v>
      </c>
      <c r="BF234" s="201">
        <f t="shared" si="25"/>
        <v>0</v>
      </c>
      <c r="BG234" s="201">
        <f t="shared" si="26"/>
        <v>0</v>
      </c>
      <c r="BH234" s="201">
        <f t="shared" si="27"/>
        <v>0</v>
      </c>
      <c r="BI234" s="201">
        <f t="shared" si="28"/>
        <v>0</v>
      </c>
      <c r="BJ234" s="22" t="s">
        <v>10</v>
      </c>
      <c r="BK234" s="201">
        <f t="shared" si="29"/>
        <v>0</v>
      </c>
      <c r="BL234" s="22" t="s">
        <v>198</v>
      </c>
      <c r="BM234" s="22" t="s">
        <v>1240</v>
      </c>
    </row>
    <row r="235" spans="2:65" s="1" customFormat="1" ht="16.5" customHeight="1">
      <c r="B235" s="39"/>
      <c r="C235" s="190" t="s">
        <v>599</v>
      </c>
      <c r="D235" s="190" t="s">
        <v>147</v>
      </c>
      <c r="E235" s="191" t="s">
        <v>1241</v>
      </c>
      <c r="F235" s="192" t="s">
        <v>1242</v>
      </c>
      <c r="G235" s="193" t="s">
        <v>177</v>
      </c>
      <c r="H235" s="194">
        <v>0.131</v>
      </c>
      <c r="I235" s="195"/>
      <c r="J235" s="196">
        <f t="shared" si="20"/>
        <v>0</v>
      </c>
      <c r="K235" s="192" t="s">
        <v>151</v>
      </c>
      <c r="L235" s="59"/>
      <c r="M235" s="197" t="s">
        <v>23</v>
      </c>
      <c r="N235" s="198" t="s">
        <v>44</v>
      </c>
      <c r="O235" s="40"/>
      <c r="P235" s="199">
        <f t="shared" si="21"/>
        <v>0</v>
      </c>
      <c r="Q235" s="199">
        <v>0</v>
      </c>
      <c r="R235" s="199">
        <f t="shared" si="22"/>
        <v>0</v>
      </c>
      <c r="S235" s="199">
        <v>0</v>
      </c>
      <c r="T235" s="200">
        <f t="shared" si="23"/>
        <v>0</v>
      </c>
      <c r="AR235" s="22" t="s">
        <v>198</v>
      </c>
      <c r="AT235" s="22" t="s">
        <v>147</v>
      </c>
      <c r="AU235" s="22" t="s">
        <v>82</v>
      </c>
      <c r="AY235" s="22" t="s">
        <v>145</v>
      </c>
      <c r="BE235" s="201">
        <f t="shared" si="24"/>
        <v>0</v>
      </c>
      <c r="BF235" s="201">
        <f t="shared" si="25"/>
        <v>0</v>
      </c>
      <c r="BG235" s="201">
        <f t="shared" si="26"/>
        <v>0</v>
      </c>
      <c r="BH235" s="201">
        <f t="shared" si="27"/>
        <v>0</v>
      </c>
      <c r="BI235" s="201">
        <f t="shared" si="28"/>
        <v>0</v>
      </c>
      <c r="BJ235" s="22" t="s">
        <v>10</v>
      </c>
      <c r="BK235" s="201">
        <f t="shared" si="29"/>
        <v>0</v>
      </c>
      <c r="BL235" s="22" t="s">
        <v>198</v>
      </c>
      <c r="BM235" s="22" t="s">
        <v>1243</v>
      </c>
    </row>
    <row r="236" spans="2:63" s="10" customFormat="1" ht="29.85" customHeight="1">
      <c r="B236" s="174"/>
      <c r="C236" s="175"/>
      <c r="D236" s="176" t="s">
        <v>72</v>
      </c>
      <c r="E236" s="188" t="s">
        <v>677</v>
      </c>
      <c r="F236" s="188" t="s">
        <v>1244</v>
      </c>
      <c r="G236" s="175"/>
      <c r="H236" s="175"/>
      <c r="I236" s="178"/>
      <c r="J236" s="189">
        <f>BK236</f>
        <v>0</v>
      </c>
      <c r="K236" s="175"/>
      <c r="L236" s="180"/>
      <c r="M236" s="181"/>
      <c r="N236" s="182"/>
      <c r="O236" s="182"/>
      <c r="P236" s="183">
        <f>SUM(P237:P244)</f>
        <v>0</v>
      </c>
      <c r="Q236" s="182"/>
      <c r="R236" s="183">
        <f>SUM(R237:R244)</f>
        <v>0.030799999999999998</v>
      </c>
      <c r="S236" s="182"/>
      <c r="T236" s="184">
        <f>SUM(T237:T244)</f>
        <v>0</v>
      </c>
      <c r="AR236" s="185" t="s">
        <v>82</v>
      </c>
      <c r="AT236" s="186" t="s">
        <v>72</v>
      </c>
      <c r="AU236" s="186" t="s">
        <v>10</v>
      </c>
      <c r="AY236" s="185" t="s">
        <v>145</v>
      </c>
      <c r="BK236" s="187">
        <f>SUM(BK237:BK244)</f>
        <v>0</v>
      </c>
    </row>
    <row r="237" spans="2:65" s="1" customFormat="1" ht="16.5" customHeight="1">
      <c r="B237" s="39"/>
      <c r="C237" s="190" t="s">
        <v>603</v>
      </c>
      <c r="D237" s="190" t="s">
        <v>147</v>
      </c>
      <c r="E237" s="191" t="s">
        <v>1245</v>
      </c>
      <c r="F237" s="192" t="s">
        <v>1246</v>
      </c>
      <c r="G237" s="193" t="s">
        <v>188</v>
      </c>
      <c r="H237" s="194">
        <v>1.8</v>
      </c>
      <c r="I237" s="195"/>
      <c r="J237" s="196">
        <f aca="true" t="shared" si="30" ref="J237:J244">ROUND(I237*H237,0)</f>
        <v>0</v>
      </c>
      <c r="K237" s="192" t="s">
        <v>151</v>
      </c>
      <c r="L237" s="59"/>
      <c r="M237" s="197" t="s">
        <v>23</v>
      </c>
      <c r="N237" s="198" t="s">
        <v>44</v>
      </c>
      <c r="O237" s="40"/>
      <c r="P237" s="199">
        <f aca="true" t="shared" si="31" ref="P237:P244">O237*H237</f>
        <v>0</v>
      </c>
      <c r="Q237" s="199">
        <v>0.00045</v>
      </c>
      <c r="R237" s="199">
        <f aca="true" t="shared" si="32" ref="R237:R244">Q237*H237</f>
        <v>0.00081</v>
      </c>
      <c r="S237" s="199">
        <v>0</v>
      </c>
      <c r="T237" s="200">
        <f aca="true" t="shared" si="33" ref="T237:T244">S237*H237</f>
        <v>0</v>
      </c>
      <c r="AR237" s="22" t="s">
        <v>198</v>
      </c>
      <c r="AT237" s="22" t="s">
        <v>147</v>
      </c>
      <c r="AU237" s="22" t="s">
        <v>82</v>
      </c>
      <c r="AY237" s="22" t="s">
        <v>145</v>
      </c>
      <c r="BE237" s="201">
        <f aca="true" t="shared" si="34" ref="BE237:BE244">IF(N237="základní",J237,0)</f>
        <v>0</v>
      </c>
      <c r="BF237" s="201">
        <f aca="true" t="shared" si="35" ref="BF237:BF244">IF(N237="snížená",J237,0)</f>
        <v>0</v>
      </c>
      <c r="BG237" s="201">
        <f aca="true" t="shared" si="36" ref="BG237:BG244">IF(N237="zákl. přenesená",J237,0)</f>
        <v>0</v>
      </c>
      <c r="BH237" s="201">
        <f aca="true" t="shared" si="37" ref="BH237:BH244">IF(N237="sníž. přenesená",J237,0)</f>
        <v>0</v>
      </c>
      <c r="BI237" s="201">
        <f aca="true" t="shared" si="38" ref="BI237:BI244">IF(N237="nulová",J237,0)</f>
        <v>0</v>
      </c>
      <c r="BJ237" s="22" t="s">
        <v>10</v>
      </c>
      <c r="BK237" s="201">
        <f aca="true" t="shared" si="39" ref="BK237:BK244">ROUND(I237*H237,0)</f>
        <v>0</v>
      </c>
      <c r="BL237" s="22" t="s">
        <v>198</v>
      </c>
      <c r="BM237" s="22" t="s">
        <v>1247</v>
      </c>
    </row>
    <row r="238" spans="2:65" s="1" customFormat="1" ht="16.5" customHeight="1">
      <c r="B238" s="39"/>
      <c r="C238" s="190" t="s">
        <v>607</v>
      </c>
      <c r="D238" s="190" t="s">
        <v>147</v>
      </c>
      <c r="E238" s="191" t="s">
        <v>1248</v>
      </c>
      <c r="F238" s="192" t="s">
        <v>1249</v>
      </c>
      <c r="G238" s="193" t="s">
        <v>268</v>
      </c>
      <c r="H238" s="194">
        <v>1</v>
      </c>
      <c r="I238" s="195"/>
      <c r="J238" s="196">
        <f t="shared" si="30"/>
        <v>0</v>
      </c>
      <c r="K238" s="192" t="s">
        <v>151</v>
      </c>
      <c r="L238" s="59"/>
      <c r="M238" s="197" t="s">
        <v>23</v>
      </c>
      <c r="N238" s="198" t="s">
        <v>44</v>
      </c>
      <c r="O238" s="40"/>
      <c r="P238" s="199">
        <f t="shared" si="31"/>
        <v>0</v>
      </c>
      <c r="Q238" s="199">
        <v>0.00014</v>
      </c>
      <c r="R238" s="199">
        <f t="shared" si="32"/>
        <v>0.00014</v>
      </c>
      <c r="S238" s="199">
        <v>0</v>
      </c>
      <c r="T238" s="200">
        <f t="shared" si="33"/>
        <v>0</v>
      </c>
      <c r="AR238" s="22" t="s">
        <v>198</v>
      </c>
      <c r="AT238" s="22" t="s">
        <v>147</v>
      </c>
      <c r="AU238" s="22" t="s">
        <v>82</v>
      </c>
      <c r="AY238" s="22" t="s">
        <v>145</v>
      </c>
      <c r="BE238" s="201">
        <f t="shared" si="34"/>
        <v>0</v>
      </c>
      <c r="BF238" s="201">
        <f t="shared" si="35"/>
        <v>0</v>
      </c>
      <c r="BG238" s="201">
        <f t="shared" si="36"/>
        <v>0</v>
      </c>
      <c r="BH238" s="201">
        <f t="shared" si="37"/>
        <v>0</v>
      </c>
      <c r="BI238" s="201">
        <f t="shared" si="38"/>
        <v>0</v>
      </c>
      <c r="BJ238" s="22" t="s">
        <v>10</v>
      </c>
      <c r="BK238" s="201">
        <f t="shared" si="39"/>
        <v>0</v>
      </c>
      <c r="BL238" s="22" t="s">
        <v>198</v>
      </c>
      <c r="BM238" s="22" t="s">
        <v>1250</v>
      </c>
    </row>
    <row r="239" spans="2:65" s="1" customFormat="1" ht="16.5" customHeight="1">
      <c r="B239" s="39"/>
      <c r="C239" s="190" t="s">
        <v>611</v>
      </c>
      <c r="D239" s="190" t="s">
        <v>147</v>
      </c>
      <c r="E239" s="191" t="s">
        <v>1251</v>
      </c>
      <c r="F239" s="192" t="s">
        <v>1252</v>
      </c>
      <c r="G239" s="193" t="s">
        <v>268</v>
      </c>
      <c r="H239" s="194">
        <v>1</v>
      </c>
      <c r="I239" s="195"/>
      <c r="J239" s="196">
        <f t="shared" si="30"/>
        <v>0</v>
      </c>
      <c r="K239" s="192" t="s">
        <v>151</v>
      </c>
      <c r="L239" s="59"/>
      <c r="M239" s="197" t="s">
        <v>23</v>
      </c>
      <c r="N239" s="198" t="s">
        <v>44</v>
      </c>
      <c r="O239" s="40"/>
      <c r="P239" s="199">
        <f t="shared" si="31"/>
        <v>0</v>
      </c>
      <c r="Q239" s="199">
        <v>0.0007</v>
      </c>
      <c r="R239" s="199">
        <f t="shared" si="32"/>
        <v>0.0007</v>
      </c>
      <c r="S239" s="199">
        <v>0</v>
      </c>
      <c r="T239" s="200">
        <f t="shared" si="33"/>
        <v>0</v>
      </c>
      <c r="AR239" s="22" t="s">
        <v>198</v>
      </c>
      <c r="AT239" s="22" t="s">
        <v>147</v>
      </c>
      <c r="AU239" s="22" t="s">
        <v>82</v>
      </c>
      <c r="AY239" s="22" t="s">
        <v>145</v>
      </c>
      <c r="BE239" s="201">
        <f t="shared" si="34"/>
        <v>0</v>
      </c>
      <c r="BF239" s="201">
        <f t="shared" si="35"/>
        <v>0</v>
      </c>
      <c r="BG239" s="201">
        <f t="shared" si="36"/>
        <v>0</v>
      </c>
      <c r="BH239" s="201">
        <f t="shared" si="37"/>
        <v>0</v>
      </c>
      <c r="BI239" s="201">
        <f t="shared" si="38"/>
        <v>0</v>
      </c>
      <c r="BJ239" s="22" t="s">
        <v>10</v>
      </c>
      <c r="BK239" s="201">
        <f t="shared" si="39"/>
        <v>0</v>
      </c>
      <c r="BL239" s="22" t="s">
        <v>198</v>
      </c>
      <c r="BM239" s="22" t="s">
        <v>1253</v>
      </c>
    </row>
    <row r="240" spans="2:65" s="1" customFormat="1" ht="16.5" customHeight="1">
      <c r="B240" s="39"/>
      <c r="C240" s="190" t="s">
        <v>615</v>
      </c>
      <c r="D240" s="190" t="s">
        <v>147</v>
      </c>
      <c r="E240" s="191" t="s">
        <v>1254</v>
      </c>
      <c r="F240" s="192" t="s">
        <v>1255</v>
      </c>
      <c r="G240" s="193" t="s">
        <v>268</v>
      </c>
      <c r="H240" s="194">
        <v>1</v>
      </c>
      <c r="I240" s="195"/>
      <c r="J240" s="196">
        <f t="shared" si="30"/>
        <v>0</v>
      </c>
      <c r="K240" s="192" t="s">
        <v>23</v>
      </c>
      <c r="L240" s="59"/>
      <c r="M240" s="197" t="s">
        <v>23</v>
      </c>
      <c r="N240" s="198" t="s">
        <v>44</v>
      </c>
      <c r="O240" s="40"/>
      <c r="P240" s="199">
        <f t="shared" si="31"/>
        <v>0</v>
      </c>
      <c r="Q240" s="199">
        <v>0.02915</v>
      </c>
      <c r="R240" s="199">
        <f t="shared" si="32"/>
        <v>0.02915</v>
      </c>
      <c r="S240" s="199">
        <v>0</v>
      </c>
      <c r="T240" s="200">
        <f t="shared" si="33"/>
        <v>0</v>
      </c>
      <c r="AR240" s="22" t="s">
        <v>198</v>
      </c>
      <c r="AT240" s="22" t="s">
        <v>147</v>
      </c>
      <c r="AU240" s="22" t="s">
        <v>82</v>
      </c>
      <c r="AY240" s="22" t="s">
        <v>145</v>
      </c>
      <c r="BE240" s="201">
        <f t="shared" si="34"/>
        <v>0</v>
      </c>
      <c r="BF240" s="201">
        <f t="shared" si="35"/>
        <v>0</v>
      </c>
      <c r="BG240" s="201">
        <f t="shared" si="36"/>
        <v>0</v>
      </c>
      <c r="BH240" s="201">
        <f t="shared" si="37"/>
        <v>0</v>
      </c>
      <c r="BI240" s="201">
        <f t="shared" si="38"/>
        <v>0</v>
      </c>
      <c r="BJ240" s="22" t="s">
        <v>10</v>
      </c>
      <c r="BK240" s="201">
        <f t="shared" si="39"/>
        <v>0</v>
      </c>
      <c r="BL240" s="22" t="s">
        <v>198</v>
      </c>
      <c r="BM240" s="22" t="s">
        <v>1256</v>
      </c>
    </row>
    <row r="241" spans="2:65" s="1" customFormat="1" ht="16.5" customHeight="1">
      <c r="B241" s="39"/>
      <c r="C241" s="190" t="s">
        <v>620</v>
      </c>
      <c r="D241" s="190" t="s">
        <v>147</v>
      </c>
      <c r="E241" s="191" t="s">
        <v>770</v>
      </c>
      <c r="F241" s="192" t="s">
        <v>771</v>
      </c>
      <c r="G241" s="193" t="s">
        <v>339</v>
      </c>
      <c r="H241" s="194">
        <v>1</v>
      </c>
      <c r="I241" s="195"/>
      <c r="J241" s="196">
        <f t="shared" si="30"/>
        <v>0</v>
      </c>
      <c r="K241" s="192" t="s">
        <v>23</v>
      </c>
      <c r="L241" s="59"/>
      <c r="M241" s="197" t="s">
        <v>23</v>
      </c>
      <c r="N241" s="198" t="s">
        <v>44</v>
      </c>
      <c r="O241" s="40"/>
      <c r="P241" s="199">
        <f t="shared" si="31"/>
        <v>0</v>
      </c>
      <c r="Q241" s="199">
        <v>0</v>
      </c>
      <c r="R241" s="199">
        <f t="shared" si="32"/>
        <v>0</v>
      </c>
      <c r="S241" s="199">
        <v>0</v>
      </c>
      <c r="T241" s="200">
        <f t="shared" si="33"/>
        <v>0</v>
      </c>
      <c r="AR241" s="22" t="s">
        <v>198</v>
      </c>
      <c r="AT241" s="22" t="s">
        <v>147</v>
      </c>
      <c r="AU241" s="22" t="s">
        <v>82</v>
      </c>
      <c r="AY241" s="22" t="s">
        <v>145</v>
      </c>
      <c r="BE241" s="201">
        <f t="shared" si="34"/>
        <v>0</v>
      </c>
      <c r="BF241" s="201">
        <f t="shared" si="35"/>
        <v>0</v>
      </c>
      <c r="BG241" s="201">
        <f t="shared" si="36"/>
        <v>0</v>
      </c>
      <c r="BH241" s="201">
        <f t="shared" si="37"/>
        <v>0</v>
      </c>
      <c r="BI241" s="201">
        <f t="shared" si="38"/>
        <v>0</v>
      </c>
      <c r="BJ241" s="22" t="s">
        <v>10</v>
      </c>
      <c r="BK241" s="201">
        <f t="shared" si="39"/>
        <v>0</v>
      </c>
      <c r="BL241" s="22" t="s">
        <v>198</v>
      </c>
      <c r="BM241" s="22" t="s">
        <v>1257</v>
      </c>
    </row>
    <row r="242" spans="2:65" s="1" customFormat="1" ht="16.5" customHeight="1">
      <c r="B242" s="39"/>
      <c r="C242" s="190" t="s">
        <v>625</v>
      </c>
      <c r="D242" s="190" t="s">
        <v>147</v>
      </c>
      <c r="E242" s="191" t="s">
        <v>774</v>
      </c>
      <c r="F242" s="192" t="s">
        <v>775</v>
      </c>
      <c r="G242" s="193" t="s">
        <v>339</v>
      </c>
      <c r="H242" s="194">
        <v>1</v>
      </c>
      <c r="I242" s="195"/>
      <c r="J242" s="196">
        <f t="shared" si="30"/>
        <v>0</v>
      </c>
      <c r="K242" s="192" t="s">
        <v>23</v>
      </c>
      <c r="L242" s="59"/>
      <c r="M242" s="197" t="s">
        <v>23</v>
      </c>
      <c r="N242" s="198" t="s">
        <v>44</v>
      </c>
      <c r="O242" s="40"/>
      <c r="P242" s="199">
        <f t="shared" si="31"/>
        <v>0</v>
      </c>
      <c r="Q242" s="199">
        <v>0</v>
      </c>
      <c r="R242" s="199">
        <f t="shared" si="32"/>
        <v>0</v>
      </c>
      <c r="S242" s="199">
        <v>0</v>
      </c>
      <c r="T242" s="200">
        <f t="shared" si="33"/>
        <v>0</v>
      </c>
      <c r="AR242" s="22" t="s">
        <v>198</v>
      </c>
      <c r="AT242" s="22" t="s">
        <v>147</v>
      </c>
      <c r="AU242" s="22" t="s">
        <v>82</v>
      </c>
      <c r="AY242" s="22" t="s">
        <v>145</v>
      </c>
      <c r="BE242" s="201">
        <f t="shared" si="34"/>
        <v>0</v>
      </c>
      <c r="BF242" s="201">
        <f t="shared" si="35"/>
        <v>0</v>
      </c>
      <c r="BG242" s="201">
        <f t="shared" si="36"/>
        <v>0</v>
      </c>
      <c r="BH242" s="201">
        <f t="shared" si="37"/>
        <v>0</v>
      </c>
      <c r="BI242" s="201">
        <f t="shared" si="38"/>
        <v>0</v>
      </c>
      <c r="BJ242" s="22" t="s">
        <v>10</v>
      </c>
      <c r="BK242" s="201">
        <f t="shared" si="39"/>
        <v>0</v>
      </c>
      <c r="BL242" s="22" t="s">
        <v>198</v>
      </c>
      <c r="BM242" s="22" t="s">
        <v>1258</v>
      </c>
    </row>
    <row r="243" spans="2:65" s="1" customFormat="1" ht="16.5" customHeight="1">
      <c r="B243" s="39"/>
      <c r="C243" s="190" t="s">
        <v>629</v>
      </c>
      <c r="D243" s="190" t="s">
        <v>147</v>
      </c>
      <c r="E243" s="191" t="s">
        <v>1259</v>
      </c>
      <c r="F243" s="192" t="s">
        <v>1260</v>
      </c>
      <c r="G243" s="193" t="s">
        <v>177</v>
      </c>
      <c r="H243" s="194">
        <v>0.031</v>
      </c>
      <c r="I243" s="195"/>
      <c r="J243" s="196">
        <f t="shared" si="30"/>
        <v>0</v>
      </c>
      <c r="K243" s="192" t="s">
        <v>151</v>
      </c>
      <c r="L243" s="59"/>
      <c r="M243" s="197" t="s">
        <v>23</v>
      </c>
      <c r="N243" s="198" t="s">
        <v>44</v>
      </c>
      <c r="O243" s="40"/>
      <c r="P243" s="199">
        <f t="shared" si="31"/>
        <v>0</v>
      </c>
      <c r="Q243" s="199">
        <v>0</v>
      </c>
      <c r="R243" s="199">
        <f t="shared" si="32"/>
        <v>0</v>
      </c>
      <c r="S243" s="199">
        <v>0</v>
      </c>
      <c r="T243" s="200">
        <f t="shared" si="33"/>
        <v>0</v>
      </c>
      <c r="AR243" s="22" t="s">
        <v>198</v>
      </c>
      <c r="AT243" s="22" t="s">
        <v>147</v>
      </c>
      <c r="AU243" s="22" t="s">
        <v>82</v>
      </c>
      <c r="AY243" s="22" t="s">
        <v>145</v>
      </c>
      <c r="BE243" s="201">
        <f t="shared" si="34"/>
        <v>0</v>
      </c>
      <c r="BF243" s="201">
        <f t="shared" si="35"/>
        <v>0</v>
      </c>
      <c r="BG243" s="201">
        <f t="shared" si="36"/>
        <v>0</v>
      </c>
      <c r="BH243" s="201">
        <f t="shared" si="37"/>
        <v>0</v>
      </c>
      <c r="BI243" s="201">
        <f t="shared" si="38"/>
        <v>0</v>
      </c>
      <c r="BJ243" s="22" t="s">
        <v>10</v>
      </c>
      <c r="BK243" s="201">
        <f t="shared" si="39"/>
        <v>0</v>
      </c>
      <c r="BL243" s="22" t="s">
        <v>198</v>
      </c>
      <c r="BM243" s="22" t="s">
        <v>1261</v>
      </c>
    </row>
    <row r="244" spans="2:65" s="1" customFormat="1" ht="16.5" customHeight="1">
      <c r="B244" s="39"/>
      <c r="C244" s="190" t="s">
        <v>633</v>
      </c>
      <c r="D244" s="190" t="s">
        <v>147</v>
      </c>
      <c r="E244" s="191" t="s">
        <v>786</v>
      </c>
      <c r="F244" s="192" t="s">
        <v>787</v>
      </c>
      <c r="G244" s="193" t="s">
        <v>177</v>
      </c>
      <c r="H244" s="194">
        <v>0.031</v>
      </c>
      <c r="I244" s="195"/>
      <c r="J244" s="196">
        <f t="shared" si="30"/>
        <v>0</v>
      </c>
      <c r="K244" s="192" t="s">
        <v>151</v>
      </c>
      <c r="L244" s="59"/>
      <c r="M244" s="197" t="s">
        <v>23</v>
      </c>
      <c r="N244" s="198" t="s">
        <v>44</v>
      </c>
      <c r="O244" s="40"/>
      <c r="P244" s="199">
        <f t="shared" si="31"/>
        <v>0</v>
      </c>
      <c r="Q244" s="199">
        <v>0</v>
      </c>
      <c r="R244" s="199">
        <f t="shared" si="32"/>
        <v>0</v>
      </c>
      <c r="S244" s="199">
        <v>0</v>
      </c>
      <c r="T244" s="200">
        <f t="shared" si="33"/>
        <v>0</v>
      </c>
      <c r="AR244" s="22" t="s">
        <v>198</v>
      </c>
      <c r="AT244" s="22" t="s">
        <v>147</v>
      </c>
      <c r="AU244" s="22" t="s">
        <v>82</v>
      </c>
      <c r="AY244" s="22" t="s">
        <v>145</v>
      </c>
      <c r="BE244" s="201">
        <f t="shared" si="34"/>
        <v>0</v>
      </c>
      <c r="BF244" s="201">
        <f t="shared" si="35"/>
        <v>0</v>
      </c>
      <c r="BG244" s="201">
        <f t="shared" si="36"/>
        <v>0</v>
      </c>
      <c r="BH244" s="201">
        <f t="shared" si="37"/>
        <v>0</v>
      </c>
      <c r="BI244" s="201">
        <f t="shared" si="38"/>
        <v>0</v>
      </c>
      <c r="BJ244" s="22" t="s">
        <v>10</v>
      </c>
      <c r="BK244" s="201">
        <f t="shared" si="39"/>
        <v>0</v>
      </c>
      <c r="BL244" s="22" t="s">
        <v>198</v>
      </c>
      <c r="BM244" s="22" t="s">
        <v>1262</v>
      </c>
    </row>
    <row r="245" spans="2:63" s="10" customFormat="1" ht="29.85" customHeight="1">
      <c r="B245" s="174"/>
      <c r="C245" s="175"/>
      <c r="D245" s="176" t="s">
        <v>72</v>
      </c>
      <c r="E245" s="188" t="s">
        <v>789</v>
      </c>
      <c r="F245" s="188" t="s">
        <v>1263</v>
      </c>
      <c r="G245" s="175"/>
      <c r="H245" s="175"/>
      <c r="I245" s="178"/>
      <c r="J245" s="189">
        <f>BK245</f>
        <v>0</v>
      </c>
      <c r="K245" s="175"/>
      <c r="L245" s="180"/>
      <c r="M245" s="181"/>
      <c r="N245" s="182"/>
      <c r="O245" s="182"/>
      <c r="P245" s="183">
        <f>P246</f>
        <v>0</v>
      </c>
      <c r="Q245" s="182"/>
      <c r="R245" s="183">
        <f>R246</f>
        <v>0</v>
      </c>
      <c r="S245" s="182"/>
      <c r="T245" s="184">
        <f>T246</f>
        <v>0</v>
      </c>
      <c r="AR245" s="185" t="s">
        <v>82</v>
      </c>
      <c r="AT245" s="186" t="s">
        <v>72</v>
      </c>
      <c r="AU245" s="186" t="s">
        <v>10</v>
      </c>
      <c r="AY245" s="185" t="s">
        <v>145</v>
      </c>
      <c r="BK245" s="187">
        <f>BK246</f>
        <v>0</v>
      </c>
    </row>
    <row r="246" spans="2:65" s="1" customFormat="1" ht="16.5" customHeight="1">
      <c r="B246" s="39"/>
      <c r="C246" s="190" t="s">
        <v>361</v>
      </c>
      <c r="D246" s="190" t="s">
        <v>147</v>
      </c>
      <c r="E246" s="191" t="s">
        <v>1264</v>
      </c>
      <c r="F246" s="192" t="s">
        <v>1265</v>
      </c>
      <c r="G246" s="193" t="s">
        <v>794</v>
      </c>
      <c r="H246" s="194">
        <v>1</v>
      </c>
      <c r="I246" s="195"/>
      <c r="J246" s="196">
        <f>ROUND(I246*H246,0)</f>
        <v>0</v>
      </c>
      <c r="K246" s="192" t="s">
        <v>23</v>
      </c>
      <c r="L246" s="59"/>
      <c r="M246" s="197" t="s">
        <v>23</v>
      </c>
      <c r="N246" s="198" t="s">
        <v>44</v>
      </c>
      <c r="O246" s="40"/>
      <c r="P246" s="199">
        <f>O246*H246</f>
        <v>0</v>
      </c>
      <c r="Q246" s="199">
        <v>0</v>
      </c>
      <c r="R246" s="199">
        <f>Q246*H246</f>
        <v>0</v>
      </c>
      <c r="S246" s="199">
        <v>0</v>
      </c>
      <c r="T246" s="200">
        <f>S246*H246</f>
        <v>0</v>
      </c>
      <c r="AR246" s="22" t="s">
        <v>198</v>
      </c>
      <c r="AT246" s="22" t="s">
        <v>147</v>
      </c>
      <c r="AU246" s="22" t="s">
        <v>82</v>
      </c>
      <c r="AY246" s="22" t="s">
        <v>145</v>
      </c>
      <c r="BE246" s="201">
        <f>IF(N246="základní",J246,0)</f>
        <v>0</v>
      </c>
      <c r="BF246" s="201">
        <f>IF(N246="snížená",J246,0)</f>
        <v>0</v>
      </c>
      <c r="BG246" s="201">
        <f>IF(N246="zákl. přenesená",J246,0)</f>
        <v>0</v>
      </c>
      <c r="BH246" s="201">
        <f>IF(N246="sníž. přenesená",J246,0)</f>
        <v>0</v>
      </c>
      <c r="BI246" s="201">
        <f>IF(N246="nulová",J246,0)</f>
        <v>0</v>
      </c>
      <c r="BJ246" s="22" t="s">
        <v>10</v>
      </c>
      <c r="BK246" s="201">
        <f>ROUND(I246*H246,0)</f>
        <v>0</v>
      </c>
      <c r="BL246" s="22" t="s">
        <v>198</v>
      </c>
      <c r="BM246" s="22" t="s">
        <v>1266</v>
      </c>
    </row>
    <row r="247" spans="2:63" s="10" customFormat="1" ht="29.85" customHeight="1">
      <c r="B247" s="174"/>
      <c r="C247" s="175"/>
      <c r="D247" s="176" t="s">
        <v>72</v>
      </c>
      <c r="E247" s="188" t="s">
        <v>1267</v>
      </c>
      <c r="F247" s="188" t="s">
        <v>1268</v>
      </c>
      <c r="G247" s="175"/>
      <c r="H247" s="175"/>
      <c r="I247" s="178"/>
      <c r="J247" s="189">
        <f>BK247</f>
        <v>0</v>
      </c>
      <c r="K247" s="175"/>
      <c r="L247" s="180"/>
      <c r="M247" s="181"/>
      <c r="N247" s="182"/>
      <c r="O247" s="182"/>
      <c r="P247" s="183">
        <f>SUM(P248:P251)</f>
        <v>0</v>
      </c>
      <c r="Q247" s="182"/>
      <c r="R247" s="183">
        <f>SUM(R248:R251)</f>
        <v>0.073824</v>
      </c>
      <c r="S247" s="182"/>
      <c r="T247" s="184">
        <f>SUM(T248:T251)</f>
        <v>0</v>
      </c>
      <c r="AR247" s="185" t="s">
        <v>82</v>
      </c>
      <c r="AT247" s="186" t="s">
        <v>72</v>
      </c>
      <c r="AU247" s="186" t="s">
        <v>10</v>
      </c>
      <c r="AY247" s="185" t="s">
        <v>145</v>
      </c>
      <c r="BK247" s="187">
        <f>SUM(BK248:BK251)</f>
        <v>0</v>
      </c>
    </row>
    <row r="248" spans="2:65" s="1" customFormat="1" ht="25.5" customHeight="1">
      <c r="B248" s="39"/>
      <c r="C248" s="190" t="s">
        <v>640</v>
      </c>
      <c r="D248" s="190" t="s">
        <v>147</v>
      </c>
      <c r="E248" s="191" t="s">
        <v>1269</v>
      </c>
      <c r="F248" s="192" t="s">
        <v>1270</v>
      </c>
      <c r="G248" s="193" t="s">
        <v>215</v>
      </c>
      <c r="H248" s="194">
        <v>0.64</v>
      </c>
      <c r="I248" s="195"/>
      <c r="J248" s="196">
        <f>ROUND(I248*H248,0)</f>
        <v>0</v>
      </c>
      <c r="K248" s="192" t="s">
        <v>151</v>
      </c>
      <c r="L248" s="59"/>
      <c r="M248" s="197" t="s">
        <v>23</v>
      </c>
      <c r="N248" s="198" t="s">
        <v>44</v>
      </c>
      <c r="O248" s="40"/>
      <c r="P248" s="199">
        <f>O248*H248</f>
        <v>0</v>
      </c>
      <c r="Q248" s="199">
        <v>0.11535</v>
      </c>
      <c r="R248" s="199">
        <f>Q248*H248</f>
        <v>0.073824</v>
      </c>
      <c r="S248" s="199">
        <v>0</v>
      </c>
      <c r="T248" s="200">
        <f>S248*H248</f>
        <v>0</v>
      </c>
      <c r="AR248" s="22" t="s">
        <v>198</v>
      </c>
      <c r="AT248" s="22" t="s">
        <v>147</v>
      </c>
      <c r="AU248" s="22" t="s">
        <v>82</v>
      </c>
      <c r="AY248" s="22" t="s">
        <v>145</v>
      </c>
      <c r="BE248" s="201">
        <f>IF(N248="základní",J248,0)</f>
        <v>0</v>
      </c>
      <c r="BF248" s="201">
        <f>IF(N248="snížená",J248,0)</f>
        <v>0</v>
      </c>
      <c r="BG248" s="201">
        <f>IF(N248="zákl. přenesená",J248,0)</f>
        <v>0</v>
      </c>
      <c r="BH248" s="201">
        <f>IF(N248="sníž. přenesená",J248,0)</f>
        <v>0</v>
      </c>
      <c r="BI248" s="201">
        <f>IF(N248="nulová",J248,0)</f>
        <v>0</v>
      </c>
      <c r="BJ248" s="22" t="s">
        <v>10</v>
      </c>
      <c r="BK248" s="201">
        <f>ROUND(I248*H248,0)</f>
        <v>0</v>
      </c>
      <c r="BL248" s="22" t="s">
        <v>198</v>
      </c>
      <c r="BM248" s="22" t="s">
        <v>1271</v>
      </c>
    </row>
    <row r="249" spans="2:51" s="11" customFormat="1" ht="13.5">
      <c r="B249" s="202"/>
      <c r="C249" s="203"/>
      <c r="D249" s="204" t="s">
        <v>154</v>
      </c>
      <c r="E249" s="205" t="s">
        <v>23</v>
      </c>
      <c r="F249" s="206" t="s">
        <v>1272</v>
      </c>
      <c r="G249" s="203"/>
      <c r="H249" s="207">
        <v>0.64</v>
      </c>
      <c r="I249" s="208"/>
      <c r="J249" s="203"/>
      <c r="K249" s="203"/>
      <c r="L249" s="209"/>
      <c r="M249" s="210"/>
      <c r="N249" s="211"/>
      <c r="O249" s="211"/>
      <c r="P249" s="211"/>
      <c r="Q249" s="211"/>
      <c r="R249" s="211"/>
      <c r="S249" s="211"/>
      <c r="T249" s="212"/>
      <c r="AT249" s="213" t="s">
        <v>154</v>
      </c>
      <c r="AU249" s="213" t="s">
        <v>82</v>
      </c>
      <c r="AV249" s="11" t="s">
        <v>82</v>
      </c>
      <c r="AW249" s="11" t="s">
        <v>37</v>
      </c>
      <c r="AX249" s="11" t="s">
        <v>73</v>
      </c>
      <c r="AY249" s="213" t="s">
        <v>145</v>
      </c>
    </row>
    <row r="250" spans="2:65" s="1" customFormat="1" ht="16.5" customHeight="1">
      <c r="B250" s="39"/>
      <c r="C250" s="190" t="s">
        <v>644</v>
      </c>
      <c r="D250" s="190" t="s">
        <v>147</v>
      </c>
      <c r="E250" s="191" t="s">
        <v>1273</v>
      </c>
      <c r="F250" s="192" t="s">
        <v>1274</v>
      </c>
      <c r="G250" s="193" t="s">
        <v>177</v>
      </c>
      <c r="H250" s="194">
        <v>0.074</v>
      </c>
      <c r="I250" s="195"/>
      <c r="J250" s="196">
        <f>ROUND(I250*H250,0)</f>
        <v>0</v>
      </c>
      <c r="K250" s="192" t="s">
        <v>151</v>
      </c>
      <c r="L250" s="59"/>
      <c r="M250" s="197" t="s">
        <v>23</v>
      </c>
      <c r="N250" s="198" t="s">
        <v>44</v>
      </c>
      <c r="O250" s="40"/>
      <c r="P250" s="199">
        <f>O250*H250</f>
        <v>0</v>
      </c>
      <c r="Q250" s="199">
        <v>0</v>
      </c>
      <c r="R250" s="199">
        <f>Q250*H250</f>
        <v>0</v>
      </c>
      <c r="S250" s="199">
        <v>0</v>
      </c>
      <c r="T250" s="200">
        <f>S250*H250</f>
        <v>0</v>
      </c>
      <c r="AR250" s="22" t="s">
        <v>198</v>
      </c>
      <c r="AT250" s="22" t="s">
        <v>147</v>
      </c>
      <c r="AU250" s="22" t="s">
        <v>82</v>
      </c>
      <c r="AY250" s="22" t="s">
        <v>145</v>
      </c>
      <c r="BE250" s="201">
        <f>IF(N250="základní",J250,0)</f>
        <v>0</v>
      </c>
      <c r="BF250" s="201">
        <f>IF(N250="snížená",J250,0)</f>
        <v>0</v>
      </c>
      <c r="BG250" s="201">
        <f>IF(N250="zákl. přenesená",J250,0)</f>
        <v>0</v>
      </c>
      <c r="BH250" s="201">
        <f>IF(N250="sníž. přenesená",J250,0)</f>
        <v>0</v>
      </c>
      <c r="BI250" s="201">
        <f>IF(N250="nulová",J250,0)</f>
        <v>0</v>
      </c>
      <c r="BJ250" s="22" t="s">
        <v>10</v>
      </c>
      <c r="BK250" s="201">
        <f>ROUND(I250*H250,0)</f>
        <v>0</v>
      </c>
      <c r="BL250" s="22" t="s">
        <v>198</v>
      </c>
      <c r="BM250" s="22" t="s">
        <v>1275</v>
      </c>
    </row>
    <row r="251" spans="2:65" s="1" customFormat="1" ht="16.5" customHeight="1">
      <c r="B251" s="39"/>
      <c r="C251" s="190" t="s">
        <v>648</v>
      </c>
      <c r="D251" s="190" t="s">
        <v>147</v>
      </c>
      <c r="E251" s="191" t="s">
        <v>1276</v>
      </c>
      <c r="F251" s="192" t="s">
        <v>1277</v>
      </c>
      <c r="G251" s="193" t="s">
        <v>177</v>
      </c>
      <c r="H251" s="194">
        <v>0.074</v>
      </c>
      <c r="I251" s="195"/>
      <c r="J251" s="196">
        <f>ROUND(I251*H251,0)</f>
        <v>0</v>
      </c>
      <c r="K251" s="192" t="s">
        <v>151</v>
      </c>
      <c r="L251" s="59"/>
      <c r="M251" s="197" t="s">
        <v>23</v>
      </c>
      <c r="N251" s="198" t="s">
        <v>44</v>
      </c>
      <c r="O251" s="40"/>
      <c r="P251" s="199">
        <f>O251*H251</f>
        <v>0</v>
      </c>
      <c r="Q251" s="199">
        <v>0</v>
      </c>
      <c r="R251" s="199">
        <f>Q251*H251</f>
        <v>0</v>
      </c>
      <c r="S251" s="199">
        <v>0</v>
      </c>
      <c r="T251" s="200">
        <f>S251*H251</f>
        <v>0</v>
      </c>
      <c r="AR251" s="22" t="s">
        <v>198</v>
      </c>
      <c r="AT251" s="22" t="s">
        <v>147</v>
      </c>
      <c r="AU251" s="22" t="s">
        <v>82</v>
      </c>
      <c r="AY251" s="22" t="s">
        <v>145</v>
      </c>
      <c r="BE251" s="201">
        <f>IF(N251="základní",J251,0)</f>
        <v>0</v>
      </c>
      <c r="BF251" s="201">
        <f>IF(N251="snížená",J251,0)</f>
        <v>0</v>
      </c>
      <c r="BG251" s="201">
        <f>IF(N251="zákl. přenesená",J251,0)</f>
        <v>0</v>
      </c>
      <c r="BH251" s="201">
        <f>IF(N251="sníž. přenesená",J251,0)</f>
        <v>0</v>
      </c>
      <c r="BI251" s="201">
        <f>IF(N251="nulová",J251,0)</f>
        <v>0</v>
      </c>
      <c r="BJ251" s="22" t="s">
        <v>10</v>
      </c>
      <c r="BK251" s="201">
        <f>ROUND(I251*H251,0)</f>
        <v>0</v>
      </c>
      <c r="BL251" s="22" t="s">
        <v>198</v>
      </c>
      <c r="BM251" s="22" t="s">
        <v>1278</v>
      </c>
    </row>
    <row r="252" spans="2:63" s="10" customFormat="1" ht="29.85" customHeight="1">
      <c r="B252" s="174"/>
      <c r="C252" s="175"/>
      <c r="D252" s="176" t="s">
        <v>72</v>
      </c>
      <c r="E252" s="188" t="s">
        <v>1279</v>
      </c>
      <c r="F252" s="188" t="s">
        <v>1280</v>
      </c>
      <c r="G252" s="175"/>
      <c r="H252" s="175"/>
      <c r="I252" s="178"/>
      <c r="J252" s="189">
        <f>BK252</f>
        <v>0</v>
      </c>
      <c r="K252" s="175"/>
      <c r="L252" s="180"/>
      <c r="M252" s="181"/>
      <c r="N252" s="182"/>
      <c r="O252" s="182"/>
      <c r="P252" s="183">
        <f>SUM(P253:P264)</f>
        <v>0</v>
      </c>
      <c r="Q252" s="182"/>
      <c r="R252" s="183">
        <f>SUM(R253:R264)</f>
        <v>0.1153802</v>
      </c>
      <c r="S252" s="182"/>
      <c r="T252" s="184">
        <f>SUM(T253:T264)</f>
        <v>0.10659874</v>
      </c>
      <c r="AR252" s="185" t="s">
        <v>82</v>
      </c>
      <c r="AT252" s="186" t="s">
        <v>72</v>
      </c>
      <c r="AU252" s="186" t="s">
        <v>10</v>
      </c>
      <c r="AY252" s="185" t="s">
        <v>145</v>
      </c>
      <c r="BK252" s="187">
        <f>SUM(BK253:BK264)</f>
        <v>0</v>
      </c>
    </row>
    <row r="253" spans="2:65" s="1" customFormat="1" ht="16.5" customHeight="1">
      <c r="B253" s="39"/>
      <c r="C253" s="190" t="s">
        <v>653</v>
      </c>
      <c r="D253" s="190" t="s">
        <v>147</v>
      </c>
      <c r="E253" s="191" t="s">
        <v>1281</v>
      </c>
      <c r="F253" s="192" t="s">
        <v>1282</v>
      </c>
      <c r="G253" s="193" t="s">
        <v>215</v>
      </c>
      <c r="H253" s="194">
        <v>1.419</v>
      </c>
      <c r="I253" s="195"/>
      <c r="J253" s="196">
        <f>ROUND(I253*H253,0)</f>
        <v>0</v>
      </c>
      <c r="K253" s="192" t="s">
        <v>151</v>
      </c>
      <c r="L253" s="59"/>
      <c r="M253" s="197" t="s">
        <v>23</v>
      </c>
      <c r="N253" s="198" t="s">
        <v>44</v>
      </c>
      <c r="O253" s="40"/>
      <c r="P253" s="199">
        <f>O253*H253</f>
        <v>0</v>
      </c>
      <c r="Q253" s="199">
        <v>0.02716</v>
      </c>
      <c r="R253" s="199">
        <f>Q253*H253</f>
        <v>0.038540040000000005</v>
      </c>
      <c r="S253" s="199">
        <v>0</v>
      </c>
      <c r="T253" s="200">
        <f>S253*H253</f>
        <v>0</v>
      </c>
      <c r="AR253" s="22" t="s">
        <v>198</v>
      </c>
      <c r="AT253" s="22" t="s">
        <v>147</v>
      </c>
      <c r="AU253" s="22" t="s">
        <v>82</v>
      </c>
      <c r="AY253" s="22" t="s">
        <v>145</v>
      </c>
      <c r="BE253" s="201">
        <f>IF(N253="základní",J253,0)</f>
        <v>0</v>
      </c>
      <c r="BF253" s="201">
        <f>IF(N253="snížená",J253,0)</f>
        <v>0</v>
      </c>
      <c r="BG253" s="201">
        <f>IF(N253="zákl. přenesená",J253,0)</f>
        <v>0</v>
      </c>
      <c r="BH253" s="201">
        <f>IF(N253="sníž. přenesená",J253,0)</f>
        <v>0</v>
      </c>
      <c r="BI253" s="201">
        <f>IF(N253="nulová",J253,0)</f>
        <v>0</v>
      </c>
      <c r="BJ253" s="22" t="s">
        <v>10</v>
      </c>
      <c r="BK253" s="201">
        <f>ROUND(I253*H253,0)</f>
        <v>0</v>
      </c>
      <c r="BL253" s="22" t="s">
        <v>198</v>
      </c>
      <c r="BM253" s="22" t="s">
        <v>1283</v>
      </c>
    </row>
    <row r="254" spans="2:51" s="11" customFormat="1" ht="13.5">
      <c r="B254" s="202"/>
      <c r="C254" s="203"/>
      <c r="D254" s="204" t="s">
        <v>154</v>
      </c>
      <c r="E254" s="205" t="s">
        <v>23</v>
      </c>
      <c r="F254" s="206" t="s">
        <v>1284</v>
      </c>
      <c r="G254" s="203"/>
      <c r="H254" s="207">
        <v>1.419</v>
      </c>
      <c r="I254" s="208"/>
      <c r="J254" s="203"/>
      <c r="K254" s="203"/>
      <c r="L254" s="209"/>
      <c r="M254" s="210"/>
      <c r="N254" s="211"/>
      <c r="O254" s="211"/>
      <c r="P254" s="211"/>
      <c r="Q254" s="211"/>
      <c r="R254" s="211"/>
      <c r="S254" s="211"/>
      <c r="T254" s="212"/>
      <c r="AT254" s="213" t="s">
        <v>154</v>
      </c>
      <c r="AU254" s="213" t="s">
        <v>82</v>
      </c>
      <c r="AV254" s="11" t="s">
        <v>82</v>
      </c>
      <c r="AW254" s="11" t="s">
        <v>37</v>
      </c>
      <c r="AX254" s="11" t="s">
        <v>73</v>
      </c>
      <c r="AY254" s="213" t="s">
        <v>145</v>
      </c>
    </row>
    <row r="255" spans="2:65" s="1" customFormat="1" ht="16.5" customHeight="1">
      <c r="B255" s="39"/>
      <c r="C255" s="190" t="s">
        <v>657</v>
      </c>
      <c r="D255" s="190" t="s">
        <v>147</v>
      </c>
      <c r="E255" s="191" t="s">
        <v>1285</v>
      </c>
      <c r="F255" s="192" t="s">
        <v>1286</v>
      </c>
      <c r="G255" s="193" t="s">
        <v>215</v>
      </c>
      <c r="H255" s="194">
        <v>6.004</v>
      </c>
      <c r="I255" s="195"/>
      <c r="J255" s="196">
        <f>ROUND(I255*H255,0)</f>
        <v>0</v>
      </c>
      <c r="K255" s="192" t="s">
        <v>151</v>
      </c>
      <c r="L255" s="59"/>
      <c r="M255" s="197" t="s">
        <v>23</v>
      </c>
      <c r="N255" s="198" t="s">
        <v>44</v>
      </c>
      <c r="O255" s="40"/>
      <c r="P255" s="199">
        <f>O255*H255</f>
        <v>0</v>
      </c>
      <c r="Q255" s="199">
        <v>0.01254</v>
      </c>
      <c r="R255" s="199">
        <f>Q255*H255</f>
        <v>0.07529016</v>
      </c>
      <c r="S255" s="199">
        <v>0</v>
      </c>
      <c r="T255" s="200">
        <f>S255*H255</f>
        <v>0</v>
      </c>
      <c r="AR255" s="22" t="s">
        <v>198</v>
      </c>
      <c r="AT255" s="22" t="s">
        <v>147</v>
      </c>
      <c r="AU255" s="22" t="s">
        <v>82</v>
      </c>
      <c r="AY255" s="22" t="s">
        <v>145</v>
      </c>
      <c r="BE255" s="201">
        <f>IF(N255="základní",J255,0)</f>
        <v>0</v>
      </c>
      <c r="BF255" s="201">
        <f>IF(N255="snížená",J255,0)</f>
        <v>0</v>
      </c>
      <c r="BG255" s="201">
        <f>IF(N255="zákl. přenesená",J255,0)</f>
        <v>0</v>
      </c>
      <c r="BH255" s="201">
        <f>IF(N255="sníž. přenesená",J255,0)</f>
        <v>0</v>
      </c>
      <c r="BI255" s="201">
        <f>IF(N255="nulová",J255,0)</f>
        <v>0</v>
      </c>
      <c r="BJ255" s="22" t="s">
        <v>10</v>
      </c>
      <c r="BK255" s="201">
        <f>ROUND(I255*H255,0)</f>
        <v>0</v>
      </c>
      <c r="BL255" s="22" t="s">
        <v>198</v>
      </c>
      <c r="BM255" s="22" t="s">
        <v>1287</v>
      </c>
    </row>
    <row r="256" spans="2:51" s="11" customFormat="1" ht="13.5">
      <c r="B256" s="202"/>
      <c r="C256" s="203"/>
      <c r="D256" s="204" t="s">
        <v>154</v>
      </c>
      <c r="E256" s="205" t="s">
        <v>23</v>
      </c>
      <c r="F256" s="206" t="s">
        <v>1288</v>
      </c>
      <c r="G256" s="203"/>
      <c r="H256" s="207">
        <v>6.004</v>
      </c>
      <c r="I256" s="208"/>
      <c r="J256" s="203"/>
      <c r="K256" s="203"/>
      <c r="L256" s="209"/>
      <c r="M256" s="210"/>
      <c r="N256" s="211"/>
      <c r="O256" s="211"/>
      <c r="P256" s="211"/>
      <c r="Q256" s="211"/>
      <c r="R256" s="211"/>
      <c r="S256" s="211"/>
      <c r="T256" s="212"/>
      <c r="AT256" s="213" t="s">
        <v>154</v>
      </c>
      <c r="AU256" s="213" t="s">
        <v>82</v>
      </c>
      <c r="AV256" s="11" t="s">
        <v>82</v>
      </c>
      <c r="AW256" s="11" t="s">
        <v>37</v>
      </c>
      <c r="AX256" s="11" t="s">
        <v>73</v>
      </c>
      <c r="AY256" s="213" t="s">
        <v>145</v>
      </c>
    </row>
    <row r="257" spans="2:65" s="1" customFormat="1" ht="25.5" customHeight="1">
      <c r="B257" s="39"/>
      <c r="C257" s="190" t="s">
        <v>661</v>
      </c>
      <c r="D257" s="190" t="s">
        <v>147</v>
      </c>
      <c r="E257" s="191" t="s">
        <v>1289</v>
      </c>
      <c r="F257" s="192" t="s">
        <v>1290</v>
      </c>
      <c r="G257" s="193" t="s">
        <v>215</v>
      </c>
      <c r="H257" s="194">
        <v>6.194</v>
      </c>
      <c r="I257" s="195"/>
      <c r="J257" s="196">
        <f>ROUND(I257*H257,0)</f>
        <v>0</v>
      </c>
      <c r="K257" s="192" t="s">
        <v>151</v>
      </c>
      <c r="L257" s="59"/>
      <c r="M257" s="197" t="s">
        <v>23</v>
      </c>
      <c r="N257" s="198" t="s">
        <v>44</v>
      </c>
      <c r="O257" s="40"/>
      <c r="P257" s="199">
        <f>O257*H257</f>
        <v>0</v>
      </c>
      <c r="Q257" s="199">
        <v>0</v>
      </c>
      <c r="R257" s="199">
        <f>Q257*H257</f>
        <v>0</v>
      </c>
      <c r="S257" s="199">
        <v>0.01721</v>
      </c>
      <c r="T257" s="200">
        <f>S257*H257</f>
        <v>0.10659874</v>
      </c>
      <c r="AR257" s="22" t="s">
        <v>198</v>
      </c>
      <c r="AT257" s="22" t="s">
        <v>147</v>
      </c>
      <c r="AU257" s="22" t="s">
        <v>82</v>
      </c>
      <c r="AY257" s="22" t="s">
        <v>145</v>
      </c>
      <c r="BE257" s="201">
        <f>IF(N257="základní",J257,0)</f>
        <v>0</v>
      </c>
      <c r="BF257" s="201">
        <f>IF(N257="snížená",J257,0)</f>
        <v>0</v>
      </c>
      <c r="BG257" s="201">
        <f>IF(N257="zákl. přenesená",J257,0)</f>
        <v>0</v>
      </c>
      <c r="BH257" s="201">
        <f>IF(N257="sníž. přenesená",J257,0)</f>
        <v>0</v>
      </c>
      <c r="BI257" s="201">
        <f>IF(N257="nulová",J257,0)</f>
        <v>0</v>
      </c>
      <c r="BJ257" s="22" t="s">
        <v>10</v>
      </c>
      <c r="BK257" s="201">
        <f>ROUND(I257*H257,0)</f>
        <v>0</v>
      </c>
      <c r="BL257" s="22" t="s">
        <v>198</v>
      </c>
      <c r="BM257" s="22" t="s">
        <v>1291</v>
      </c>
    </row>
    <row r="258" spans="2:51" s="11" customFormat="1" ht="13.5">
      <c r="B258" s="202"/>
      <c r="C258" s="203"/>
      <c r="D258" s="204" t="s">
        <v>154</v>
      </c>
      <c r="E258" s="205" t="s">
        <v>23</v>
      </c>
      <c r="F258" s="206" t="s">
        <v>1292</v>
      </c>
      <c r="G258" s="203"/>
      <c r="H258" s="207">
        <v>6.194</v>
      </c>
      <c r="I258" s="208"/>
      <c r="J258" s="203"/>
      <c r="K258" s="203"/>
      <c r="L258" s="209"/>
      <c r="M258" s="210"/>
      <c r="N258" s="211"/>
      <c r="O258" s="211"/>
      <c r="P258" s="211"/>
      <c r="Q258" s="211"/>
      <c r="R258" s="211"/>
      <c r="S258" s="211"/>
      <c r="T258" s="212"/>
      <c r="AT258" s="213" t="s">
        <v>154</v>
      </c>
      <c r="AU258" s="213" t="s">
        <v>82</v>
      </c>
      <c r="AV258" s="11" t="s">
        <v>82</v>
      </c>
      <c r="AW258" s="11" t="s">
        <v>37</v>
      </c>
      <c r="AX258" s="11" t="s">
        <v>73</v>
      </c>
      <c r="AY258" s="213" t="s">
        <v>145</v>
      </c>
    </row>
    <row r="259" spans="2:65" s="1" customFormat="1" ht="16.5" customHeight="1">
      <c r="B259" s="39"/>
      <c r="C259" s="190" t="s">
        <v>666</v>
      </c>
      <c r="D259" s="190" t="s">
        <v>147</v>
      </c>
      <c r="E259" s="191" t="s">
        <v>1293</v>
      </c>
      <c r="F259" s="192" t="s">
        <v>1294</v>
      </c>
      <c r="G259" s="193" t="s">
        <v>268</v>
      </c>
      <c r="H259" s="194">
        <v>1</v>
      </c>
      <c r="I259" s="195"/>
      <c r="J259" s="196">
        <f aca="true" t="shared" si="40" ref="J259:J264">ROUND(I259*H259,0)</f>
        <v>0</v>
      </c>
      <c r="K259" s="192" t="s">
        <v>151</v>
      </c>
      <c r="L259" s="59"/>
      <c r="M259" s="197" t="s">
        <v>23</v>
      </c>
      <c r="N259" s="198" t="s">
        <v>44</v>
      </c>
      <c r="O259" s="40"/>
      <c r="P259" s="199">
        <f aca="true" t="shared" si="41" ref="P259:P264">O259*H259</f>
        <v>0</v>
      </c>
      <c r="Q259" s="199">
        <v>3E-05</v>
      </c>
      <c r="R259" s="199">
        <f aca="true" t="shared" si="42" ref="R259:R264">Q259*H259</f>
        <v>3E-05</v>
      </c>
      <c r="S259" s="199">
        <v>0</v>
      </c>
      <c r="T259" s="200">
        <f aca="true" t="shared" si="43" ref="T259:T264">S259*H259</f>
        <v>0</v>
      </c>
      <c r="AR259" s="22" t="s">
        <v>198</v>
      </c>
      <c r="AT259" s="22" t="s">
        <v>147</v>
      </c>
      <c r="AU259" s="22" t="s">
        <v>82</v>
      </c>
      <c r="AY259" s="22" t="s">
        <v>145</v>
      </c>
      <c r="BE259" s="201">
        <f aca="true" t="shared" si="44" ref="BE259:BE264">IF(N259="základní",J259,0)</f>
        <v>0</v>
      </c>
      <c r="BF259" s="201">
        <f aca="true" t="shared" si="45" ref="BF259:BF264">IF(N259="snížená",J259,0)</f>
        <v>0</v>
      </c>
      <c r="BG259" s="201">
        <f aca="true" t="shared" si="46" ref="BG259:BG264">IF(N259="zákl. přenesená",J259,0)</f>
        <v>0</v>
      </c>
      <c r="BH259" s="201">
        <f aca="true" t="shared" si="47" ref="BH259:BH264">IF(N259="sníž. přenesená",J259,0)</f>
        <v>0</v>
      </c>
      <c r="BI259" s="201">
        <f aca="true" t="shared" si="48" ref="BI259:BI264">IF(N259="nulová",J259,0)</f>
        <v>0</v>
      </c>
      <c r="BJ259" s="22" t="s">
        <v>10</v>
      </c>
      <c r="BK259" s="201">
        <f aca="true" t="shared" si="49" ref="BK259:BK264">ROUND(I259*H259,0)</f>
        <v>0</v>
      </c>
      <c r="BL259" s="22" t="s">
        <v>198</v>
      </c>
      <c r="BM259" s="22" t="s">
        <v>1295</v>
      </c>
    </row>
    <row r="260" spans="2:65" s="1" customFormat="1" ht="16.5" customHeight="1">
      <c r="B260" s="39"/>
      <c r="C260" s="214" t="s">
        <v>669</v>
      </c>
      <c r="D260" s="214" t="s">
        <v>325</v>
      </c>
      <c r="E260" s="215" t="s">
        <v>1296</v>
      </c>
      <c r="F260" s="216" t="s">
        <v>1297</v>
      </c>
      <c r="G260" s="217" t="s">
        <v>268</v>
      </c>
      <c r="H260" s="218">
        <v>1</v>
      </c>
      <c r="I260" s="219"/>
      <c r="J260" s="220">
        <f t="shared" si="40"/>
        <v>0</v>
      </c>
      <c r="K260" s="216" t="s">
        <v>151</v>
      </c>
      <c r="L260" s="221"/>
      <c r="M260" s="222" t="s">
        <v>23</v>
      </c>
      <c r="N260" s="223" t="s">
        <v>44</v>
      </c>
      <c r="O260" s="40"/>
      <c r="P260" s="199">
        <f t="shared" si="41"/>
        <v>0</v>
      </c>
      <c r="Q260" s="199">
        <v>0.00036</v>
      </c>
      <c r="R260" s="199">
        <f t="shared" si="42"/>
        <v>0.00036</v>
      </c>
      <c r="S260" s="199">
        <v>0</v>
      </c>
      <c r="T260" s="200">
        <f t="shared" si="43"/>
        <v>0</v>
      </c>
      <c r="AR260" s="22" t="s">
        <v>320</v>
      </c>
      <c r="AT260" s="22" t="s">
        <v>325</v>
      </c>
      <c r="AU260" s="22" t="s">
        <v>82</v>
      </c>
      <c r="AY260" s="22" t="s">
        <v>145</v>
      </c>
      <c r="BE260" s="201">
        <f t="shared" si="44"/>
        <v>0</v>
      </c>
      <c r="BF260" s="201">
        <f t="shared" si="45"/>
        <v>0</v>
      </c>
      <c r="BG260" s="201">
        <f t="shared" si="46"/>
        <v>0</v>
      </c>
      <c r="BH260" s="201">
        <f t="shared" si="47"/>
        <v>0</v>
      </c>
      <c r="BI260" s="201">
        <f t="shared" si="48"/>
        <v>0</v>
      </c>
      <c r="BJ260" s="22" t="s">
        <v>10</v>
      </c>
      <c r="BK260" s="201">
        <f t="shared" si="49"/>
        <v>0</v>
      </c>
      <c r="BL260" s="22" t="s">
        <v>198</v>
      </c>
      <c r="BM260" s="22" t="s">
        <v>1298</v>
      </c>
    </row>
    <row r="261" spans="2:65" s="1" customFormat="1" ht="16.5" customHeight="1">
      <c r="B261" s="39"/>
      <c r="C261" s="190" t="s">
        <v>673</v>
      </c>
      <c r="D261" s="190" t="s">
        <v>147</v>
      </c>
      <c r="E261" s="191" t="s">
        <v>1299</v>
      </c>
      <c r="F261" s="192" t="s">
        <v>1300</v>
      </c>
      <c r="G261" s="193" t="s">
        <v>268</v>
      </c>
      <c r="H261" s="194">
        <v>2</v>
      </c>
      <c r="I261" s="195"/>
      <c r="J261" s="196">
        <f t="shared" si="40"/>
        <v>0</v>
      </c>
      <c r="K261" s="192" t="s">
        <v>151</v>
      </c>
      <c r="L261" s="59"/>
      <c r="M261" s="197" t="s">
        <v>23</v>
      </c>
      <c r="N261" s="198" t="s">
        <v>44</v>
      </c>
      <c r="O261" s="40"/>
      <c r="P261" s="199">
        <f t="shared" si="41"/>
        <v>0</v>
      </c>
      <c r="Q261" s="199">
        <v>3E-05</v>
      </c>
      <c r="R261" s="199">
        <f t="shared" si="42"/>
        <v>6E-05</v>
      </c>
      <c r="S261" s="199">
        <v>0</v>
      </c>
      <c r="T261" s="200">
        <f t="shared" si="43"/>
        <v>0</v>
      </c>
      <c r="AR261" s="22" t="s">
        <v>198</v>
      </c>
      <c r="AT261" s="22" t="s">
        <v>147</v>
      </c>
      <c r="AU261" s="22" t="s">
        <v>82</v>
      </c>
      <c r="AY261" s="22" t="s">
        <v>145</v>
      </c>
      <c r="BE261" s="201">
        <f t="shared" si="44"/>
        <v>0</v>
      </c>
      <c r="BF261" s="201">
        <f t="shared" si="45"/>
        <v>0</v>
      </c>
      <c r="BG261" s="201">
        <f t="shared" si="46"/>
        <v>0</v>
      </c>
      <c r="BH261" s="201">
        <f t="shared" si="47"/>
        <v>0</v>
      </c>
      <c r="BI261" s="201">
        <f t="shared" si="48"/>
        <v>0</v>
      </c>
      <c r="BJ261" s="22" t="s">
        <v>10</v>
      </c>
      <c r="BK261" s="201">
        <f t="shared" si="49"/>
        <v>0</v>
      </c>
      <c r="BL261" s="22" t="s">
        <v>198</v>
      </c>
      <c r="BM261" s="22" t="s">
        <v>1301</v>
      </c>
    </row>
    <row r="262" spans="2:65" s="1" customFormat="1" ht="16.5" customHeight="1">
      <c r="B262" s="39"/>
      <c r="C262" s="214" t="s">
        <v>679</v>
      </c>
      <c r="D262" s="214" t="s">
        <v>325</v>
      </c>
      <c r="E262" s="215" t="s">
        <v>1302</v>
      </c>
      <c r="F262" s="216" t="s">
        <v>1303</v>
      </c>
      <c r="G262" s="217" t="s">
        <v>268</v>
      </c>
      <c r="H262" s="218">
        <v>2</v>
      </c>
      <c r="I262" s="219"/>
      <c r="J262" s="220">
        <f t="shared" si="40"/>
        <v>0</v>
      </c>
      <c r="K262" s="216" t="s">
        <v>151</v>
      </c>
      <c r="L262" s="221"/>
      <c r="M262" s="222" t="s">
        <v>23</v>
      </c>
      <c r="N262" s="223" t="s">
        <v>44</v>
      </c>
      <c r="O262" s="40"/>
      <c r="P262" s="199">
        <f t="shared" si="41"/>
        <v>0</v>
      </c>
      <c r="Q262" s="199">
        <v>0.00055</v>
      </c>
      <c r="R262" s="199">
        <f t="shared" si="42"/>
        <v>0.0011</v>
      </c>
      <c r="S262" s="199">
        <v>0</v>
      </c>
      <c r="T262" s="200">
        <f t="shared" si="43"/>
        <v>0</v>
      </c>
      <c r="AR262" s="22" t="s">
        <v>320</v>
      </c>
      <c r="AT262" s="22" t="s">
        <v>325</v>
      </c>
      <c r="AU262" s="22" t="s">
        <v>82</v>
      </c>
      <c r="AY262" s="22" t="s">
        <v>145</v>
      </c>
      <c r="BE262" s="201">
        <f t="shared" si="44"/>
        <v>0</v>
      </c>
      <c r="BF262" s="201">
        <f t="shared" si="45"/>
        <v>0</v>
      </c>
      <c r="BG262" s="201">
        <f t="shared" si="46"/>
        <v>0</v>
      </c>
      <c r="BH262" s="201">
        <f t="shared" si="47"/>
        <v>0</v>
      </c>
      <c r="BI262" s="201">
        <f t="shared" si="48"/>
        <v>0</v>
      </c>
      <c r="BJ262" s="22" t="s">
        <v>10</v>
      </c>
      <c r="BK262" s="201">
        <f t="shared" si="49"/>
        <v>0</v>
      </c>
      <c r="BL262" s="22" t="s">
        <v>198</v>
      </c>
      <c r="BM262" s="22" t="s">
        <v>1304</v>
      </c>
    </row>
    <row r="263" spans="2:65" s="1" customFormat="1" ht="25.5" customHeight="1">
      <c r="B263" s="39"/>
      <c r="C263" s="190" t="s">
        <v>684</v>
      </c>
      <c r="D263" s="190" t="s">
        <v>147</v>
      </c>
      <c r="E263" s="191" t="s">
        <v>1305</v>
      </c>
      <c r="F263" s="192" t="s">
        <v>1306</v>
      </c>
      <c r="G263" s="193" t="s">
        <v>177</v>
      </c>
      <c r="H263" s="194">
        <v>0.115</v>
      </c>
      <c r="I263" s="195"/>
      <c r="J263" s="196">
        <f t="shared" si="40"/>
        <v>0</v>
      </c>
      <c r="K263" s="192" t="s">
        <v>151</v>
      </c>
      <c r="L263" s="59"/>
      <c r="M263" s="197" t="s">
        <v>23</v>
      </c>
      <c r="N263" s="198" t="s">
        <v>44</v>
      </c>
      <c r="O263" s="40"/>
      <c r="P263" s="199">
        <f t="shared" si="41"/>
        <v>0</v>
      </c>
      <c r="Q263" s="199">
        <v>0</v>
      </c>
      <c r="R263" s="199">
        <f t="shared" si="42"/>
        <v>0</v>
      </c>
      <c r="S263" s="199">
        <v>0</v>
      </c>
      <c r="T263" s="200">
        <f t="shared" si="43"/>
        <v>0</v>
      </c>
      <c r="AR263" s="22" t="s">
        <v>198</v>
      </c>
      <c r="AT263" s="22" t="s">
        <v>147</v>
      </c>
      <c r="AU263" s="22" t="s">
        <v>82</v>
      </c>
      <c r="AY263" s="22" t="s">
        <v>145</v>
      </c>
      <c r="BE263" s="201">
        <f t="shared" si="44"/>
        <v>0</v>
      </c>
      <c r="BF263" s="201">
        <f t="shared" si="45"/>
        <v>0</v>
      </c>
      <c r="BG263" s="201">
        <f t="shared" si="46"/>
        <v>0</v>
      </c>
      <c r="BH263" s="201">
        <f t="shared" si="47"/>
        <v>0</v>
      </c>
      <c r="BI263" s="201">
        <f t="shared" si="48"/>
        <v>0</v>
      </c>
      <c r="BJ263" s="22" t="s">
        <v>10</v>
      </c>
      <c r="BK263" s="201">
        <f t="shared" si="49"/>
        <v>0</v>
      </c>
      <c r="BL263" s="22" t="s">
        <v>198</v>
      </c>
      <c r="BM263" s="22" t="s">
        <v>1307</v>
      </c>
    </row>
    <row r="264" spans="2:65" s="1" customFormat="1" ht="25.5" customHeight="1">
      <c r="B264" s="39"/>
      <c r="C264" s="190" t="s">
        <v>689</v>
      </c>
      <c r="D264" s="190" t="s">
        <v>147</v>
      </c>
      <c r="E264" s="191" t="s">
        <v>1308</v>
      </c>
      <c r="F264" s="192" t="s">
        <v>1309</v>
      </c>
      <c r="G264" s="193" t="s">
        <v>177</v>
      </c>
      <c r="H264" s="194">
        <v>0.115</v>
      </c>
      <c r="I264" s="195"/>
      <c r="J264" s="196">
        <f t="shared" si="40"/>
        <v>0</v>
      </c>
      <c r="K264" s="192" t="s">
        <v>151</v>
      </c>
      <c r="L264" s="59"/>
      <c r="M264" s="197" t="s">
        <v>23</v>
      </c>
      <c r="N264" s="198" t="s">
        <v>44</v>
      </c>
      <c r="O264" s="40"/>
      <c r="P264" s="199">
        <f t="shared" si="41"/>
        <v>0</v>
      </c>
      <c r="Q264" s="199">
        <v>0</v>
      </c>
      <c r="R264" s="199">
        <f t="shared" si="42"/>
        <v>0</v>
      </c>
      <c r="S264" s="199">
        <v>0</v>
      </c>
      <c r="T264" s="200">
        <f t="shared" si="43"/>
        <v>0</v>
      </c>
      <c r="AR264" s="22" t="s">
        <v>198</v>
      </c>
      <c r="AT264" s="22" t="s">
        <v>147</v>
      </c>
      <c r="AU264" s="22" t="s">
        <v>82</v>
      </c>
      <c r="AY264" s="22" t="s">
        <v>145</v>
      </c>
      <c r="BE264" s="201">
        <f t="shared" si="44"/>
        <v>0</v>
      </c>
      <c r="BF264" s="201">
        <f t="shared" si="45"/>
        <v>0</v>
      </c>
      <c r="BG264" s="201">
        <f t="shared" si="46"/>
        <v>0</v>
      </c>
      <c r="BH264" s="201">
        <f t="shared" si="47"/>
        <v>0</v>
      </c>
      <c r="BI264" s="201">
        <f t="shared" si="48"/>
        <v>0</v>
      </c>
      <c r="BJ264" s="22" t="s">
        <v>10</v>
      </c>
      <c r="BK264" s="201">
        <f t="shared" si="49"/>
        <v>0</v>
      </c>
      <c r="BL264" s="22" t="s">
        <v>198</v>
      </c>
      <c r="BM264" s="22" t="s">
        <v>1310</v>
      </c>
    </row>
    <row r="265" spans="2:63" s="10" customFormat="1" ht="29.85" customHeight="1">
      <c r="B265" s="174"/>
      <c r="C265" s="175"/>
      <c r="D265" s="176" t="s">
        <v>72</v>
      </c>
      <c r="E265" s="188" t="s">
        <v>796</v>
      </c>
      <c r="F265" s="188" t="s">
        <v>797</v>
      </c>
      <c r="G265" s="175"/>
      <c r="H265" s="175"/>
      <c r="I265" s="178"/>
      <c r="J265" s="189">
        <f>BK265</f>
        <v>0</v>
      </c>
      <c r="K265" s="175"/>
      <c r="L265" s="180"/>
      <c r="M265" s="181"/>
      <c r="N265" s="182"/>
      <c r="O265" s="182"/>
      <c r="P265" s="183">
        <f>SUM(P266:P282)</f>
        <v>0</v>
      </c>
      <c r="Q265" s="182"/>
      <c r="R265" s="183">
        <f>SUM(R266:R282)</f>
        <v>0.08013999999999999</v>
      </c>
      <c r="S265" s="182"/>
      <c r="T265" s="184">
        <f>SUM(T266:T282)</f>
        <v>0.0384018</v>
      </c>
      <c r="AR265" s="185" t="s">
        <v>82</v>
      </c>
      <c r="AT265" s="186" t="s">
        <v>72</v>
      </c>
      <c r="AU265" s="186" t="s">
        <v>10</v>
      </c>
      <c r="AY265" s="185" t="s">
        <v>145</v>
      </c>
      <c r="BK265" s="187">
        <f>SUM(BK266:BK282)</f>
        <v>0</v>
      </c>
    </row>
    <row r="266" spans="2:65" s="1" customFormat="1" ht="25.5" customHeight="1">
      <c r="B266" s="39"/>
      <c r="C266" s="190" t="s">
        <v>694</v>
      </c>
      <c r="D266" s="190" t="s">
        <v>147</v>
      </c>
      <c r="E266" s="191" t="s">
        <v>1311</v>
      </c>
      <c r="F266" s="192" t="s">
        <v>1312</v>
      </c>
      <c r="G266" s="193" t="s">
        <v>268</v>
      </c>
      <c r="H266" s="194">
        <v>2</v>
      </c>
      <c r="I266" s="195"/>
      <c r="J266" s="196">
        <f aca="true" t="shared" si="50" ref="J266:J276">ROUND(I266*H266,0)</f>
        <v>0</v>
      </c>
      <c r="K266" s="192" t="s">
        <v>151</v>
      </c>
      <c r="L266" s="59"/>
      <c r="M266" s="197" t="s">
        <v>23</v>
      </c>
      <c r="N266" s="198" t="s">
        <v>44</v>
      </c>
      <c r="O266" s="40"/>
      <c r="P266" s="199">
        <f aca="true" t="shared" si="51" ref="P266:P276">O266*H266</f>
        <v>0</v>
      </c>
      <c r="Q266" s="199">
        <v>0</v>
      </c>
      <c r="R266" s="199">
        <f aca="true" t="shared" si="52" ref="R266:R276">Q266*H266</f>
        <v>0</v>
      </c>
      <c r="S266" s="199">
        <v>0</v>
      </c>
      <c r="T266" s="200">
        <f aca="true" t="shared" si="53" ref="T266:T276">S266*H266</f>
        <v>0</v>
      </c>
      <c r="AR266" s="22" t="s">
        <v>198</v>
      </c>
      <c r="AT266" s="22" t="s">
        <v>147</v>
      </c>
      <c r="AU266" s="22" t="s">
        <v>82</v>
      </c>
      <c r="AY266" s="22" t="s">
        <v>145</v>
      </c>
      <c r="BE266" s="201">
        <f aca="true" t="shared" si="54" ref="BE266:BE276">IF(N266="základní",J266,0)</f>
        <v>0</v>
      </c>
      <c r="BF266" s="201">
        <f aca="true" t="shared" si="55" ref="BF266:BF276">IF(N266="snížená",J266,0)</f>
        <v>0</v>
      </c>
      <c r="BG266" s="201">
        <f aca="true" t="shared" si="56" ref="BG266:BG276">IF(N266="zákl. přenesená",J266,0)</f>
        <v>0</v>
      </c>
      <c r="BH266" s="201">
        <f aca="true" t="shared" si="57" ref="BH266:BH276">IF(N266="sníž. přenesená",J266,0)</f>
        <v>0</v>
      </c>
      <c r="BI266" s="201">
        <f aca="true" t="shared" si="58" ref="BI266:BI276">IF(N266="nulová",J266,0)</f>
        <v>0</v>
      </c>
      <c r="BJ266" s="22" t="s">
        <v>10</v>
      </c>
      <c r="BK266" s="201">
        <f aca="true" t="shared" si="59" ref="BK266:BK276">ROUND(I266*H266,0)</f>
        <v>0</v>
      </c>
      <c r="BL266" s="22" t="s">
        <v>198</v>
      </c>
      <c r="BM266" s="22" t="s">
        <v>1313</v>
      </c>
    </row>
    <row r="267" spans="2:65" s="1" customFormat="1" ht="16.5" customHeight="1">
      <c r="B267" s="39"/>
      <c r="C267" s="214" t="s">
        <v>699</v>
      </c>
      <c r="D267" s="214" t="s">
        <v>325</v>
      </c>
      <c r="E267" s="215" t="s">
        <v>1314</v>
      </c>
      <c r="F267" s="216" t="s">
        <v>1315</v>
      </c>
      <c r="G267" s="217" t="s">
        <v>268</v>
      </c>
      <c r="H267" s="218">
        <v>2</v>
      </c>
      <c r="I267" s="219"/>
      <c r="J267" s="220">
        <f t="shared" si="50"/>
        <v>0</v>
      </c>
      <c r="K267" s="216" t="s">
        <v>23</v>
      </c>
      <c r="L267" s="221"/>
      <c r="M267" s="222" t="s">
        <v>23</v>
      </c>
      <c r="N267" s="223" t="s">
        <v>44</v>
      </c>
      <c r="O267" s="40"/>
      <c r="P267" s="199">
        <f t="shared" si="51"/>
        <v>0</v>
      </c>
      <c r="Q267" s="199">
        <v>0.0185</v>
      </c>
      <c r="R267" s="199">
        <f t="shared" si="52"/>
        <v>0.037</v>
      </c>
      <c r="S267" s="199">
        <v>0</v>
      </c>
      <c r="T267" s="200">
        <f t="shared" si="53"/>
        <v>0</v>
      </c>
      <c r="AR267" s="22" t="s">
        <v>320</v>
      </c>
      <c r="AT267" s="22" t="s">
        <v>325</v>
      </c>
      <c r="AU267" s="22" t="s">
        <v>82</v>
      </c>
      <c r="AY267" s="22" t="s">
        <v>145</v>
      </c>
      <c r="BE267" s="201">
        <f t="shared" si="54"/>
        <v>0</v>
      </c>
      <c r="BF267" s="201">
        <f t="shared" si="55"/>
        <v>0</v>
      </c>
      <c r="BG267" s="201">
        <f t="shared" si="56"/>
        <v>0</v>
      </c>
      <c r="BH267" s="201">
        <f t="shared" si="57"/>
        <v>0</v>
      </c>
      <c r="BI267" s="201">
        <f t="shared" si="58"/>
        <v>0</v>
      </c>
      <c r="BJ267" s="22" t="s">
        <v>10</v>
      </c>
      <c r="BK267" s="201">
        <f t="shared" si="59"/>
        <v>0</v>
      </c>
      <c r="BL267" s="22" t="s">
        <v>198</v>
      </c>
      <c r="BM267" s="22" t="s">
        <v>1316</v>
      </c>
    </row>
    <row r="268" spans="2:65" s="1" customFormat="1" ht="16.5" customHeight="1">
      <c r="B268" s="39"/>
      <c r="C268" s="214" t="s">
        <v>704</v>
      </c>
      <c r="D268" s="214" t="s">
        <v>325</v>
      </c>
      <c r="E268" s="215" t="s">
        <v>1317</v>
      </c>
      <c r="F268" s="216" t="s">
        <v>1318</v>
      </c>
      <c r="G268" s="217" t="s">
        <v>268</v>
      </c>
      <c r="H268" s="218">
        <v>1</v>
      </c>
      <c r="I268" s="219"/>
      <c r="J268" s="220">
        <f t="shared" si="50"/>
        <v>0</v>
      </c>
      <c r="K268" s="216" t="s">
        <v>23</v>
      </c>
      <c r="L268" s="221"/>
      <c r="M268" s="222" t="s">
        <v>23</v>
      </c>
      <c r="N268" s="223" t="s">
        <v>44</v>
      </c>
      <c r="O268" s="40"/>
      <c r="P268" s="199">
        <f t="shared" si="51"/>
        <v>0</v>
      </c>
      <c r="Q268" s="199">
        <v>0.0012</v>
      </c>
      <c r="R268" s="199">
        <f t="shared" si="52"/>
        <v>0.0012</v>
      </c>
      <c r="S268" s="199">
        <v>0</v>
      </c>
      <c r="T268" s="200">
        <f t="shared" si="53"/>
        <v>0</v>
      </c>
      <c r="AR268" s="22" t="s">
        <v>320</v>
      </c>
      <c r="AT268" s="22" t="s">
        <v>325</v>
      </c>
      <c r="AU268" s="22" t="s">
        <v>82</v>
      </c>
      <c r="AY268" s="22" t="s">
        <v>145</v>
      </c>
      <c r="BE268" s="201">
        <f t="shared" si="54"/>
        <v>0</v>
      </c>
      <c r="BF268" s="201">
        <f t="shared" si="55"/>
        <v>0</v>
      </c>
      <c r="BG268" s="201">
        <f t="shared" si="56"/>
        <v>0</v>
      </c>
      <c r="BH268" s="201">
        <f t="shared" si="57"/>
        <v>0</v>
      </c>
      <c r="BI268" s="201">
        <f t="shared" si="58"/>
        <v>0</v>
      </c>
      <c r="BJ268" s="22" t="s">
        <v>10</v>
      </c>
      <c r="BK268" s="201">
        <f t="shared" si="59"/>
        <v>0</v>
      </c>
      <c r="BL268" s="22" t="s">
        <v>198</v>
      </c>
      <c r="BM268" s="22" t="s">
        <v>1319</v>
      </c>
    </row>
    <row r="269" spans="2:65" s="1" customFormat="1" ht="16.5" customHeight="1">
      <c r="B269" s="39"/>
      <c r="C269" s="214" t="s">
        <v>709</v>
      </c>
      <c r="D269" s="214" t="s">
        <v>325</v>
      </c>
      <c r="E269" s="215" t="s">
        <v>1320</v>
      </c>
      <c r="F269" s="216" t="s">
        <v>1321</v>
      </c>
      <c r="G269" s="217" t="s">
        <v>268</v>
      </c>
      <c r="H269" s="218">
        <v>1</v>
      </c>
      <c r="I269" s="219"/>
      <c r="J269" s="220">
        <f t="shared" si="50"/>
        <v>0</v>
      </c>
      <c r="K269" s="216" t="s">
        <v>23</v>
      </c>
      <c r="L269" s="221"/>
      <c r="M269" s="222" t="s">
        <v>23</v>
      </c>
      <c r="N269" s="223" t="s">
        <v>44</v>
      </c>
      <c r="O269" s="40"/>
      <c r="P269" s="199">
        <f t="shared" si="51"/>
        <v>0</v>
      </c>
      <c r="Q269" s="199">
        <v>0.0012</v>
      </c>
      <c r="R269" s="199">
        <f t="shared" si="52"/>
        <v>0.0012</v>
      </c>
      <c r="S269" s="199">
        <v>0</v>
      </c>
      <c r="T269" s="200">
        <f t="shared" si="53"/>
        <v>0</v>
      </c>
      <c r="AR269" s="22" t="s">
        <v>320</v>
      </c>
      <c r="AT269" s="22" t="s">
        <v>325</v>
      </c>
      <c r="AU269" s="22" t="s">
        <v>82</v>
      </c>
      <c r="AY269" s="22" t="s">
        <v>145</v>
      </c>
      <c r="BE269" s="201">
        <f t="shared" si="54"/>
        <v>0</v>
      </c>
      <c r="BF269" s="201">
        <f t="shared" si="55"/>
        <v>0</v>
      </c>
      <c r="BG269" s="201">
        <f t="shared" si="56"/>
        <v>0</v>
      </c>
      <c r="BH269" s="201">
        <f t="shared" si="57"/>
        <v>0</v>
      </c>
      <c r="BI269" s="201">
        <f t="shared" si="58"/>
        <v>0</v>
      </c>
      <c r="BJ269" s="22" t="s">
        <v>10</v>
      </c>
      <c r="BK269" s="201">
        <f t="shared" si="59"/>
        <v>0</v>
      </c>
      <c r="BL269" s="22" t="s">
        <v>198</v>
      </c>
      <c r="BM269" s="22" t="s">
        <v>1322</v>
      </c>
    </row>
    <row r="270" spans="2:65" s="1" customFormat="1" ht="16.5" customHeight="1">
      <c r="B270" s="39"/>
      <c r="C270" s="214" t="s">
        <v>714</v>
      </c>
      <c r="D270" s="214" t="s">
        <v>325</v>
      </c>
      <c r="E270" s="215" t="s">
        <v>1323</v>
      </c>
      <c r="F270" s="216" t="s">
        <v>1324</v>
      </c>
      <c r="G270" s="217" t="s">
        <v>268</v>
      </c>
      <c r="H270" s="218">
        <v>1</v>
      </c>
      <c r="I270" s="219"/>
      <c r="J270" s="220">
        <f t="shared" si="50"/>
        <v>0</v>
      </c>
      <c r="K270" s="216" t="s">
        <v>151</v>
      </c>
      <c r="L270" s="221"/>
      <c r="M270" s="222" t="s">
        <v>23</v>
      </c>
      <c r="N270" s="223" t="s">
        <v>44</v>
      </c>
      <c r="O270" s="40"/>
      <c r="P270" s="199">
        <f t="shared" si="51"/>
        <v>0</v>
      </c>
      <c r="Q270" s="199">
        <v>0.00015</v>
      </c>
      <c r="R270" s="199">
        <f t="shared" si="52"/>
        <v>0.00015</v>
      </c>
      <c r="S270" s="199">
        <v>0</v>
      </c>
      <c r="T270" s="200">
        <f t="shared" si="53"/>
        <v>0</v>
      </c>
      <c r="AR270" s="22" t="s">
        <v>320</v>
      </c>
      <c r="AT270" s="22" t="s">
        <v>325</v>
      </c>
      <c r="AU270" s="22" t="s">
        <v>82</v>
      </c>
      <c r="AY270" s="22" t="s">
        <v>145</v>
      </c>
      <c r="BE270" s="201">
        <f t="shared" si="54"/>
        <v>0</v>
      </c>
      <c r="BF270" s="201">
        <f t="shared" si="55"/>
        <v>0</v>
      </c>
      <c r="BG270" s="201">
        <f t="shared" si="56"/>
        <v>0</v>
      </c>
      <c r="BH270" s="201">
        <f t="shared" si="57"/>
        <v>0</v>
      </c>
      <c r="BI270" s="201">
        <f t="shared" si="58"/>
        <v>0</v>
      </c>
      <c r="BJ270" s="22" t="s">
        <v>10</v>
      </c>
      <c r="BK270" s="201">
        <f t="shared" si="59"/>
        <v>0</v>
      </c>
      <c r="BL270" s="22" t="s">
        <v>198</v>
      </c>
      <c r="BM270" s="22" t="s">
        <v>1325</v>
      </c>
    </row>
    <row r="271" spans="2:65" s="1" customFormat="1" ht="16.5" customHeight="1">
      <c r="B271" s="39"/>
      <c r="C271" s="214" t="s">
        <v>719</v>
      </c>
      <c r="D271" s="214" t="s">
        <v>325</v>
      </c>
      <c r="E271" s="215" t="s">
        <v>1326</v>
      </c>
      <c r="F271" s="216" t="s">
        <v>1327</v>
      </c>
      <c r="G271" s="217" t="s">
        <v>268</v>
      </c>
      <c r="H271" s="218">
        <v>1</v>
      </c>
      <c r="I271" s="219"/>
      <c r="J271" s="220">
        <f t="shared" si="50"/>
        <v>0</v>
      </c>
      <c r="K271" s="216" t="s">
        <v>23</v>
      </c>
      <c r="L271" s="221"/>
      <c r="M271" s="222" t="s">
        <v>23</v>
      </c>
      <c r="N271" s="223" t="s">
        <v>44</v>
      </c>
      <c r="O271" s="40"/>
      <c r="P271" s="199">
        <f t="shared" si="51"/>
        <v>0</v>
      </c>
      <c r="Q271" s="199">
        <v>0.00015</v>
      </c>
      <c r="R271" s="199">
        <f t="shared" si="52"/>
        <v>0.00015</v>
      </c>
      <c r="S271" s="199">
        <v>0</v>
      </c>
      <c r="T271" s="200">
        <f t="shared" si="53"/>
        <v>0</v>
      </c>
      <c r="AR271" s="22" t="s">
        <v>320</v>
      </c>
      <c r="AT271" s="22" t="s">
        <v>325</v>
      </c>
      <c r="AU271" s="22" t="s">
        <v>82</v>
      </c>
      <c r="AY271" s="22" t="s">
        <v>145</v>
      </c>
      <c r="BE271" s="201">
        <f t="shared" si="54"/>
        <v>0</v>
      </c>
      <c r="BF271" s="201">
        <f t="shared" si="55"/>
        <v>0</v>
      </c>
      <c r="BG271" s="201">
        <f t="shared" si="56"/>
        <v>0</v>
      </c>
      <c r="BH271" s="201">
        <f t="shared" si="57"/>
        <v>0</v>
      </c>
      <c r="BI271" s="201">
        <f t="shared" si="58"/>
        <v>0</v>
      </c>
      <c r="BJ271" s="22" t="s">
        <v>10</v>
      </c>
      <c r="BK271" s="201">
        <f t="shared" si="59"/>
        <v>0</v>
      </c>
      <c r="BL271" s="22" t="s">
        <v>198</v>
      </c>
      <c r="BM271" s="22" t="s">
        <v>1328</v>
      </c>
    </row>
    <row r="272" spans="2:65" s="1" customFormat="1" ht="16.5" customHeight="1">
      <c r="B272" s="39"/>
      <c r="C272" s="190" t="s">
        <v>723</v>
      </c>
      <c r="D272" s="190" t="s">
        <v>147</v>
      </c>
      <c r="E272" s="191" t="s">
        <v>1329</v>
      </c>
      <c r="F272" s="192" t="s">
        <v>1330</v>
      </c>
      <c r="G272" s="193" t="s">
        <v>268</v>
      </c>
      <c r="H272" s="194">
        <v>2</v>
      </c>
      <c r="I272" s="195"/>
      <c r="J272" s="196">
        <f t="shared" si="50"/>
        <v>0</v>
      </c>
      <c r="K272" s="192" t="s">
        <v>151</v>
      </c>
      <c r="L272" s="59"/>
      <c r="M272" s="197" t="s">
        <v>23</v>
      </c>
      <c r="N272" s="198" t="s">
        <v>44</v>
      </c>
      <c r="O272" s="40"/>
      <c r="P272" s="199">
        <f t="shared" si="51"/>
        <v>0</v>
      </c>
      <c r="Q272" s="199">
        <v>0</v>
      </c>
      <c r="R272" s="199">
        <f t="shared" si="52"/>
        <v>0</v>
      </c>
      <c r="S272" s="199">
        <v>0</v>
      </c>
      <c r="T272" s="200">
        <f t="shared" si="53"/>
        <v>0</v>
      </c>
      <c r="AR272" s="22" t="s">
        <v>198</v>
      </c>
      <c r="AT272" s="22" t="s">
        <v>147</v>
      </c>
      <c r="AU272" s="22" t="s">
        <v>82</v>
      </c>
      <c r="AY272" s="22" t="s">
        <v>145</v>
      </c>
      <c r="BE272" s="201">
        <f t="shared" si="54"/>
        <v>0</v>
      </c>
      <c r="BF272" s="201">
        <f t="shared" si="55"/>
        <v>0</v>
      </c>
      <c r="BG272" s="201">
        <f t="shared" si="56"/>
        <v>0</v>
      </c>
      <c r="BH272" s="201">
        <f t="shared" si="57"/>
        <v>0</v>
      </c>
      <c r="BI272" s="201">
        <f t="shared" si="58"/>
        <v>0</v>
      </c>
      <c r="BJ272" s="22" t="s">
        <v>10</v>
      </c>
      <c r="BK272" s="201">
        <f t="shared" si="59"/>
        <v>0</v>
      </c>
      <c r="BL272" s="22" t="s">
        <v>198</v>
      </c>
      <c r="BM272" s="22" t="s">
        <v>1331</v>
      </c>
    </row>
    <row r="273" spans="2:65" s="1" customFormat="1" ht="16.5" customHeight="1">
      <c r="B273" s="39"/>
      <c r="C273" s="214" t="s">
        <v>728</v>
      </c>
      <c r="D273" s="214" t="s">
        <v>325</v>
      </c>
      <c r="E273" s="215" t="s">
        <v>1332</v>
      </c>
      <c r="F273" s="216" t="s">
        <v>1333</v>
      </c>
      <c r="G273" s="217" t="s">
        <v>268</v>
      </c>
      <c r="H273" s="218">
        <v>2</v>
      </c>
      <c r="I273" s="219"/>
      <c r="J273" s="220">
        <f t="shared" si="50"/>
        <v>0</v>
      </c>
      <c r="K273" s="216" t="s">
        <v>151</v>
      </c>
      <c r="L273" s="221"/>
      <c r="M273" s="222" t="s">
        <v>23</v>
      </c>
      <c r="N273" s="223" t="s">
        <v>44</v>
      </c>
      <c r="O273" s="40"/>
      <c r="P273" s="199">
        <f t="shared" si="51"/>
        <v>0</v>
      </c>
      <c r="Q273" s="199">
        <v>0.0032</v>
      </c>
      <c r="R273" s="199">
        <f t="shared" si="52"/>
        <v>0.0064</v>
      </c>
      <c r="S273" s="199">
        <v>0</v>
      </c>
      <c r="T273" s="200">
        <f t="shared" si="53"/>
        <v>0</v>
      </c>
      <c r="AR273" s="22" t="s">
        <v>320</v>
      </c>
      <c r="AT273" s="22" t="s">
        <v>325</v>
      </c>
      <c r="AU273" s="22" t="s">
        <v>82</v>
      </c>
      <c r="AY273" s="22" t="s">
        <v>145</v>
      </c>
      <c r="BE273" s="201">
        <f t="shared" si="54"/>
        <v>0</v>
      </c>
      <c r="BF273" s="201">
        <f t="shared" si="55"/>
        <v>0</v>
      </c>
      <c r="BG273" s="201">
        <f t="shared" si="56"/>
        <v>0</v>
      </c>
      <c r="BH273" s="201">
        <f t="shared" si="57"/>
        <v>0</v>
      </c>
      <c r="BI273" s="201">
        <f t="shared" si="58"/>
        <v>0</v>
      </c>
      <c r="BJ273" s="22" t="s">
        <v>10</v>
      </c>
      <c r="BK273" s="201">
        <f t="shared" si="59"/>
        <v>0</v>
      </c>
      <c r="BL273" s="22" t="s">
        <v>198</v>
      </c>
      <c r="BM273" s="22" t="s">
        <v>1334</v>
      </c>
    </row>
    <row r="274" spans="2:65" s="1" customFormat="1" ht="16.5" customHeight="1">
      <c r="B274" s="39"/>
      <c r="C274" s="190" t="s">
        <v>733</v>
      </c>
      <c r="D274" s="190" t="s">
        <v>147</v>
      </c>
      <c r="E274" s="191" t="s">
        <v>1335</v>
      </c>
      <c r="F274" s="192" t="s">
        <v>1336</v>
      </c>
      <c r="G274" s="193" t="s">
        <v>268</v>
      </c>
      <c r="H274" s="194">
        <v>1</v>
      </c>
      <c r="I274" s="195"/>
      <c r="J274" s="196">
        <f t="shared" si="50"/>
        <v>0</v>
      </c>
      <c r="K274" s="192" t="s">
        <v>151</v>
      </c>
      <c r="L274" s="59"/>
      <c r="M274" s="197" t="s">
        <v>23</v>
      </c>
      <c r="N274" s="198" t="s">
        <v>44</v>
      </c>
      <c r="O274" s="40"/>
      <c r="P274" s="199">
        <f t="shared" si="51"/>
        <v>0</v>
      </c>
      <c r="Q274" s="199">
        <v>0</v>
      </c>
      <c r="R274" s="199">
        <f t="shared" si="52"/>
        <v>0</v>
      </c>
      <c r="S274" s="199">
        <v>0</v>
      </c>
      <c r="T274" s="200">
        <f t="shared" si="53"/>
        <v>0</v>
      </c>
      <c r="AR274" s="22" t="s">
        <v>198</v>
      </c>
      <c r="AT274" s="22" t="s">
        <v>147</v>
      </c>
      <c r="AU274" s="22" t="s">
        <v>82</v>
      </c>
      <c r="AY274" s="22" t="s">
        <v>145</v>
      </c>
      <c r="BE274" s="201">
        <f t="shared" si="54"/>
        <v>0</v>
      </c>
      <c r="BF274" s="201">
        <f t="shared" si="55"/>
        <v>0</v>
      </c>
      <c r="BG274" s="201">
        <f t="shared" si="56"/>
        <v>0</v>
      </c>
      <c r="BH274" s="201">
        <f t="shared" si="57"/>
        <v>0</v>
      </c>
      <c r="BI274" s="201">
        <f t="shared" si="58"/>
        <v>0</v>
      </c>
      <c r="BJ274" s="22" t="s">
        <v>10</v>
      </c>
      <c r="BK274" s="201">
        <f t="shared" si="59"/>
        <v>0</v>
      </c>
      <c r="BL274" s="22" t="s">
        <v>198</v>
      </c>
      <c r="BM274" s="22" t="s">
        <v>1337</v>
      </c>
    </row>
    <row r="275" spans="2:65" s="1" customFormat="1" ht="16.5" customHeight="1">
      <c r="B275" s="39"/>
      <c r="C275" s="214" t="s">
        <v>737</v>
      </c>
      <c r="D275" s="214" t="s">
        <v>325</v>
      </c>
      <c r="E275" s="215" t="s">
        <v>1338</v>
      </c>
      <c r="F275" s="216" t="s">
        <v>1339</v>
      </c>
      <c r="G275" s="217" t="s">
        <v>268</v>
      </c>
      <c r="H275" s="218">
        <v>1</v>
      </c>
      <c r="I275" s="219"/>
      <c r="J275" s="220">
        <f t="shared" si="50"/>
        <v>0</v>
      </c>
      <c r="K275" s="216" t="s">
        <v>151</v>
      </c>
      <c r="L275" s="221"/>
      <c r="M275" s="222" t="s">
        <v>23</v>
      </c>
      <c r="N275" s="223" t="s">
        <v>44</v>
      </c>
      <c r="O275" s="40"/>
      <c r="P275" s="199">
        <f t="shared" si="51"/>
        <v>0</v>
      </c>
      <c r="Q275" s="199">
        <v>0.0011</v>
      </c>
      <c r="R275" s="199">
        <f t="shared" si="52"/>
        <v>0.0011</v>
      </c>
      <c r="S275" s="199">
        <v>0</v>
      </c>
      <c r="T275" s="200">
        <f t="shared" si="53"/>
        <v>0</v>
      </c>
      <c r="AR275" s="22" t="s">
        <v>320</v>
      </c>
      <c r="AT275" s="22" t="s">
        <v>325</v>
      </c>
      <c r="AU275" s="22" t="s">
        <v>82</v>
      </c>
      <c r="AY275" s="22" t="s">
        <v>145</v>
      </c>
      <c r="BE275" s="201">
        <f t="shared" si="54"/>
        <v>0</v>
      </c>
      <c r="BF275" s="201">
        <f t="shared" si="55"/>
        <v>0</v>
      </c>
      <c r="BG275" s="201">
        <f t="shared" si="56"/>
        <v>0</v>
      </c>
      <c r="BH275" s="201">
        <f t="shared" si="57"/>
        <v>0</v>
      </c>
      <c r="BI275" s="201">
        <f t="shared" si="58"/>
        <v>0</v>
      </c>
      <c r="BJ275" s="22" t="s">
        <v>10</v>
      </c>
      <c r="BK275" s="201">
        <f t="shared" si="59"/>
        <v>0</v>
      </c>
      <c r="BL275" s="22" t="s">
        <v>198</v>
      </c>
      <c r="BM275" s="22" t="s">
        <v>1340</v>
      </c>
    </row>
    <row r="276" spans="2:65" s="1" customFormat="1" ht="25.5" customHeight="1">
      <c r="B276" s="39"/>
      <c r="C276" s="190" t="s">
        <v>742</v>
      </c>
      <c r="D276" s="190" t="s">
        <v>147</v>
      </c>
      <c r="E276" s="191" t="s">
        <v>1341</v>
      </c>
      <c r="F276" s="192" t="s">
        <v>1342</v>
      </c>
      <c r="G276" s="193" t="s">
        <v>215</v>
      </c>
      <c r="H276" s="194">
        <v>1.89</v>
      </c>
      <c r="I276" s="195"/>
      <c r="J276" s="196">
        <f t="shared" si="50"/>
        <v>0</v>
      </c>
      <c r="K276" s="192" t="s">
        <v>151</v>
      </c>
      <c r="L276" s="59"/>
      <c r="M276" s="197" t="s">
        <v>23</v>
      </c>
      <c r="N276" s="198" t="s">
        <v>44</v>
      </c>
      <c r="O276" s="40"/>
      <c r="P276" s="199">
        <f t="shared" si="51"/>
        <v>0</v>
      </c>
      <c r="Q276" s="199">
        <v>0</v>
      </c>
      <c r="R276" s="199">
        <f t="shared" si="52"/>
        <v>0</v>
      </c>
      <c r="S276" s="199">
        <v>0.00762</v>
      </c>
      <c r="T276" s="200">
        <f t="shared" si="53"/>
        <v>0.0144018</v>
      </c>
      <c r="AR276" s="22" t="s">
        <v>198</v>
      </c>
      <c r="AT276" s="22" t="s">
        <v>147</v>
      </c>
      <c r="AU276" s="22" t="s">
        <v>82</v>
      </c>
      <c r="AY276" s="22" t="s">
        <v>145</v>
      </c>
      <c r="BE276" s="201">
        <f t="shared" si="54"/>
        <v>0</v>
      </c>
      <c r="BF276" s="201">
        <f t="shared" si="55"/>
        <v>0</v>
      </c>
      <c r="BG276" s="201">
        <f t="shared" si="56"/>
        <v>0</v>
      </c>
      <c r="BH276" s="201">
        <f t="shared" si="57"/>
        <v>0</v>
      </c>
      <c r="BI276" s="201">
        <f t="shared" si="58"/>
        <v>0</v>
      </c>
      <c r="BJ276" s="22" t="s">
        <v>10</v>
      </c>
      <c r="BK276" s="201">
        <f t="shared" si="59"/>
        <v>0</v>
      </c>
      <c r="BL276" s="22" t="s">
        <v>198</v>
      </c>
      <c r="BM276" s="22" t="s">
        <v>1343</v>
      </c>
    </row>
    <row r="277" spans="2:51" s="11" customFormat="1" ht="13.5">
      <c r="B277" s="202"/>
      <c r="C277" s="203"/>
      <c r="D277" s="204" t="s">
        <v>154</v>
      </c>
      <c r="E277" s="205" t="s">
        <v>23</v>
      </c>
      <c r="F277" s="206" t="s">
        <v>1344</v>
      </c>
      <c r="G277" s="203"/>
      <c r="H277" s="207">
        <v>1.89</v>
      </c>
      <c r="I277" s="208"/>
      <c r="J277" s="203"/>
      <c r="K277" s="203"/>
      <c r="L277" s="209"/>
      <c r="M277" s="210"/>
      <c r="N277" s="211"/>
      <c r="O277" s="211"/>
      <c r="P277" s="211"/>
      <c r="Q277" s="211"/>
      <c r="R277" s="211"/>
      <c r="S277" s="211"/>
      <c r="T277" s="212"/>
      <c r="AT277" s="213" t="s">
        <v>154</v>
      </c>
      <c r="AU277" s="213" t="s">
        <v>82</v>
      </c>
      <c r="AV277" s="11" t="s">
        <v>82</v>
      </c>
      <c r="AW277" s="11" t="s">
        <v>37</v>
      </c>
      <c r="AX277" s="11" t="s">
        <v>73</v>
      </c>
      <c r="AY277" s="213" t="s">
        <v>145</v>
      </c>
    </row>
    <row r="278" spans="2:65" s="1" customFormat="1" ht="16.5" customHeight="1">
      <c r="B278" s="39"/>
      <c r="C278" s="190" t="s">
        <v>746</v>
      </c>
      <c r="D278" s="190" t="s">
        <v>147</v>
      </c>
      <c r="E278" s="191" t="s">
        <v>1345</v>
      </c>
      <c r="F278" s="192" t="s">
        <v>1346</v>
      </c>
      <c r="G278" s="193" t="s">
        <v>268</v>
      </c>
      <c r="H278" s="194">
        <v>2</v>
      </c>
      <c r="I278" s="195"/>
      <c r="J278" s="196">
        <f>ROUND(I278*H278,0)</f>
        <v>0</v>
      </c>
      <c r="K278" s="192" t="s">
        <v>151</v>
      </c>
      <c r="L278" s="59"/>
      <c r="M278" s="197" t="s">
        <v>23</v>
      </c>
      <c r="N278" s="198" t="s">
        <v>44</v>
      </c>
      <c r="O278" s="40"/>
      <c r="P278" s="199">
        <f>O278*H278</f>
        <v>0</v>
      </c>
      <c r="Q278" s="199">
        <v>0.00047</v>
      </c>
      <c r="R278" s="199">
        <f>Q278*H278</f>
        <v>0.00094</v>
      </c>
      <c r="S278" s="199">
        <v>0</v>
      </c>
      <c r="T278" s="200">
        <f>S278*H278</f>
        <v>0</v>
      </c>
      <c r="AR278" s="22" t="s">
        <v>198</v>
      </c>
      <c r="AT278" s="22" t="s">
        <v>147</v>
      </c>
      <c r="AU278" s="22" t="s">
        <v>82</v>
      </c>
      <c r="AY278" s="22" t="s">
        <v>145</v>
      </c>
      <c r="BE278" s="201">
        <f>IF(N278="základní",J278,0)</f>
        <v>0</v>
      </c>
      <c r="BF278" s="201">
        <f>IF(N278="snížená",J278,0)</f>
        <v>0</v>
      </c>
      <c r="BG278" s="201">
        <f>IF(N278="zákl. přenesená",J278,0)</f>
        <v>0</v>
      </c>
      <c r="BH278" s="201">
        <f>IF(N278="sníž. přenesená",J278,0)</f>
        <v>0</v>
      </c>
      <c r="BI278" s="201">
        <f>IF(N278="nulová",J278,0)</f>
        <v>0</v>
      </c>
      <c r="BJ278" s="22" t="s">
        <v>10</v>
      </c>
      <c r="BK278" s="201">
        <f>ROUND(I278*H278,0)</f>
        <v>0</v>
      </c>
      <c r="BL278" s="22" t="s">
        <v>198</v>
      </c>
      <c r="BM278" s="22" t="s">
        <v>1347</v>
      </c>
    </row>
    <row r="279" spans="2:65" s="1" customFormat="1" ht="25.5" customHeight="1">
      <c r="B279" s="39"/>
      <c r="C279" s="214" t="s">
        <v>751</v>
      </c>
      <c r="D279" s="214" t="s">
        <v>325</v>
      </c>
      <c r="E279" s="215" t="s">
        <v>1348</v>
      </c>
      <c r="F279" s="216" t="s">
        <v>1349</v>
      </c>
      <c r="G279" s="217" t="s">
        <v>268</v>
      </c>
      <c r="H279" s="218">
        <v>2</v>
      </c>
      <c r="I279" s="219"/>
      <c r="J279" s="220">
        <f>ROUND(I279*H279,0)</f>
        <v>0</v>
      </c>
      <c r="K279" s="216" t="s">
        <v>23</v>
      </c>
      <c r="L279" s="221"/>
      <c r="M279" s="222" t="s">
        <v>23</v>
      </c>
      <c r="N279" s="223" t="s">
        <v>44</v>
      </c>
      <c r="O279" s="40"/>
      <c r="P279" s="199">
        <f>O279*H279</f>
        <v>0</v>
      </c>
      <c r="Q279" s="199">
        <v>0.016</v>
      </c>
      <c r="R279" s="199">
        <f>Q279*H279</f>
        <v>0.032</v>
      </c>
      <c r="S279" s="199">
        <v>0</v>
      </c>
      <c r="T279" s="200">
        <f>S279*H279</f>
        <v>0</v>
      </c>
      <c r="AR279" s="22" t="s">
        <v>320</v>
      </c>
      <c r="AT279" s="22" t="s">
        <v>325</v>
      </c>
      <c r="AU279" s="22" t="s">
        <v>82</v>
      </c>
      <c r="AY279" s="22" t="s">
        <v>145</v>
      </c>
      <c r="BE279" s="201">
        <f>IF(N279="základní",J279,0)</f>
        <v>0</v>
      </c>
      <c r="BF279" s="201">
        <f>IF(N279="snížená",J279,0)</f>
        <v>0</v>
      </c>
      <c r="BG279" s="201">
        <f>IF(N279="zákl. přenesená",J279,0)</f>
        <v>0</v>
      </c>
      <c r="BH279" s="201">
        <f>IF(N279="sníž. přenesená",J279,0)</f>
        <v>0</v>
      </c>
      <c r="BI279" s="201">
        <f>IF(N279="nulová",J279,0)</f>
        <v>0</v>
      </c>
      <c r="BJ279" s="22" t="s">
        <v>10</v>
      </c>
      <c r="BK279" s="201">
        <f>ROUND(I279*H279,0)</f>
        <v>0</v>
      </c>
      <c r="BL279" s="22" t="s">
        <v>198</v>
      </c>
      <c r="BM279" s="22" t="s">
        <v>1350</v>
      </c>
    </row>
    <row r="280" spans="2:65" s="1" customFormat="1" ht="16.5" customHeight="1">
      <c r="B280" s="39"/>
      <c r="C280" s="190" t="s">
        <v>756</v>
      </c>
      <c r="D280" s="190" t="s">
        <v>147</v>
      </c>
      <c r="E280" s="191" t="s">
        <v>1351</v>
      </c>
      <c r="F280" s="192" t="s">
        <v>1352</v>
      </c>
      <c r="G280" s="193" t="s">
        <v>268</v>
      </c>
      <c r="H280" s="194">
        <v>1</v>
      </c>
      <c r="I280" s="195"/>
      <c r="J280" s="196">
        <f>ROUND(I280*H280,0)</f>
        <v>0</v>
      </c>
      <c r="K280" s="192" t="s">
        <v>151</v>
      </c>
      <c r="L280" s="59"/>
      <c r="M280" s="197" t="s">
        <v>23</v>
      </c>
      <c r="N280" s="198" t="s">
        <v>44</v>
      </c>
      <c r="O280" s="40"/>
      <c r="P280" s="199">
        <f>O280*H280</f>
        <v>0</v>
      </c>
      <c r="Q280" s="199">
        <v>0</v>
      </c>
      <c r="R280" s="199">
        <f>Q280*H280</f>
        <v>0</v>
      </c>
      <c r="S280" s="199">
        <v>0.024</v>
      </c>
      <c r="T280" s="200">
        <f>S280*H280</f>
        <v>0.024</v>
      </c>
      <c r="AR280" s="22" t="s">
        <v>198</v>
      </c>
      <c r="AT280" s="22" t="s">
        <v>147</v>
      </c>
      <c r="AU280" s="22" t="s">
        <v>82</v>
      </c>
      <c r="AY280" s="22" t="s">
        <v>145</v>
      </c>
      <c r="BE280" s="201">
        <f>IF(N280="základní",J280,0)</f>
        <v>0</v>
      </c>
      <c r="BF280" s="201">
        <f>IF(N280="snížená",J280,0)</f>
        <v>0</v>
      </c>
      <c r="BG280" s="201">
        <f>IF(N280="zákl. přenesená",J280,0)</f>
        <v>0</v>
      </c>
      <c r="BH280" s="201">
        <f>IF(N280="sníž. přenesená",J280,0)</f>
        <v>0</v>
      </c>
      <c r="BI280" s="201">
        <f>IF(N280="nulová",J280,0)</f>
        <v>0</v>
      </c>
      <c r="BJ280" s="22" t="s">
        <v>10</v>
      </c>
      <c r="BK280" s="201">
        <f>ROUND(I280*H280,0)</f>
        <v>0</v>
      </c>
      <c r="BL280" s="22" t="s">
        <v>198</v>
      </c>
      <c r="BM280" s="22" t="s">
        <v>1353</v>
      </c>
    </row>
    <row r="281" spans="2:65" s="1" customFormat="1" ht="16.5" customHeight="1">
      <c r="B281" s="39"/>
      <c r="C281" s="190" t="s">
        <v>760</v>
      </c>
      <c r="D281" s="190" t="s">
        <v>147</v>
      </c>
      <c r="E281" s="191" t="s">
        <v>1354</v>
      </c>
      <c r="F281" s="192" t="s">
        <v>1355</v>
      </c>
      <c r="G281" s="193" t="s">
        <v>177</v>
      </c>
      <c r="H281" s="194">
        <v>0.08</v>
      </c>
      <c r="I281" s="195"/>
      <c r="J281" s="196">
        <f>ROUND(I281*H281,0)</f>
        <v>0</v>
      </c>
      <c r="K281" s="192" t="s">
        <v>151</v>
      </c>
      <c r="L281" s="59"/>
      <c r="M281" s="197" t="s">
        <v>23</v>
      </c>
      <c r="N281" s="198" t="s">
        <v>44</v>
      </c>
      <c r="O281" s="40"/>
      <c r="P281" s="199">
        <f>O281*H281</f>
        <v>0</v>
      </c>
      <c r="Q281" s="199">
        <v>0</v>
      </c>
      <c r="R281" s="199">
        <f>Q281*H281</f>
        <v>0</v>
      </c>
      <c r="S281" s="199">
        <v>0</v>
      </c>
      <c r="T281" s="200">
        <f>S281*H281</f>
        <v>0</v>
      </c>
      <c r="AR281" s="22" t="s">
        <v>198</v>
      </c>
      <c r="AT281" s="22" t="s">
        <v>147</v>
      </c>
      <c r="AU281" s="22" t="s">
        <v>82</v>
      </c>
      <c r="AY281" s="22" t="s">
        <v>145</v>
      </c>
      <c r="BE281" s="201">
        <f>IF(N281="základní",J281,0)</f>
        <v>0</v>
      </c>
      <c r="BF281" s="201">
        <f>IF(N281="snížená",J281,0)</f>
        <v>0</v>
      </c>
      <c r="BG281" s="201">
        <f>IF(N281="zákl. přenesená",J281,0)</f>
        <v>0</v>
      </c>
      <c r="BH281" s="201">
        <f>IF(N281="sníž. přenesená",J281,0)</f>
        <v>0</v>
      </c>
      <c r="BI281" s="201">
        <f>IF(N281="nulová",J281,0)</f>
        <v>0</v>
      </c>
      <c r="BJ281" s="22" t="s">
        <v>10</v>
      </c>
      <c r="BK281" s="201">
        <f>ROUND(I281*H281,0)</f>
        <v>0</v>
      </c>
      <c r="BL281" s="22" t="s">
        <v>198</v>
      </c>
      <c r="BM281" s="22" t="s">
        <v>1356</v>
      </c>
    </row>
    <row r="282" spans="2:65" s="1" customFormat="1" ht="16.5" customHeight="1">
      <c r="B282" s="39"/>
      <c r="C282" s="190" t="s">
        <v>764</v>
      </c>
      <c r="D282" s="190" t="s">
        <v>147</v>
      </c>
      <c r="E282" s="191" t="s">
        <v>1357</v>
      </c>
      <c r="F282" s="192" t="s">
        <v>1358</v>
      </c>
      <c r="G282" s="193" t="s">
        <v>177</v>
      </c>
      <c r="H282" s="194">
        <v>0.08</v>
      </c>
      <c r="I282" s="195"/>
      <c r="J282" s="196">
        <f>ROUND(I282*H282,0)</f>
        <v>0</v>
      </c>
      <c r="K282" s="192" t="s">
        <v>151</v>
      </c>
      <c r="L282" s="59"/>
      <c r="M282" s="197" t="s">
        <v>23</v>
      </c>
      <c r="N282" s="198" t="s">
        <v>44</v>
      </c>
      <c r="O282" s="40"/>
      <c r="P282" s="199">
        <f>O282*H282</f>
        <v>0</v>
      </c>
      <c r="Q282" s="199">
        <v>0</v>
      </c>
      <c r="R282" s="199">
        <f>Q282*H282</f>
        <v>0</v>
      </c>
      <c r="S282" s="199">
        <v>0</v>
      </c>
      <c r="T282" s="200">
        <f>S282*H282</f>
        <v>0</v>
      </c>
      <c r="AR282" s="22" t="s">
        <v>198</v>
      </c>
      <c r="AT282" s="22" t="s">
        <v>147</v>
      </c>
      <c r="AU282" s="22" t="s">
        <v>82</v>
      </c>
      <c r="AY282" s="22" t="s">
        <v>145</v>
      </c>
      <c r="BE282" s="201">
        <f>IF(N282="základní",J282,0)</f>
        <v>0</v>
      </c>
      <c r="BF282" s="201">
        <f>IF(N282="snížená",J282,0)</f>
        <v>0</v>
      </c>
      <c r="BG282" s="201">
        <f>IF(N282="zákl. přenesená",J282,0)</f>
        <v>0</v>
      </c>
      <c r="BH282" s="201">
        <f>IF(N282="sníž. přenesená",J282,0)</f>
        <v>0</v>
      </c>
      <c r="BI282" s="201">
        <f>IF(N282="nulová",J282,0)</f>
        <v>0</v>
      </c>
      <c r="BJ282" s="22" t="s">
        <v>10</v>
      </c>
      <c r="BK282" s="201">
        <f>ROUND(I282*H282,0)</f>
        <v>0</v>
      </c>
      <c r="BL282" s="22" t="s">
        <v>198</v>
      </c>
      <c r="BM282" s="22" t="s">
        <v>1359</v>
      </c>
    </row>
    <row r="283" spans="2:63" s="10" customFormat="1" ht="29.85" customHeight="1">
      <c r="B283" s="174"/>
      <c r="C283" s="175"/>
      <c r="D283" s="176" t="s">
        <v>72</v>
      </c>
      <c r="E283" s="188" t="s">
        <v>840</v>
      </c>
      <c r="F283" s="188" t="s">
        <v>841</v>
      </c>
      <c r="G283" s="175"/>
      <c r="H283" s="175"/>
      <c r="I283" s="178"/>
      <c r="J283" s="189">
        <f>BK283</f>
        <v>0</v>
      </c>
      <c r="K283" s="175"/>
      <c r="L283" s="180"/>
      <c r="M283" s="181"/>
      <c r="N283" s="182"/>
      <c r="O283" s="182"/>
      <c r="P283" s="183">
        <f>SUM(P284:P296)</f>
        <v>0</v>
      </c>
      <c r="Q283" s="182"/>
      <c r="R283" s="183">
        <f>SUM(R284:R296)</f>
        <v>0.16420398</v>
      </c>
      <c r="S283" s="182"/>
      <c r="T283" s="184">
        <f>SUM(T284:T296)</f>
        <v>0</v>
      </c>
      <c r="AR283" s="185" t="s">
        <v>82</v>
      </c>
      <c r="AT283" s="186" t="s">
        <v>72</v>
      </c>
      <c r="AU283" s="186" t="s">
        <v>10</v>
      </c>
      <c r="AY283" s="185" t="s">
        <v>145</v>
      </c>
      <c r="BK283" s="187">
        <f>SUM(BK284:BK296)</f>
        <v>0</v>
      </c>
    </row>
    <row r="284" spans="2:65" s="1" customFormat="1" ht="25.5" customHeight="1">
      <c r="B284" s="39"/>
      <c r="C284" s="190" t="s">
        <v>769</v>
      </c>
      <c r="D284" s="190" t="s">
        <v>147</v>
      </c>
      <c r="E284" s="191" t="s">
        <v>854</v>
      </c>
      <c r="F284" s="192" t="s">
        <v>855</v>
      </c>
      <c r="G284" s="193" t="s">
        <v>215</v>
      </c>
      <c r="H284" s="194">
        <v>6.798</v>
      </c>
      <c r="I284" s="195"/>
      <c r="J284" s="196">
        <f>ROUND(I284*H284,0)</f>
        <v>0</v>
      </c>
      <c r="K284" s="192" t="s">
        <v>151</v>
      </c>
      <c r="L284" s="59"/>
      <c r="M284" s="197" t="s">
        <v>23</v>
      </c>
      <c r="N284" s="198" t="s">
        <v>44</v>
      </c>
      <c r="O284" s="40"/>
      <c r="P284" s="199">
        <f>O284*H284</f>
        <v>0</v>
      </c>
      <c r="Q284" s="199">
        <v>0.00367</v>
      </c>
      <c r="R284" s="199">
        <f>Q284*H284</f>
        <v>0.02494866</v>
      </c>
      <c r="S284" s="199">
        <v>0</v>
      </c>
      <c r="T284" s="200">
        <f>S284*H284</f>
        <v>0</v>
      </c>
      <c r="AR284" s="22" t="s">
        <v>198</v>
      </c>
      <c r="AT284" s="22" t="s">
        <v>147</v>
      </c>
      <c r="AU284" s="22" t="s">
        <v>82</v>
      </c>
      <c r="AY284" s="22" t="s">
        <v>145</v>
      </c>
      <c r="BE284" s="201">
        <f>IF(N284="základní",J284,0)</f>
        <v>0</v>
      </c>
      <c r="BF284" s="201">
        <f>IF(N284="snížená",J284,0)</f>
        <v>0</v>
      </c>
      <c r="BG284" s="201">
        <f>IF(N284="zákl. přenesená",J284,0)</f>
        <v>0</v>
      </c>
      <c r="BH284" s="201">
        <f>IF(N284="sníž. přenesená",J284,0)</f>
        <v>0</v>
      </c>
      <c r="BI284" s="201">
        <f>IF(N284="nulová",J284,0)</f>
        <v>0</v>
      </c>
      <c r="BJ284" s="22" t="s">
        <v>10</v>
      </c>
      <c r="BK284" s="201">
        <f>ROUND(I284*H284,0)</f>
        <v>0</v>
      </c>
      <c r="BL284" s="22" t="s">
        <v>198</v>
      </c>
      <c r="BM284" s="22" t="s">
        <v>1360</v>
      </c>
    </row>
    <row r="285" spans="2:51" s="11" customFormat="1" ht="13.5">
      <c r="B285" s="202"/>
      <c r="C285" s="203"/>
      <c r="D285" s="204" t="s">
        <v>154</v>
      </c>
      <c r="E285" s="205" t="s">
        <v>23</v>
      </c>
      <c r="F285" s="206" t="s">
        <v>1051</v>
      </c>
      <c r="G285" s="203"/>
      <c r="H285" s="207">
        <v>3.44</v>
      </c>
      <c r="I285" s="208"/>
      <c r="J285" s="203"/>
      <c r="K285" s="203"/>
      <c r="L285" s="209"/>
      <c r="M285" s="210"/>
      <c r="N285" s="211"/>
      <c r="O285" s="211"/>
      <c r="P285" s="211"/>
      <c r="Q285" s="211"/>
      <c r="R285" s="211"/>
      <c r="S285" s="211"/>
      <c r="T285" s="212"/>
      <c r="AT285" s="213" t="s">
        <v>154</v>
      </c>
      <c r="AU285" s="213" t="s">
        <v>82</v>
      </c>
      <c r="AV285" s="11" t="s">
        <v>82</v>
      </c>
      <c r="AW285" s="11" t="s">
        <v>37</v>
      </c>
      <c r="AX285" s="11" t="s">
        <v>73</v>
      </c>
      <c r="AY285" s="213" t="s">
        <v>145</v>
      </c>
    </row>
    <row r="286" spans="2:51" s="11" customFormat="1" ht="13.5">
      <c r="B286" s="202"/>
      <c r="C286" s="203"/>
      <c r="D286" s="204" t="s">
        <v>154</v>
      </c>
      <c r="E286" s="205" t="s">
        <v>23</v>
      </c>
      <c r="F286" s="206" t="s">
        <v>1052</v>
      </c>
      <c r="G286" s="203"/>
      <c r="H286" s="207">
        <v>3.358</v>
      </c>
      <c r="I286" s="208"/>
      <c r="J286" s="203"/>
      <c r="K286" s="203"/>
      <c r="L286" s="209"/>
      <c r="M286" s="210"/>
      <c r="N286" s="211"/>
      <c r="O286" s="211"/>
      <c r="P286" s="211"/>
      <c r="Q286" s="211"/>
      <c r="R286" s="211"/>
      <c r="S286" s="211"/>
      <c r="T286" s="212"/>
      <c r="AT286" s="213" t="s">
        <v>154</v>
      </c>
      <c r="AU286" s="213" t="s">
        <v>82</v>
      </c>
      <c r="AV286" s="11" t="s">
        <v>82</v>
      </c>
      <c r="AW286" s="11" t="s">
        <v>37</v>
      </c>
      <c r="AX286" s="11" t="s">
        <v>73</v>
      </c>
      <c r="AY286" s="213" t="s">
        <v>145</v>
      </c>
    </row>
    <row r="287" spans="2:65" s="1" customFormat="1" ht="25.5" customHeight="1">
      <c r="B287" s="39"/>
      <c r="C287" s="214" t="s">
        <v>773</v>
      </c>
      <c r="D287" s="214" t="s">
        <v>325</v>
      </c>
      <c r="E287" s="215" t="s">
        <v>1361</v>
      </c>
      <c r="F287" s="216" t="s">
        <v>1362</v>
      </c>
      <c r="G287" s="217" t="s">
        <v>215</v>
      </c>
      <c r="H287" s="218">
        <v>7.138</v>
      </c>
      <c r="I287" s="219"/>
      <c r="J287" s="220">
        <f>ROUND(I287*H287,0)</f>
        <v>0</v>
      </c>
      <c r="K287" s="216" t="s">
        <v>151</v>
      </c>
      <c r="L287" s="221"/>
      <c r="M287" s="222" t="s">
        <v>23</v>
      </c>
      <c r="N287" s="223" t="s">
        <v>44</v>
      </c>
      <c r="O287" s="40"/>
      <c r="P287" s="199">
        <f>O287*H287</f>
        <v>0</v>
      </c>
      <c r="Q287" s="199">
        <v>0.0192</v>
      </c>
      <c r="R287" s="199">
        <f>Q287*H287</f>
        <v>0.1370496</v>
      </c>
      <c r="S287" s="199">
        <v>0</v>
      </c>
      <c r="T287" s="200">
        <f>S287*H287</f>
        <v>0</v>
      </c>
      <c r="AR287" s="22" t="s">
        <v>320</v>
      </c>
      <c r="AT287" s="22" t="s">
        <v>325</v>
      </c>
      <c r="AU287" s="22" t="s">
        <v>82</v>
      </c>
      <c r="AY287" s="22" t="s">
        <v>145</v>
      </c>
      <c r="BE287" s="201">
        <f>IF(N287="základní",J287,0)</f>
        <v>0</v>
      </c>
      <c r="BF287" s="201">
        <f>IF(N287="snížená",J287,0)</f>
        <v>0</v>
      </c>
      <c r="BG287" s="201">
        <f>IF(N287="zákl. přenesená",J287,0)</f>
        <v>0</v>
      </c>
      <c r="BH287" s="201">
        <f>IF(N287="sníž. přenesená",J287,0)</f>
        <v>0</v>
      </c>
      <c r="BI287" s="201">
        <f>IF(N287="nulová",J287,0)</f>
        <v>0</v>
      </c>
      <c r="BJ287" s="22" t="s">
        <v>10</v>
      </c>
      <c r="BK287" s="201">
        <f>ROUND(I287*H287,0)</f>
        <v>0</v>
      </c>
      <c r="BL287" s="22" t="s">
        <v>198</v>
      </c>
      <c r="BM287" s="22" t="s">
        <v>1363</v>
      </c>
    </row>
    <row r="288" spans="2:51" s="11" customFormat="1" ht="13.5">
      <c r="B288" s="202"/>
      <c r="C288" s="203"/>
      <c r="D288" s="204" t="s">
        <v>154</v>
      </c>
      <c r="E288" s="205" t="s">
        <v>23</v>
      </c>
      <c r="F288" s="206" t="s">
        <v>1364</v>
      </c>
      <c r="G288" s="203"/>
      <c r="H288" s="207">
        <v>7.138</v>
      </c>
      <c r="I288" s="208"/>
      <c r="J288" s="203"/>
      <c r="K288" s="203"/>
      <c r="L288" s="209"/>
      <c r="M288" s="210"/>
      <c r="N288" s="211"/>
      <c r="O288" s="211"/>
      <c r="P288" s="211"/>
      <c r="Q288" s="211"/>
      <c r="R288" s="211"/>
      <c r="S288" s="211"/>
      <c r="T288" s="212"/>
      <c r="AT288" s="213" t="s">
        <v>154</v>
      </c>
      <c r="AU288" s="213" t="s">
        <v>82</v>
      </c>
      <c r="AV288" s="11" t="s">
        <v>82</v>
      </c>
      <c r="AW288" s="11" t="s">
        <v>37</v>
      </c>
      <c r="AX288" s="11" t="s">
        <v>73</v>
      </c>
      <c r="AY288" s="213" t="s">
        <v>145</v>
      </c>
    </row>
    <row r="289" spans="2:65" s="1" customFormat="1" ht="16.5" customHeight="1">
      <c r="B289" s="39"/>
      <c r="C289" s="190" t="s">
        <v>777</v>
      </c>
      <c r="D289" s="190" t="s">
        <v>147</v>
      </c>
      <c r="E289" s="191" t="s">
        <v>1365</v>
      </c>
      <c r="F289" s="192" t="s">
        <v>1366</v>
      </c>
      <c r="G289" s="193" t="s">
        <v>215</v>
      </c>
      <c r="H289" s="194">
        <v>6.798</v>
      </c>
      <c r="I289" s="195"/>
      <c r="J289" s="196">
        <f>ROUND(I289*H289,0)</f>
        <v>0</v>
      </c>
      <c r="K289" s="192" t="s">
        <v>151</v>
      </c>
      <c r="L289" s="59"/>
      <c r="M289" s="197" t="s">
        <v>23</v>
      </c>
      <c r="N289" s="198" t="s">
        <v>44</v>
      </c>
      <c r="O289" s="40"/>
      <c r="P289" s="199">
        <f>O289*H289</f>
        <v>0</v>
      </c>
      <c r="Q289" s="199">
        <v>0</v>
      </c>
      <c r="R289" s="199">
        <f>Q289*H289</f>
        <v>0</v>
      </c>
      <c r="S289" s="199">
        <v>0</v>
      </c>
      <c r="T289" s="200">
        <f>S289*H289</f>
        <v>0</v>
      </c>
      <c r="AR289" s="22" t="s">
        <v>198</v>
      </c>
      <c r="AT289" s="22" t="s">
        <v>147</v>
      </c>
      <c r="AU289" s="22" t="s">
        <v>82</v>
      </c>
      <c r="AY289" s="22" t="s">
        <v>145</v>
      </c>
      <c r="BE289" s="201">
        <f>IF(N289="základní",J289,0)</f>
        <v>0</v>
      </c>
      <c r="BF289" s="201">
        <f>IF(N289="snížená",J289,0)</f>
        <v>0</v>
      </c>
      <c r="BG289" s="201">
        <f>IF(N289="zákl. přenesená",J289,0)</f>
        <v>0</v>
      </c>
      <c r="BH289" s="201">
        <f>IF(N289="sníž. přenesená",J289,0)</f>
        <v>0</v>
      </c>
      <c r="BI289" s="201">
        <f>IF(N289="nulová",J289,0)</f>
        <v>0</v>
      </c>
      <c r="BJ289" s="22" t="s">
        <v>10</v>
      </c>
      <c r="BK289" s="201">
        <f>ROUND(I289*H289,0)</f>
        <v>0</v>
      </c>
      <c r="BL289" s="22" t="s">
        <v>198</v>
      </c>
      <c r="BM289" s="22" t="s">
        <v>1367</v>
      </c>
    </row>
    <row r="290" spans="2:65" s="1" customFormat="1" ht="16.5" customHeight="1">
      <c r="B290" s="39"/>
      <c r="C290" s="190" t="s">
        <v>781</v>
      </c>
      <c r="D290" s="190" t="s">
        <v>147</v>
      </c>
      <c r="E290" s="191" t="s">
        <v>890</v>
      </c>
      <c r="F290" s="192" t="s">
        <v>891</v>
      </c>
      <c r="G290" s="193" t="s">
        <v>215</v>
      </c>
      <c r="H290" s="194">
        <v>6.798</v>
      </c>
      <c r="I290" s="195"/>
      <c r="J290" s="196">
        <f>ROUND(I290*H290,0)</f>
        <v>0</v>
      </c>
      <c r="K290" s="192" t="s">
        <v>151</v>
      </c>
      <c r="L290" s="59"/>
      <c r="M290" s="197" t="s">
        <v>23</v>
      </c>
      <c r="N290" s="198" t="s">
        <v>44</v>
      </c>
      <c r="O290" s="40"/>
      <c r="P290" s="199">
        <f>O290*H290</f>
        <v>0</v>
      </c>
      <c r="Q290" s="199">
        <v>0.0003</v>
      </c>
      <c r="R290" s="199">
        <f>Q290*H290</f>
        <v>0.0020394</v>
      </c>
      <c r="S290" s="199">
        <v>0</v>
      </c>
      <c r="T290" s="200">
        <f>S290*H290</f>
        <v>0</v>
      </c>
      <c r="AR290" s="22" t="s">
        <v>198</v>
      </c>
      <c r="AT290" s="22" t="s">
        <v>147</v>
      </c>
      <c r="AU290" s="22" t="s">
        <v>82</v>
      </c>
      <c r="AY290" s="22" t="s">
        <v>145</v>
      </c>
      <c r="BE290" s="201">
        <f>IF(N290="základní",J290,0)</f>
        <v>0</v>
      </c>
      <c r="BF290" s="201">
        <f>IF(N290="snížená",J290,0)</f>
        <v>0</v>
      </c>
      <c r="BG290" s="201">
        <f>IF(N290="zákl. přenesená",J290,0)</f>
        <v>0</v>
      </c>
      <c r="BH290" s="201">
        <f>IF(N290="sníž. přenesená",J290,0)</f>
        <v>0</v>
      </c>
      <c r="BI290" s="201">
        <f>IF(N290="nulová",J290,0)</f>
        <v>0</v>
      </c>
      <c r="BJ290" s="22" t="s">
        <v>10</v>
      </c>
      <c r="BK290" s="201">
        <f>ROUND(I290*H290,0)</f>
        <v>0</v>
      </c>
      <c r="BL290" s="22" t="s">
        <v>198</v>
      </c>
      <c r="BM290" s="22" t="s">
        <v>1368</v>
      </c>
    </row>
    <row r="291" spans="2:65" s="1" customFormat="1" ht="16.5" customHeight="1">
      <c r="B291" s="39"/>
      <c r="C291" s="190" t="s">
        <v>785</v>
      </c>
      <c r="D291" s="190" t="s">
        <v>147</v>
      </c>
      <c r="E291" s="191" t="s">
        <v>1369</v>
      </c>
      <c r="F291" s="192" t="s">
        <v>1370</v>
      </c>
      <c r="G291" s="193" t="s">
        <v>188</v>
      </c>
      <c r="H291" s="194">
        <v>2.52</v>
      </c>
      <c r="I291" s="195"/>
      <c r="J291" s="196">
        <f>ROUND(I291*H291,0)</f>
        <v>0</v>
      </c>
      <c r="K291" s="192" t="s">
        <v>151</v>
      </c>
      <c r="L291" s="59"/>
      <c r="M291" s="197" t="s">
        <v>23</v>
      </c>
      <c r="N291" s="198" t="s">
        <v>44</v>
      </c>
      <c r="O291" s="40"/>
      <c r="P291" s="199">
        <f>O291*H291</f>
        <v>0</v>
      </c>
      <c r="Q291" s="199">
        <v>0</v>
      </c>
      <c r="R291" s="199">
        <f>Q291*H291</f>
        <v>0</v>
      </c>
      <c r="S291" s="199">
        <v>0</v>
      </c>
      <c r="T291" s="200">
        <f>S291*H291</f>
        <v>0</v>
      </c>
      <c r="AR291" s="22" t="s">
        <v>198</v>
      </c>
      <c r="AT291" s="22" t="s">
        <v>147</v>
      </c>
      <c r="AU291" s="22" t="s">
        <v>82</v>
      </c>
      <c r="AY291" s="22" t="s">
        <v>145</v>
      </c>
      <c r="BE291" s="201">
        <f>IF(N291="základní",J291,0)</f>
        <v>0</v>
      </c>
      <c r="BF291" s="201">
        <f>IF(N291="snížená",J291,0)</f>
        <v>0</v>
      </c>
      <c r="BG291" s="201">
        <f>IF(N291="zákl. přenesená",J291,0)</f>
        <v>0</v>
      </c>
      <c r="BH291" s="201">
        <f>IF(N291="sníž. přenesená",J291,0)</f>
        <v>0</v>
      </c>
      <c r="BI291" s="201">
        <f>IF(N291="nulová",J291,0)</f>
        <v>0</v>
      </c>
      <c r="BJ291" s="22" t="s">
        <v>10</v>
      </c>
      <c r="BK291" s="201">
        <f>ROUND(I291*H291,0)</f>
        <v>0</v>
      </c>
      <c r="BL291" s="22" t="s">
        <v>198</v>
      </c>
      <c r="BM291" s="22" t="s">
        <v>1371</v>
      </c>
    </row>
    <row r="292" spans="2:51" s="11" customFormat="1" ht="13.5">
      <c r="B292" s="202"/>
      <c r="C292" s="203"/>
      <c r="D292" s="204" t="s">
        <v>154</v>
      </c>
      <c r="E292" s="205" t="s">
        <v>23</v>
      </c>
      <c r="F292" s="206" t="s">
        <v>1372</v>
      </c>
      <c r="G292" s="203"/>
      <c r="H292" s="207">
        <v>2.52</v>
      </c>
      <c r="I292" s="208"/>
      <c r="J292" s="203"/>
      <c r="K292" s="203"/>
      <c r="L292" s="209"/>
      <c r="M292" s="210"/>
      <c r="N292" s="211"/>
      <c r="O292" s="211"/>
      <c r="P292" s="211"/>
      <c r="Q292" s="211"/>
      <c r="R292" s="211"/>
      <c r="S292" s="211"/>
      <c r="T292" s="212"/>
      <c r="AT292" s="213" t="s">
        <v>154</v>
      </c>
      <c r="AU292" s="213" t="s">
        <v>82</v>
      </c>
      <c r="AV292" s="11" t="s">
        <v>82</v>
      </c>
      <c r="AW292" s="11" t="s">
        <v>37</v>
      </c>
      <c r="AX292" s="11" t="s">
        <v>73</v>
      </c>
      <c r="AY292" s="213" t="s">
        <v>145</v>
      </c>
    </row>
    <row r="293" spans="2:65" s="1" customFormat="1" ht="16.5" customHeight="1">
      <c r="B293" s="39"/>
      <c r="C293" s="214" t="s">
        <v>791</v>
      </c>
      <c r="D293" s="214" t="s">
        <v>325</v>
      </c>
      <c r="E293" s="215" t="s">
        <v>1373</v>
      </c>
      <c r="F293" s="216" t="s">
        <v>1374</v>
      </c>
      <c r="G293" s="217" t="s">
        <v>188</v>
      </c>
      <c r="H293" s="218">
        <v>2.772</v>
      </c>
      <c r="I293" s="219"/>
      <c r="J293" s="220">
        <f>ROUND(I293*H293,0)</f>
        <v>0</v>
      </c>
      <c r="K293" s="216" t="s">
        <v>151</v>
      </c>
      <c r="L293" s="221"/>
      <c r="M293" s="222" t="s">
        <v>23</v>
      </c>
      <c r="N293" s="223" t="s">
        <v>44</v>
      </c>
      <c r="O293" s="40"/>
      <c r="P293" s="199">
        <f>O293*H293</f>
        <v>0</v>
      </c>
      <c r="Q293" s="199">
        <v>6E-05</v>
      </c>
      <c r="R293" s="199">
        <f>Q293*H293</f>
        <v>0.00016632</v>
      </c>
      <c r="S293" s="199">
        <v>0</v>
      </c>
      <c r="T293" s="200">
        <f>S293*H293</f>
        <v>0</v>
      </c>
      <c r="AR293" s="22" t="s">
        <v>320</v>
      </c>
      <c r="AT293" s="22" t="s">
        <v>325</v>
      </c>
      <c r="AU293" s="22" t="s">
        <v>82</v>
      </c>
      <c r="AY293" s="22" t="s">
        <v>145</v>
      </c>
      <c r="BE293" s="201">
        <f>IF(N293="základní",J293,0)</f>
        <v>0</v>
      </c>
      <c r="BF293" s="201">
        <f>IF(N293="snížená",J293,0)</f>
        <v>0</v>
      </c>
      <c r="BG293" s="201">
        <f>IF(N293="zákl. přenesená",J293,0)</f>
        <v>0</v>
      </c>
      <c r="BH293" s="201">
        <f>IF(N293="sníž. přenesená",J293,0)</f>
        <v>0</v>
      </c>
      <c r="BI293" s="201">
        <f>IF(N293="nulová",J293,0)</f>
        <v>0</v>
      </c>
      <c r="BJ293" s="22" t="s">
        <v>10</v>
      </c>
      <c r="BK293" s="201">
        <f>ROUND(I293*H293,0)</f>
        <v>0</v>
      </c>
      <c r="BL293" s="22" t="s">
        <v>198</v>
      </c>
      <c r="BM293" s="22" t="s">
        <v>1375</v>
      </c>
    </row>
    <row r="294" spans="2:51" s="11" customFormat="1" ht="13.5">
      <c r="B294" s="202"/>
      <c r="C294" s="203"/>
      <c r="D294" s="204" t="s">
        <v>154</v>
      </c>
      <c r="E294" s="205" t="s">
        <v>23</v>
      </c>
      <c r="F294" s="206" t="s">
        <v>1376</v>
      </c>
      <c r="G294" s="203"/>
      <c r="H294" s="207">
        <v>2.772</v>
      </c>
      <c r="I294" s="208"/>
      <c r="J294" s="203"/>
      <c r="K294" s="203"/>
      <c r="L294" s="209"/>
      <c r="M294" s="210"/>
      <c r="N294" s="211"/>
      <c r="O294" s="211"/>
      <c r="P294" s="211"/>
      <c r="Q294" s="211"/>
      <c r="R294" s="211"/>
      <c r="S294" s="211"/>
      <c r="T294" s="212"/>
      <c r="AT294" s="213" t="s">
        <v>154</v>
      </c>
      <c r="AU294" s="213" t="s">
        <v>82</v>
      </c>
      <c r="AV294" s="11" t="s">
        <v>82</v>
      </c>
      <c r="AW294" s="11" t="s">
        <v>37</v>
      </c>
      <c r="AX294" s="11" t="s">
        <v>73</v>
      </c>
      <c r="AY294" s="213" t="s">
        <v>145</v>
      </c>
    </row>
    <row r="295" spans="2:65" s="1" customFormat="1" ht="16.5" customHeight="1">
      <c r="B295" s="39"/>
      <c r="C295" s="190" t="s">
        <v>798</v>
      </c>
      <c r="D295" s="190" t="s">
        <v>147</v>
      </c>
      <c r="E295" s="191" t="s">
        <v>1377</v>
      </c>
      <c r="F295" s="192" t="s">
        <v>1378</v>
      </c>
      <c r="G295" s="193" t="s">
        <v>177</v>
      </c>
      <c r="H295" s="194">
        <v>0.164</v>
      </c>
      <c r="I295" s="195"/>
      <c r="J295" s="196">
        <f>ROUND(I295*H295,0)</f>
        <v>0</v>
      </c>
      <c r="K295" s="192" t="s">
        <v>151</v>
      </c>
      <c r="L295" s="59"/>
      <c r="M295" s="197" t="s">
        <v>23</v>
      </c>
      <c r="N295" s="198" t="s">
        <v>44</v>
      </c>
      <c r="O295" s="40"/>
      <c r="P295" s="199">
        <f>O295*H295</f>
        <v>0</v>
      </c>
      <c r="Q295" s="199">
        <v>0</v>
      </c>
      <c r="R295" s="199">
        <f>Q295*H295</f>
        <v>0</v>
      </c>
      <c r="S295" s="199">
        <v>0</v>
      </c>
      <c r="T295" s="200">
        <f>S295*H295</f>
        <v>0</v>
      </c>
      <c r="AR295" s="22" t="s">
        <v>198</v>
      </c>
      <c r="AT295" s="22" t="s">
        <v>147</v>
      </c>
      <c r="AU295" s="22" t="s">
        <v>82</v>
      </c>
      <c r="AY295" s="22" t="s">
        <v>145</v>
      </c>
      <c r="BE295" s="201">
        <f>IF(N295="základní",J295,0)</f>
        <v>0</v>
      </c>
      <c r="BF295" s="201">
        <f>IF(N295="snížená",J295,0)</f>
        <v>0</v>
      </c>
      <c r="BG295" s="201">
        <f>IF(N295="zákl. přenesená",J295,0)</f>
        <v>0</v>
      </c>
      <c r="BH295" s="201">
        <f>IF(N295="sníž. přenesená",J295,0)</f>
        <v>0</v>
      </c>
      <c r="BI295" s="201">
        <f>IF(N295="nulová",J295,0)</f>
        <v>0</v>
      </c>
      <c r="BJ295" s="22" t="s">
        <v>10</v>
      </c>
      <c r="BK295" s="201">
        <f>ROUND(I295*H295,0)</f>
        <v>0</v>
      </c>
      <c r="BL295" s="22" t="s">
        <v>198</v>
      </c>
      <c r="BM295" s="22" t="s">
        <v>1379</v>
      </c>
    </row>
    <row r="296" spans="2:65" s="1" customFormat="1" ht="16.5" customHeight="1">
      <c r="B296" s="39"/>
      <c r="C296" s="190" t="s">
        <v>802</v>
      </c>
      <c r="D296" s="190" t="s">
        <v>147</v>
      </c>
      <c r="E296" s="191" t="s">
        <v>921</v>
      </c>
      <c r="F296" s="192" t="s">
        <v>922</v>
      </c>
      <c r="G296" s="193" t="s">
        <v>177</v>
      </c>
      <c r="H296" s="194">
        <v>0.164</v>
      </c>
      <c r="I296" s="195"/>
      <c r="J296" s="196">
        <f>ROUND(I296*H296,0)</f>
        <v>0</v>
      </c>
      <c r="K296" s="192" t="s">
        <v>151</v>
      </c>
      <c r="L296" s="59"/>
      <c r="M296" s="197" t="s">
        <v>23</v>
      </c>
      <c r="N296" s="198" t="s">
        <v>44</v>
      </c>
      <c r="O296" s="40"/>
      <c r="P296" s="199">
        <f>O296*H296</f>
        <v>0</v>
      </c>
      <c r="Q296" s="199">
        <v>0</v>
      </c>
      <c r="R296" s="199">
        <f>Q296*H296</f>
        <v>0</v>
      </c>
      <c r="S296" s="199">
        <v>0</v>
      </c>
      <c r="T296" s="200">
        <f>S296*H296</f>
        <v>0</v>
      </c>
      <c r="AR296" s="22" t="s">
        <v>198</v>
      </c>
      <c r="AT296" s="22" t="s">
        <v>147</v>
      </c>
      <c r="AU296" s="22" t="s">
        <v>82</v>
      </c>
      <c r="AY296" s="22" t="s">
        <v>145</v>
      </c>
      <c r="BE296" s="201">
        <f>IF(N296="základní",J296,0)</f>
        <v>0</v>
      </c>
      <c r="BF296" s="201">
        <f>IF(N296="snížená",J296,0)</f>
        <v>0</v>
      </c>
      <c r="BG296" s="201">
        <f>IF(N296="zákl. přenesená",J296,0)</f>
        <v>0</v>
      </c>
      <c r="BH296" s="201">
        <f>IF(N296="sníž. přenesená",J296,0)</f>
        <v>0</v>
      </c>
      <c r="BI296" s="201">
        <f>IF(N296="nulová",J296,0)</f>
        <v>0</v>
      </c>
      <c r="BJ296" s="22" t="s">
        <v>10</v>
      </c>
      <c r="BK296" s="201">
        <f>ROUND(I296*H296,0)</f>
        <v>0</v>
      </c>
      <c r="BL296" s="22" t="s">
        <v>198</v>
      </c>
      <c r="BM296" s="22" t="s">
        <v>1380</v>
      </c>
    </row>
    <row r="297" spans="2:63" s="10" customFormat="1" ht="29.85" customHeight="1">
      <c r="B297" s="174"/>
      <c r="C297" s="175"/>
      <c r="D297" s="176" t="s">
        <v>72</v>
      </c>
      <c r="E297" s="188" t="s">
        <v>1381</v>
      </c>
      <c r="F297" s="188" t="s">
        <v>1382</v>
      </c>
      <c r="G297" s="175"/>
      <c r="H297" s="175"/>
      <c r="I297" s="178"/>
      <c r="J297" s="189">
        <f>BK297</f>
        <v>0</v>
      </c>
      <c r="K297" s="175"/>
      <c r="L297" s="180"/>
      <c r="M297" s="181"/>
      <c r="N297" s="182"/>
      <c r="O297" s="182"/>
      <c r="P297" s="183">
        <f>SUM(P298:P319)</f>
        <v>0</v>
      </c>
      <c r="Q297" s="182"/>
      <c r="R297" s="183">
        <f>SUM(R298:R319)</f>
        <v>0.39070379999999993</v>
      </c>
      <c r="S297" s="182"/>
      <c r="T297" s="184">
        <f>SUM(T298:T319)</f>
        <v>0</v>
      </c>
      <c r="AR297" s="185" t="s">
        <v>82</v>
      </c>
      <c r="AT297" s="186" t="s">
        <v>72</v>
      </c>
      <c r="AU297" s="186" t="s">
        <v>10</v>
      </c>
      <c r="AY297" s="185" t="s">
        <v>145</v>
      </c>
      <c r="BK297" s="187">
        <f>SUM(BK298:BK319)</f>
        <v>0</v>
      </c>
    </row>
    <row r="298" spans="2:65" s="1" customFormat="1" ht="25.5" customHeight="1">
      <c r="B298" s="39"/>
      <c r="C298" s="190" t="s">
        <v>806</v>
      </c>
      <c r="D298" s="190" t="s">
        <v>147</v>
      </c>
      <c r="E298" s="191" t="s">
        <v>1383</v>
      </c>
      <c r="F298" s="192" t="s">
        <v>1384</v>
      </c>
      <c r="G298" s="193" t="s">
        <v>215</v>
      </c>
      <c r="H298" s="194">
        <v>22.86</v>
      </c>
      <c r="I298" s="195"/>
      <c r="J298" s="196">
        <f>ROUND(I298*H298,0)</f>
        <v>0</v>
      </c>
      <c r="K298" s="192" t="s">
        <v>151</v>
      </c>
      <c r="L298" s="59"/>
      <c r="M298" s="197" t="s">
        <v>23</v>
      </c>
      <c r="N298" s="198" t="s">
        <v>44</v>
      </c>
      <c r="O298" s="40"/>
      <c r="P298" s="199">
        <f>O298*H298</f>
        <v>0</v>
      </c>
      <c r="Q298" s="199">
        <v>0.003</v>
      </c>
      <c r="R298" s="199">
        <f>Q298*H298</f>
        <v>0.06858</v>
      </c>
      <c r="S298" s="199">
        <v>0</v>
      </c>
      <c r="T298" s="200">
        <f>S298*H298</f>
        <v>0</v>
      </c>
      <c r="AR298" s="22" t="s">
        <v>198</v>
      </c>
      <c r="AT298" s="22" t="s">
        <v>147</v>
      </c>
      <c r="AU298" s="22" t="s">
        <v>82</v>
      </c>
      <c r="AY298" s="22" t="s">
        <v>145</v>
      </c>
      <c r="BE298" s="201">
        <f>IF(N298="základní",J298,0)</f>
        <v>0</v>
      </c>
      <c r="BF298" s="201">
        <f>IF(N298="snížená",J298,0)</f>
        <v>0</v>
      </c>
      <c r="BG298" s="201">
        <f>IF(N298="zákl. přenesená",J298,0)</f>
        <v>0</v>
      </c>
      <c r="BH298" s="201">
        <f>IF(N298="sníž. přenesená",J298,0)</f>
        <v>0</v>
      </c>
      <c r="BI298" s="201">
        <f>IF(N298="nulová",J298,0)</f>
        <v>0</v>
      </c>
      <c r="BJ298" s="22" t="s">
        <v>10</v>
      </c>
      <c r="BK298" s="201">
        <f>ROUND(I298*H298,0)</f>
        <v>0</v>
      </c>
      <c r="BL298" s="22" t="s">
        <v>198</v>
      </c>
      <c r="BM298" s="22" t="s">
        <v>1385</v>
      </c>
    </row>
    <row r="299" spans="2:51" s="11" customFormat="1" ht="13.5">
      <c r="B299" s="202"/>
      <c r="C299" s="203"/>
      <c r="D299" s="204" t="s">
        <v>154</v>
      </c>
      <c r="E299" s="205" t="s">
        <v>23</v>
      </c>
      <c r="F299" s="206" t="s">
        <v>1386</v>
      </c>
      <c r="G299" s="203"/>
      <c r="H299" s="207">
        <v>12.186</v>
      </c>
      <c r="I299" s="208"/>
      <c r="J299" s="203"/>
      <c r="K299" s="203"/>
      <c r="L299" s="209"/>
      <c r="M299" s="210"/>
      <c r="N299" s="211"/>
      <c r="O299" s="211"/>
      <c r="P299" s="211"/>
      <c r="Q299" s="211"/>
      <c r="R299" s="211"/>
      <c r="S299" s="211"/>
      <c r="T299" s="212"/>
      <c r="AT299" s="213" t="s">
        <v>154</v>
      </c>
      <c r="AU299" s="213" t="s">
        <v>82</v>
      </c>
      <c r="AV299" s="11" t="s">
        <v>82</v>
      </c>
      <c r="AW299" s="11" t="s">
        <v>37</v>
      </c>
      <c r="AX299" s="11" t="s">
        <v>73</v>
      </c>
      <c r="AY299" s="213" t="s">
        <v>145</v>
      </c>
    </row>
    <row r="300" spans="2:51" s="11" customFormat="1" ht="13.5">
      <c r="B300" s="202"/>
      <c r="C300" s="203"/>
      <c r="D300" s="204" t="s">
        <v>154</v>
      </c>
      <c r="E300" s="205" t="s">
        <v>23</v>
      </c>
      <c r="F300" s="206" t="s">
        <v>1387</v>
      </c>
      <c r="G300" s="203"/>
      <c r="H300" s="207">
        <v>10.674</v>
      </c>
      <c r="I300" s="208"/>
      <c r="J300" s="203"/>
      <c r="K300" s="203"/>
      <c r="L300" s="209"/>
      <c r="M300" s="210"/>
      <c r="N300" s="211"/>
      <c r="O300" s="211"/>
      <c r="P300" s="211"/>
      <c r="Q300" s="211"/>
      <c r="R300" s="211"/>
      <c r="S300" s="211"/>
      <c r="T300" s="212"/>
      <c r="AT300" s="213" t="s">
        <v>154</v>
      </c>
      <c r="AU300" s="213" t="s">
        <v>82</v>
      </c>
      <c r="AV300" s="11" t="s">
        <v>82</v>
      </c>
      <c r="AW300" s="11" t="s">
        <v>37</v>
      </c>
      <c r="AX300" s="11" t="s">
        <v>73</v>
      </c>
      <c r="AY300" s="213" t="s">
        <v>145</v>
      </c>
    </row>
    <row r="301" spans="2:65" s="1" customFormat="1" ht="16.5" customHeight="1">
      <c r="B301" s="39"/>
      <c r="C301" s="214" t="s">
        <v>810</v>
      </c>
      <c r="D301" s="214" t="s">
        <v>325</v>
      </c>
      <c r="E301" s="215" t="s">
        <v>1388</v>
      </c>
      <c r="F301" s="216" t="s">
        <v>1389</v>
      </c>
      <c r="G301" s="217" t="s">
        <v>215</v>
      </c>
      <c r="H301" s="218">
        <v>24.003</v>
      </c>
      <c r="I301" s="219"/>
      <c r="J301" s="220">
        <f>ROUND(I301*H301,0)</f>
        <v>0</v>
      </c>
      <c r="K301" s="216" t="s">
        <v>151</v>
      </c>
      <c r="L301" s="221"/>
      <c r="M301" s="222" t="s">
        <v>23</v>
      </c>
      <c r="N301" s="223" t="s">
        <v>44</v>
      </c>
      <c r="O301" s="40"/>
      <c r="P301" s="199">
        <f>O301*H301</f>
        <v>0</v>
      </c>
      <c r="Q301" s="199">
        <v>0.0126</v>
      </c>
      <c r="R301" s="199">
        <f>Q301*H301</f>
        <v>0.3024378</v>
      </c>
      <c r="S301" s="199">
        <v>0</v>
      </c>
      <c r="T301" s="200">
        <f>S301*H301</f>
        <v>0</v>
      </c>
      <c r="AR301" s="22" t="s">
        <v>320</v>
      </c>
      <c r="AT301" s="22" t="s">
        <v>325</v>
      </c>
      <c r="AU301" s="22" t="s">
        <v>82</v>
      </c>
      <c r="AY301" s="22" t="s">
        <v>145</v>
      </c>
      <c r="BE301" s="201">
        <f>IF(N301="základní",J301,0)</f>
        <v>0</v>
      </c>
      <c r="BF301" s="201">
        <f>IF(N301="snížená",J301,0)</f>
        <v>0</v>
      </c>
      <c r="BG301" s="201">
        <f>IF(N301="zákl. přenesená",J301,0)</f>
        <v>0</v>
      </c>
      <c r="BH301" s="201">
        <f>IF(N301="sníž. přenesená",J301,0)</f>
        <v>0</v>
      </c>
      <c r="BI301" s="201">
        <f>IF(N301="nulová",J301,0)</f>
        <v>0</v>
      </c>
      <c r="BJ301" s="22" t="s">
        <v>10</v>
      </c>
      <c r="BK301" s="201">
        <f>ROUND(I301*H301,0)</f>
        <v>0</v>
      </c>
      <c r="BL301" s="22" t="s">
        <v>198</v>
      </c>
      <c r="BM301" s="22" t="s">
        <v>1390</v>
      </c>
    </row>
    <row r="302" spans="2:51" s="11" customFormat="1" ht="13.5">
      <c r="B302" s="202"/>
      <c r="C302" s="203"/>
      <c r="D302" s="204" t="s">
        <v>154</v>
      </c>
      <c r="E302" s="205" t="s">
        <v>23</v>
      </c>
      <c r="F302" s="206" t="s">
        <v>1391</v>
      </c>
      <c r="G302" s="203"/>
      <c r="H302" s="207">
        <v>24.003</v>
      </c>
      <c r="I302" s="208"/>
      <c r="J302" s="203"/>
      <c r="K302" s="203"/>
      <c r="L302" s="209"/>
      <c r="M302" s="210"/>
      <c r="N302" s="211"/>
      <c r="O302" s="211"/>
      <c r="P302" s="211"/>
      <c r="Q302" s="211"/>
      <c r="R302" s="211"/>
      <c r="S302" s="211"/>
      <c r="T302" s="212"/>
      <c r="AT302" s="213" t="s">
        <v>154</v>
      </c>
      <c r="AU302" s="213" t="s">
        <v>82</v>
      </c>
      <c r="AV302" s="11" t="s">
        <v>82</v>
      </c>
      <c r="AW302" s="11" t="s">
        <v>37</v>
      </c>
      <c r="AX302" s="11" t="s">
        <v>73</v>
      </c>
      <c r="AY302" s="213" t="s">
        <v>145</v>
      </c>
    </row>
    <row r="303" spans="2:65" s="1" customFormat="1" ht="16.5" customHeight="1">
      <c r="B303" s="39"/>
      <c r="C303" s="190" t="s">
        <v>814</v>
      </c>
      <c r="D303" s="190" t="s">
        <v>147</v>
      </c>
      <c r="E303" s="191" t="s">
        <v>1392</v>
      </c>
      <c r="F303" s="192" t="s">
        <v>1393</v>
      </c>
      <c r="G303" s="193" t="s">
        <v>215</v>
      </c>
      <c r="H303" s="194">
        <v>22.86</v>
      </c>
      <c r="I303" s="195"/>
      <c r="J303" s="196">
        <f>ROUND(I303*H303,0)</f>
        <v>0</v>
      </c>
      <c r="K303" s="192" t="s">
        <v>151</v>
      </c>
      <c r="L303" s="59"/>
      <c r="M303" s="197" t="s">
        <v>23</v>
      </c>
      <c r="N303" s="198" t="s">
        <v>44</v>
      </c>
      <c r="O303" s="40"/>
      <c r="P303" s="199">
        <f>O303*H303</f>
        <v>0</v>
      </c>
      <c r="Q303" s="199">
        <v>0</v>
      </c>
      <c r="R303" s="199">
        <f>Q303*H303</f>
        <v>0</v>
      </c>
      <c r="S303" s="199">
        <v>0</v>
      </c>
      <c r="T303" s="200">
        <f>S303*H303</f>
        <v>0</v>
      </c>
      <c r="AR303" s="22" t="s">
        <v>198</v>
      </c>
      <c r="AT303" s="22" t="s">
        <v>147</v>
      </c>
      <c r="AU303" s="22" t="s">
        <v>82</v>
      </c>
      <c r="AY303" s="22" t="s">
        <v>145</v>
      </c>
      <c r="BE303" s="201">
        <f>IF(N303="základní",J303,0)</f>
        <v>0</v>
      </c>
      <c r="BF303" s="201">
        <f>IF(N303="snížená",J303,0)</f>
        <v>0</v>
      </c>
      <c r="BG303" s="201">
        <f>IF(N303="zákl. přenesená",J303,0)</f>
        <v>0</v>
      </c>
      <c r="BH303" s="201">
        <f>IF(N303="sníž. přenesená",J303,0)</f>
        <v>0</v>
      </c>
      <c r="BI303" s="201">
        <f>IF(N303="nulová",J303,0)</f>
        <v>0</v>
      </c>
      <c r="BJ303" s="22" t="s">
        <v>10</v>
      </c>
      <c r="BK303" s="201">
        <f>ROUND(I303*H303,0)</f>
        <v>0</v>
      </c>
      <c r="BL303" s="22" t="s">
        <v>198</v>
      </c>
      <c r="BM303" s="22" t="s">
        <v>1394</v>
      </c>
    </row>
    <row r="304" spans="2:65" s="1" customFormat="1" ht="25.5" customHeight="1">
      <c r="B304" s="39"/>
      <c r="C304" s="190" t="s">
        <v>818</v>
      </c>
      <c r="D304" s="190" t="s">
        <v>147</v>
      </c>
      <c r="E304" s="191" t="s">
        <v>1395</v>
      </c>
      <c r="F304" s="192" t="s">
        <v>1396</v>
      </c>
      <c r="G304" s="193" t="s">
        <v>215</v>
      </c>
      <c r="H304" s="194">
        <v>0.48</v>
      </c>
      <c r="I304" s="195"/>
      <c r="J304" s="196">
        <f>ROUND(I304*H304,0)</f>
        <v>0</v>
      </c>
      <c r="K304" s="192" t="s">
        <v>151</v>
      </c>
      <c r="L304" s="59"/>
      <c r="M304" s="197" t="s">
        <v>23</v>
      </c>
      <c r="N304" s="198" t="s">
        <v>44</v>
      </c>
      <c r="O304" s="40"/>
      <c r="P304" s="199">
        <f>O304*H304</f>
        <v>0</v>
      </c>
      <c r="Q304" s="199">
        <v>0.00058</v>
      </c>
      <c r="R304" s="199">
        <f>Q304*H304</f>
        <v>0.0002784</v>
      </c>
      <c r="S304" s="199">
        <v>0</v>
      </c>
      <c r="T304" s="200">
        <f>S304*H304</f>
        <v>0</v>
      </c>
      <c r="AR304" s="22" t="s">
        <v>198</v>
      </c>
      <c r="AT304" s="22" t="s">
        <v>147</v>
      </c>
      <c r="AU304" s="22" t="s">
        <v>82</v>
      </c>
      <c r="AY304" s="22" t="s">
        <v>145</v>
      </c>
      <c r="BE304" s="201">
        <f>IF(N304="základní",J304,0)</f>
        <v>0</v>
      </c>
      <c r="BF304" s="201">
        <f>IF(N304="snížená",J304,0)</f>
        <v>0</v>
      </c>
      <c r="BG304" s="201">
        <f>IF(N304="zákl. přenesená",J304,0)</f>
        <v>0</v>
      </c>
      <c r="BH304" s="201">
        <f>IF(N304="sníž. přenesená",J304,0)</f>
        <v>0</v>
      </c>
      <c r="BI304" s="201">
        <f>IF(N304="nulová",J304,0)</f>
        <v>0</v>
      </c>
      <c r="BJ304" s="22" t="s">
        <v>10</v>
      </c>
      <c r="BK304" s="201">
        <f>ROUND(I304*H304,0)</f>
        <v>0</v>
      </c>
      <c r="BL304" s="22" t="s">
        <v>198</v>
      </c>
      <c r="BM304" s="22" t="s">
        <v>1397</v>
      </c>
    </row>
    <row r="305" spans="2:51" s="11" customFormat="1" ht="13.5">
      <c r="B305" s="202"/>
      <c r="C305" s="203"/>
      <c r="D305" s="204" t="s">
        <v>154</v>
      </c>
      <c r="E305" s="205" t="s">
        <v>23</v>
      </c>
      <c r="F305" s="206" t="s">
        <v>1398</v>
      </c>
      <c r="G305" s="203"/>
      <c r="H305" s="207">
        <v>0.48</v>
      </c>
      <c r="I305" s="208"/>
      <c r="J305" s="203"/>
      <c r="K305" s="203"/>
      <c r="L305" s="209"/>
      <c r="M305" s="210"/>
      <c r="N305" s="211"/>
      <c r="O305" s="211"/>
      <c r="P305" s="211"/>
      <c r="Q305" s="211"/>
      <c r="R305" s="211"/>
      <c r="S305" s="211"/>
      <c r="T305" s="212"/>
      <c r="AT305" s="213" t="s">
        <v>154</v>
      </c>
      <c r="AU305" s="213" t="s">
        <v>82</v>
      </c>
      <c r="AV305" s="11" t="s">
        <v>82</v>
      </c>
      <c r="AW305" s="11" t="s">
        <v>37</v>
      </c>
      <c r="AX305" s="11" t="s">
        <v>73</v>
      </c>
      <c r="AY305" s="213" t="s">
        <v>145</v>
      </c>
    </row>
    <row r="306" spans="2:65" s="1" customFormat="1" ht="16.5" customHeight="1">
      <c r="B306" s="39"/>
      <c r="C306" s="214" t="s">
        <v>822</v>
      </c>
      <c r="D306" s="214" t="s">
        <v>325</v>
      </c>
      <c r="E306" s="215" t="s">
        <v>1399</v>
      </c>
      <c r="F306" s="216" t="s">
        <v>1400</v>
      </c>
      <c r="G306" s="217" t="s">
        <v>215</v>
      </c>
      <c r="H306" s="218">
        <v>0.48</v>
      </c>
      <c r="I306" s="219"/>
      <c r="J306" s="220">
        <f>ROUND(I306*H306,0)</f>
        <v>0</v>
      </c>
      <c r="K306" s="216" t="s">
        <v>151</v>
      </c>
      <c r="L306" s="221"/>
      <c r="M306" s="222" t="s">
        <v>23</v>
      </c>
      <c r="N306" s="223" t="s">
        <v>44</v>
      </c>
      <c r="O306" s="40"/>
      <c r="P306" s="199">
        <f>O306*H306</f>
        <v>0</v>
      </c>
      <c r="Q306" s="199">
        <v>0.01</v>
      </c>
      <c r="R306" s="199">
        <f>Q306*H306</f>
        <v>0.0048</v>
      </c>
      <c r="S306" s="199">
        <v>0</v>
      </c>
      <c r="T306" s="200">
        <f>S306*H306</f>
        <v>0</v>
      </c>
      <c r="AR306" s="22" t="s">
        <v>320</v>
      </c>
      <c r="AT306" s="22" t="s">
        <v>325</v>
      </c>
      <c r="AU306" s="22" t="s">
        <v>82</v>
      </c>
      <c r="AY306" s="22" t="s">
        <v>145</v>
      </c>
      <c r="BE306" s="201">
        <f>IF(N306="základní",J306,0)</f>
        <v>0</v>
      </c>
      <c r="BF306" s="201">
        <f>IF(N306="snížená",J306,0)</f>
        <v>0</v>
      </c>
      <c r="BG306" s="201">
        <f>IF(N306="zákl. přenesená",J306,0)</f>
        <v>0</v>
      </c>
      <c r="BH306" s="201">
        <f>IF(N306="sníž. přenesená",J306,0)</f>
        <v>0</v>
      </c>
      <c r="BI306" s="201">
        <f>IF(N306="nulová",J306,0)</f>
        <v>0</v>
      </c>
      <c r="BJ306" s="22" t="s">
        <v>10</v>
      </c>
      <c r="BK306" s="201">
        <f>ROUND(I306*H306,0)</f>
        <v>0</v>
      </c>
      <c r="BL306" s="22" t="s">
        <v>198</v>
      </c>
      <c r="BM306" s="22" t="s">
        <v>1401</v>
      </c>
    </row>
    <row r="307" spans="2:65" s="1" customFormat="1" ht="16.5" customHeight="1">
      <c r="B307" s="39"/>
      <c r="C307" s="190" t="s">
        <v>826</v>
      </c>
      <c r="D307" s="190" t="s">
        <v>147</v>
      </c>
      <c r="E307" s="191" t="s">
        <v>1402</v>
      </c>
      <c r="F307" s="192" t="s">
        <v>1403</v>
      </c>
      <c r="G307" s="193" t="s">
        <v>188</v>
      </c>
      <c r="H307" s="194">
        <v>13.73</v>
      </c>
      <c r="I307" s="195"/>
      <c r="J307" s="196">
        <f>ROUND(I307*H307,0)</f>
        <v>0</v>
      </c>
      <c r="K307" s="192" t="s">
        <v>151</v>
      </c>
      <c r="L307" s="59"/>
      <c r="M307" s="197" t="s">
        <v>23</v>
      </c>
      <c r="N307" s="198" t="s">
        <v>44</v>
      </c>
      <c r="O307" s="40"/>
      <c r="P307" s="199">
        <f>O307*H307</f>
        <v>0</v>
      </c>
      <c r="Q307" s="199">
        <v>0.00031</v>
      </c>
      <c r="R307" s="199">
        <f>Q307*H307</f>
        <v>0.0042563</v>
      </c>
      <c r="S307" s="199">
        <v>0</v>
      </c>
      <c r="T307" s="200">
        <f>S307*H307</f>
        <v>0</v>
      </c>
      <c r="AR307" s="22" t="s">
        <v>198</v>
      </c>
      <c r="AT307" s="22" t="s">
        <v>147</v>
      </c>
      <c r="AU307" s="22" t="s">
        <v>82</v>
      </c>
      <c r="AY307" s="22" t="s">
        <v>145</v>
      </c>
      <c r="BE307" s="201">
        <f>IF(N307="základní",J307,0)</f>
        <v>0</v>
      </c>
      <c r="BF307" s="201">
        <f>IF(N307="snížená",J307,0)</f>
        <v>0</v>
      </c>
      <c r="BG307" s="201">
        <f>IF(N307="zákl. přenesená",J307,0)</f>
        <v>0</v>
      </c>
      <c r="BH307" s="201">
        <f>IF(N307="sníž. přenesená",J307,0)</f>
        <v>0</v>
      </c>
      <c r="BI307" s="201">
        <f>IF(N307="nulová",J307,0)</f>
        <v>0</v>
      </c>
      <c r="BJ307" s="22" t="s">
        <v>10</v>
      </c>
      <c r="BK307" s="201">
        <f>ROUND(I307*H307,0)</f>
        <v>0</v>
      </c>
      <c r="BL307" s="22" t="s">
        <v>198</v>
      </c>
      <c r="BM307" s="22" t="s">
        <v>1404</v>
      </c>
    </row>
    <row r="308" spans="2:51" s="11" customFormat="1" ht="13.5">
      <c r="B308" s="202"/>
      <c r="C308" s="203"/>
      <c r="D308" s="204" t="s">
        <v>154</v>
      </c>
      <c r="E308" s="205" t="s">
        <v>23</v>
      </c>
      <c r="F308" s="206" t="s">
        <v>1405</v>
      </c>
      <c r="G308" s="203"/>
      <c r="H308" s="207">
        <v>6.53</v>
      </c>
      <c r="I308" s="208"/>
      <c r="J308" s="203"/>
      <c r="K308" s="203"/>
      <c r="L308" s="209"/>
      <c r="M308" s="210"/>
      <c r="N308" s="211"/>
      <c r="O308" s="211"/>
      <c r="P308" s="211"/>
      <c r="Q308" s="211"/>
      <c r="R308" s="211"/>
      <c r="S308" s="211"/>
      <c r="T308" s="212"/>
      <c r="AT308" s="213" t="s">
        <v>154</v>
      </c>
      <c r="AU308" s="213" t="s">
        <v>82</v>
      </c>
      <c r="AV308" s="11" t="s">
        <v>82</v>
      </c>
      <c r="AW308" s="11" t="s">
        <v>37</v>
      </c>
      <c r="AX308" s="11" t="s">
        <v>73</v>
      </c>
      <c r="AY308" s="213" t="s">
        <v>145</v>
      </c>
    </row>
    <row r="309" spans="2:51" s="11" customFormat="1" ht="13.5">
      <c r="B309" s="202"/>
      <c r="C309" s="203"/>
      <c r="D309" s="204" t="s">
        <v>154</v>
      </c>
      <c r="E309" s="205" t="s">
        <v>23</v>
      </c>
      <c r="F309" s="206" t="s">
        <v>1406</v>
      </c>
      <c r="G309" s="203"/>
      <c r="H309" s="207">
        <v>7.2</v>
      </c>
      <c r="I309" s="208"/>
      <c r="J309" s="203"/>
      <c r="K309" s="203"/>
      <c r="L309" s="209"/>
      <c r="M309" s="210"/>
      <c r="N309" s="211"/>
      <c r="O309" s="211"/>
      <c r="P309" s="211"/>
      <c r="Q309" s="211"/>
      <c r="R309" s="211"/>
      <c r="S309" s="211"/>
      <c r="T309" s="212"/>
      <c r="AT309" s="213" t="s">
        <v>154</v>
      </c>
      <c r="AU309" s="213" t="s">
        <v>82</v>
      </c>
      <c r="AV309" s="11" t="s">
        <v>82</v>
      </c>
      <c r="AW309" s="11" t="s">
        <v>37</v>
      </c>
      <c r="AX309" s="11" t="s">
        <v>73</v>
      </c>
      <c r="AY309" s="213" t="s">
        <v>145</v>
      </c>
    </row>
    <row r="310" spans="2:65" s="1" customFormat="1" ht="16.5" customHeight="1">
      <c r="B310" s="39"/>
      <c r="C310" s="190" t="s">
        <v>832</v>
      </c>
      <c r="D310" s="190" t="s">
        <v>147</v>
      </c>
      <c r="E310" s="191" t="s">
        <v>1407</v>
      </c>
      <c r="F310" s="192" t="s">
        <v>1408</v>
      </c>
      <c r="G310" s="193" t="s">
        <v>188</v>
      </c>
      <c r="H310" s="194">
        <v>11.96</v>
      </c>
      <c r="I310" s="195"/>
      <c r="J310" s="196">
        <f>ROUND(I310*H310,0)</f>
        <v>0</v>
      </c>
      <c r="K310" s="192" t="s">
        <v>151</v>
      </c>
      <c r="L310" s="59"/>
      <c r="M310" s="197" t="s">
        <v>23</v>
      </c>
      <c r="N310" s="198" t="s">
        <v>44</v>
      </c>
      <c r="O310" s="40"/>
      <c r="P310" s="199">
        <f>O310*H310</f>
        <v>0</v>
      </c>
      <c r="Q310" s="199">
        <v>0.00026</v>
      </c>
      <c r="R310" s="199">
        <f>Q310*H310</f>
        <v>0.0031096</v>
      </c>
      <c r="S310" s="199">
        <v>0</v>
      </c>
      <c r="T310" s="200">
        <f>S310*H310</f>
        <v>0</v>
      </c>
      <c r="AR310" s="22" t="s">
        <v>198</v>
      </c>
      <c r="AT310" s="22" t="s">
        <v>147</v>
      </c>
      <c r="AU310" s="22" t="s">
        <v>82</v>
      </c>
      <c r="AY310" s="22" t="s">
        <v>145</v>
      </c>
      <c r="BE310" s="201">
        <f>IF(N310="základní",J310,0)</f>
        <v>0</v>
      </c>
      <c r="BF310" s="201">
        <f>IF(N310="snížená",J310,0)</f>
        <v>0</v>
      </c>
      <c r="BG310" s="201">
        <f>IF(N310="zákl. přenesená",J310,0)</f>
        <v>0</v>
      </c>
      <c r="BH310" s="201">
        <f>IF(N310="sníž. přenesená",J310,0)</f>
        <v>0</v>
      </c>
      <c r="BI310" s="201">
        <f>IF(N310="nulová",J310,0)</f>
        <v>0</v>
      </c>
      <c r="BJ310" s="22" t="s">
        <v>10</v>
      </c>
      <c r="BK310" s="201">
        <f>ROUND(I310*H310,0)</f>
        <v>0</v>
      </c>
      <c r="BL310" s="22" t="s">
        <v>198</v>
      </c>
      <c r="BM310" s="22" t="s">
        <v>1409</v>
      </c>
    </row>
    <row r="311" spans="2:51" s="11" customFormat="1" ht="13.5">
      <c r="B311" s="202"/>
      <c r="C311" s="203"/>
      <c r="D311" s="204" t="s">
        <v>154</v>
      </c>
      <c r="E311" s="205" t="s">
        <v>23</v>
      </c>
      <c r="F311" s="206" t="s">
        <v>1410</v>
      </c>
      <c r="G311" s="203"/>
      <c r="H311" s="207">
        <v>6.03</v>
      </c>
      <c r="I311" s="208"/>
      <c r="J311" s="203"/>
      <c r="K311" s="203"/>
      <c r="L311" s="209"/>
      <c r="M311" s="210"/>
      <c r="N311" s="211"/>
      <c r="O311" s="211"/>
      <c r="P311" s="211"/>
      <c r="Q311" s="211"/>
      <c r="R311" s="211"/>
      <c r="S311" s="211"/>
      <c r="T311" s="212"/>
      <c r="AT311" s="213" t="s">
        <v>154</v>
      </c>
      <c r="AU311" s="213" t="s">
        <v>82</v>
      </c>
      <c r="AV311" s="11" t="s">
        <v>82</v>
      </c>
      <c r="AW311" s="11" t="s">
        <v>37</v>
      </c>
      <c r="AX311" s="11" t="s">
        <v>73</v>
      </c>
      <c r="AY311" s="213" t="s">
        <v>145</v>
      </c>
    </row>
    <row r="312" spans="2:51" s="11" customFormat="1" ht="13.5">
      <c r="B312" s="202"/>
      <c r="C312" s="203"/>
      <c r="D312" s="204" t="s">
        <v>154</v>
      </c>
      <c r="E312" s="205" t="s">
        <v>23</v>
      </c>
      <c r="F312" s="206" t="s">
        <v>1411</v>
      </c>
      <c r="G312" s="203"/>
      <c r="H312" s="207">
        <v>5.93</v>
      </c>
      <c r="I312" s="208"/>
      <c r="J312" s="203"/>
      <c r="K312" s="203"/>
      <c r="L312" s="209"/>
      <c r="M312" s="210"/>
      <c r="N312" s="211"/>
      <c r="O312" s="211"/>
      <c r="P312" s="211"/>
      <c r="Q312" s="211"/>
      <c r="R312" s="211"/>
      <c r="S312" s="211"/>
      <c r="T312" s="212"/>
      <c r="AT312" s="213" t="s">
        <v>154</v>
      </c>
      <c r="AU312" s="213" t="s">
        <v>82</v>
      </c>
      <c r="AV312" s="11" t="s">
        <v>82</v>
      </c>
      <c r="AW312" s="11" t="s">
        <v>37</v>
      </c>
      <c r="AX312" s="11" t="s">
        <v>73</v>
      </c>
      <c r="AY312" s="213" t="s">
        <v>145</v>
      </c>
    </row>
    <row r="313" spans="2:65" s="1" customFormat="1" ht="16.5" customHeight="1">
      <c r="B313" s="39"/>
      <c r="C313" s="190" t="s">
        <v>836</v>
      </c>
      <c r="D313" s="190" t="s">
        <v>147</v>
      </c>
      <c r="E313" s="191" t="s">
        <v>1412</v>
      </c>
      <c r="F313" s="192" t="s">
        <v>1413</v>
      </c>
      <c r="G313" s="193" t="s">
        <v>215</v>
      </c>
      <c r="H313" s="194">
        <v>22.86</v>
      </c>
      <c r="I313" s="195"/>
      <c r="J313" s="196">
        <f>ROUND(I313*H313,0)</f>
        <v>0</v>
      </c>
      <c r="K313" s="192" t="s">
        <v>151</v>
      </c>
      <c r="L313" s="59"/>
      <c r="M313" s="197" t="s">
        <v>23</v>
      </c>
      <c r="N313" s="198" t="s">
        <v>44</v>
      </c>
      <c r="O313" s="40"/>
      <c r="P313" s="199">
        <f>O313*H313</f>
        <v>0</v>
      </c>
      <c r="Q313" s="199">
        <v>0.0003</v>
      </c>
      <c r="R313" s="199">
        <f>Q313*H313</f>
        <v>0.0068579999999999995</v>
      </c>
      <c r="S313" s="199">
        <v>0</v>
      </c>
      <c r="T313" s="200">
        <f>S313*H313</f>
        <v>0</v>
      </c>
      <c r="AR313" s="22" t="s">
        <v>198</v>
      </c>
      <c r="AT313" s="22" t="s">
        <v>147</v>
      </c>
      <c r="AU313" s="22" t="s">
        <v>82</v>
      </c>
      <c r="AY313" s="22" t="s">
        <v>145</v>
      </c>
      <c r="BE313" s="201">
        <f>IF(N313="základní",J313,0)</f>
        <v>0</v>
      </c>
      <c r="BF313" s="201">
        <f>IF(N313="snížená",J313,0)</f>
        <v>0</v>
      </c>
      <c r="BG313" s="201">
        <f>IF(N313="zákl. přenesená",J313,0)</f>
        <v>0</v>
      </c>
      <c r="BH313" s="201">
        <f>IF(N313="sníž. přenesená",J313,0)</f>
        <v>0</v>
      </c>
      <c r="BI313" s="201">
        <f>IF(N313="nulová",J313,0)</f>
        <v>0</v>
      </c>
      <c r="BJ313" s="22" t="s">
        <v>10</v>
      </c>
      <c r="BK313" s="201">
        <f>ROUND(I313*H313,0)</f>
        <v>0</v>
      </c>
      <c r="BL313" s="22" t="s">
        <v>198</v>
      </c>
      <c r="BM313" s="22" t="s">
        <v>1414</v>
      </c>
    </row>
    <row r="314" spans="2:65" s="1" customFormat="1" ht="16.5" customHeight="1">
      <c r="B314" s="39"/>
      <c r="C314" s="190" t="s">
        <v>842</v>
      </c>
      <c r="D314" s="190" t="s">
        <v>147</v>
      </c>
      <c r="E314" s="191" t="s">
        <v>1415</v>
      </c>
      <c r="F314" s="192" t="s">
        <v>1416</v>
      </c>
      <c r="G314" s="193" t="s">
        <v>188</v>
      </c>
      <c r="H314" s="194">
        <v>12.79</v>
      </c>
      <c r="I314" s="195"/>
      <c r="J314" s="196">
        <f>ROUND(I314*H314,0)</f>
        <v>0</v>
      </c>
      <c r="K314" s="192" t="s">
        <v>151</v>
      </c>
      <c r="L314" s="59"/>
      <c r="M314" s="197" t="s">
        <v>23</v>
      </c>
      <c r="N314" s="198" t="s">
        <v>44</v>
      </c>
      <c r="O314" s="40"/>
      <c r="P314" s="199">
        <f>O314*H314</f>
        <v>0</v>
      </c>
      <c r="Q314" s="199">
        <v>3E-05</v>
      </c>
      <c r="R314" s="199">
        <f>Q314*H314</f>
        <v>0.0003837</v>
      </c>
      <c r="S314" s="199">
        <v>0</v>
      </c>
      <c r="T314" s="200">
        <f>S314*H314</f>
        <v>0</v>
      </c>
      <c r="AR314" s="22" t="s">
        <v>198</v>
      </c>
      <c r="AT314" s="22" t="s">
        <v>147</v>
      </c>
      <c r="AU314" s="22" t="s">
        <v>82</v>
      </c>
      <c r="AY314" s="22" t="s">
        <v>145</v>
      </c>
      <c r="BE314" s="201">
        <f>IF(N314="základní",J314,0)</f>
        <v>0</v>
      </c>
      <c r="BF314" s="201">
        <f>IF(N314="snížená",J314,0)</f>
        <v>0</v>
      </c>
      <c r="BG314" s="201">
        <f>IF(N314="zákl. přenesená",J314,0)</f>
        <v>0</v>
      </c>
      <c r="BH314" s="201">
        <f>IF(N314="sníž. přenesená",J314,0)</f>
        <v>0</v>
      </c>
      <c r="BI314" s="201">
        <f>IF(N314="nulová",J314,0)</f>
        <v>0</v>
      </c>
      <c r="BJ314" s="22" t="s">
        <v>10</v>
      </c>
      <c r="BK314" s="201">
        <f>ROUND(I314*H314,0)</f>
        <v>0</v>
      </c>
      <c r="BL314" s="22" t="s">
        <v>198</v>
      </c>
      <c r="BM314" s="22" t="s">
        <v>1417</v>
      </c>
    </row>
    <row r="315" spans="2:51" s="12" customFormat="1" ht="13.5">
      <c r="B315" s="225"/>
      <c r="C315" s="226"/>
      <c r="D315" s="204" t="s">
        <v>154</v>
      </c>
      <c r="E315" s="227" t="s">
        <v>23</v>
      </c>
      <c r="F315" s="228" t="s">
        <v>1418</v>
      </c>
      <c r="G315" s="226"/>
      <c r="H315" s="227" t="s">
        <v>23</v>
      </c>
      <c r="I315" s="229"/>
      <c r="J315" s="226"/>
      <c r="K315" s="226"/>
      <c r="L315" s="230"/>
      <c r="M315" s="231"/>
      <c r="N315" s="232"/>
      <c r="O315" s="232"/>
      <c r="P315" s="232"/>
      <c r="Q315" s="232"/>
      <c r="R315" s="232"/>
      <c r="S315" s="232"/>
      <c r="T315" s="233"/>
      <c r="AT315" s="234" t="s">
        <v>154</v>
      </c>
      <c r="AU315" s="234" t="s">
        <v>82</v>
      </c>
      <c r="AV315" s="12" t="s">
        <v>10</v>
      </c>
      <c r="AW315" s="12" t="s">
        <v>37</v>
      </c>
      <c r="AX315" s="12" t="s">
        <v>73</v>
      </c>
      <c r="AY315" s="234" t="s">
        <v>145</v>
      </c>
    </row>
    <row r="316" spans="2:51" s="11" customFormat="1" ht="13.5">
      <c r="B316" s="202"/>
      <c r="C316" s="203"/>
      <c r="D316" s="204" t="s">
        <v>154</v>
      </c>
      <c r="E316" s="205" t="s">
        <v>23</v>
      </c>
      <c r="F316" s="206" t="s">
        <v>1419</v>
      </c>
      <c r="G316" s="203"/>
      <c r="H316" s="207">
        <v>6.86</v>
      </c>
      <c r="I316" s="208"/>
      <c r="J316" s="203"/>
      <c r="K316" s="203"/>
      <c r="L316" s="209"/>
      <c r="M316" s="210"/>
      <c r="N316" s="211"/>
      <c r="O316" s="211"/>
      <c r="P316" s="211"/>
      <c r="Q316" s="211"/>
      <c r="R316" s="211"/>
      <c r="S316" s="211"/>
      <c r="T316" s="212"/>
      <c r="AT316" s="213" t="s">
        <v>154</v>
      </c>
      <c r="AU316" s="213" t="s">
        <v>82</v>
      </c>
      <c r="AV316" s="11" t="s">
        <v>82</v>
      </c>
      <c r="AW316" s="11" t="s">
        <v>37</v>
      </c>
      <c r="AX316" s="11" t="s">
        <v>73</v>
      </c>
      <c r="AY316" s="213" t="s">
        <v>145</v>
      </c>
    </row>
    <row r="317" spans="2:51" s="11" customFormat="1" ht="13.5">
      <c r="B317" s="202"/>
      <c r="C317" s="203"/>
      <c r="D317" s="204" t="s">
        <v>154</v>
      </c>
      <c r="E317" s="205" t="s">
        <v>23</v>
      </c>
      <c r="F317" s="206" t="s">
        <v>1411</v>
      </c>
      <c r="G317" s="203"/>
      <c r="H317" s="207">
        <v>5.93</v>
      </c>
      <c r="I317" s="208"/>
      <c r="J317" s="203"/>
      <c r="K317" s="203"/>
      <c r="L317" s="209"/>
      <c r="M317" s="210"/>
      <c r="N317" s="211"/>
      <c r="O317" s="211"/>
      <c r="P317" s="211"/>
      <c r="Q317" s="211"/>
      <c r="R317" s="211"/>
      <c r="S317" s="211"/>
      <c r="T317" s="212"/>
      <c r="AT317" s="213" t="s">
        <v>154</v>
      </c>
      <c r="AU317" s="213" t="s">
        <v>82</v>
      </c>
      <c r="AV317" s="11" t="s">
        <v>82</v>
      </c>
      <c r="AW317" s="11" t="s">
        <v>37</v>
      </c>
      <c r="AX317" s="11" t="s">
        <v>73</v>
      </c>
      <c r="AY317" s="213" t="s">
        <v>145</v>
      </c>
    </row>
    <row r="318" spans="2:65" s="1" customFormat="1" ht="16.5" customHeight="1">
      <c r="B318" s="39"/>
      <c r="C318" s="190" t="s">
        <v>853</v>
      </c>
      <c r="D318" s="190" t="s">
        <v>147</v>
      </c>
      <c r="E318" s="191" t="s">
        <v>1420</v>
      </c>
      <c r="F318" s="192" t="s">
        <v>1421</v>
      </c>
      <c r="G318" s="193" t="s">
        <v>177</v>
      </c>
      <c r="H318" s="194">
        <v>0.391</v>
      </c>
      <c r="I318" s="195"/>
      <c r="J318" s="196">
        <f>ROUND(I318*H318,0)</f>
        <v>0</v>
      </c>
      <c r="K318" s="192" t="s">
        <v>151</v>
      </c>
      <c r="L318" s="59"/>
      <c r="M318" s="197" t="s">
        <v>23</v>
      </c>
      <c r="N318" s="198" t="s">
        <v>44</v>
      </c>
      <c r="O318" s="40"/>
      <c r="P318" s="199">
        <f>O318*H318</f>
        <v>0</v>
      </c>
      <c r="Q318" s="199">
        <v>0</v>
      </c>
      <c r="R318" s="199">
        <f>Q318*H318</f>
        <v>0</v>
      </c>
      <c r="S318" s="199">
        <v>0</v>
      </c>
      <c r="T318" s="200">
        <f>S318*H318</f>
        <v>0</v>
      </c>
      <c r="AR318" s="22" t="s">
        <v>198</v>
      </c>
      <c r="AT318" s="22" t="s">
        <v>147</v>
      </c>
      <c r="AU318" s="22" t="s">
        <v>82</v>
      </c>
      <c r="AY318" s="22" t="s">
        <v>145</v>
      </c>
      <c r="BE318" s="201">
        <f>IF(N318="základní",J318,0)</f>
        <v>0</v>
      </c>
      <c r="BF318" s="201">
        <f>IF(N318="snížená",J318,0)</f>
        <v>0</v>
      </c>
      <c r="BG318" s="201">
        <f>IF(N318="zákl. přenesená",J318,0)</f>
        <v>0</v>
      </c>
      <c r="BH318" s="201">
        <f>IF(N318="sníž. přenesená",J318,0)</f>
        <v>0</v>
      </c>
      <c r="BI318" s="201">
        <f>IF(N318="nulová",J318,0)</f>
        <v>0</v>
      </c>
      <c r="BJ318" s="22" t="s">
        <v>10</v>
      </c>
      <c r="BK318" s="201">
        <f>ROUND(I318*H318,0)</f>
        <v>0</v>
      </c>
      <c r="BL318" s="22" t="s">
        <v>198</v>
      </c>
      <c r="BM318" s="22" t="s">
        <v>1422</v>
      </c>
    </row>
    <row r="319" spans="2:65" s="1" customFormat="1" ht="16.5" customHeight="1">
      <c r="B319" s="39"/>
      <c r="C319" s="190" t="s">
        <v>863</v>
      </c>
      <c r="D319" s="190" t="s">
        <v>147</v>
      </c>
      <c r="E319" s="191" t="s">
        <v>1423</v>
      </c>
      <c r="F319" s="192" t="s">
        <v>1424</v>
      </c>
      <c r="G319" s="193" t="s">
        <v>177</v>
      </c>
      <c r="H319" s="194">
        <v>0.391</v>
      </c>
      <c r="I319" s="195"/>
      <c r="J319" s="196">
        <f>ROUND(I319*H319,0)</f>
        <v>0</v>
      </c>
      <c r="K319" s="192" t="s">
        <v>151</v>
      </c>
      <c r="L319" s="59"/>
      <c r="M319" s="197" t="s">
        <v>23</v>
      </c>
      <c r="N319" s="198" t="s">
        <v>44</v>
      </c>
      <c r="O319" s="40"/>
      <c r="P319" s="199">
        <f>O319*H319</f>
        <v>0</v>
      </c>
      <c r="Q319" s="199">
        <v>0</v>
      </c>
      <c r="R319" s="199">
        <f>Q319*H319</f>
        <v>0</v>
      </c>
      <c r="S319" s="199">
        <v>0</v>
      </c>
      <c r="T319" s="200">
        <f>S319*H319</f>
        <v>0</v>
      </c>
      <c r="AR319" s="22" t="s">
        <v>198</v>
      </c>
      <c r="AT319" s="22" t="s">
        <v>147</v>
      </c>
      <c r="AU319" s="22" t="s">
        <v>82</v>
      </c>
      <c r="AY319" s="22" t="s">
        <v>145</v>
      </c>
      <c r="BE319" s="201">
        <f>IF(N319="základní",J319,0)</f>
        <v>0</v>
      </c>
      <c r="BF319" s="201">
        <f>IF(N319="snížená",J319,0)</f>
        <v>0</v>
      </c>
      <c r="BG319" s="201">
        <f>IF(N319="zákl. přenesená",J319,0)</f>
        <v>0</v>
      </c>
      <c r="BH319" s="201">
        <f>IF(N319="sníž. přenesená",J319,0)</f>
        <v>0</v>
      </c>
      <c r="BI319" s="201">
        <f>IF(N319="nulová",J319,0)</f>
        <v>0</v>
      </c>
      <c r="BJ319" s="22" t="s">
        <v>10</v>
      </c>
      <c r="BK319" s="201">
        <f>ROUND(I319*H319,0)</f>
        <v>0</v>
      </c>
      <c r="BL319" s="22" t="s">
        <v>198</v>
      </c>
      <c r="BM319" s="22" t="s">
        <v>1425</v>
      </c>
    </row>
    <row r="320" spans="2:63" s="10" customFormat="1" ht="29.85" customHeight="1">
      <c r="B320" s="174"/>
      <c r="C320" s="175"/>
      <c r="D320" s="176" t="s">
        <v>72</v>
      </c>
      <c r="E320" s="188" t="s">
        <v>924</v>
      </c>
      <c r="F320" s="188" t="s">
        <v>925</v>
      </c>
      <c r="G320" s="175"/>
      <c r="H320" s="175"/>
      <c r="I320" s="178"/>
      <c r="J320" s="189">
        <f>BK320</f>
        <v>0</v>
      </c>
      <c r="K320" s="175"/>
      <c r="L320" s="180"/>
      <c r="M320" s="181"/>
      <c r="N320" s="182"/>
      <c r="O320" s="182"/>
      <c r="P320" s="183">
        <f>SUM(P321:P322)</f>
        <v>0</v>
      </c>
      <c r="Q320" s="182"/>
      <c r="R320" s="183">
        <f>SUM(R321:R322)</f>
        <v>5.4000000000000005E-05</v>
      </c>
      <c r="S320" s="182"/>
      <c r="T320" s="184">
        <f>SUM(T321:T322)</f>
        <v>0</v>
      </c>
      <c r="AR320" s="185" t="s">
        <v>82</v>
      </c>
      <c r="AT320" s="186" t="s">
        <v>72</v>
      </c>
      <c r="AU320" s="186" t="s">
        <v>10</v>
      </c>
      <c r="AY320" s="185" t="s">
        <v>145</v>
      </c>
      <c r="BK320" s="187">
        <f>SUM(BK321:BK322)</f>
        <v>0</v>
      </c>
    </row>
    <row r="321" spans="2:65" s="1" customFormat="1" ht="16.5" customHeight="1">
      <c r="B321" s="39"/>
      <c r="C321" s="190" t="s">
        <v>868</v>
      </c>
      <c r="D321" s="190" t="s">
        <v>147</v>
      </c>
      <c r="E321" s="191" t="s">
        <v>957</v>
      </c>
      <c r="F321" s="192" t="s">
        <v>958</v>
      </c>
      <c r="G321" s="193" t="s">
        <v>188</v>
      </c>
      <c r="H321" s="194">
        <v>1.8</v>
      </c>
      <c r="I321" s="195"/>
      <c r="J321" s="196">
        <f>ROUND(I321*H321,0)</f>
        <v>0</v>
      </c>
      <c r="K321" s="192" t="s">
        <v>151</v>
      </c>
      <c r="L321" s="59"/>
      <c r="M321" s="197" t="s">
        <v>23</v>
      </c>
      <c r="N321" s="198" t="s">
        <v>44</v>
      </c>
      <c r="O321" s="40"/>
      <c r="P321" s="199">
        <f>O321*H321</f>
        <v>0</v>
      </c>
      <c r="Q321" s="199">
        <v>3E-05</v>
      </c>
      <c r="R321" s="199">
        <f>Q321*H321</f>
        <v>5.4000000000000005E-05</v>
      </c>
      <c r="S321" s="199">
        <v>0</v>
      </c>
      <c r="T321" s="200">
        <f>S321*H321</f>
        <v>0</v>
      </c>
      <c r="AR321" s="22" t="s">
        <v>198</v>
      </c>
      <c r="AT321" s="22" t="s">
        <v>147</v>
      </c>
      <c r="AU321" s="22" t="s">
        <v>82</v>
      </c>
      <c r="AY321" s="22" t="s">
        <v>145</v>
      </c>
      <c r="BE321" s="201">
        <f>IF(N321="základní",J321,0)</f>
        <v>0</v>
      </c>
      <c r="BF321" s="201">
        <f>IF(N321="snížená",J321,0)</f>
        <v>0</v>
      </c>
      <c r="BG321" s="201">
        <f>IF(N321="zákl. přenesená",J321,0)</f>
        <v>0</v>
      </c>
      <c r="BH321" s="201">
        <f>IF(N321="sníž. přenesená",J321,0)</f>
        <v>0</v>
      </c>
      <c r="BI321" s="201">
        <f>IF(N321="nulová",J321,0)</f>
        <v>0</v>
      </c>
      <c r="BJ321" s="22" t="s">
        <v>10</v>
      </c>
      <c r="BK321" s="201">
        <f>ROUND(I321*H321,0)</f>
        <v>0</v>
      </c>
      <c r="BL321" s="22" t="s">
        <v>198</v>
      </c>
      <c r="BM321" s="22" t="s">
        <v>1426</v>
      </c>
    </row>
    <row r="322" spans="2:51" s="11" customFormat="1" ht="13.5">
      <c r="B322" s="202"/>
      <c r="C322" s="203"/>
      <c r="D322" s="204" t="s">
        <v>154</v>
      </c>
      <c r="E322" s="205" t="s">
        <v>23</v>
      </c>
      <c r="F322" s="206" t="s">
        <v>1427</v>
      </c>
      <c r="G322" s="203"/>
      <c r="H322" s="207">
        <v>1.8</v>
      </c>
      <c r="I322" s="208"/>
      <c r="J322" s="203"/>
      <c r="K322" s="203"/>
      <c r="L322" s="209"/>
      <c r="M322" s="210"/>
      <c r="N322" s="211"/>
      <c r="O322" s="211"/>
      <c r="P322" s="211"/>
      <c r="Q322" s="211"/>
      <c r="R322" s="211"/>
      <c r="S322" s="211"/>
      <c r="T322" s="212"/>
      <c r="AT322" s="213" t="s">
        <v>154</v>
      </c>
      <c r="AU322" s="213" t="s">
        <v>82</v>
      </c>
      <c r="AV322" s="11" t="s">
        <v>82</v>
      </c>
      <c r="AW322" s="11" t="s">
        <v>37</v>
      </c>
      <c r="AX322" s="11" t="s">
        <v>73</v>
      </c>
      <c r="AY322" s="213" t="s">
        <v>145</v>
      </c>
    </row>
    <row r="323" spans="2:63" s="10" customFormat="1" ht="29.85" customHeight="1">
      <c r="B323" s="174"/>
      <c r="C323" s="175"/>
      <c r="D323" s="176" t="s">
        <v>72</v>
      </c>
      <c r="E323" s="188" t="s">
        <v>960</v>
      </c>
      <c r="F323" s="188" t="s">
        <v>961</v>
      </c>
      <c r="G323" s="175"/>
      <c r="H323" s="175"/>
      <c r="I323" s="178"/>
      <c r="J323" s="189">
        <f>BK323</f>
        <v>0</v>
      </c>
      <c r="K323" s="175"/>
      <c r="L323" s="180"/>
      <c r="M323" s="181"/>
      <c r="N323" s="182"/>
      <c r="O323" s="182"/>
      <c r="P323" s="183">
        <f>SUM(P324:P334)</f>
        <v>0</v>
      </c>
      <c r="Q323" s="182"/>
      <c r="R323" s="183">
        <f>SUM(R324:R334)</f>
        <v>0.02487719</v>
      </c>
      <c r="S323" s="182"/>
      <c r="T323" s="184">
        <f>SUM(T324:T334)</f>
        <v>0.0031502200000000005</v>
      </c>
      <c r="AR323" s="185" t="s">
        <v>82</v>
      </c>
      <c r="AT323" s="186" t="s">
        <v>72</v>
      </c>
      <c r="AU323" s="186" t="s">
        <v>10</v>
      </c>
      <c r="AY323" s="185" t="s">
        <v>145</v>
      </c>
      <c r="BK323" s="187">
        <f>SUM(BK324:BK334)</f>
        <v>0</v>
      </c>
    </row>
    <row r="324" spans="2:65" s="1" customFormat="1" ht="16.5" customHeight="1">
      <c r="B324" s="39"/>
      <c r="C324" s="190" t="s">
        <v>879</v>
      </c>
      <c r="D324" s="190" t="s">
        <v>147</v>
      </c>
      <c r="E324" s="191" t="s">
        <v>1428</v>
      </c>
      <c r="F324" s="192" t="s">
        <v>1429</v>
      </c>
      <c r="G324" s="193" t="s">
        <v>215</v>
      </c>
      <c r="H324" s="194">
        <v>10.162</v>
      </c>
      <c r="I324" s="195"/>
      <c r="J324" s="196">
        <f>ROUND(I324*H324,0)</f>
        <v>0</v>
      </c>
      <c r="K324" s="192" t="s">
        <v>151</v>
      </c>
      <c r="L324" s="59"/>
      <c r="M324" s="197" t="s">
        <v>23</v>
      </c>
      <c r="N324" s="198" t="s">
        <v>44</v>
      </c>
      <c r="O324" s="40"/>
      <c r="P324" s="199">
        <f>O324*H324</f>
        <v>0</v>
      </c>
      <c r="Q324" s="199">
        <v>0.001</v>
      </c>
      <c r="R324" s="199">
        <f>Q324*H324</f>
        <v>0.010162000000000001</v>
      </c>
      <c r="S324" s="199">
        <v>0.00031</v>
      </c>
      <c r="T324" s="200">
        <f>S324*H324</f>
        <v>0.0031502200000000005</v>
      </c>
      <c r="AR324" s="22" t="s">
        <v>198</v>
      </c>
      <c r="AT324" s="22" t="s">
        <v>147</v>
      </c>
      <c r="AU324" s="22" t="s">
        <v>82</v>
      </c>
      <c r="AY324" s="22" t="s">
        <v>145</v>
      </c>
      <c r="BE324" s="201">
        <f>IF(N324="základní",J324,0)</f>
        <v>0</v>
      </c>
      <c r="BF324" s="201">
        <f>IF(N324="snížená",J324,0)</f>
        <v>0</v>
      </c>
      <c r="BG324" s="201">
        <f>IF(N324="zákl. přenesená",J324,0)</f>
        <v>0</v>
      </c>
      <c r="BH324" s="201">
        <f>IF(N324="sníž. přenesená",J324,0)</f>
        <v>0</v>
      </c>
      <c r="BI324" s="201">
        <f>IF(N324="nulová",J324,0)</f>
        <v>0</v>
      </c>
      <c r="BJ324" s="22" t="s">
        <v>10</v>
      </c>
      <c r="BK324" s="201">
        <f>ROUND(I324*H324,0)</f>
        <v>0</v>
      </c>
      <c r="BL324" s="22" t="s">
        <v>198</v>
      </c>
      <c r="BM324" s="22" t="s">
        <v>1430</v>
      </c>
    </row>
    <row r="325" spans="2:51" s="11" customFormat="1" ht="13.5">
      <c r="B325" s="202"/>
      <c r="C325" s="203"/>
      <c r="D325" s="204" t="s">
        <v>154</v>
      </c>
      <c r="E325" s="205" t="s">
        <v>23</v>
      </c>
      <c r="F325" s="206" t="s">
        <v>1011</v>
      </c>
      <c r="G325" s="203"/>
      <c r="H325" s="207">
        <v>6.719</v>
      </c>
      <c r="I325" s="208"/>
      <c r="J325" s="203"/>
      <c r="K325" s="203"/>
      <c r="L325" s="209"/>
      <c r="M325" s="210"/>
      <c r="N325" s="211"/>
      <c r="O325" s="211"/>
      <c r="P325" s="211"/>
      <c r="Q325" s="211"/>
      <c r="R325" s="211"/>
      <c r="S325" s="211"/>
      <c r="T325" s="212"/>
      <c r="AT325" s="213" t="s">
        <v>154</v>
      </c>
      <c r="AU325" s="213" t="s">
        <v>82</v>
      </c>
      <c r="AV325" s="11" t="s">
        <v>82</v>
      </c>
      <c r="AW325" s="11" t="s">
        <v>37</v>
      </c>
      <c r="AX325" s="11" t="s">
        <v>73</v>
      </c>
      <c r="AY325" s="213" t="s">
        <v>145</v>
      </c>
    </row>
    <row r="326" spans="2:51" s="11" customFormat="1" ht="13.5">
      <c r="B326" s="202"/>
      <c r="C326" s="203"/>
      <c r="D326" s="204" t="s">
        <v>154</v>
      </c>
      <c r="E326" s="205" t="s">
        <v>23</v>
      </c>
      <c r="F326" s="206" t="s">
        <v>1012</v>
      </c>
      <c r="G326" s="203"/>
      <c r="H326" s="207">
        <v>3.443</v>
      </c>
      <c r="I326" s="208"/>
      <c r="J326" s="203"/>
      <c r="K326" s="203"/>
      <c r="L326" s="209"/>
      <c r="M326" s="210"/>
      <c r="N326" s="211"/>
      <c r="O326" s="211"/>
      <c r="P326" s="211"/>
      <c r="Q326" s="211"/>
      <c r="R326" s="211"/>
      <c r="S326" s="211"/>
      <c r="T326" s="212"/>
      <c r="AT326" s="213" t="s">
        <v>154</v>
      </c>
      <c r="AU326" s="213" t="s">
        <v>82</v>
      </c>
      <c r="AV326" s="11" t="s">
        <v>82</v>
      </c>
      <c r="AW326" s="11" t="s">
        <v>37</v>
      </c>
      <c r="AX326" s="11" t="s">
        <v>73</v>
      </c>
      <c r="AY326" s="213" t="s">
        <v>145</v>
      </c>
    </row>
    <row r="327" spans="2:65" s="1" customFormat="1" ht="25.5" customHeight="1">
      <c r="B327" s="39"/>
      <c r="C327" s="190" t="s">
        <v>884</v>
      </c>
      <c r="D327" s="190" t="s">
        <v>147</v>
      </c>
      <c r="E327" s="191" t="s">
        <v>1431</v>
      </c>
      <c r="F327" s="192" t="s">
        <v>1432</v>
      </c>
      <c r="G327" s="193" t="s">
        <v>215</v>
      </c>
      <c r="H327" s="194">
        <v>30.031</v>
      </c>
      <c r="I327" s="195"/>
      <c r="J327" s="196">
        <f>ROUND(I327*H327,0)</f>
        <v>0</v>
      </c>
      <c r="K327" s="192" t="s">
        <v>151</v>
      </c>
      <c r="L327" s="59"/>
      <c r="M327" s="197" t="s">
        <v>23</v>
      </c>
      <c r="N327" s="198" t="s">
        <v>44</v>
      </c>
      <c r="O327" s="40"/>
      <c r="P327" s="199">
        <f>O327*H327</f>
        <v>0</v>
      </c>
      <c r="Q327" s="199">
        <v>0.0002</v>
      </c>
      <c r="R327" s="199">
        <f>Q327*H327</f>
        <v>0.0060062</v>
      </c>
      <c r="S327" s="199">
        <v>0</v>
      </c>
      <c r="T327" s="200">
        <f>S327*H327</f>
        <v>0</v>
      </c>
      <c r="AR327" s="22" t="s">
        <v>198</v>
      </c>
      <c r="AT327" s="22" t="s">
        <v>147</v>
      </c>
      <c r="AU327" s="22" t="s">
        <v>82</v>
      </c>
      <c r="AY327" s="22" t="s">
        <v>145</v>
      </c>
      <c r="BE327" s="201">
        <f>IF(N327="základní",J327,0)</f>
        <v>0</v>
      </c>
      <c r="BF327" s="201">
        <f>IF(N327="snížená",J327,0)</f>
        <v>0</v>
      </c>
      <c r="BG327" s="201">
        <f>IF(N327="zákl. přenesená",J327,0)</f>
        <v>0</v>
      </c>
      <c r="BH327" s="201">
        <f>IF(N327="sníž. přenesená",J327,0)</f>
        <v>0</v>
      </c>
      <c r="BI327" s="201">
        <f>IF(N327="nulová",J327,0)</f>
        <v>0</v>
      </c>
      <c r="BJ327" s="22" t="s">
        <v>10</v>
      </c>
      <c r="BK327" s="201">
        <f>ROUND(I327*H327,0)</f>
        <v>0</v>
      </c>
      <c r="BL327" s="22" t="s">
        <v>198</v>
      </c>
      <c r="BM327" s="22" t="s">
        <v>1433</v>
      </c>
    </row>
    <row r="328" spans="2:51" s="11" customFormat="1" ht="13.5">
      <c r="B328" s="202"/>
      <c r="C328" s="203"/>
      <c r="D328" s="204" t="s">
        <v>154</v>
      </c>
      <c r="E328" s="205" t="s">
        <v>23</v>
      </c>
      <c r="F328" s="206" t="s">
        <v>1011</v>
      </c>
      <c r="G328" s="203"/>
      <c r="H328" s="207">
        <v>6.719</v>
      </c>
      <c r="I328" s="208"/>
      <c r="J328" s="203"/>
      <c r="K328" s="203"/>
      <c r="L328" s="209"/>
      <c r="M328" s="210"/>
      <c r="N328" s="211"/>
      <c r="O328" s="211"/>
      <c r="P328" s="211"/>
      <c r="Q328" s="211"/>
      <c r="R328" s="211"/>
      <c r="S328" s="211"/>
      <c r="T328" s="212"/>
      <c r="AT328" s="213" t="s">
        <v>154</v>
      </c>
      <c r="AU328" s="213" t="s">
        <v>82</v>
      </c>
      <c r="AV328" s="11" t="s">
        <v>82</v>
      </c>
      <c r="AW328" s="11" t="s">
        <v>37</v>
      </c>
      <c r="AX328" s="11" t="s">
        <v>73</v>
      </c>
      <c r="AY328" s="213" t="s">
        <v>145</v>
      </c>
    </row>
    <row r="329" spans="2:51" s="11" customFormat="1" ht="13.5">
      <c r="B329" s="202"/>
      <c r="C329" s="203"/>
      <c r="D329" s="204" t="s">
        <v>154</v>
      </c>
      <c r="E329" s="205" t="s">
        <v>23</v>
      </c>
      <c r="F329" s="206" t="s">
        <v>1012</v>
      </c>
      <c r="G329" s="203"/>
      <c r="H329" s="207">
        <v>3.443</v>
      </c>
      <c r="I329" s="208"/>
      <c r="J329" s="203"/>
      <c r="K329" s="203"/>
      <c r="L329" s="209"/>
      <c r="M329" s="210"/>
      <c r="N329" s="211"/>
      <c r="O329" s="211"/>
      <c r="P329" s="211"/>
      <c r="Q329" s="211"/>
      <c r="R329" s="211"/>
      <c r="S329" s="211"/>
      <c r="T329" s="212"/>
      <c r="AT329" s="213" t="s">
        <v>154</v>
      </c>
      <c r="AU329" s="213" t="s">
        <v>82</v>
      </c>
      <c r="AV329" s="11" t="s">
        <v>82</v>
      </c>
      <c r="AW329" s="11" t="s">
        <v>37</v>
      </c>
      <c r="AX329" s="11" t="s">
        <v>73</v>
      </c>
      <c r="AY329" s="213" t="s">
        <v>145</v>
      </c>
    </row>
    <row r="330" spans="2:51" s="11" customFormat="1" ht="13.5">
      <c r="B330" s="202"/>
      <c r="C330" s="203"/>
      <c r="D330" s="204" t="s">
        <v>154</v>
      </c>
      <c r="E330" s="205" t="s">
        <v>23</v>
      </c>
      <c r="F330" s="206" t="s">
        <v>1434</v>
      </c>
      <c r="G330" s="203"/>
      <c r="H330" s="207">
        <v>3.228</v>
      </c>
      <c r="I330" s="208"/>
      <c r="J330" s="203"/>
      <c r="K330" s="203"/>
      <c r="L330" s="209"/>
      <c r="M330" s="210"/>
      <c r="N330" s="211"/>
      <c r="O330" s="211"/>
      <c r="P330" s="211"/>
      <c r="Q330" s="211"/>
      <c r="R330" s="211"/>
      <c r="S330" s="211"/>
      <c r="T330" s="212"/>
      <c r="AT330" s="213" t="s">
        <v>154</v>
      </c>
      <c r="AU330" s="213" t="s">
        <v>82</v>
      </c>
      <c r="AV330" s="11" t="s">
        <v>82</v>
      </c>
      <c r="AW330" s="11" t="s">
        <v>37</v>
      </c>
      <c r="AX330" s="11" t="s">
        <v>73</v>
      </c>
      <c r="AY330" s="213" t="s">
        <v>145</v>
      </c>
    </row>
    <row r="331" spans="2:51" s="11" customFormat="1" ht="13.5">
      <c r="B331" s="202"/>
      <c r="C331" s="203"/>
      <c r="D331" s="204" t="s">
        <v>154</v>
      </c>
      <c r="E331" s="205" t="s">
        <v>23</v>
      </c>
      <c r="F331" s="206" t="s">
        <v>1435</v>
      </c>
      <c r="G331" s="203"/>
      <c r="H331" s="207">
        <v>0.838</v>
      </c>
      <c r="I331" s="208"/>
      <c r="J331" s="203"/>
      <c r="K331" s="203"/>
      <c r="L331" s="209"/>
      <c r="M331" s="210"/>
      <c r="N331" s="211"/>
      <c r="O331" s="211"/>
      <c r="P331" s="211"/>
      <c r="Q331" s="211"/>
      <c r="R331" s="211"/>
      <c r="S331" s="211"/>
      <c r="T331" s="212"/>
      <c r="AT331" s="213" t="s">
        <v>154</v>
      </c>
      <c r="AU331" s="213" t="s">
        <v>82</v>
      </c>
      <c r="AV331" s="11" t="s">
        <v>82</v>
      </c>
      <c r="AW331" s="11" t="s">
        <v>37</v>
      </c>
      <c r="AX331" s="11" t="s">
        <v>73</v>
      </c>
      <c r="AY331" s="213" t="s">
        <v>145</v>
      </c>
    </row>
    <row r="332" spans="2:51" s="11" customFormat="1" ht="13.5">
      <c r="B332" s="202"/>
      <c r="C332" s="203"/>
      <c r="D332" s="204" t="s">
        <v>154</v>
      </c>
      <c r="E332" s="205" t="s">
        <v>23</v>
      </c>
      <c r="F332" s="206" t="s">
        <v>1436</v>
      </c>
      <c r="G332" s="203"/>
      <c r="H332" s="207">
        <v>9.799</v>
      </c>
      <c r="I332" s="208"/>
      <c r="J332" s="203"/>
      <c r="K332" s="203"/>
      <c r="L332" s="209"/>
      <c r="M332" s="210"/>
      <c r="N332" s="211"/>
      <c r="O332" s="211"/>
      <c r="P332" s="211"/>
      <c r="Q332" s="211"/>
      <c r="R332" s="211"/>
      <c r="S332" s="211"/>
      <c r="T332" s="212"/>
      <c r="AT332" s="213" t="s">
        <v>154</v>
      </c>
      <c r="AU332" s="213" t="s">
        <v>82</v>
      </c>
      <c r="AV332" s="11" t="s">
        <v>82</v>
      </c>
      <c r="AW332" s="11" t="s">
        <v>37</v>
      </c>
      <c r="AX332" s="11" t="s">
        <v>73</v>
      </c>
      <c r="AY332" s="213" t="s">
        <v>145</v>
      </c>
    </row>
    <row r="333" spans="2:51" s="11" customFormat="1" ht="13.5">
      <c r="B333" s="202"/>
      <c r="C333" s="203"/>
      <c r="D333" s="204" t="s">
        <v>154</v>
      </c>
      <c r="E333" s="205" t="s">
        <v>23</v>
      </c>
      <c r="F333" s="206" t="s">
        <v>1437</v>
      </c>
      <c r="G333" s="203"/>
      <c r="H333" s="207">
        <v>6.004</v>
      </c>
      <c r="I333" s="208"/>
      <c r="J333" s="203"/>
      <c r="K333" s="203"/>
      <c r="L333" s="209"/>
      <c r="M333" s="210"/>
      <c r="N333" s="211"/>
      <c r="O333" s="211"/>
      <c r="P333" s="211"/>
      <c r="Q333" s="211"/>
      <c r="R333" s="211"/>
      <c r="S333" s="211"/>
      <c r="T333" s="212"/>
      <c r="AT333" s="213" t="s">
        <v>154</v>
      </c>
      <c r="AU333" s="213" t="s">
        <v>82</v>
      </c>
      <c r="AV333" s="11" t="s">
        <v>82</v>
      </c>
      <c r="AW333" s="11" t="s">
        <v>37</v>
      </c>
      <c r="AX333" s="11" t="s">
        <v>73</v>
      </c>
      <c r="AY333" s="213" t="s">
        <v>145</v>
      </c>
    </row>
    <row r="334" spans="2:65" s="1" customFormat="1" ht="25.5" customHeight="1">
      <c r="B334" s="39"/>
      <c r="C334" s="190" t="s">
        <v>889</v>
      </c>
      <c r="D334" s="190" t="s">
        <v>147</v>
      </c>
      <c r="E334" s="191" t="s">
        <v>1438</v>
      </c>
      <c r="F334" s="192" t="s">
        <v>1439</v>
      </c>
      <c r="G334" s="193" t="s">
        <v>215</v>
      </c>
      <c r="H334" s="194">
        <v>30.031</v>
      </c>
      <c r="I334" s="195"/>
      <c r="J334" s="196">
        <f>ROUND(I334*H334,0)</f>
        <v>0</v>
      </c>
      <c r="K334" s="192" t="s">
        <v>151</v>
      </c>
      <c r="L334" s="59"/>
      <c r="M334" s="197" t="s">
        <v>23</v>
      </c>
      <c r="N334" s="198" t="s">
        <v>44</v>
      </c>
      <c r="O334" s="40"/>
      <c r="P334" s="199">
        <f>O334*H334</f>
        <v>0</v>
      </c>
      <c r="Q334" s="199">
        <v>0.00029</v>
      </c>
      <c r="R334" s="199">
        <f>Q334*H334</f>
        <v>0.00870899</v>
      </c>
      <c r="S334" s="199">
        <v>0</v>
      </c>
      <c r="T334" s="200">
        <f>S334*H334</f>
        <v>0</v>
      </c>
      <c r="AR334" s="22" t="s">
        <v>198</v>
      </c>
      <c r="AT334" s="22" t="s">
        <v>147</v>
      </c>
      <c r="AU334" s="22" t="s">
        <v>82</v>
      </c>
      <c r="AY334" s="22" t="s">
        <v>145</v>
      </c>
      <c r="BE334" s="201">
        <f>IF(N334="základní",J334,0)</f>
        <v>0</v>
      </c>
      <c r="BF334" s="201">
        <f>IF(N334="snížená",J334,0)</f>
        <v>0</v>
      </c>
      <c r="BG334" s="201">
        <f>IF(N334="zákl. přenesená",J334,0)</f>
        <v>0</v>
      </c>
      <c r="BH334" s="201">
        <f>IF(N334="sníž. přenesená",J334,0)</f>
        <v>0</v>
      </c>
      <c r="BI334" s="201">
        <f>IF(N334="nulová",J334,0)</f>
        <v>0</v>
      </c>
      <c r="BJ334" s="22" t="s">
        <v>10</v>
      </c>
      <c r="BK334" s="201">
        <f>ROUND(I334*H334,0)</f>
        <v>0</v>
      </c>
      <c r="BL334" s="22" t="s">
        <v>198</v>
      </c>
      <c r="BM334" s="22" t="s">
        <v>1440</v>
      </c>
    </row>
    <row r="335" spans="2:63" s="10" customFormat="1" ht="37.35" customHeight="1">
      <c r="B335" s="174"/>
      <c r="C335" s="175"/>
      <c r="D335" s="176" t="s">
        <v>72</v>
      </c>
      <c r="E335" s="177" t="s">
        <v>972</v>
      </c>
      <c r="F335" s="177" t="s">
        <v>973</v>
      </c>
      <c r="G335" s="175"/>
      <c r="H335" s="175"/>
      <c r="I335" s="178"/>
      <c r="J335" s="179">
        <f>BK335</f>
        <v>0</v>
      </c>
      <c r="K335" s="175"/>
      <c r="L335" s="180"/>
      <c r="M335" s="181"/>
      <c r="N335" s="182"/>
      <c r="O335" s="182"/>
      <c r="P335" s="183">
        <f>P336</f>
        <v>0</v>
      </c>
      <c r="Q335" s="182"/>
      <c r="R335" s="183">
        <f>R336</f>
        <v>0</v>
      </c>
      <c r="S335" s="182"/>
      <c r="T335" s="184">
        <f>T336</f>
        <v>0</v>
      </c>
      <c r="AR335" s="185" t="s">
        <v>170</v>
      </c>
      <c r="AT335" s="186" t="s">
        <v>72</v>
      </c>
      <c r="AU335" s="186" t="s">
        <v>73</v>
      </c>
      <c r="AY335" s="185" t="s">
        <v>145</v>
      </c>
      <c r="BK335" s="187">
        <f>BK336</f>
        <v>0</v>
      </c>
    </row>
    <row r="336" spans="2:63" s="10" customFormat="1" ht="19.9" customHeight="1">
      <c r="B336" s="174"/>
      <c r="C336" s="175"/>
      <c r="D336" s="176" t="s">
        <v>72</v>
      </c>
      <c r="E336" s="188" t="s">
        <v>974</v>
      </c>
      <c r="F336" s="188" t="s">
        <v>975</v>
      </c>
      <c r="G336" s="175"/>
      <c r="H336" s="175"/>
      <c r="I336" s="178"/>
      <c r="J336" s="189">
        <f>BK336</f>
        <v>0</v>
      </c>
      <c r="K336" s="175"/>
      <c r="L336" s="180"/>
      <c r="M336" s="181"/>
      <c r="N336" s="182"/>
      <c r="O336" s="182"/>
      <c r="P336" s="183">
        <f>P337</f>
        <v>0</v>
      </c>
      <c r="Q336" s="182"/>
      <c r="R336" s="183">
        <f>R337</f>
        <v>0</v>
      </c>
      <c r="S336" s="182"/>
      <c r="T336" s="184">
        <f>T337</f>
        <v>0</v>
      </c>
      <c r="AR336" s="185" t="s">
        <v>170</v>
      </c>
      <c r="AT336" s="186" t="s">
        <v>72</v>
      </c>
      <c r="AU336" s="186" t="s">
        <v>10</v>
      </c>
      <c r="AY336" s="185" t="s">
        <v>145</v>
      </c>
      <c r="BK336" s="187">
        <f>BK337</f>
        <v>0</v>
      </c>
    </row>
    <row r="337" spans="2:65" s="1" customFormat="1" ht="16.5" customHeight="1">
      <c r="B337" s="39"/>
      <c r="C337" s="190" t="s">
        <v>893</v>
      </c>
      <c r="D337" s="190" t="s">
        <v>147</v>
      </c>
      <c r="E337" s="191" t="s">
        <v>977</v>
      </c>
      <c r="F337" s="192" t="s">
        <v>975</v>
      </c>
      <c r="G337" s="193" t="s">
        <v>573</v>
      </c>
      <c r="H337" s="224"/>
      <c r="I337" s="195"/>
      <c r="J337" s="196">
        <f>ROUND(I337*H337,0)</f>
        <v>0</v>
      </c>
      <c r="K337" s="192" t="s">
        <v>151</v>
      </c>
      <c r="L337" s="59"/>
      <c r="M337" s="197" t="s">
        <v>23</v>
      </c>
      <c r="N337" s="235" t="s">
        <v>44</v>
      </c>
      <c r="O337" s="236"/>
      <c r="P337" s="237">
        <f>O337*H337</f>
        <v>0</v>
      </c>
      <c r="Q337" s="237">
        <v>0</v>
      </c>
      <c r="R337" s="237">
        <f>Q337*H337</f>
        <v>0</v>
      </c>
      <c r="S337" s="237">
        <v>0</v>
      </c>
      <c r="T337" s="238">
        <f>S337*H337</f>
        <v>0</v>
      </c>
      <c r="AR337" s="22" t="s">
        <v>978</v>
      </c>
      <c r="AT337" s="22" t="s">
        <v>147</v>
      </c>
      <c r="AU337" s="22" t="s">
        <v>82</v>
      </c>
      <c r="AY337" s="22" t="s">
        <v>145</v>
      </c>
      <c r="BE337" s="201">
        <f>IF(N337="základní",J337,0)</f>
        <v>0</v>
      </c>
      <c r="BF337" s="201">
        <f>IF(N337="snížená",J337,0)</f>
        <v>0</v>
      </c>
      <c r="BG337" s="201">
        <f>IF(N337="zákl. přenesená",J337,0)</f>
        <v>0</v>
      </c>
      <c r="BH337" s="201">
        <f>IF(N337="sníž. přenesená",J337,0)</f>
        <v>0</v>
      </c>
      <c r="BI337" s="201">
        <f>IF(N337="nulová",J337,0)</f>
        <v>0</v>
      </c>
      <c r="BJ337" s="22" t="s">
        <v>10</v>
      </c>
      <c r="BK337" s="201">
        <f>ROUND(I337*H337,0)</f>
        <v>0</v>
      </c>
      <c r="BL337" s="22" t="s">
        <v>978</v>
      </c>
      <c r="BM337" s="22" t="s">
        <v>1441</v>
      </c>
    </row>
    <row r="338" spans="2:12" s="1" customFormat="1" ht="6.95" customHeight="1">
      <c r="B338" s="54"/>
      <c r="C338" s="55"/>
      <c r="D338" s="55"/>
      <c r="E338" s="55"/>
      <c r="F338" s="55"/>
      <c r="G338" s="55"/>
      <c r="H338" s="55"/>
      <c r="I338" s="137"/>
      <c r="J338" s="55"/>
      <c r="K338" s="55"/>
      <c r="L338" s="59"/>
    </row>
  </sheetData>
  <sheetProtection algorithmName="SHA-512" hashValue="2gf796GkvTIFZ7WumqnxnZBKXnwnNuF3UsignqvCshabI+7NQDSWOziX7J7+t9+X8Dblk+gRXpE6OvJf+jk7Ig==" saltValue="MpeNu4ZGGiqkiOzW39jFS+qJIpIDQL3kTO5WXE4eImu100PgUmTZkLHP8Kn9/B2tNf+heRH157oxoAY4iFFT3g==" spinCount="100000" sheet="1" objects="1" scenarios="1" formatColumns="0" formatRows="0" autoFilter="0"/>
  <autoFilter ref="C96:K337"/>
  <mergeCells count="10">
    <mergeCell ref="J51:J52"/>
    <mergeCell ref="E87:H87"/>
    <mergeCell ref="E89:H8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2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92</v>
      </c>
      <c r="G1" s="389" t="s">
        <v>93</v>
      </c>
      <c r="H1" s="389"/>
      <c r="I1" s="113"/>
      <c r="J1" s="112" t="s">
        <v>94</v>
      </c>
      <c r="K1" s="111" t="s">
        <v>95</v>
      </c>
      <c r="L1" s="112" t="s">
        <v>96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2" t="s">
        <v>88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82</v>
      </c>
    </row>
    <row r="4" spans="2:46" ht="36.95" customHeight="1">
      <c r="B4" s="26"/>
      <c r="C4" s="27"/>
      <c r="D4" s="28" t="s">
        <v>97</v>
      </c>
      <c r="E4" s="27"/>
      <c r="F4" s="27"/>
      <c r="G4" s="27"/>
      <c r="H4" s="27"/>
      <c r="I4" s="115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20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90" t="str">
        <f>'Rekapitulace stavby'!K6</f>
        <v>Objekt č.p. 324-II - Gymnázium Sušice - udržovací práce v části 1.PP, II. etapa</v>
      </c>
      <c r="F7" s="391"/>
      <c r="G7" s="391"/>
      <c r="H7" s="391"/>
      <c r="I7" s="115"/>
      <c r="J7" s="27"/>
      <c r="K7" s="29"/>
    </row>
    <row r="8" spans="2:11" s="1" customFormat="1" ht="15">
      <c r="B8" s="39"/>
      <c r="C8" s="40"/>
      <c r="D8" s="35" t="s">
        <v>98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92" t="s">
        <v>1442</v>
      </c>
      <c r="F9" s="393"/>
      <c r="G9" s="393"/>
      <c r="H9" s="393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22</v>
      </c>
      <c r="E11" s="40"/>
      <c r="F11" s="33" t="s">
        <v>23</v>
      </c>
      <c r="G11" s="40"/>
      <c r="H11" s="40"/>
      <c r="I11" s="117" t="s">
        <v>24</v>
      </c>
      <c r="J11" s="33" t="s">
        <v>23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11. 4. 2018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29</v>
      </c>
      <c r="E14" s="40"/>
      <c r="F14" s="40"/>
      <c r="G14" s="40"/>
      <c r="H14" s="40"/>
      <c r="I14" s="117" t="s">
        <v>30</v>
      </c>
      <c r="J14" s="33" t="s">
        <v>23</v>
      </c>
      <c r="K14" s="43"/>
    </row>
    <row r="15" spans="2:11" s="1" customFormat="1" ht="18" customHeight="1">
      <c r="B15" s="39"/>
      <c r="C15" s="40"/>
      <c r="D15" s="40"/>
      <c r="E15" s="33" t="s">
        <v>31</v>
      </c>
      <c r="F15" s="40"/>
      <c r="G15" s="40"/>
      <c r="H15" s="40"/>
      <c r="I15" s="117" t="s">
        <v>32</v>
      </c>
      <c r="J15" s="33" t="s">
        <v>23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33</v>
      </c>
      <c r="E17" s="40"/>
      <c r="F17" s="40"/>
      <c r="G17" s="40"/>
      <c r="H17" s="40"/>
      <c r="I17" s="117" t="s">
        <v>30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32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35</v>
      </c>
      <c r="E20" s="40"/>
      <c r="F20" s="40"/>
      <c r="G20" s="40"/>
      <c r="H20" s="40"/>
      <c r="I20" s="117" t="s">
        <v>30</v>
      </c>
      <c r="J20" s="33" t="s">
        <v>23</v>
      </c>
      <c r="K20" s="43"/>
    </row>
    <row r="21" spans="2:11" s="1" customFormat="1" ht="18" customHeight="1">
      <c r="B21" s="39"/>
      <c r="C21" s="40"/>
      <c r="D21" s="40"/>
      <c r="E21" s="33" t="s">
        <v>36</v>
      </c>
      <c r="F21" s="40"/>
      <c r="G21" s="40"/>
      <c r="H21" s="40"/>
      <c r="I21" s="117" t="s">
        <v>32</v>
      </c>
      <c r="J21" s="33" t="s">
        <v>23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81" t="s">
        <v>23</v>
      </c>
      <c r="F24" s="381"/>
      <c r="G24" s="381"/>
      <c r="H24" s="381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39</v>
      </c>
      <c r="E27" s="40"/>
      <c r="F27" s="40"/>
      <c r="G27" s="40"/>
      <c r="H27" s="40"/>
      <c r="I27" s="116"/>
      <c r="J27" s="126">
        <f>ROUND(J97,1)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27" t="s">
        <v>40</v>
      </c>
      <c r="J29" s="44" t="s">
        <v>42</v>
      </c>
      <c r="K29" s="43"/>
    </row>
    <row r="30" spans="2:11" s="1" customFormat="1" ht="14.45" customHeight="1">
      <c r="B30" s="39"/>
      <c r="C30" s="40"/>
      <c r="D30" s="47" t="s">
        <v>43</v>
      </c>
      <c r="E30" s="47" t="s">
        <v>44</v>
      </c>
      <c r="F30" s="128">
        <f>ROUND(SUM(BE97:BE327),1)</f>
        <v>0</v>
      </c>
      <c r="G30" s="40"/>
      <c r="H30" s="40"/>
      <c r="I30" s="129">
        <v>0.21</v>
      </c>
      <c r="J30" s="128">
        <f>ROUND(ROUND((SUM(BE97:BE327)),1)*I30,1)</f>
        <v>0</v>
      </c>
      <c r="K30" s="43"/>
    </row>
    <row r="31" spans="2:11" s="1" customFormat="1" ht="14.45" customHeight="1">
      <c r="B31" s="39"/>
      <c r="C31" s="40"/>
      <c r="D31" s="40"/>
      <c r="E31" s="47" t="s">
        <v>45</v>
      </c>
      <c r="F31" s="128">
        <f>ROUND(SUM(BF97:BF327),1)</f>
        <v>0</v>
      </c>
      <c r="G31" s="40"/>
      <c r="H31" s="40"/>
      <c r="I31" s="129">
        <v>0.15</v>
      </c>
      <c r="J31" s="128">
        <f>ROUND(ROUND((SUM(BF97:BF327)),1)*I31,1)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28">
        <f>ROUND(SUM(BG97:BG327),1)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47</v>
      </c>
      <c r="F33" s="128">
        <f>ROUND(SUM(BH97:BH327),1)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28">
        <f>ROUND(SUM(BI97:BI327),1)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49</v>
      </c>
      <c r="E36" s="77"/>
      <c r="F36" s="77"/>
      <c r="G36" s="132" t="s">
        <v>50</v>
      </c>
      <c r="H36" s="133" t="s">
        <v>51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100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20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90" t="str">
        <f>E7</f>
        <v>Objekt č.p. 324-II - Gymnázium Sušice - udržovací práce v části 1.PP, II. etapa</v>
      </c>
      <c r="F45" s="391"/>
      <c r="G45" s="391"/>
      <c r="H45" s="391"/>
      <c r="I45" s="116"/>
      <c r="J45" s="40"/>
      <c r="K45" s="43"/>
    </row>
    <row r="46" spans="2:11" s="1" customFormat="1" ht="14.45" customHeight="1">
      <c r="B46" s="39"/>
      <c r="C46" s="35" t="s">
        <v>98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92" t="str">
        <f>E9</f>
        <v>030 - 1.NP - WC invalidé</v>
      </c>
      <c r="F47" s="393"/>
      <c r="G47" s="393"/>
      <c r="H47" s="393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>Sušice</v>
      </c>
      <c r="G49" s="40"/>
      <c r="H49" s="40"/>
      <c r="I49" s="117" t="s">
        <v>27</v>
      </c>
      <c r="J49" s="118" t="str">
        <f>IF(J12="","",J12)</f>
        <v>11. 4. 2018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29</v>
      </c>
      <c r="D51" s="40"/>
      <c r="E51" s="40"/>
      <c r="F51" s="33" t="str">
        <f>E15</f>
        <v>Gymnázium Sušice</v>
      </c>
      <c r="G51" s="40"/>
      <c r="H51" s="40"/>
      <c r="I51" s="117" t="s">
        <v>35</v>
      </c>
      <c r="J51" s="381" t="str">
        <f>E21</f>
        <v>Ing. Jiří Lejsek</v>
      </c>
      <c r="K51" s="43"/>
    </row>
    <row r="52" spans="2:11" s="1" customFormat="1" ht="14.45" customHeight="1">
      <c r="B52" s="39"/>
      <c r="C52" s="35" t="s">
        <v>33</v>
      </c>
      <c r="D52" s="40"/>
      <c r="E52" s="40"/>
      <c r="F52" s="33" t="str">
        <f>IF(E18="","",E18)</f>
        <v/>
      </c>
      <c r="G52" s="40"/>
      <c r="H52" s="40"/>
      <c r="I52" s="116"/>
      <c r="J52" s="38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101</v>
      </c>
      <c r="D54" s="130"/>
      <c r="E54" s="130"/>
      <c r="F54" s="130"/>
      <c r="G54" s="130"/>
      <c r="H54" s="130"/>
      <c r="I54" s="143"/>
      <c r="J54" s="144" t="s">
        <v>102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103</v>
      </c>
      <c r="D56" s="40"/>
      <c r="E56" s="40"/>
      <c r="F56" s="40"/>
      <c r="G56" s="40"/>
      <c r="H56" s="40"/>
      <c r="I56" s="116"/>
      <c r="J56" s="126">
        <f>J97</f>
        <v>0</v>
      </c>
      <c r="K56" s="43"/>
      <c r="AU56" s="22" t="s">
        <v>104</v>
      </c>
    </row>
    <row r="57" spans="2:11" s="7" customFormat="1" ht="24.95" customHeight="1">
      <c r="B57" s="147"/>
      <c r="C57" s="148"/>
      <c r="D57" s="149" t="s">
        <v>105</v>
      </c>
      <c r="E57" s="150"/>
      <c r="F57" s="150"/>
      <c r="G57" s="150"/>
      <c r="H57" s="150"/>
      <c r="I57" s="151"/>
      <c r="J57" s="152">
        <f>J98</f>
        <v>0</v>
      </c>
      <c r="K57" s="153"/>
    </row>
    <row r="58" spans="2:11" s="8" customFormat="1" ht="19.9" customHeight="1">
      <c r="B58" s="154"/>
      <c r="C58" s="155"/>
      <c r="D58" s="156" t="s">
        <v>108</v>
      </c>
      <c r="E58" s="157"/>
      <c r="F58" s="157"/>
      <c r="G58" s="157"/>
      <c r="H58" s="157"/>
      <c r="I58" s="158"/>
      <c r="J58" s="159">
        <f>J99</f>
        <v>0</v>
      </c>
      <c r="K58" s="160"/>
    </row>
    <row r="59" spans="2:11" s="8" customFormat="1" ht="19.9" customHeight="1">
      <c r="B59" s="154"/>
      <c r="C59" s="155"/>
      <c r="D59" s="156" t="s">
        <v>109</v>
      </c>
      <c r="E59" s="157"/>
      <c r="F59" s="157"/>
      <c r="G59" s="157"/>
      <c r="H59" s="157"/>
      <c r="I59" s="158"/>
      <c r="J59" s="159">
        <f>J112</f>
        <v>0</v>
      </c>
      <c r="K59" s="160"/>
    </row>
    <row r="60" spans="2:11" s="8" customFormat="1" ht="19.9" customHeight="1">
      <c r="B60" s="154"/>
      <c r="C60" s="155"/>
      <c r="D60" s="156" t="s">
        <v>981</v>
      </c>
      <c r="E60" s="157"/>
      <c r="F60" s="157"/>
      <c r="G60" s="157"/>
      <c r="H60" s="157"/>
      <c r="I60" s="158"/>
      <c r="J60" s="159">
        <f>J140</f>
        <v>0</v>
      </c>
      <c r="K60" s="160"/>
    </row>
    <row r="61" spans="2:11" s="8" customFormat="1" ht="19.9" customHeight="1">
      <c r="B61" s="154"/>
      <c r="C61" s="155"/>
      <c r="D61" s="156" t="s">
        <v>113</v>
      </c>
      <c r="E61" s="157"/>
      <c r="F61" s="157"/>
      <c r="G61" s="157"/>
      <c r="H61" s="157"/>
      <c r="I61" s="158"/>
      <c r="J61" s="159">
        <f>J160</f>
        <v>0</v>
      </c>
      <c r="K61" s="160"/>
    </row>
    <row r="62" spans="2:11" s="8" customFormat="1" ht="19.9" customHeight="1">
      <c r="B62" s="154"/>
      <c r="C62" s="155"/>
      <c r="D62" s="156" t="s">
        <v>114</v>
      </c>
      <c r="E62" s="157"/>
      <c r="F62" s="157"/>
      <c r="G62" s="157"/>
      <c r="H62" s="157"/>
      <c r="I62" s="158"/>
      <c r="J62" s="159">
        <f>J166</f>
        <v>0</v>
      </c>
      <c r="K62" s="160"/>
    </row>
    <row r="63" spans="2:11" s="7" customFormat="1" ht="24.95" customHeight="1">
      <c r="B63" s="147"/>
      <c r="C63" s="148"/>
      <c r="D63" s="149" t="s">
        <v>115</v>
      </c>
      <c r="E63" s="150"/>
      <c r="F63" s="150"/>
      <c r="G63" s="150"/>
      <c r="H63" s="150"/>
      <c r="I63" s="151"/>
      <c r="J63" s="152">
        <f>J168</f>
        <v>0</v>
      </c>
      <c r="K63" s="153"/>
    </row>
    <row r="64" spans="2:11" s="8" customFormat="1" ht="19.9" customHeight="1">
      <c r="B64" s="154"/>
      <c r="C64" s="155"/>
      <c r="D64" s="156" t="s">
        <v>118</v>
      </c>
      <c r="E64" s="157"/>
      <c r="F64" s="157"/>
      <c r="G64" s="157"/>
      <c r="H64" s="157"/>
      <c r="I64" s="158"/>
      <c r="J64" s="159">
        <f>J169</f>
        <v>0</v>
      </c>
      <c r="K64" s="160"/>
    </row>
    <row r="65" spans="2:11" s="8" customFormat="1" ht="19.9" customHeight="1">
      <c r="B65" s="154"/>
      <c r="C65" s="155"/>
      <c r="D65" s="156" t="s">
        <v>119</v>
      </c>
      <c r="E65" s="157"/>
      <c r="F65" s="157"/>
      <c r="G65" s="157"/>
      <c r="H65" s="157"/>
      <c r="I65" s="158"/>
      <c r="J65" s="159">
        <f>J183</f>
        <v>0</v>
      </c>
      <c r="K65" s="160"/>
    </row>
    <row r="66" spans="2:11" s="8" customFormat="1" ht="19.9" customHeight="1">
      <c r="B66" s="154"/>
      <c r="C66" s="155"/>
      <c r="D66" s="156" t="s">
        <v>982</v>
      </c>
      <c r="E66" s="157"/>
      <c r="F66" s="157"/>
      <c r="G66" s="157"/>
      <c r="H66" s="157"/>
      <c r="I66" s="158"/>
      <c r="J66" s="159">
        <f>J202</f>
        <v>0</v>
      </c>
      <c r="K66" s="160"/>
    </row>
    <row r="67" spans="2:11" s="8" customFormat="1" ht="19.9" customHeight="1">
      <c r="B67" s="154"/>
      <c r="C67" s="155"/>
      <c r="D67" s="156" t="s">
        <v>983</v>
      </c>
      <c r="E67" s="157"/>
      <c r="F67" s="157"/>
      <c r="G67" s="157"/>
      <c r="H67" s="157"/>
      <c r="I67" s="158"/>
      <c r="J67" s="159">
        <f>J229</f>
        <v>0</v>
      </c>
      <c r="K67" s="160"/>
    </row>
    <row r="68" spans="2:11" s="8" customFormat="1" ht="19.9" customHeight="1">
      <c r="B68" s="154"/>
      <c r="C68" s="155"/>
      <c r="D68" s="156" t="s">
        <v>984</v>
      </c>
      <c r="E68" s="157"/>
      <c r="F68" s="157"/>
      <c r="G68" s="157"/>
      <c r="H68" s="157"/>
      <c r="I68" s="158"/>
      <c r="J68" s="159">
        <f>J238</f>
        <v>0</v>
      </c>
      <c r="K68" s="160"/>
    </row>
    <row r="69" spans="2:11" s="8" customFormat="1" ht="19.9" customHeight="1">
      <c r="B69" s="154"/>
      <c r="C69" s="155"/>
      <c r="D69" s="156" t="s">
        <v>985</v>
      </c>
      <c r="E69" s="157"/>
      <c r="F69" s="157"/>
      <c r="G69" s="157"/>
      <c r="H69" s="157"/>
      <c r="I69" s="158"/>
      <c r="J69" s="159">
        <f>J240</f>
        <v>0</v>
      </c>
      <c r="K69" s="160"/>
    </row>
    <row r="70" spans="2:11" s="8" customFormat="1" ht="19.9" customHeight="1">
      <c r="B70" s="154"/>
      <c r="C70" s="155"/>
      <c r="D70" s="156" t="s">
        <v>986</v>
      </c>
      <c r="E70" s="157"/>
      <c r="F70" s="157"/>
      <c r="G70" s="157"/>
      <c r="H70" s="157"/>
      <c r="I70" s="158"/>
      <c r="J70" s="159">
        <f>J245</f>
        <v>0</v>
      </c>
      <c r="K70" s="160"/>
    </row>
    <row r="71" spans="2:11" s="8" customFormat="1" ht="19.9" customHeight="1">
      <c r="B71" s="154"/>
      <c r="C71" s="155"/>
      <c r="D71" s="156" t="s">
        <v>122</v>
      </c>
      <c r="E71" s="157"/>
      <c r="F71" s="157"/>
      <c r="G71" s="157"/>
      <c r="H71" s="157"/>
      <c r="I71" s="158"/>
      <c r="J71" s="159">
        <f>J258</f>
        <v>0</v>
      </c>
      <c r="K71" s="160"/>
    </row>
    <row r="72" spans="2:11" s="8" customFormat="1" ht="19.9" customHeight="1">
      <c r="B72" s="154"/>
      <c r="C72" s="155"/>
      <c r="D72" s="156" t="s">
        <v>124</v>
      </c>
      <c r="E72" s="157"/>
      <c r="F72" s="157"/>
      <c r="G72" s="157"/>
      <c r="H72" s="157"/>
      <c r="I72" s="158"/>
      <c r="J72" s="159">
        <f>J273</f>
        <v>0</v>
      </c>
      <c r="K72" s="160"/>
    </row>
    <row r="73" spans="2:11" s="8" customFormat="1" ht="19.9" customHeight="1">
      <c r="B73" s="154"/>
      <c r="C73" s="155"/>
      <c r="D73" s="156" t="s">
        <v>987</v>
      </c>
      <c r="E73" s="157"/>
      <c r="F73" s="157"/>
      <c r="G73" s="157"/>
      <c r="H73" s="157"/>
      <c r="I73" s="158"/>
      <c r="J73" s="159">
        <f>J287</f>
        <v>0</v>
      </c>
      <c r="K73" s="160"/>
    </row>
    <row r="74" spans="2:11" s="8" customFormat="1" ht="19.9" customHeight="1">
      <c r="B74" s="154"/>
      <c r="C74" s="155"/>
      <c r="D74" s="156" t="s">
        <v>125</v>
      </c>
      <c r="E74" s="157"/>
      <c r="F74" s="157"/>
      <c r="G74" s="157"/>
      <c r="H74" s="157"/>
      <c r="I74" s="158"/>
      <c r="J74" s="159">
        <f>J310</f>
        <v>0</v>
      </c>
      <c r="K74" s="160"/>
    </row>
    <row r="75" spans="2:11" s="8" customFormat="1" ht="19.9" customHeight="1">
      <c r="B75" s="154"/>
      <c r="C75" s="155"/>
      <c r="D75" s="156" t="s">
        <v>126</v>
      </c>
      <c r="E75" s="157"/>
      <c r="F75" s="157"/>
      <c r="G75" s="157"/>
      <c r="H75" s="157"/>
      <c r="I75" s="158"/>
      <c r="J75" s="159">
        <f>J313</f>
        <v>0</v>
      </c>
      <c r="K75" s="160"/>
    </row>
    <row r="76" spans="2:11" s="7" customFormat="1" ht="24.95" customHeight="1">
      <c r="B76" s="147"/>
      <c r="C76" s="148"/>
      <c r="D76" s="149" t="s">
        <v>127</v>
      </c>
      <c r="E76" s="150"/>
      <c r="F76" s="150"/>
      <c r="G76" s="150"/>
      <c r="H76" s="150"/>
      <c r="I76" s="151"/>
      <c r="J76" s="152">
        <f>J325</f>
        <v>0</v>
      </c>
      <c r="K76" s="153"/>
    </row>
    <row r="77" spans="2:11" s="8" customFormat="1" ht="19.9" customHeight="1">
      <c r="B77" s="154"/>
      <c r="C77" s="155"/>
      <c r="D77" s="156" t="s">
        <v>128</v>
      </c>
      <c r="E77" s="157"/>
      <c r="F77" s="157"/>
      <c r="G77" s="157"/>
      <c r="H77" s="157"/>
      <c r="I77" s="158"/>
      <c r="J77" s="159">
        <f>J326</f>
        <v>0</v>
      </c>
      <c r="K77" s="160"/>
    </row>
    <row r="78" spans="2:11" s="1" customFormat="1" ht="21.75" customHeight="1">
      <c r="B78" s="39"/>
      <c r="C78" s="40"/>
      <c r="D78" s="40"/>
      <c r="E78" s="40"/>
      <c r="F78" s="40"/>
      <c r="G78" s="40"/>
      <c r="H78" s="40"/>
      <c r="I78" s="116"/>
      <c r="J78" s="40"/>
      <c r="K78" s="43"/>
    </row>
    <row r="79" spans="2:11" s="1" customFormat="1" ht="6.95" customHeight="1">
      <c r="B79" s="54"/>
      <c r="C79" s="55"/>
      <c r="D79" s="55"/>
      <c r="E79" s="55"/>
      <c r="F79" s="55"/>
      <c r="G79" s="55"/>
      <c r="H79" s="55"/>
      <c r="I79" s="137"/>
      <c r="J79" s="55"/>
      <c r="K79" s="56"/>
    </row>
    <row r="83" spans="2:12" s="1" customFormat="1" ht="6.95" customHeight="1">
      <c r="B83" s="57"/>
      <c r="C83" s="58"/>
      <c r="D83" s="58"/>
      <c r="E83" s="58"/>
      <c r="F83" s="58"/>
      <c r="G83" s="58"/>
      <c r="H83" s="58"/>
      <c r="I83" s="140"/>
      <c r="J83" s="58"/>
      <c r="K83" s="58"/>
      <c r="L83" s="59"/>
    </row>
    <row r="84" spans="2:12" s="1" customFormat="1" ht="36.95" customHeight="1">
      <c r="B84" s="39"/>
      <c r="C84" s="60" t="s">
        <v>129</v>
      </c>
      <c r="D84" s="61"/>
      <c r="E84" s="61"/>
      <c r="F84" s="61"/>
      <c r="G84" s="61"/>
      <c r="H84" s="61"/>
      <c r="I84" s="161"/>
      <c r="J84" s="61"/>
      <c r="K84" s="61"/>
      <c r="L84" s="59"/>
    </row>
    <row r="85" spans="2:12" s="1" customFormat="1" ht="6.95" customHeight="1">
      <c r="B85" s="39"/>
      <c r="C85" s="61"/>
      <c r="D85" s="61"/>
      <c r="E85" s="61"/>
      <c r="F85" s="61"/>
      <c r="G85" s="61"/>
      <c r="H85" s="61"/>
      <c r="I85" s="161"/>
      <c r="J85" s="61"/>
      <c r="K85" s="61"/>
      <c r="L85" s="59"/>
    </row>
    <row r="86" spans="2:12" s="1" customFormat="1" ht="14.45" customHeight="1">
      <c r="B86" s="39"/>
      <c r="C86" s="63" t="s">
        <v>20</v>
      </c>
      <c r="D86" s="61"/>
      <c r="E86" s="61"/>
      <c r="F86" s="61"/>
      <c r="G86" s="61"/>
      <c r="H86" s="61"/>
      <c r="I86" s="161"/>
      <c r="J86" s="61"/>
      <c r="K86" s="61"/>
      <c r="L86" s="59"/>
    </row>
    <row r="87" spans="2:12" s="1" customFormat="1" ht="16.5" customHeight="1">
      <c r="B87" s="39"/>
      <c r="C87" s="61"/>
      <c r="D87" s="61"/>
      <c r="E87" s="386" t="str">
        <f>E7</f>
        <v>Objekt č.p. 324-II - Gymnázium Sušice - udržovací práce v části 1.PP, II. etapa</v>
      </c>
      <c r="F87" s="387"/>
      <c r="G87" s="387"/>
      <c r="H87" s="387"/>
      <c r="I87" s="161"/>
      <c r="J87" s="61"/>
      <c r="K87" s="61"/>
      <c r="L87" s="59"/>
    </row>
    <row r="88" spans="2:12" s="1" customFormat="1" ht="14.45" customHeight="1">
      <c r="B88" s="39"/>
      <c r="C88" s="63" t="s">
        <v>98</v>
      </c>
      <c r="D88" s="61"/>
      <c r="E88" s="61"/>
      <c r="F88" s="61"/>
      <c r="G88" s="61"/>
      <c r="H88" s="61"/>
      <c r="I88" s="161"/>
      <c r="J88" s="61"/>
      <c r="K88" s="61"/>
      <c r="L88" s="59"/>
    </row>
    <row r="89" spans="2:12" s="1" customFormat="1" ht="17.25" customHeight="1">
      <c r="B89" s="39"/>
      <c r="C89" s="61"/>
      <c r="D89" s="61"/>
      <c r="E89" s="353" t="str">
        <f>E9</f>
        <v>030 - 1.NP - WC invalidé</v>
      </c>
      <c r="F89" s="388"/>
      <c r="G89" s="388"/>
      <c r="H89" s="388"/>
      <c r="I89" s="161"/>
      <c r="J89" s="61"/>
      <c r="K89" s="61"/>
      <c r="L89" s="59"/>
    </row>
    <row r="90" spans="2:12" s="1" customFormat="1" ht="6.95" customHeight="1">
      <c r="B90" s="39"/>
      <c r="C90" s="61"/>
      <c r="D90" s="61"/>
      <c r="E90" s="61"/>
      <c r="F90" s="61"/>
      <c r="G90" s="61"/>
      <c r="H90" s="61"/>
      <c r="I90" s="161"/>
      <c r="J90" s="61"/>
      <c r="K90" s="61"/>
      <c r="L90" s="59"/>
    </row>
    <row r="91" spans="2:12" s="1" customFormat="1" ht="18" customHeight="1">
      <c r="B91" s="39"/>
      <c r="C91" s="63" t="s">
        <v>25</v>
      </c>
      <c r="D91" s="61"/>
      <c r="E91" s="61"/>
      <c r="F91" s="162" t="str">
        <f>F12</f>
        <v>Sušice</v>
      </c>
      <c r="G91" s="61"/>
      <c r="H91" s="61"/>
      <c r="I91" s="163" t="s">
        <v>27</v>
      </c>
      <c r="J91" s="71" t="str">
        <f>IF(J12="","",J12)</f>
        <v>11. 4. 2018</v>
      </c>
      <c r="K91" s="61"/>
      <c r="L91" s="59"/>
    </row>
    <row r="92" spans="2:12" s="1" customFormat="1" ht="6.95" customHeight="1">
      <c r="B92" s="39"/>
      <c r="C92" s="61"/>
      <c r="D92" s="61"/>
      <c r="E92" s="61"/>
      <c r="F92" s="61"/>
      <c r="G92" s="61"/>
      <c r="H92" s="61"/>
      <c r="I92" s="161"/>
      <c r="J92" s="61"/>
      <c r="K92" s="61"/>
      <c r="L92" s="59"/>
    </row>
    <row r="93" spans="2:12" s="1" customFormat="1" ht="15">
      <c r="B93" s="39"/>
      <c r="C93" s="63" t="s">
        <v>29</v>
      </c>
      <c r="D93" s="61"/>
      <c r="E93" s="61"/>
      <c r="F93" s="162" t="str">
        <f>E15</f>
        <v>Gymnázium Sušice</v>
      </c>
      <c r="G93" s="61"/>
      <c r="H93" s="61"/>
      <c r="I93" s="163" t="s">
        <v>35</v>
      </c>
      <c r="J93" s="162" t="str">
        <f>E21</f>
        <v>Ing. Jiří Lejsek</v>
      </c>
      <c r="K93" s="61"/>
      <c r="L93" s="59"/>
    </row>
    <row r="94" spans="2:12" s="1" customFormat="1" ht="14.45" customHeight="1">
      <c r="B94" s="39"/>
      <c r="C94" s="63" t="s">
        <v>33</v>
      </c>
      <c r="D94" s="61"/>
      <c r="E94" s="61"/>
      <c r="F94" s="162" t="str">
        <f>IF(E18="","",E18)</f>
        <v/>
      </c>
      <c r="G94" s="61"/>
      <c r="H94" s="61"/>
      <c r="I94" s="161"/>
      <c r="J94" s="61"/>
      <c r="K94" s="61"/>
      <c r="L94" s="59"/>
    </row>
    <row r="95" spans="2:12" s="1" customFormat="1" ht="10.35" customHeight="1">
      <c r="B95" s="39"/>
      <c r="C95" s="61"/>
      <c r="D95" s="61"/>
      <c r="E95" s="61"/>
      <c r="F95" s="61"/>
      <c r="G95" s="61"/>
      <c r="H95" s="61"/>
      <c r="I95" s="161"/>
      <c r="J95" s="61"/>
      <c r="K95" s="61"/>
      <c r="L95" s="59"/>
    </row>
    <row r="96" spans="2:20" s="9" customFormat="1" ht="29.25" customHeight="1">
      <c r="B96" s="164"/>
      <c r="C96" s="165" t="s">
        <v>130</v>
      </c>
      <c r="D96" s="166" t="s">
        <v>58</v>
      </c>
      <c r="E96" s="166" t="s">
        <v>54</v>
      </c>
      <c r="F96" s="166" t="s">
        <v>131</v>
      </c>
      <c r="G96" s="166" t="s">
        <v>132</v>
      </c>
      <c r="H96" s="166" t="s">
        <v>133</v>
      </c>
      <c r="I96" s="167" t="s">
        <v>134</v>
      </c>
      <c r="J96" s="166" t="s">
        <v>102</v>
      </c>
      <c r="K96" s="168" t="s">
        <v>135</v>
      </c>
      <c r="L96" s="169"/>
      <c r="M96" s="79" t="s">
        <v>136</v>
      </c>
      <c r="N96" s="80" t="s">
        <v>43</v>
      </c>
      <c r="O96" s="80" t="s">
        <v>137</v>
      </c>
      <c r="P96" s="80" t="s">
        <v>138</v>
      </c>
      <c r="Q96" s="80" t="s">
        <v>139</v>
      </c>
      <c r="R96" s="80" t="s">
        <v>140</v>
      </c>
      <c r="S96" s="80" t="s">
        <v>141</v>
      </c>
      <c r="T96" s="81" t="s">
        <v>142</v>
      </c>
    </row>
    <row r="97" spans="2:63" s="1" customFormat="1" ht="29.25" customHeight="1">
      <c r="B97" s="39"/>
      <c r="C97" s="85" t="s">
        <v>103</v>
      </c>
      <c r="D97" s="61"/>
      <c r="E97" s="61"/>
      <c r="F97" s="61"/>
      <c r="G97" s="61"/>
      <c r="H97" s="61"/>
      <c r="I97" s="161"/>
      <c r="J97" s="170">
        <f>BK97</f>
        <v>0</v>
      </c>
      <c r="K97" s="61"/>
      <c r="L97" s="59"/>
      <c r="M97" s="82"/>
      <c r="N97" s="83"/>
      <c r="O97" s="83"/>
      <c r="P97" s="171">
        <f>P98+P168+P325</f>
        <v>0</v>
      </c>
      <c r="Q97" s="83"/>
      <c r="R97" s="171">
        <f>R98+R168+R325</f>
        <v>2.93608819</v>
      </c>
      <c r="S97" s="83"/>
      <c r="T97" s="172">
        <f>T98+T168+T325</f>
        <v>4.580600960000001</v>
      </c>
      <c r="AT97" s="22" t="s">
        <v>72</v>
      </c>
      <c r="AU97" s="22" t="s">
        <v>104</v>
      </c>
      <c r="BK97" s="173">
        <f>BK98+BK168+BK325</f>
        <v>0</v>
      </c>
    </row>
    <row r="98" spans="2:63" s="10" customFormat="1" ht="37.35" customHeight="1">
      <c r="B98" s="174"/>
      <c r="C98" s="175"/>
      <c r="D98" s="176" t="s">
        <v>72</v>
      </c>
      <c r="E98" s="177" t="s">
        <v>143</v>
      </c>
      <c r="F98" s="177" t="s">
        <v>144</v>
      </c>
      <c r="G98" s="175"/>
      <c r="H98" s="175"/>
      <c r="I98" s="178"/>
      <c r="J98" s="179">
        <f>BK98</f>
        <v>0</v>
      </c>
      <c r="K98" s="175"/>
      <c r="L98" s="180"/>
      <c r="M98" s="181"/>
      <c r="N98" s="182"/>
      <c r="O98" s="182"/>
      <c r="P98" s="183">
        <f>P99+P112+P140+P160+P166</f>
        <v>0</v>
      </c>
      <c r="Q98" s="182"/>
      <c r="R98" s="183">
        <f>R99+R112+R140+R160+R166</f>
        <v>1.89561202</v>
      </c>
      <c r="S98" s="182"/>
      <c r="T98" s="184">
        <f>T99+T112+T140+T160+T166</f>
        <v>3.6976020000000007</v>
      </c>
      <c r="AR98" s="185" t="s">
        <v>10</v>
      </c>
      <c r="AT98" s="186" t="s">
        <v>72</v>
      </c>
      <c r="AU98" s="186" t="s">
        <v>73</v>
      </c>
      <c r="AY98" s="185" t="s">
        <v>145</v>
      </c>
      <c r="BK98" s="187">
        <f>BK99+BK112+BK140+BK160+BK166</f>
        <v>0</v>
      </c>
    </row>
    <row r="99" spans="2:63" s="10" customFormat="1" ht="19.9" customHeight="1">
      <c r="B99" s="174"/>
      <c r="C99" s="175"/>
      <c r="D99" s="176" t="s">
        <v>72</v>
      </c>
      <c r="E99" s="188" t="s">
        <v>163</v>
      </c>
      <c r="F99" s="188" t="s">
        <v>201</v>
      </c>
      <c r="G99" s="175"/>
      <c r="H99" s="175"/>
      <c r="I99" s="178"/>
      <c r="J99" s="189">
        <f>BK99</f>
        <v>0</v>
      </c>
      <c r="K99" s="175"/>
      <c r="L99" s="180"/>
      <c r="M99" s="181"/>
      <c r="N99" s="182"/>
      <c r="O99" s="182"/>
      <c r="P99" s="183">
        <f>SUM(P100:P111)</f>
        <v>0</v>
      </c>
      <c r="Q99" s="182"/>
      <c r="R99" s="183">
        <f>SUM(R100:R111)</f>
        <v>0.89338058</v>
      </c>
      <c r="S99" s="182"/>
      <c r="T99" s="184">
        <f>SUM(T100:T111)</f>
        <v>0</v>
      </c>
      <c r="AR99" s="185" t="s">
        <v>10</v>
      </c>
      <c r="AT99" s="186" t="s">
        <v>72</v>
      </c>
      <c r="AU99" s="186" t="s">
        <v>10</v>
      </c>
      <c r="AY99" s="185" t="s">
        <v>145</v>
      </c>
      <c r="BK99" s="187">
        <f>SUM(BK100:BK111)</f>
        <v>0</v>
      </c>
    </row>
    <row r="100" spans="2:65" s="1" customFormat="1" ht="16.5" customHeight="1">
      <c r="B100" s="39"/>
      <c r="C100" s="190" t="s">
        <v>10</v>
      </c>
      <c r="D100" s="190" t="s">
        <v>147</v>
      </c>
      <c r="E100" s="191" t="s">
        <v>203</v>
      </c>
      <c r="F100" s="192" t="s">
        <v>204</v>
      </c>
      <c r="G100" s="193" t="s">
        <v>150</v>
      </c>
      <c r="H100" s="194">
        <v>0.111</v>
      </c>
      <c r="I100" s="195"/>
      <c r="J100" s="196">
        <f>ROUND(I100*H100,0)</f>
        <v>0</v>
      </c>
      <c r="K100" s="192" t="s">
        <v>151</v>
      </c>
      <c r="L100" s="59"/>
      <c r="M100" s="197" t="s">
        <v>23</v>
      </c>
      <c r="N100" s="198" t="s">
        <v>44</v>
      </c>
      <c r="O100" s="40"/>
      <c r="P100" s="199">
        <f>O100*H100</f>
        <v>0</v>
      </c>
      <c r="Q100" s="199">
        <v>1.94302</v>
      </c>
      <c r="R100" s="199">
        <f>Q100*H100</f>
        <v>0.21567522</v>
      </c>
      <c r="S100" s="199">
        <v>0</v>
      </c>
      <c r="T100" s="200">
        <f>S100*H100</f>
        <v>0</v>
      </c>
      <c r="AR100" s="22" t="s">
        <v>152</v>
      </c>
      <c r="AT100" s="22" t="s">
        <v>147</v>
      </c>
      <c r="AU100" s="22" t="s">
        <v>82</v>
      </c>
      <c r="AY100" s="22" t="s">
        <v>145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2" t="s">
        <v>10</v>
      </c>
      <c r="BK100" s="201">
        <f>ROUND(I100*H100,0)</f>
        <v>0</v>
      </c>
      <c r="BL100" s="22" t="s">
        <v>152</v>
      </c>
      <c r="BM100" s="22" t="s">
        <v>988</v>
      </c>
    </row>
    <row r="101" spans="2:51" s="11" customFormat="1" ht="13.5">
      <c r="B101" s="202"/>
      <c r="C101" s="203"/>
      <c r="D101" s="204" t="s">
        <v>154</v>
      </c>
      <c r="E101" s="205" t="s">
        <v>23</v>
      </c>
      <c r="F101" s="206" t="s">
        <v>989</v>
      </c>
      <c r="G101" s="203"/>
      <c r="H101" s="207">
        <v>0.111</v>
      </c>
      <c r="I101" s="208"/>
      <c r="J101" s="203"/>
      <c r="K101" s="203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154</v>
      </c>
      <c r="AU101" s="213" t="s">
        <v>82</v>
      </c>
      <c r="AV101" s="11" t="s">
        <v>82</v>
      </c>
      <c r="AW101" s="11" t="s">
        <v>37</v>
      </c>
      <c r="AX101" s="11" t="s">
        <v>73</v>
      </c>
      <c r="AY101" s="213" t="s">
        <v>145</v>
      </c>
    </row>
    <row r="102" spans="2:65" s="1" customFormat="1" ht="16.5" customHeight="1">
      <c r="B102" s="39"/>
      <c r="C102" s="190" t="s">
        <v>82</v>
      </c>
      <c r="D102" s="190" t="s">
        <v>147</v>
      </c>
      <c r="E102" s="191" t="s">
        <v>990</v>
      </c>
      <c r="F102" s="192" t="s">
        <v>991</v>
      </c>
      <c r="G102" s="193" t="s">
        <v>177</v>
      </c>
      <c r="H102" s="194">
        <v>0.069</v>
      </c>
      <c r="I102" s="195"/>
      <c r="J102" s="196">
        <f>ROUND(I102*H102,0)</f>
        <v>0</v>
      </c>
      <c r="K102" s="192" t="s">
        <v>151</v>
      </c>
      <c r="L102" s="59"/>
      <c r="M102" s="197" t="s">
        <v>23</v>
      </c>
      <c r="N102" s="198" t="s">
        <v>44</v>
      </c>
      <c r="O102" s="40"/>
      <c r="P102" s="199">
        <f>O102*H102</f>
        <v>0</v>
      </c>
      <c r="Q102" s="199">
        <v>1.09</v>
      </c>
      <c r="R102" s="199">
        <f>Q102*H102</f>
        <v>0.07521000000000001</v>
      </c>
      <c r="S102" s="199">
        <v>0</v>
      </c>
      <c r="T102" s="200">
        <f>S102*H102</f>
        <v>0</v>
      </c>
      <c r="AR102" s="22" t="s">
        <v>152</v>
      </c>
      <c r="AT102" s="22" t="s">
        <v>147</v>
      </c>
      <c r="AU102" s="22" t="s">
        <v>82</v>
      </c>
      <c r="AY102" s="22" t="s">
        <v>145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2" t="s">
        <v>10</v>
      </c>
      <c r="BK102" s="201">
        <f>ROUND(I102*H102,0)</f>
        <v>0</v>
      </c>
      <c r="BL102" s="22" t="s">
        <v>152</v>
      </c>
      <c r="BM102" s="22" t="s">
        <v>992</v>
      </c>
    </row>
    <row r="103" spans="2:51" s="11" customFormat="1" ht="13.5">
      <c r="B103" s="202"/>
      <c r="C103" s="203"/>
      <c r="D103" s="204" t="s">
        <v>154</v>
      </c>
      <c r="E103" s="205" t="s">
        <v>23</v>
      </c>
      <c r="F103" s="206" t="s">
        <v>993</v>
      </c>
      <c r="G103" s="203"/>
      <c r="H103" s="207">
        <v>0.069</v>
      </c>
      <c r="I103" s="208"/>
      <c r="J103" s="203"/>
      <c r="K103" s="203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154</v>
      </c>
      <c r="AU103" s="213" t="s">
        <v>82</v>
      </c>
      <c r="AV103" s="11" t="s">
        <v>82</v>
      </c>
      <c r="AW103" s="11" t="s">
        <v>37</v>
      </c>
      <c r="AX103" s="11" t="s">
        <v>73</v>
      </c>
      <c r="AY103" s="213" t="s">
        <v>145</v>
      </c>
    </row>
    <row r="104" spans="2:65" s="1" customFormat="1" ht="16.5" customHeight="1">
      <c r="B104" s="39"/>
      <c r="C104" s="190" t="s">
        <v>163</v>
      </c>
      <c r="D104" s="190" t="s">
        <v>147</v>
      </c>
      <c r="E104" s="191" t="s">
        <v>994</v>
      </c>
      <c r="F104" s="192" t="s">
        <v>995</v>
      </c>
      <c r="G104" s="193" t="s">
        <v>215</v>
      </c>
      <c r="H104" s="194">
        <v>1.386</v>
      </c>
      <c r="I104" s="195"/>
      <c r="J104" s="196">
        <f>ROUND(I104*H104,0)</f>
        <v>0</v>
      </c>
      <c r="K104" s="192" t="s">
        <v>151</v>
      </c>
      <c r="L104" s="59"/>
      <c r="M104" s="197" t="s">
        <v>23</v>
      </c>
      <c r="N104" s="198" t="s">
        <v>44</v>
      </c>
      <c r="O104" s="40"/>
      <c r="P104" s="199">
        <f>O104*H104</f>
        <v>0</v>
      </c>
      <c r="Q104" s="199">
        <v>0.04795</v>
      </c>
      <c r="R104" s="199">
        <f>Q104*H104</f>
        <v>0.0664587</v>
      </c>
      <c r="S104" s="199">
        <v>0</v>
      </c>
      <c r="T104" s="200">
        <f>S104*H104</f>
        <v>0</v>
      </c>
      <c r="AR104" s="22" t="s">
        <v>152</v>
      </c>
      <c r="AT104" s="22" t="s">
        <v>147</v>
      </c>
      <c r="AU104" s="22" t="s">
        <v>82</v>
      </c>
      <c r="AY104" s="22" t="s">
        <v>145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2" t="s">
        <v>10</v>
      </c>
      <c r="BK104" s="201">
        <f>ROUND(I104*H104,0)</f>
        <v>0</v>
      </c>
      <c r="BL104" s="22" t="s">
        <v>152</v>
      </c>
      <c r="BM104" s="22" t="s">
        <v>996</v>
      </c>
    </row>
    <row r="105" spans="2:51" s="11" customFormat="1" ht="13.5">
      <c r="B105" s="202"/>
      <c r="C105" s="203"/>
      <c r="D105" s="204" t="s">
        <v>154</v>
      </c>
      <c r="E105" s="205" t="s">
        <v>23</v>
      </c>
      <c r="F105" s="206" t="s">
        <v>997</v>
      </c>
      <c r="G105" s="203"/>
      <c r="H105" s="207">
        <v>1.386</v>
      </c>
      <c r="I105" s="208"/>
      <c r="J105" s="203"/>
      <c r="K105" s="203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154</v>
      </c>
      <c r="AU105" s="213" t="s">
        <v>82</v>
      </c>
      <c r="AV105" s="11" t="s">
        <v>82</v>
      </c>
      <c r="AW105" s="11" t="s">
        <v>37</v>
      </c>
      <c r="AX105" s="11" t="s">
        <v>73</v>
      </c>
      <c r="AY105" s="213" t="s">
        <v>145</v>
      </c>
    </row>
    <row r="106" spans="2:65" s="1" customFormat="1" ht="16.5" customHeight="1">
      <c r="B106" s="39"/>
      <c r="C106" s="190" t="s">
        <v>152</v>
      </c>
      <c r="D106" s="190" t="s">
        <v>147</v>
      </c>
      <c r="E106" s="191" t="s">
        <v>998</v>
      </c>
      <c r="F106" s="192" t="s">
        <v>999</v>
      </c>
      <c r="G106" s="193" t="s">
        <v>215</v>
      </c>
      <c r="H106" s="194">
        <v>6.01</v>
      </c>
      <c r="I106" s="195"/>
      <c r="J106" s="196">
        <f>ROUND(I106*H106,0)</f>
        <v>0</v>
      </c>
      <c r="K106" s="192" t="s">
        <v>151</v>
      </c>
      <c r="L106" s="59"/>
      <c r="M106" s="197" t="s">
        <v>23</v>
      </c>
      <c r="N106" s="198" t="s">
        <v>44</v>
      </c>
      <c r="O106" s="40"/>
      <c r="P106" s="199">
        <f>O106*H106</f>
        <v>0</v>
      </c>
      <c r="Q106" s="199">
        <v>0.06917</v>
      </c>
      <c r="R106" s="199">
        <f>Q106*H106</f>
        <v>0.41571169999999996</v>
      </c>
      <c r="S106" s="199">
        <v>0</v>
      </c>
      <c r="T106" s="200">
        <f>S106*H106</f>
        <v>0</v>
      </c>
      <c r="AR106" s="22" t="s">
        <v>152</v>
      </c>
      <c r="AT106" s="22" t="s">
        <v>147</v>
      </c>
      <c r="AU106" s="22" t="s">
        <v>82</v>
      </c>
      <c r="AY106" s="22" t="s">
        <v>145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2" t="s">
        <v>10</v>
      </c>
      <c r="BK106" s="201">
        <f>ROUND(I106*H106,0)</f>
        <v>0</v>
      </c>
      <c r="BL106" s="22" t="s">
        <v>152</v>
      </c>
      <c r="BM106" s="22" t="s">
        <v>1000</v>
      </c>
    </row>
    <row r="107" spans="2:51" s="11" customFormat="1" ht="13.5">
      <c r="B107" s="202"/>
      <c r="C107" s="203"/>
      <c r="D107" s="204" t="s">
        <v>154</v>
      </c>
      <c r="E107" s="205" t="s">
        <v>23</v>
      </c>
      <c r="F107" s="206" t="s">
        <v>1001</v>
      </c>
      <c r="G107" s="203"/>
      <c r="H107" s="207">
        <v>6.01</v>
      </c>
      <c r="I107" s="208"/>
      <c r="J107" s="203"/>
      <c r="K107" s="203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154</v>
      </c>
      <c r="AU107" s="213" t="s">
        <v>82</v>
      </c>
      <c r="AV107" s="11" t="s">
        <v>82</v>
      </c>
      <c r="AW107" s="11" t="s">
        <v>37</v>
      </c>
      <c r="AX107" s="11" t="s">
        <v>73</v>
      </c>
      <c r="AY107" s="213" t="s">
        <v>145</v>
      </c>
    </row>
    <row r="108" spans="2:65" s="1" customFormat="1" ht="16.5" customHeight="1">
      <c r="B108" s="39"/>
      <c r="C108" s="190" t="s">
        <v>170</v>
      </c>
      <c r="D108" s="190" t="s">
        <v>147</v>
      </c>
      <c r="E108" s="191" t="s">
        <v>1002</v>
      </c>
      <c r="F108" s="192" t="s">
        <v>1003</v>
      </c>
      <c r="G108" s="193" t="s">
        <v>188</v>
      </c>
      <c r="H108" s="194">
        <v>4.9</v>
      </c>
      <c r="I108" s="195"/>
      <c r="J108" s="196">
        <f>ROUND(I108*H108,0)</f>
        <v>0</v>
      </c>
      <c r="K108" s="192" t="s">
        <v>151</v>
      </c>
      <c r="L108" s="59"/>
      <c r="M108" s="197" t="s">
        <v>23</v>
      </c>
      <c r="N108" s="198" t="s">
        <v>44</v>
      </c>
      <c r="O108" s="40"/>
      <c r="P108" s="199">
        <f>O108*H108</f>
        <v>0</v>
      </c>
      <c r="Q108" s="199">
        <v>0.00012</v>
      </c>
      <c r="R108" s="199">
        <f>Q108*H108</f>
        <v>0.0005880000000000001</v>
      </c>
      <c r="S108" s="199">
        <v>0</v>
      </c>
      <c r="T108" s="200">
        <f>S108*H108</f>
        <v>0</v>
      </c>
      <c r="AR108" s="22" t="s">
        <v>152</v>
      </c>
      <c r="AT108" s="22" t="s">
        <v>147</v>
      </c>
      <c r="AU108" s="22" t="s">
        <v>82</v>
      </c>
      <c r="AY108" s="22" t="s">
        <v>145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2" t="s">
        <v>10</v>
      </c>
      <c r="BK108" s="201">
        <f>ROUND(I108*H108,0)</f>
        <v>0</v>
      </c>
      <c r="BL108" s="22" t="s">
        <v>152</v>
      </c>
      <c r="BM108" s="22" t="s">
        <v>1004</v>
      </c>
    </row>
    <row r="109" spans="2:51" s="11" customFormat="1" ht="13.5">
      <c r="B109" s="202"/>
      <c r="C109" s="203"/>
      <c r="D109" s="204" t="s">
        <v>154</v>
      </c>
      <c r="E109" s="205" t="s">
        <v>23</v>
      </c>
      <c r="F109" s="206" t="s">
        <v>1005</v>
      </c>
      <c r="G109" s="203"/>
      <c r="H109" s="207">
        <v>4.9</v>
      </c>
      <c r="I109" s="208"/>
      <c r="J109" s="203"/>
      <c r="K109" s="203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154</v>
      </c>
      <c r="AU109" s="213" t="s">
        <v>82</v>
      </c>
      <c r="AV109" s="11" t="s">
        <v>82</v>
      </c>
      <c r="AW109" s="11" t="s">
        <v>37</v>
      </c>
      <c r="AX109" s="11" t="s">
        <v>73</v>
      </c>
      <c r="AY109" s="213" t="s">
        <v>145</v>
      </c>
    </row>
    <row r="110" spans="2:65" s="1" customFormat="1" ht="16.5" customHeight="1">
      <c r="B110" s="39"/>
      <c r="C110" s="190" t="s">
        <v>174</v>
      </c>
      <c r="D110" s="190" t="s">
        <v>147</v>
      </c>
      <c r="E110" s="191" t="s">
        <v>224</v>
      </c>
      <c r="F110" s="192" t="s">
        <v>225</v>
      </c>
      <c r="G110" s="193" t="s">
        <v>215</v>
      </c>
      <c r="H110" s="194">
        <v>0.672</v>
      </c>
      <c r="I110" s="195"/>
      <c r="J110" s="196">
        <f>ROUND(I110*H110,0)</f>
        <v>0</v>
      </c>
      <c r="K110" s="192" t="s">
        <v>151</v>
      </c>
      <c r="L110" s="59"/>
      <c r="M110" s="197" t="s">
        <v>23</v>
      </c>
      <c r="N110" s="198" t="s">
        <v>44</v>
      </c>
      <c r="O110" s="40"/>
      <c r="P110" s="199">
        <f>O110*H110</f>
        <v>0</v>
      </c>
      <c r="Q110" s="199">
        <v>0.17818</v>
      </c>
      <c r="R110" s="199">
        <f>Q110*H110</f>
        <v>0.11973696000000002</v>
      </c>
      <c r="S110" s="199">
        <v>0</v>
      </c>
      <c r="T110" s="200">
        <f>S110*H110</f>
        <v>0</v>
      </c>
      <c r="AR110" s="22" t="s">
        <v>152</v>
      </c>
      <c r="AT110" s="22" t="s">
        <v>147</v>
      </c>
      <c r="AU110" s="22" t="s">
        <v>82</v>
      </c>
      <c r="AY110" s="22" t="s">
        <v>145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2" t="s">
        <v>10</v>
      </c>
      <c r="BK110" s="201">
        <f>ROUND(I110*H110,0)</f>
        <v>0</v>
      </c>
      <c r="BL110" s="22" t="s">
        <v>152</v>
      </c>
      <c r="BM110" s="22" t="s">
        <v>1006</v>
      </c>
    </row>
    <row r="111" spans="2:51" s="11" customFormat="1" ht="13.5">
      <c r="B111" s="202"/>
      <c r="C111" s="203"/>
      <c r="D111" s="204" t="s">
        <v>154</v>
      </c>
      <c r="E111" s="205" t="s">
        <v>23</v>
      </c>
      <c r="F111" s="206" t="s">
        <v>1007</v>
      </c>
      <c r="G111" s="203"/>
      <c r="H111" s="207">
        <v>0.672</v>
      </c>
      <c r="I111" s="208"/>
      <c r="J111" s="203"/>
      <c r="K111" s="203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154</v>
      </c>
      <c r="AU111" s="213" t="s">
        <v>82</v>
      </c>
      <c r="AV111" s="11" t="s">
        <v>82</v>
      </c>
      <c r="AW111" s="11" t="s">
        <v>37</v>
      </c>
      <c r="AX111" s="11" t="s">
        <v>73</v>
      </c>
      <c r="AY111" s="213" t="s">
        <v>145</v>
      </c>
    </row>
    <row r="112" spans="2:63" s="10" customFormat="1" ht="29.85" customHeight="1">
      <c r="B112" s="174"/>
      <c r="C112" s="175"/>
      <c r="D112" s="176" t="s">
        <v>72</v>
      </c>
      <c r="E112" s="188" t="s">
        <v>174</v>
      </c>
      <c r="F112" s="188" t="s">
        <v>228</v>
      </c>
      <c r="G112" s="175"/>
      <c r="H112" s="175"/>
      <c r="I112" s="178"/>
      <c r="J112" s="189">
        <f>BK112</f>
        <v>0</v>
      </c>
      <c r="K112" s="175"/>
      <c r="L112" s="180"/>
      <c r="M112" s="181"/>
      <c r="N112" s="182"/>
      <c r="O112" s="182"/>
      <c r="P112" s="183">
        <f>SUM(P113:P139)</f>
        <v>0</v>
      </c>
      <c r="Q112" s="182"/>
      <c r="R112" s="183">
        <f>SUM(R113:R139)</f>
        <v>1.000711</v>
      </c>
      <c r="S112" s="182"/>
      <c r="T112" s="184">
        <f>SUM(T113:T139)</f>
        <v>0</v>
      </c>
      <c r="AR112" s="185" t="s">
        <v>10</v>
      </c>
      <c r="AT112" s="186" t="s">
        <v>72</v>
      </c>
      <c r="AU112" s="186" t="s">
        <v>10</v>
      </c>
      <c r="AY112" s="185" t="s">
        <v>145</v>
      </c>
      <c r="BK112" s="187">
        <f>SUM(BK113:BK139)</f>
        <v>0</v>
      </c>
    </row>
    <row r="113" spans="2:65" s="1" customFormat="1" ht="16.5" customHeight="1">
      <c r="B113" s="39"/>
      <c r="C113" s="190" t="s">
        <v>181</v>
      </c>
      <c r="D113" s="190" t="s">
        <v>147</v>
      </c>
      <c r="E113" s="191" t="s">
        <v>1008</v>
      </c>
      <c r="F113" s="192" t="s">
        <v>1009</v>
      </c>
      <c r="G113" s="193" t="s">
        <v>215</v>
      </c>
      <c r="H113" s="194">
        <v>10.162</v>
      </c>
      <c r="I113" s="195"/>
      <c r="J113" s="196">
        <f>ROUND(I113*H113,0)</f>
        <v>0</v>
      </c>
      <c r="K113" s="192" t="s">
        <v>151</v>
      </c>
      <c r="L113" s="59"/>
      <c r="M113" s="197" t="s">
        <v>23</v>
      </c>
      <c r="N113" s="198" t="s">
        <v>44</v>
      </c>
      <c r="O113" s="40"/>
      <c r="P113" s="199">
        <f>O113*H113</f>
        <v>0</v>
      </c>
      <c r="Q113" s="199">
        <v>0.003</v>
      </c>
      <c r="R113" s="199">
        <f>Q113*H113</f>
        <v>0.030486000000000003</v>
      </c>
      <c r="S113" s="199">
        <v>0</v>
      </c>
      <c r="T113" s="200">
        <f>S113*H113</f>
        <v>0</v>
      </c>
      <c r="AR113" s="22" t="s">
        <v>152</v>
      </c>
      <c r="AT113" s="22" t="s">
        <v>147</v>
      </c>
      <c r="AU113" s="22" t="s">
        <v>82</v>
      </c>
      <c r="AY113" s="22" t="s">
        <v>145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2" t="s">
        <v>10</v>
      </c>
      <c r="BK113" s="201">
        <f>ROUND(I113*H113,0)</f>
        <v>0</v>
      </c>
      <c r="BL113" s="22" t="s">
        <v>152</v>
      </c>
      <c r="BM113" s="22" t="s">
        <v>1010</v>
      </c>
    </row>
    <row r="114" spans="2:51" s="11" customFormat="1" ht="13.5">
      <c r="B114" s="202"/>
      <c r="C114" s="203"/>
      <c r="D114" s="204" t="s">
        <v>154</v>
      </c>
      <c r="E114" s="205" t="s">
        <v>23</v>
      </c>
      <c r="F114" s="206" t="s">
        <v>1011</v>
      </c>
      <c r="G114" s="203"/>
      <c r="H114" s="207">
        <v>6.719</v>
      </c>
      <c r="I114" s="208"/>
      <c r="J114" s="203"/>
      <c r="K114" s="203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154</v>
      </c>
      <c r="AU114" s="213" t="s">
        <v>82</v>
      </c>
      <c r="AV114" s="11" t="s">
        <v>82</v>
      </c>
      <c r="AW114" s="11" t="s">
        <v>37</v>
      </c>
      <c r="AX114" s="11" t="s">
        <v>73</v>
      </c>
      <c r="AY114" s="213" t="s">
        <v>145</v>
      </c>
    </row>
    <row r="115" spans="2:51" s="11" customFormat="1" ht="13.5">
      <c r="B115" s="202"/>
      <c r="C115" s="203"/>
      <c r="D115" s="204" t="s">
        <v>154</v>
      </c>
      <c r="E115" s="205" t="s">
        <v>23</v>
      </c>
      <c r="F115" s="206" t="s">
        <v>1012</v>
      </c>
      <c r="G115" s="203"/>
      <c r="H115" s="207">
        <v>3.443</v>
      </c>
      <c r="I115" s="208"/>
      <c r="J115" s="203"/>
      <c r="K115" s="203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154</v>
      </c>
      <c r="AU115" s="213" t="s">
        <v>82</v>
      </c>
      <c r="AV115" s="11" t="s">
        <v>82</v>
      </c>
      <c r="AW115" s="11" t="s">
        <v>37</v>
      </c>
      <c r="AX115" s="11" t="s">
        <v>73</v>
      </c>
      <c r="AY115" s="213" t="s">
        <v>145</v>
      </c>
    </row>
    <row r="116" spans="2:65" s="1" customFormat="1" ht="25.5" customHeight="1">
      <c r="B116" s="39"/>
      <c r="C116" s="190" t="s">
        <v>185</v>
      </c>
      <c r="D116" s="190" t="s">
        <v>147</v>
      </c>
      <c r="E116" s="191" t="s">
        <v>1013</v>
      </c>
      <c r="F116" s="192" t="s">
        <v>1014</v>
      </c>
      <c r="G116" s="193" t="s">
        <v>215</v>
      </c>
      <c r="H116" s="194">
        <v>10.764</v>
      </c>
      <c r="I116" s="195"/>
      <c r="J116" s="196">
        <f>ROUND(I116*H116,0)</f>
        <v>0</v>
      </c>
      <c r="K116" s="192" t="s">
        <v>151</v>
      </c>
      <c r="L116" s="59"/>
      <c r="M116" s="197" t="s">
        <v>23</v>
      </c>
      <c r="N116" s="198" t="s">
        <v>44</v>
      </c>
      <c r="O116" s="40"/>
      <c r="P116" s="199">
        <f>O116*H116</f>
        <v>0</v>
      </c>
      <c r="Q116" s="199">
        <v>0.01575</v>
      </c>
      <c r="R116" s="199">
        <f>Q116*H116</f>
        <v>0.169533</v>
      </c>
      <c r="S116" s="199">
        <v>0</v>
      </c>
      <c r="T116" s="200">
        <f>S116*H116</f>
        <v>0</v>
      </c>
      <c r="AR116" s="22" t="s">
        <v>152</v>
      </c>
      <c r="AT116" s="22" t="s">
        <v>147</v>
      </c>
      <c r="AU116" s="22" t="s">
        <v>82</v>
      </c>
      <c r="AY116" s="22" t="s">
        <v>145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2" t="s">
        <v>10</v>
      </c>
      <c r="BK116" s="201">
        <f>ROUND(I116*H116,0)</f>
        <v>0</v>
      </c>
      <c r="BL116" s="22" t="s">
        <v>152</v>
      </c>
      <c r="BM116" s="22" t="s">
        <v>1015</v>
      </c>
    </row>
    <row r="117" spans="2:51" s="11" customFormat="1" ht="27">
      <c r="B117" s="202"/>
      <c r="C117" s="203"/>
      <c r="D117" s="204" t="s">
        <v>154</v>
      </c>
      <c r="E117" s="205" t="s">
        <v>23</v>
      </c>
      <c r="F117" s="206" t="s">
        <v>1016</v>
      </c>
      <c r="G117" s="203"/>
      <c r="H117" s="207">
        <v>10.764</v>
      </c>
      <c r="I117" s="208"/>
      <c r="J117" s="203"/>
      <c r="K117" s="203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154</v>
      </c>
      <c r="AU117" s="213" t="s">
        <v>82</v>
      </c>
      <c r="AV117" s="11" t="s">
        <v>82</v>
      </c>
      <c r="AW117" s="11" t="s">
        <v>37</v>
      </c>
      <c r="AX117" s="11" t="s">
        <v>73</v>
      </c>
      <c r="AY117" s="213" t="s">
        <v>145</v>
      </c>
    </row>
    <row r="118" spans="2:65" s="1" customFormat="1" ht="25.5" customHeight="1">
      <c r="B118" s="39"/>
      <c r="C118" s="190" t="s">
        <v>195</v>
      </c>
      <c r="D118" s="190" t="s">
        <v>147</v>
      </c>
      <c r="E118" s="191" t="s">
        <v>1017</v>
      </c>
      <c r="F118" s="192" t="s">
        <v>1018</v>
      </c>
      <c r="G118" s="193" t="s">
        <v>215</v>
      </c>
      <c r="H118" s="194">
        <v>12.584</v>
      </c>
      <c r="I118" s="195"/>
      <c r="J118" s="196">
        <f>ROUND(I118*H118,0)</f>
        <v>0</v>
      </c>
      <c r="K118" s="192" t="s">
        <v>151</v>
      </c>
      <c r="L118" s="59"/>
      <c r="M118" s="197" t="s">
        <v>23</v>
      </c>
      <c r="N118" s="198" t="s">
        <v>44</v>
      </c>
      <c r="O118" s="40"/>
      <c r="P118" s="199">
        <f>O118*H118</f>
        <v>0</v>
      </c>
      <c r="Q118" s="199">
        <v>0.00656</v>
      </c>
      <c r="R118" s="199">
        <f>Q118*H118</f>
        <v>0.08255103999999999</v>
      </c>
      <c r="S118" s="199">
        <v>0</v>
      </c>
      <c r="T118" s="200">
        <f>S118*H118</f>
        <v>0</v>
      </c>
      <c r="AR118" s="22" t="s">
        <v>152</v>
      </c>
      <c r="AT118" s="22" t="s">
        <v>147</v>
      </c>
      <c r="AU118" s="22" t="s">
        <v>82</v>
      </c>
      <c r="AY118" s="22" t="s">
        <v>145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2" t="s">
        <v>10</v>
      </c>
      <c r="BK118" s="201">
        <f>ROUND(I118*H118,0)</f>
        <v>0</v>
      </c>
      <c r="BL118" s="22" t="s">
        <v>152</v>
      </c>
      <c r="BM118" s="22" t="s">
        <v>1019</v>
      </c>
    </row>
    <row r="119" spans="2:51" s="11" customFormat="1" ht="13.5">
      <c r="B119" s="202"/>
      <c r="C119" s="203"/>
      <c r="D119" s="204" t="s">
        <v>154</v>
      </c>
      <c r="E119" s="205" t="s">
        <v>23</v>
      </c>
      <c r="F119" s="206" t="s">
        <v>1020</v>
      </c>
      <c r="G119" s="203"/>
      <c r="H119" s="207">
        <v>12.02</v>
      </c>
      <c r="I119" s="208"/>
      <c r="J119" s="203"/>
      <c r="K119" s="203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154</v>
      </c>
      <c r="AU119" s="213" t="s">
        <v>82</v>
      </c>
      <c r="AV119" s="11" t="s">
        <v>82</v>
      </c>
      <c r="AW119" s="11" t="s">
        <v>37</v>
      </c>
      <c r="AX119" s="11" t="s">
        <v>73</v>
      </c>
      <c r="AY119" s="213" t="s">
        <v>145</v>
      </c>
    </row>
    <row r="120" spans="2:51" s="11" customFormat="1" ht="13.5">
      <c r="B120" s="202"/>
      <c r="C120" s="203"/>
      <c r="D120" s="204" t="s">
        <v>154</v>
      </c>
      <c r="E120" s="205" t="s">
        <v>23</v>
      </c>
      <c r="F120" s="206" t="s">
        <v>1021</v>
      </c>
      <c r="G120" s="203"/>
      <c r="H120" s="207">
        <v>0.564</v>
      </c>
      <c r="I120" s="208"/>
      <c r="J120" s="203"/>
      <c r="K120" s="203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154</v>
      </c>
      <c r="AU120" s="213" t="s">
        <v>82</v>
      </c>
      <c r="AV120" s="11" t="s">
        <v>82</v>
      </c>
      <c r="AW120" s="11" t="s">
        <v>37</v>
      </c>
      <c r="AX120" s="11" t="s">
        <v>73</v>
      </c>
      <c r="AY120" s="213" t="s">
        <v>145</v>
      </c>
    </row>
    <row r="121" spans="2:65" s="1" customFormat="1" ht="16.5" customHeight="1">
      <c r="B121" s="39"/>
      <c r="C121" s="190" t="s">
        <v>202</v>
      </c>
      <c r="D121" s="190" t="s">
        <v>147</v>
      </c>
      <c r="E121" s="191" t="s">
        <v>1022</v>
      </c>
      <c r="F121" s="192" t="s">
        <v>1023</v>
      </c>
      <c r="G121" s="193" t="s">
        <v>268</v>
      </c>
      <c r="H121" s="194">
        <v>2</v>
      </c>
      <c r="I121" s="195"/>
      <c r="J121" s="196">
        <f>ROUND(I121*H121,0)</f>
        <v>0</v>
      </c>
      <c r="K121" s="192" t="s">
        <v>151</v>
      </c>
      <c r="L121" s="59"/>
      <c r="M121" s="197" t="s">
        <v>23</v>
      </c>
      <c r="N121" s="198" t="s">
        <v>44</v>
      </c>
      <c r="O121" s="40"/>
      <c r="P121" s="199">
        <f>O121*H121</f>
        <v>0</v>
      </c>
      <c r="Q121" s="199">
        <v>0.0382</v>
      </c>
      <c r="R121" s="199">
        <f>Q121*H121</f>
        <v>0.0764</v>
      </c>
      <c r="S121" s="199">
        <v>0</v>
      </c>
      <c r="T121" s="200">
        <f>S121*H121</f>
        <v>0</v>
      </c>
      <c r="AR121" s="22" t="s">
        <v>152</v>
      </c>
      <c r="AT121" s="22" t="s">
        <v>147</v>
      </c>
      <c r="AU121" s="22" t="s">
        <v>82</v>
      </c>
      <c r="AY121" s="22" t="s">
        <v>145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2" t="s">
        <v>10</v>
      </c>
      <c r="BK121" s="201">
        <f>ROUND(I121*H121,0)</f>
        <v>0</v>
      </c>
      <c r="BL121" s="22" t="s">
        <v>152</v>
      </c>
      <c r="BM121" s="22" t="s">
        <v>1024</v>
      </c>
    </row>
    <row r="122" spans="2:51" s="11" customFormat="1" ht="13.5">
      <c r="B122" s="202"/>
      <c r="C122" s="203"/>
      <c r="D122" s="204" t="s">
        <v>154</v>
      </c>
      <c r="E122" s="205" t="s">
        <v>23</v>
      </c>
      <c r="F122" s="206" t="s">
        <v>1025</v>
      </c>
      <c r="G122" s="203"/>
      <c r="H122" s="207">
        <v>2</v>
      </c>
      <c r="I122" s="208"/>
      <c r="J122" s="203"/>
      <c r="K122" s="203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154</v>
      </c>
      <c r="AU122" s="213" t="s">
        <v>82</v>
      </c>
      <c r="AV122" s="11" t="s">
        <v>82</v>
      </c>
      <c r="AW122" s="11" t="s">
        <v>37</v>
      </c>
      <c r="AX122" s="11" t="s">
        <v>73</v>
      </c>
      <c r="AY122" s="213" t="s">
        <v>145</v>
      </c>
    </row>
    <row r="123" spans="2:65" s="1" customFormat="1" ht="16.5" customHeight="1">
      <c r="B123" s="39"/>
      <c r="C123" s="190" t="s">
        <v>207</v>
      </c>
      <c r="D123" s="190" t="s">
        <v>147</v>
      </c>
      <c r="E123" s="191" t="s">
        <v>1026</v>
      </c>
      <c r="F123" s="192" t="s">
        <v>1027</v>
      </c>
      <c r="G123" s="193" t="s">
        <v>268</v>
      </c>
      <c r="H123" s="194">
        <v>1</v>
      </c>
      <c r="I123" s="195"/>
      <c r="J123" s="196">
        <f>ROUND(I123*H123,0)</f>
        <v>0</v>
      </c>
      <c r="K123" s="192" t="s">
        <v>151</v>
      </c>
      <c r="L123" s="59"/>
      <c r="M123" s="197" t="s">
        <v>23</v>
      </c>
      <c r="N123" s="198" t="s">
        <v>44</v>
      </c>
      <c r="O123" s="40"/>
      <c r="P123" s="199">
        <f>O123*H123</f>
        <v>0</v>
      </c>
      <c r="Q123" s="199">
        <v>0.1575</v>
      </c>
      <c r="R123" s="199">
        <f>Q123*H123</f>
        <v>0.1575</v>
      </c>
      <c r="S123" s="199">
        <v>0</v>
      </c>
      <c r="T123" s="200">
        <f>S123*H123</f>
        <v>0</v>
      </c>
      <c r="AR123" s="22" t="s">
        <v>152</v>
      </c>
      <c r="AT123" s="22" t="s">
        <v>147</v>
      </c>
      <c r="AU123" s="22" t="s">
        <v>82</v>
      </c>
      <c r="AY123" s="22" t="s">
        <v>145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22" t="s">
        <v>10</v>
      </c>
      <c r="BK123" s="201">
        <f>ROUND(I123*H123,0)</f>
        <v>0</v>
      </c>
      <c r="BL123" s="22" t="s">
        <v>152</v>
      </c>
      <c r="BM123" s="22" t="s">
        <v>1028</v>
      </c>
    </row>
    <row r="124" spans="2:51" s="11" customFormat="1" ht="13.5">
      <c r="B124" s="202"/>
      <c r="C124" s="203"/>
      <c r="D124" s="204" t="s">
        <v>154</v>
      </c>
      <c r="E124" s="205" t="s">
        <v>23</v>
      </c>
      <c r="F124" s="206" t="s">
        <v>1029</v>
      </c>
      <c r="G124" s="203"/>
      <c r="H124" s="207">
        <v>1</v>
      </c>
      <c r="I124" s="208"/>
      <c r="J124" s="203"/>
      <c r="K124" s="203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154</v>
      </c>
      <c r="AU124" s="213" t="s">
        <v>82</v>
      </c>
      <c r="AV124" s="11" t="s">
        <v>82</v>
      </c>
      <c r="AW124" s="11" t="s">
        <v>37</v>
      </c>
      <c r="AX124" s="11" t="s">
        <v>73</v>
      </c>
      <c r="AY124" s="213" t="s">
        <v>145</v>
      </c>
    </row>
    <row r="125" spans="2:65" s="1" customFormat="1" ht="16.5" customHeight="1">
      <c r="B125" s="39"/>
      <c r="C125" s="190" t="s">
        <v>212</v>
      </c>
      <c r="D125" s="190" t="s">
        <v>147</v>
      </c>
      <c r="E125" s="191" t="s">
        <v>1030</v>
      </c>
      <c r="F125" s="192" t="s">
        <v>1031</v>
      </c>
      <c r="G125" s="193" t="s">
        <v>215</v>
      </c>
      <c r="H125" s="194">
        <v>0.828</v>
      </c>
      <c r="I125" s="195"/>
      <c r="J125" s="196">
        <f>ROUND(I125*H125,0)</f>
        <v>0</v>
      </c>
      <c r="K125" s="192" t="s">
        <v>151</v>
      </c>
      <c r="L125" s="59"/>
      <c r="M125" s="197" t="s">
        <v>23</v>
      </c>
      <c r="N125" s="198" t="s">
        <v>44</v>
      </c>
      <c r="O125" s="40"/>
      <c r="P125" s="199">
        <f>O125*H125</f>
        <v>0</v>
      </c>
      <c r="Q125" s="199">
        <v>0.03045</v>
      </c>
      <c r="R125" s="199">
        <f>Q125*H125</f>
        <v>0.025212599999999998</v>
      </c>
      <c r="S125" s="199">
        <v>0</v>
      </c>
      <c r="T125" s="200">
        <f>S125*H125</f>
        <v>0</v>
      </c>
      <c r="AR125" s="22" t="s">
        <v>152</v>
      </c>
      <c r="AT125" s="22" t="s">
        <v>147</v>
      </c>
      <c r="AU125" s="22" t="s">
        <v>82</v>
      </c>
      <c r="AY125" s="22" t="s">
        <v>145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2" t="s">
        <v>10</v>
      </c>
      <c r="BK125" s="201">
        <f>ROUND(I125*H125,0)</f>
        <v>0</v>
      </c>
      <c r="BL125" s="22" t="s">
        <v>152</v>
      </c>
      <c r="BM125" s="22" t="s">
        <v>1032</v>
      </c>
    </row>
    <row r="126" spans="2:51" s="11" customFormat="1" ht="13.5">
      <c r="B126" s="202"/>
      <c r="C126" s="203"/>
      <c r="D126" s="204" t="s">
        <v>154</v>
      </c>
      <c r="E126" s="205" t="s">
        <v>23</v>
      </c>
      <c r="F126" s="206" t="s">
        <v>1033</v>
      </c>
      <c r="G126" s="203"/>
      <c r="H126" s="207">
        <v>0.828</v>
      </c>
      <c r="I126" s="208"/>
      <c r="J126" s="203"/>
      <c r="K126" s="203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154</v>
      </c>
      <c r="AU126" s="213" t="s">
        <v>82</v>
      </c>
      <c r="AV126" s="11" t="s">
        <v>82</v>
      </c>
      <c r="AW126" s="11" t="s">
        <v>37</v>
      </c>
      <c r="AX126" s="11" t="s">
        <v>73</v>
      </c>
      <c r="AY126" s="213" t="s">
        <v>145</v>
      </c>
    </row>
    <row r="127" spans="2:65" s="1" customFormat="1" ht="16.5" customHeight="1">
      <c r="B127" s="39"/>
      <c r="C127" s="190" t="s">
        <v>218</v>
      </c>
      <c r="D127" s="190" t="s">
        <v>147</v>
      </c>
      <c r="E127" s="191" t="s">
        <v>272</v>
      </c>
      <c r="F127" s="192" t="s">
        <v>273</v>
      </c>
      <c r="G127" s="193" t="s">
        <v>215</v>
      </c>
      <c r="H127" s="194">
        <v>0.598</v>
      </c>
      <c r="I127" s="195"/>
      <c r="J127" s="196">
        <f>ROUND(I127*H127,0)</f>
        <v>0</v>
      </c>
      <c r="K127" s="192" t="s">
        <v>151</v>
      </c>
      <c r="L127" s="59"/>
      <c r="M127" s="197" t="s">
        <v>23</v>
      </c>
      <c r="N127" s="198" t="s">
        <v>44</v>
      </c>
      <c r="O127" s="40"/>
      <c r="P127" s="199">
        <f>O127*H127</f>
        <v>0</v>
      </c>
      <c r="Q127" s="199">
        <v>0.03358</v>
      </c>
      <c r="R127" s="199">
        <f>Q127*H127</f>
        <v>0.02008084</v>
      </c>
      <c r="S127" s="199">
        <v>0</v>
      </c>
      <c r="T127" s="200">
        <f>S127*H127</f>
        <v>0</v>
      </c>
      <c r="AR127" s="22" t="s">
        <v>152</v>
      </c>
      <c r="AT127" s="22" t="s">
        <v>147</v>
      </c>
      <c r="AU127" s="22" t="s">
        <v>82</v>
      </c>
      <c r="AY127" s="22" t="s">
        <v>145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2" t="s">
        <v>10</v>
      </c>
      <c r="BK127" s="201">
        <f>ROUND(I127*H127,0)</f>
        <v>0</v>
      </c>
      <c r="BL127" s="22" t="s">
        <v>152</v>
      </c>
      <c r="BM127" s="22" t="s">
        <v>1034</v>
      </c>
    </row>
    <row r="128" spans="2:51" s="11" customFormat="1" ht="13.5">
      <c r="B128" s="202"/>
      <c r="C128" s="203"/>
      <c r="D128" s="204" t="s">
        <v>154</v>
      </c>
      <c r="E128" s="205" t="s">
        <v>23</v>
      </c>
      <c r="F128" s="206" t="s">
        <v>1035</v>
      </c>
      <c r="G128" s="203"/>
      <c r="H128" s="207">
        <v>0.598</v>
      </c>
      <c r="I128" s="208"/>
      <c r="J128" s="203"/>
      <c r="K128" s="203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154</v>
      </c>
      <c r="AU128" s="213" t="s">
        <v>82</v>
      </c>
      <c r="AV128" s="11" t="s">
        <v>82</v>
      </c>
      <c r="AW128" s="11" t="s">
        <v>37</v>
      </c>
      <c r="AX128" s="11" t="s">
        <v>73</v>
      </c>
      <c r="AY128" s="213" t="s">
        <v>145</v>
      </c>
    </row>
    <row r="129" spans="2:65" s="1" customFormat="1" ht="16.5" customHeight="1">
      <c r="B129" s="39"/>
      <c r="C129" s="190" t="s">
        <v>223</v>
      </c>
      <c r="D129" s="190" t="s">
        <v>147</v>
      </c>
      <c r="E129" s="191" t="s">
        <v>1036</v>
      </c>
      <c r="F129" s="192" t="s">
        <v>1037</v>
      </c>
      <c r="G129" s="193" t="s">
        <v>215</v>
      </c>
      <c r="H129" s="194">
        <v>2.232</v>
      </c>
      <c r="I129" s="195"/>
      <c r="J129" s="196">
        <f>ROUND(I129*H129,0)</f>
        <v>0</v>
      </c>
      <c r="K129" s="192" t="s">
        <v>151</v>
      </c>
      <c r="L129" s="59"/>
      <c r="M129" s="197" t="s">
        <v>23</v>
      </c>
      <c r="N129" s="198" t="s">
        <v>44</v>
      </c>
      <c r="O129" s="40"/>
      <c r="P129" s="199">
        <f>O129*H129</f>
        <v>0</v>
      </c>
      <c r="Q129" s="199">
        <v>0.00036</v>
      </c>
      <c r="R129" s="199">
        <f>Q129*H129</f>
        <v>0.0008035200000000002</v>
      </c>
      <c r="S129" s="199">
        <v>0</v>
      </c>
      <c r="T129" s="200">
        <f>S129*H129</f>
        <v>0</v>
      </c>
      <c r="AR129" s="22" t="s">
        <v>152</v>
      </c>
      <c r="AT129" s="22" t="s">
        <v>147</v>
      </c>
      <c r="AU129" s="22" t="s">
        <v>82</v>
      </c>
      <c r="AY129" s="22" t="s">
        <v>145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2" t="s">
        <v>10</v>
      </c>
      <c r="BK129" s="201">
        <f>ROUND(I129*H129,0)</f>
        <v>0</v>
      </c>
      <c r="BL129" s="22" t="s">
        <v>152</v>
      </c>
      <c r="BM129" s="22" t="s">
        <v>1038</v>
      </c>
    </row>
    <row r="130" spans="2:51" s="11" customFormat="1" ht="13.5">
      <c r="B130" s="202"/>
      <c r="C130" s="203"/>
      <c r="D130" s="204" t="s">
        <v>154</v>
      </c>
      <c r="E130" s="205" t="s">
        <v>23</v>
      </c>
      <c r="F130" s="206" t="s">
        <v>1039</v>
      </c>
      <c r="G130" s="203"/>
      <c r="H130" s="207">
        <v>2.232</v>
      </c>
      <c r="I130" s="208"/>
      <c r="J130" s="203"/>
      <c r="K130" s="203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154</v>
      </c>
      <c r="AU130" s="213" t="s">
        <v>82</v>
      </c>
      <c r="AV130" s="11" t="s">
        <v>82</v>
      </c>
      <c r="AW130" s="11" t="s">
        <v>37</v>
      </c>
      <c r="AX130" s="11" t="s">
        <v>73</v>
      </c>
      <c r="AY130" s="213" t="s">
        <v>145</v>
      </c>
    </row>
    <row r="131" spans="2:65" s="1" customFormat="1" ht="16.5" customHeight="1">
      <c r="B131" s="39"/>
      <c r="C131" s="190" t="s">
        <v>11</v>
      </c>
      <c r="D131" s="190" t="s">
        <v>147</v>
      </c>
      <c r="E131" s="191" t="s">
        <v>1040</v>
      </c>
      <c r="F131" s="192" t="s">
        <v>1041</v>
      </c>
      <c r="G131" s="193" t="s">
        <v>215</v>
      </c>
      <c r="H131" s="194">
        <v>50</v>
      </c>
      <c r="I131" s="195"/>
      <c r="J131" s="196">
        <f>ROUND(I131*H131,0)</f>
        <v>0</v>
      </c>
      <c r="K131" s="192" t="s">
        <v>151</v>
      </c>
      <c r="L131" s="59"/>
      <c r="M131" s="197" t="s">
        <v>23</v>
      </c>
      <c r="N131" s="198" t="s">
        <v>44</v>
      </c>
      <c r="O131" s="40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AR131" s="22" t="s">
        <v>152</v>
      </c>
      <c r="AT131" s="22" t="s">
        <v>147</v>
      </c>
      <c r="AU131" s="22" t="s">
        <v>82</v>
      </c>
      <c r="AY131" s="22" t="s">
        <v>145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2" t="s">
        <v>10</v>
      </c>
      <c r="BK131" s="201">
        <f>ROUND(I131*H131,0)</f>
        <v>0</v>
      </c>
      <c r="BL131" s="22" t="s">
        <v>152</v>
      </c>
      <c r="BM131" s="22" t="s">
        <v>1042</v>
      </c>
    </row>
    <row r="132" spans="2:51" s="11" customFormat="1" ht="13.5">
      <c r="B132" s="202"/>
      <c r="C132" s="203"/>
      <c r="D132" s="204" t="s">
        <v>154</v>
      </c>
      <c r="E132" s="205" t="s">
        <v>23</v>
      </c>
      <c r="F132" s="206" t="s">
        <v>1043</v>
      </c>
      <c r="G132" s="203"/>
      <c r="H132" s="207">
        <v>50</v>
      </c>
      <c r="I132" s="208"/>
      <c r="J132" s="203"/>
      <c r="K132" s="203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154</v>
      </c>
      <c r="AU132" s="213" t="s">
        <v>82</v>
      </c>
      <c r="AV132" s="11" t="s">
        <v>82</v>
      </c>
      <c r="AW132" s="11" t="s">
        <v>37</v>
      </c>
      <c r="AX132" s="11" t="s">
        <v>73</v>
      </c>
      <c r="AY132" s="213" t="s">
        <v>145</v>
      </c>
    </row>
    <row r="133" spans="2:65" s="1" customFormat="1" ht="16.5" customHeight="1">
      <c r="B133" s="39"/>
      <c r="C133" s="190" t="s">
        <v>198</v>
      </c>
      <c r="D133" s="190" t="s">
        <v>147</v>
      </c>
      <c r="E133" s="191" t="s">
        <v>277</v>
      </c>
      <c r="F133" s="192" t="s">
        <v>278</v>
      </c>
      <c r="G133" s="193" t="s">
        <v>215</v>
      </c>
      <c r="H133" s="194">
        <v>2.102</v>
      </c>
      <c r="I133" s="195"/>
      <c r="J133" s="196">
        <f>ROUND(I133*H133,0)</f>
        <v>0</v>
      </c>
      <c r="K133" s="192" t="s">
        <v>151</v>
      </c>
      <c r="L133" s="59"/>
      <c r="M133" s="197" t="s">
        <v>23</v>
      </c>
      <c r="N133" s="198" t="s">
        <v>44</v>
      </c>
      <c r="O133" s="40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2" t="s">
        <v>152</v>
      </c>
      <c r="AT133" s="22" t="s">
        <v>147</v>
      </c>
      <c r="AU133" s="22" t="s">
        <v>82</v>
      </c>
      <c r="AY133" s="22" t="s">
        <v>145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2" t="s">
        <v>10</v>
      </c>
      <c r="BK133" s="201">
        <f>ROUND(I133*H133,0)</f>
        <v>0</v>
      </c>
      <c r="BL133" s="22" t="s">
        <v>152</v>
      </c>
      <c r="BM133" s="22" t="s">
        <v>1044</v>
      </c>
    </row>
    <row r="134" spans="2:51" s="11" customFormat="1" ht="13.5">
      <c r="B134" s="202"/>
      <c r="C134" s="203"/>
      <c r="D134" s="204" t="s">
        <v>154</v>
      </c>
      <c r="E134" s="205" t="s">
        <v>23</v>
      </c>
      <c r="F134" s="206" t="s">
        <v>1045</v>
      </c>
      <c r="G134" s="203"/>
      <c r="H134" s="207">
        <v>2.102</v>
      </c>
      <c r="I134" s="208"/>
      <c r="J134" s="203"/>
      <c r="K134" s="203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154</v>
      </c>
      <c r="AU134" s="213" t="s">
        <v>82</v>
      </c>
      <c r="AV134" s="11" t="s">
        <v>82</v>
      </c>
      <c r="AW134" s="11" t="s">
        <v>37</v>
      </c>
      <c r="AX134" s="11" t="s">
        <v>73</v>
      </c>
      <c r="AY134" s="213" t="s">
        <v>145</v>
      </c>
    </row>
    <row r="135" spans="2:65" s="1" customFormat="1" ht="16.5" customHeight="1">
      <c r="B135" s="39"/>
      <c r="C135" s="190" t="s">
        <v>237</v>
      </c>
      <c r="D135" s="190" t="s">
        <v>147</v>
      </c>
      <c r="E135" s="191" t="s">
        <v>282</v>
      </c>
      <c r="F135" s="192" t="s">
        <v>283</v>
      </c>
      <c r="G135" s="193" t="s">
        <v>188</v>
      </c>
      <c r="H135" s="194">
        <v>6.58</v>
      </c>
      <c r="I135" s="195"/>
      <c r="J135" s="196">
        <f>ROUND(I135*H135,0)</f>
        <v>0</v>
      </c>
      <c r="K135" s="192" t="s">
        <v>151</v>
      </c>
      <c r="L135" s="59"/>
      <c r="M135" s="197" t="s">
        <v>23</v>
      </c>
      <c r="N135" s="198" t="s">
        <v>44</v>
      </c>
      <c r="O135" s="40"/>
      <c r="P135" s="199">
        <f>O135*H135</f>
        <v>0</v>
      </c>
      <c r="Q135" s="199">
        <v>0.0015</v>
      </c>
      <c r="R135" s="199">
        <f>Q135*H135</f>
        <v>0.00987</v>
      </c>
      <c r="S135" s="199">
        <v>0</v>
      </c>
      <c r="T135" s="200">
        <f>S135*H135</f>
        <v>0</v>
      </c>
      <c r="AR135" s="22" t="s">
        <v>152</v>
      </c>
      <c r="AT135" s="22" t="s">
        <v>147</v>
      </c>
      <c r="AU135" s="22" t="s">
        <v>82</v>
      </c>
      <c r="AY135" s="22" t="s">
        <v>145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2" t="s">
        <v>10</v>
      </c>
      <c r="BK135" s="201">
        <f>ROUND(I135*H135,0)</f>
        <v>0</v>
      </c>
      <c r="BL135" s="22" t="s">
        <v>152</v>
      </c>
      <c r="BM135" s="22" t="s">
        <v>1046</v>
      </c>
    </row>
    <row r="136" spans="2:51" s="11" customFormat="1" ht="13.5">
      <c r="B136" s="202"/>
      <c r="C136" s="203"/>
      <c r="D136" s="204" t="s">
        <v>154</v>
      </c>
      <c r="E136" s="205" t="s">
        <v>23</v>
      </c>
      <c r="F136" s="206" t="s">
        <v>1047</v>
      </c>
      <c r="G136" s="203"/>
      <c r="H136" s="207">
        <v>6.58</v>
      </c>
      <c r="I136" s="208"/>
      <c r="J136" s="203"/>
      <c r="K136" s="203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154</v>
      </c>
      <c r="AU136" s="213" t="s">
        <v>82</v>
      </c>
      <c r="AV136" s="11" t="s">
        <v>82</v>
      </c>
      <c r="AW136" s="11" t="s">
        <v>37</v>
      </c>
      <c r="AX136" s="11" t="s">
        <v>73</v>
      </c>
      <c r="AY136" s="213" t="s">
        <v>145</v>
      </c>
    </row>
    <row r="137" spans="2:65" s="1" customFormat="1" ht="25.5" customHeight="1">
      <c r="B137" s="39"/>
      <c r="C137" s="190" t="s">
        <v>252</v>
      </c>
      <c r="D137" s="190" t="s">
        <v>147</v>
      </c>
      <c r="E137" s="191" t="s">
        <v>1048</v>
      </c>
      <c r="F137" s="192" t="s">
        <v>1049</v>
      </c>
      <c r="G137" s="193" t="s">
        <v>215</v>
      </c>
      <c r="H137" s="194">
        <v>6.798</v>
      </c>
      <c r="I137" s="195"/>
      <c r="J137" s="196">
        <f>ROUND(I137*H137,0)</f>
        <v>0</v>
      </c>
      <c r="K137" s="192" t="s">
        <v>151</v>
      </c>
      <c r="L137" s="59"/>
      <c r="M137" s="197" t="s">
        <v>23</v>
      </c>
      <c r="N137" s="198" t="s">
        <v>44</v>
      </c>
      <c r="O137" s="40"/>
      <c r="P137" s="199">
        <f>O137*H137</f>
        <v>0</v>
      </c>
      <c r="Q137" s="199">
        <v>0.063</v>
      </c>
      <c r="R137" s="199">
        <f>Q137*H137</f>
        <v>0.428274</v>
      </c>
      <c r="S137" s="199">
        <v>0</v>
      </c>
      <c r="T137" s="200">
        <f>S137*H137</f>
        <v>0</v>
      </c>
      <c r="AR137" s="22" t="s">
        <v>152</v>
      </c>
      <c r="AT137" s="22" t="s">
        <v>147</v>
      </c>
      <c r="AU137" s="22" t="s">
        <v>82</v>
      </c>
      <c r="AY137" s="22" t="s">
        <v>145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2" t="s">
        <v>10</v>
      </c>
      <c r="BK137" s="201">
        <f>ROUND(I137*H137,0)</f>
        <v>0</v>
      </c>
      <c r="BL137" s="22" t="s">
        <v>152</v>
      </c>
      <c r="BM137" s="22" t="s">
        <v>1050</v>
      </c>
    </row>
    <row r="138" spans="2:51" s="11" customFormat="1" ht="13.5">
      <c r="B138" s="202"/>
      <c r="C138" s="203"/>
      <c r="D138" s="204" t="s">
        <v>154</v>
      </c>
      <c r="E138" s="205" t="s">
        <v>23</v>
      </c>
      <c r="F138" s="206" t="s">
        <v>1051</v>
      </c>
      <c r="G138" s="203"/>
      <c r="H138" s="207">
        <v>3.44</v>
      </c>
      <c r="I138" s="208"/>
      <c r="J138" s="203"/>
      <c r="K138" s="203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154</v>
      </c>
      <c r="AU138" s="213" t="s">
        <v>82</v>
      </c>
      <c r="AV138" s="11" t="s">
        <v>82</v>
      </c>
      <c r="AW138" s="11" t="s">
        <v>37</v>
      </c>
      <c r="AX138" s="11" t="s">
        <v>73</v>
      </c>
      <c r="AY138" s="213" t="s">
        <v>145</v>
      </c>
    </row>
    <row r="139" spans="2:51" s="11" customFormat="1" ht="13.5">
      <c r="B139" s="202"/>
      <c r="C139" s="203"/>
      <c r="D139" s="204" t="s">
        <v>154</v>
      </c>
      <c r="E139" s="205" t="s">
        <v>23</v>
      </c>
      <c r="F139" s="206" t="s">
        <v>1052</v>
      </c>
      <c r="G139" s="203"/>
      <c r="H139" s="207">
        <v>3.358</v>
      </c>
      <c r="I139" s="208"/>
      <c r="J139" s="203"/>
      <c r="K139" s="203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154</v>
      </c>
      <c r="AU139" s="213" t="s">
        <v>82</v>
      </c>
      <c r="AV139" s="11" t="s">
        <v>82</v>
      </c>
      <c r="AW139" s="11" t="s">
        <v>37</v>
      </c>
      <c r="AX139" s="11" t="s">
        <v>73</v>
      </c>
      <c r="AY139" s="213" t="s">
        <v>145</v>
      </c>
    </row>
    <row r="140" spans="2:63" s="10" customFormat="1" ht="29.85" customHeight="1">
      <c r="B140" s="174"/>
      <c r="C140" s="175"/>
      <c r="D140" s="176" t="s">
        <v>72</v>
      </c>
      <c r="E140" s="188" t="s">
        <v>195</v>
      </c>
      <c r="F140" s="188" t="s">
        <v>1053</v>
      </c>
      <c r="G140" s="175"/>
      <c r="H140" s="175"/>
      <c r="I140" s="178"/>
      <c r="J140" s="189">
        <f>BK140</f>
        <v>0</v>
      </c>
      <c r="K140" s="175"/>
      <c r="L140" s="180"/>
      <c r="M140" s="181"/>
      <c r="N140" s="182"/>
      <c r="O140" s="182"/>
      <c r="P140" s="183">
        <f>SUM(P141:P159)</f>
        <v>0</v>
      </c>
      <c r="Q140" s="182"/>
      <c r="R140" s="183">
        <f>SUM(R141:R159)</f>
        <v>0.0015204399999999996</v>
      </c>
      <c r="S140" s="182"/>
      <c r="T140" s="184">
        <f>SUM(T141:T159)</f>
        <v>3.6976020000000007</v>
      </c>
      <c r="AR140" s="185" t="s">
        <v>10</v>
      </c>
      <c r="AT140" s="186" t="s">
        <v>72</v>
      </c>
      <c r="AU140" s="186" t="s">
        <v>10</v>
      </c>
      <c r="AY140" s="185" t="s">
        <v>145</v>
      </c>
      <c r="BK140" s="187">
        <f>SUM(BK141:BK159)</f>
        <v>0</v>
      </c>
    </row>
    <row r="141" spans="2:65" s="1" customFormat="1" ht="25.5" customHeight="1">
      <c r="B141" s="39"/>
      <c r="C141" s="190" t="s">
        <v>257</v>
      </c>
      <c r="D141" s="190" t="s">
        <v>147</v>
      </c>
      <c r="E141" s="191" t="s">
        <v>343</v>
      </c>
      <c r="F141" s="192" t="s">
        <v>344</v>
      </c>
      <c r="G141" s="193" t="s">
        <v>215</v>
      </c>
      <c r="H141" s="194">
        <v>9.604</v>
      </c>
      <c r="I141" s="195"/>
      <c r="J141" s="196">
        <f>ROUND(I141*H141,0)</f>
        <v>0</v>
      </c>
      <c r="K141" s="192" t="s">
        <v>151</v>
      </c>
      <c r="L141" s="59"/>
      <c r="M141" s="197" t="s">
        <v>23</v>
      </c>
      <c r="N141" s="198" t="s">
        <v>44</v>
      </c>
      <c r="O141" s="40"/>
      <c r="P141" s="199">
        <f>O141*H141</f>
        <v>0</v>
      </c>
      <c r="Q141" s="199">
        <v>0.00013</v>
      </c>
      <c r="R141" s="199">
        <f>Q141*H141</f>
        <v>0.0012485199999999997</v>
      </c>
      <c r="S141" s="199">
        <v>0</v>
      </c>
      <c r="T141" s="200">
        <f>S141*H141</f>
        <v>0</v>
      </c>
      <c r="AR141" s="22" t="s">
        <v>152</v>
      </c>
      <c r="AT141" s="22" t="s">
        <v>147</v>
      </c>
      <c r="AU141" s="22" t="s">
        <v>82</v>
      </c>
      <c r="AY141" s="22" t="s">
        <v>145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22" t="s">
        <v>10</v>
      </c>
      <c r="BK141" s="201">
        <f>ROUND(I141*H141,0)</f>
        <v>0</v>
      </c>
      <c r="BL141" s="22" t="s">
        <v>152</v>
      </c>
      <c r="BM141" s="22" t="s">
        <v>1054</v>
      </c>
    </row>
    <row r="142" spans="2:51" s="11" customFormat="1" ht="13.5">
      <c r="B142" s="202"/>
      <c r="C142" s="203"/>
      <c r="D142" s="204" t="s">
        <v>154</v>
      </c>
      <c r="E142" s="205" t="s">
        <v>23</v>
      </c>
      <c r="F142" s="206" t="s">
        <v>1055</v>
      </c>
      <c r="G142" s="203"/>
      <c r="H142" s="207">
        <v>9.604</v>
      </c>
      <c r="I142" s="208"/>
      <c r="J142" s="203"/>
      <c r="K142" s="203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154</v>
      </c>
      <c r="AU142" s="213" t="s">
        <v>82</v>
      </c>
      <c r="AV142" s="11" t="s">
        <v>82</v>
      </c>
      <c r="AW142" s="11" t="s">
        <v>37</v>
      </c>
      <c r="AX142" s="11" t="s">
        <v>73</v>
      </c>
      <c r="AY142" s="213" t="s">
        <v>145</v>
      </c>
    </row>
    <row r="143" spans="2:65" s="1" customFormat="1" ht="16.5" customHeight="1">
      <c r="B143" s="39"/>
      <c r="C143" s="190" t="s">
        <v>261</v>
      </c>
      <c r="D143" s="190" t="s">
        <v>147</v>
      </c>
      <c r="E143" s="191" t="s">
        <v>349</v>
      </c>
      <c r="F143" s="192" t="s">
        <v>350</v>
      </c>
      <c r="G143" s="193" t="s">
        <v>215</v>
      </c>
      <c r="H143" s="194">
        <v>6.798</v>
      </c>
      <c r="I143" s="195"/>
      <c r="J143" s="196">
        <f>ROUND(I143*H143,0)</f>
        <v>0</v>
      </c>
      <c r="K143" s="192" t="s">
        <v>151</v>
      </c>
      <c r="L143" s="59"/>
      <c r="M143" s="197" t="s">
        <v>23</v>
      </c>
      <c r="N143" s="198" t="s">
        <v>44</v>
      </c>
      <c r="O143" s="40"/>
      <c r="P143" s="199">
        <f>O143*H143</f>
        <v>0</v>
      </c>
      <c r="Q143" s="199">
        <v>4E-05</v>
      </c>
      <c r="R143" s="199">
        <f>Q143*H143</f>
        <v>0.00027192000000000004</v>
      </c>
      <c r="S143" s="199">
        <v>0</v>
      </c>
      <c r="T143" s="200">
        <f>S143*H143</f>
        <v>0</v>
      </c>
      <c r="AR143" s="22" t="s">
        <v>152</v>
      </c>
      <c r="AT143" s="22" t="s">
        <v>147</v>
      </c>
      <c r="AU143" s="22" t="s">
        <v>82</v>
      </c>
      <c r="AY143" s="22" t="s">
        <v>145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2" t="s">
        <v>10</v>
      </c>
      <c r="BK143" s="201">
        <f>ROUND(I143*H143,0)</f>
        <v>0</v>
      </c>
      <c r="BL143" s="22" t="s">
        <v>152</v>
      </c>
      <c r="BM143" s="22" t="s">
        <v>1056</v>
      </c>
    </row>
    <row r="144" spans="2:51" s="11" customFormat="1" ht="13.5">
      <c r="B144" s="202"/>
      <c r="C144" s="203"/>
      <c r="D144" s="204" t="s">
        <v>154</v>
      </c>
      <c r="E144" s="205" t="s">
        <v>23</v>
      </c>
      <c r="F144" s="206" t="s">
        <v>1051</v>
      </c>
      <c r="G144" s="203"/>
      <c r="H144" s="207">
        <v>3.44</v>
      </c>
      <c r="I144" s="208"/>
      <c r="J144" s="203"/>
      <c r="K144" s="203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154</v>
      </c>
      <c r="AU144" s="213" t="s">
        <v>82</v>
      </c>
      <c r="AV144" s="11" t="s">
        <v>82</v>
      </c>
      <c r="AW144" s="11" t="s">
        <v>37</v>
      </c>
      <c r="AX144" s="11" t="s">
        <v>73</v>
      </c>
      <c r="AY144" s="213" t="s">
        <v>145</v>
      </c>
    </row>
    <row r="145" spans="2:51" s="11" customFormat="1" ht="13.5">
      <c r="B145" s="202"/>
      <c r="C145" s="203"/>
      <c r="D145" s="204" t="s">
        <v>154</v>
      </c>
      <c r="E145" s="205" t="s">
        <v>23</v>
      </c>
      <c r="F145" s="206" t="s">
        <v>1052</v>
      </c>
      <c r="G145" s="203"/>
      <c r="H145" s="207">
        <v>3.358</v>
      </c>
      <c r="I145" s="208"/>
      <c r="J145" s="203"/>
      <c r="K145" s="203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154</v>
      </c>
      <c r="AU145" s="213" t="s">
        <v>82</v>
      </c>
      <c r="AV145" s="11" t="s">
        <v>82</v>
      </c>
      <c r="AW145" s="11" t="s">
        <v>37</v>
      </c>
      <c r="AX145" s="11" t="s">
        <v>73</v>
      </c>
      <c r="AY145" s="213" t="s">
        <v>145</v>
      </c>
    </row>
    <row r="146" spans="2:65" s="1" customFormat="1" ht="25.5" customHeight="1">
      <c r="B146" s="39"/>
      <c r="C146" s="190" t="s">
        <v>9</v>
      </c>
      <c r="D146" s="190" t="s">
        <v>147</v>
      </c>
      <c r="E146" s="191" t="s">
        <v>1057</v>
      </c>
      <c r="F146" s="192" t="s">
        <v>1058</v>
      </c>
      <c r="G146" s="193" t="s">
        <v>215</v>
      </c>
      <c r="H146" s="194">
        <v>6.596</v>
      </c>
      <c r="I146" s="195"/>
      <c r="J146" s="196">
        <f>ROUND(I146*H146,0)</f>
        <v>0</v>
      </c>
      <c r="K146" s="192" t="s">
        <v>151</v>
      </c>
      <c r="L146" s="59"/>
      <c r="M146" s="197" t="s">
        <v>23</v>
      </c>
      <c r="N146" s="198" t="s">
        <v>44</v>
      </c>
      <c r="O146" s="40"/>
      <c r="P146" s="199">
        <f>O146*H146</f>
        <v>0</v>
      </c>
      <c r="Q146" s="199">
        <v>0</v>
      </c>
      <c r="R146" s="199">
        <f>Q146*H146</f>
        <v>0</v>
      </c>
      <c r="S146" s="199">
        <v>0.09</v>
      </c>
      <c r="T146" s="200">
        <f>S146*H146</f>
        <v>0.59364</v>
      </c>
      <c r="AR146" s="22" t="s">
        <v>152</v>
      </c>
      <c r="AT146" s="22" t="s">
        <v>147</v>
      </c>
      <c r="AU146" s="22" t="s">
        <v>82</v>
      </c>
      <c r="AY146" s="22" t="s">
        <v>145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2" t="s">
        <v>10</v>
      </c>
      <c r="BK146" s="201">
        <f>ROUND(I146*H146,0)</f>
        <v>0</v>
      </c>
      <c r="BL146" s="22" t="s">
        <v>152</v>
      </c>
      <c r="BM146" s="22" t="s">
        <v>1059</v>
      </c>
    </row>
    <row r="147" spans="2:51" s="11" customFormat="1" ht="13.5">
      <c r="B147" s="202"/>
      <c r="C147" s="203"/>
      <c r="D147" s="204" t="s">
        <v>154</v>
      </c>
      <c r="E147" s="205" t="s">
        <v>23</v>
      </c>
      <c r="F147" s="206" t="s">
        <v>1060</v>
      </c>
      <c r="G147" s="203"/>
      <c r="H147" s="207">
        <v>6.596</v>
      </c>
      <c r="I147" s="208"/>
      <c r="J147" s="203"/>
      <c r="K147" s="203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154</v>
      </c>
      <c r="AU147" s="213" t="s">
        <v>82</v>
      </c>
      <c r="AV147" s="11" t="s">
        <v>82</v>
      </c>
      <c r="AW147" s="11" t="s">
        <v>37</v>
      </c>
      <c r="AX147" s="11" t="s">
        <v>73</v>
      </c>
      <c r="AY147" s="213" t="s">
        <v>145</v>
      </c>
    </row>
    <row r="148" spans="2:65" s="1" customFormat="1" ht="25.5" customHeight="1">
      <c r="B148" s="39"/>
      <c r="C148" s="190" t="s">
        <v>271</v>
      </c>
      <c r="D148" s="190" t="s">
        <v>147</v>
      </c>
      <c r="E148" s="191" t="s">
        <v>1061</v>
      </c>
      <c r="F148" s="192" t="s">
        <v>1062</v>
      </c>
      <c r="G148" s="193" t="s">
        <v>215</v>
      </c>
      <c r="H148" s="194">
        <v>6.596</v>
      </c>
      <c r="I148" s="195"/>
      <c r="J148" s="196">
        <f>ROUND(I148*H148,0)</f>
        <v>0</v>
      </c>
      <c r="K148" s="192" t="s">
        <v>151</v>
      </c>
      <c r="L148" s="59"/>
      <c r="M148" s="197" t="s">
        <v>23</v>
      </c>
      <c r="N148" s="198" t="s">
        <v>44</v>
      </c>
      <c r="O148" s="40"/>
      <c r="P148" s="199">
        <f>O148*H148</f>
        <v>0</v>
      </c>
      <c r="Q148" s="199">
        <v>0</v>
      </c>
      <c r="R148" s="199">
        <f>Q148*H148</f>
        <v>0</v>
      </c>
      <c r="S148" s="199">
        <v>0.035</v>
      </c>
      <c r="T148" s="200">
        <f>S148*H148</f>
        <v>0.23086000000000004</v>
      </c>
      <c r="AR148" s="22" t="s">
        <v>152</v>
      </c>
      <c r="AT148" s="22" t="s">
        <v>147</v>
      </c>
      <c r="AU148" s="22" t="s">
        <v>82</v>
      </c>
      <c r="AY148" s="22" t="s">
        <v>145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2" t="s">
        <v>10</v>
      </c>
      <c r="BK148" s="201">
        <f>ROUND(I148*H148,0)</f>
        <v>0</v>
      </c>
      <c r="BL148" s="22" t="s">
        <v>152</v>
      </c>
      <c r="BM148" s="22" t="s">
        <v>1063</v>
      </c>
    </row>
    <row r="149" spans="2:65" s="1" customFormat="1" ht="16.5" customHeight="1">
      <c r="B149" s="39"/>
      <c r="C149" s="190" t="s">
        <v>276</v>
      </c>
      <c r="D149" s="190" t="s">
        <v>147</v>
      </c>
      <c r="E149" s="191" t="s">
        <v>410</v>
      </c>
      <c r="F149" s="192" t="s">
        <v>411</v>
      </c>
      <c r="G149" s="193" t="s">
        <v>215</v>
      </c>
      <c r="H149" s="194">
        <v>1.386</v>
      </c>
      <c r="I149" s="195"/>
      <c r="J149" s="196">
        <f>ROUND(I149*H149,0)</f>
        <v>0</v>
      </c>
      <c r="K149" s="192" t="s">
        <v>151</v>
      </c>
      <c r="L149" s="59"/>
      <c r="M149" s="197" t="s">
        <v>23</v>
      </c>
      <c r="N149" s="198" t="s">
        <v>44</v>
      </c>
      <c r="O149" s="40"/>
      <c r="P149" s="199">
        <f>O149*H149</f>
        <v>0</v>
      </c>
      <c r="Q149" s="199">
        <v>0</v>
      </c>
      <c r="R149" s="199">
        <f>Q149*H149</f>
        <v>0</v>
      </c>
      <c r="S149" s="199">
        <v>0.055</v>
      </c>
      <c r="T149" s="200">
        <f>S149*H149</f>
        <v>0.07622999999999999</v>
      </c>
      <c r="AR149" s="22" t="s">
        <v>152</v>
      </c>
      <c r="AT149" s="22" t="s">
        <v>147</v>
      </c>
      <c r="AU149" s="22" t="s">
        <v>82</v>
      </c>
      <c r="AY149" s="22" t="s">
        <v>145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22" t="s">
        <v>10</v>
      </c>
      <c r="BK149" s="201">
        <f>ROUND(I149*H149,0)</f>
        <v>0</v>
      </c>
      <c r="BL149" s="22" t="s">
        <v>152</v>
      </c>
      <c r="BM149" s="22" t="s">
        <v>1064</v>
      </c>
    </row>
    <row r="150" spans="2:51" s="11" customFormat="1" ht="13.5">
      <c r="B150" s="202"/>
      <c r="C150" s="203"/>
      <c r="D150" s="204" t="s">
        <v>154</v>
      </c>
      <c r="E150" s="205" t="s">
        <v>23</v>
      </c>
      <c r="F150" s="206" t="s">
        <v>997</v>
      </c>
      <c r="G150" s="203"/>
      <c r="H150" s="207">
        <v>1.386</v>
      </c>
      <c r="I150" s="208"/>
      <c r="J150" s="203"/>
      <c r="K150" s="203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154</v>
      </c>
      <c r="AU150" s="213" t="s">
        <v>82</v>
      </c>
      <c r="AV150" s="11" t="s">
        <v>82</v>
      </c>
      <c r="AW150" s="11" t="s">
        <v>37</v>
      </c>
      <c r="AX150" s="11" t="s">
        <v>73</v>
      </c>
      <c r="AY150" s="213" t="s">
        <v>145</v>
      </c>
    </row>
    <row r="151" spans="2:65" s="1" customFormat="1" ht="16.5" customHeight="1">
      <c r="B151" s="39"/>
      <c r="C151" s="190" t="s">
        <v>281</v>
      </c>
      <c r="D151" s="190" t="s">
        <v>147</v>
      </c>
      <c r="E151" s="191" t="s">
        <v>400</v>
      </c>
      <c r="F151" s="192" t="s">
        <v>401</v>
      </c>
      <c r="G151" s="193" t="s">
        <v>215</v>
      </c>
      <c r="H151" s="194">
        <v>1.8</v>
      </c>
      <c r="I151" s="195"/>
      <c r="J151" s="196">
        <f>ROUND(I151*H151,0)</f>
        <v>0</v>
      </c>
      <c r="K151" s="192" t="s">
        <v>151</v>
      </c>
      <c r="L151" s="59"/>
      <c r="M151" s="197" t="s">
        <v>23</v>
      </c>
      <c r="N151" s="198" t="s">
        <v>44</v>
      </c>
      <c r="O151" s="40"/>
      <c r="P151" s="199">
        <f>O151*H151</f>
        <v>0</v>
      </c>
      <c r="Q151" s="199">
        <v>0</v>
      </c>
      <c r="R151" s="199">
        <f>Q151*H151</f>
        <v>0</v>
      </c>
      <c r="S151" s="199">
        <v>0.076</v>
      </c>
      <c r="T151" s="200">
        <f>S151*H151</f>
        <v>0.1368</v>
      </c>
      <c r="AR151" s="22" t="s">
        <v>152</v>
      </c>
      <c r="AT151" s="22" t="s">
        <v>147</v>
      </c>
      <c r="AU151" s="22" t="s">
        <v>82</v>
      </c>
      <c r="AY151" s="22" t="s">
        <v>145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22" t="s">
        <v>10</v>
      </c>
      <c r="BK151" s="201">
        <f>ROUND(I151*H151,0)</f>
        <v>0</v>
      </c>
      <c r="BL151" s="22" t="s">
        <v>152</v>
      </c>
      <c r="BM151" s="22" t="s">
        <v>1443</v>
      </c>
    </row>
    <row r="152" spans="2:51" s="11" customFormat="1" ht="13.5">
      <c r="B152" s="202"/>
      <c r="C152" s="203"/>
      <c r="D152" s="204" t="s">
        <v>154</v>
      </c>
      <c r="E152" s="205" t="s">
        <v>23</v>
      </c>
      <c r="F152" s="206" t="s">
        <v>1444</v>
      </c>
      <c r="G152" s="203"/>
      <c r="H152" s="207">
        <v>1.8</v>
      </c>
      <c r="I152" s="208"/>
      <c r="J152" s="203"/>
      <c r="K152" s="203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154</v>
      </c>
      <c r="AU152" s="213" t="s">
        <v>82</v>
      </c>
      <c r="AV152" s="11" t="s">
        <v>82</v>
      </c>
      <c r="AW152" s="11" t="s">
        <v>37</v>
      </c>
      <c r="AX152" s="11" t="s">
        <v>73</v>
      </c>
      <c r="AY152" s="213" t="s">
        <v>145</v>
      </c>
    </row>
    <row r="153" spans="2:65" s="1" customFormat="1" ht="25.5" customHeight="1">
      <c r="B153" s="39"/>
      <c r="C153" s="190" t="s">
        <v>287</v>
      </c>
      <c r="D153" s="190" t="s">
        <v>147</v>
      </c>
      <c r="E153" s="191" t="s">
        <v>1065</v>
      </c>
      <c r="F153" s="192" t="s">
        <v>1066</v>
      </c>
      <c r="G153" s="193" t="s">
        <v>150</v>
      </c>
      <c r="H153" s="194">
        <v>0.658</v>
      </c>
      <c r="I153" s="195"/>
      <c r="J153" s="196">
        <f>ROUND(I153*H153,0)</f>
        <v>0</v>
      </c>
      <c r="K153" s="192" t="s">
        <v>151</v>
      </c>
      <c r="L153" s="59"/>
      <c r="M153" s="197" t="s">
        <v>23</v>
      </c>
      <c r="N153" s="198" t="s">
        <v>44</v>
      </c>
      <c r="O153" s="40"/>
      <c r="P153" s="199">
        <f>O153*H153</f>
        <v>0</v>
      </c>
      <c r="Q153" s="199">
        <v>0</v>
      </c>
      <c r="R153" s="199">
        <f>Q153*H153</f>
        <v>0</v>
      </c>
      <c r="S153" s="199">
        <v>1.8</v>
      </c>
      <c r="T153" s="200">
        <f>S153*H153</f>
        <v>1.1844000000000001</v>
      </c>
      <c r="AR153" s="22" t="s">
        <v>152</v>
      </c>
      <c r="AT153" s="22" t="s">
        <v>147</v>
      </c>
      <c r="AU153" s="22" t="s">
        <v>82</v>
      </c>
      <c r="AY153" s="22" t="s">
        <v>145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22" t="s">
        <v>10</v>
      </c>
      <c r="BK153" s="201">
        <f>ROUND(I153*H153,0)</f>
        <v>0</v>
      </c>
      <c r="BL153" s="22" t="s">
        <v>152</v>
      </c>
      <c r="BM153" s="22" t="s">
        <v>1067</v>
      </c>
    </row>
    <row r="154" spans="2:51" s="11" customFormat="1" ht="13.5">
      <c r="B154" s="202"/>
      <c r="C154" s="203"/>
      <c r="D154" s="204" t="s">
        <v>154</v>
      </c>
      <c r="E154" s="205" t="s">
        <v>23</v>
      </c>
      <c r="F154" s="206" t="s">
        <v>1068</v>
      </c>
      <c r="G154" s="203"/>
      <c r="H154" s="207">
        <v>0.658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154</v>
      </c>
      <c r="AU154" s="213" t="s">
        <v>82</v>
      </c>
      <c r="AV154" s="11" t="s">
        <v>82</v>
      </c>
      <c r="AW154" s="11" t="s">
        <v>37</v>
      </c>
      <c r="AX154" s="11" t="s">
        <v>73</v>
      </c>
      <c r="AY154" s="213" t="s">
        <v>145</v>
      </c>
    </row>
    <row r="155" spans="2:65" s="1" customFormat="1" ht="25.5" customHeight="1">
      <c r="B155" s="39"/>
      <c r="C155" s="190" t="s">
        <v>292</v>
      </c>
      <c r="D155" s="190" t="s">
        <v>147</v>
      </c>
      <c r="E155" s="191" t="s">
        <v>420</v>
      </c>
      <c r="F155" s="192" t="s">
        <v>421</v>
      </c>
      <c r="G155" s="193" t="s">
        <v>188</v>
      </c>
      <c r="H155" s="194">
        <v>7.2</v>
      </c>
      <c r="I155" s="195"/>
      <c r="J155" s="196">
        <f>ROUND(I155*H155,0)</f>
        <v>0</v>
      </c>
      <c r="K155" s="192" t="s">
        <v>151</v>
      </c>
      <c r="L155" s="59"/>
      <c r="M155" s="197" t="s">
        <v>23</v>
      </c>
      <c r="N155" s="198" t="s">
        <v>44</v>
      </c>
      <c r="O155" s="40"/>
      <c r="P155" s="199">
        <f>O155*H155</f>
        <v>0</v>
      </c>
      <c r="Q155" s="199">
        <v>0</v>
      </c>
      <c r="R155" s="199">
        <f>Q155*H155</f>
        <v>0</v>
      </c>
      <c r="S155" s="199">
        <v>0.042</v>
      </c>
      <c r="T155" s="200">
        <f>S155*H155</f>
        <v>0.3024</v>
      </c>
      <c r="AR155" s="22" t="s">
        <v>152</v>
      </c>
      <c r="AT155" s="22" t="s">
        <v>147</v>
      </c>
      <c r="AU155" s="22" t="s">
        <v>82</v>
      </c>
      <c r="AY155" s="22" t="s">
        <v>145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2" t="s">
        <v>10</v>
      </c>
      <c r="BK155" s="201">
        <f>ROUND(I155*H155,0)</f>
        <v>0</v>
      </c>
      <c r="BL155" s="22" t="s">
        <v>152</v>
      </c>
      <c r="BM155" s="22" t="s">
        <v>1069</v>
      </c>
    </row>
    <row r="156" spans="2:51" s="11" customFormat="1" ht="13.5">
      <c r="B156" s="202"/>
      <c r="C156" s="203"/>
      <c r="D156" s="204" t="s">
        <v>154</v>
      </c>
      <c r="E156" s="205" t="s">
        <v>23</v>
      </c>
      <c r="F156" s="206" t="s">
        <v>1070</v>
      </c>
      <c r="G156" s="203"/>
      <c r="H156" s="207">
        <v>7.2</v>
      </c>
      <c r="I156" s="208"/>
      <c r="J156" s="203"/>
      <c r="K156" s="203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154</v>
      </c>
      <c r="AU156" s="213" t="s">
        <v>82</v>
      </c>
      <c r="AV156" s="11" t="s">
        <v>82</v>
      </c>
      <c r="AW156" s="11" t="s">
        <v>37</v>
      </c>
      <c r="AX156" s="11" t="s">
        <v>73</v>
      </c>
      <c r="AY156" s="213" t="s">
        <v>145</v>
      </c>
    </row>
    <row r="157" spans="2:65" s="1" customFormat="1" ht="16.5" customHeight="1">
      <c r="B157" s="39"/>
      <c r="C157" s="190" t="s">
        <v>297</v>
      </c>
      <c r="D157" s="190" t="s">
        <v>147</v>
      </c>
      <c r="E157" s="191" t="s">
        <v>1071</v>
      </c>
      <c r="F157" s="192" t="s">
        <v>1072</v>
      </c>
      <c r="G157" s="193" t="s">
        <v>188</v>
      </c>
      <c r="H157" s="194">
        <v>0.91</v>
      </c>
      <c r="I157" s="195"/>
      <c r="J157" s="196">
        <f>ROUND(I157*H157,0)</f>
        <v>0</v>
      </c>
      <c r="K157" s="192" t="s">
        <v>151</v>
      </c>
      <c r="L157" s="59"/>
      <c r="M157" s="197" t="s">
        <v>23</v>
      </c>
      <c r="N157" s="198" t="s">
        <v>44</v>
      </c>
      <c r="O157" s="40"/>
      <c r="P157" s="199">
        <f>O157*H157</f>
        <v>0</v>
      </c>
      <c r="Q157" s="199">
        <v>0</v>
      </c>
      <c r="R157" s="199">
        <f>Q157*H157</f>
        <v>0</v>
      </c>
      <c r="S157" s="199">
        <v>0</v>
      </c>
      <c r="T157" s="200">
        <f>S157*H157</f>
        <v>0</v>
      </c>
      <c r="AR157" s="22" t="s">
        <v>152</v>
      </c>
      <c r="AT157" s="22" t="s">
        <v>147</v>
      </c>
      <c r="AU157" s="22" t="s">
        <v>82</v>
      </c>
      <c r="AY157" s="22" t="s">
        <v>145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22" t="s">
        <v>10</v>
      </c>
      <c r="BK157" s="201">
        <f>ROUND(I157*H157,0)</f>
        <v>0</v>
      </c>
      <c r="BL157" s="22" t="s">
        <v>152</v>
      </c>
      <c r="BM157" s="22" t="s">
        <v>1073</v>
      </c>
    </row>
    <row r="158" spans="2:65" s="1" customFormat="1" ht="16.5" customHeight="1">
      <c r="B158" s="39"/>
      <c r="C158" s="190" t="s">
        <v>301</v>
      </c>
      <c r="D158" s="190" t="s">
        <v>147</v>
      </c>
      <c r="E158" s="191" t="s">
        <v>1074</v>
      </c>
      <c r="F158" s="192" t="s">
        <v>1075</v>
      </c>
      <c r="G158" s="193" t="s">
        <v>215</v>
      </c>
      <c r="H158" s="194">
        <v>17.254</v>
      </c>
      <c r="I158" s="195"/>
      <c r="J158" s="196">
        <f>ROUND(I158*H158,0)</f>
        <v>0</v>
      </c>
      <c r="K158" s="192" t="s">
        <v>151</v>
      </c>
      <c r="L158" s="59"/>
      <c r="M158" s="197" t="s">
        <v>23</v>
      </c>
      <c r="N158" s="198" t="s">
        <v>44</v>
      </c>
      <c r="O158" s="40"/>
      <c r="P158" s="199">
        <f>O158*H158</f>
        <v>0</v>
      </c>
      <c r="Q158" s="199">
        <v>0</v>
      </c>
      <c r="R158" s="199">
        <f>Q158*H158</f>
        <v>0</v>
      </c>
      <c r="S158" s="199">
        <v>0.068</v>
      </c>
      <c r="T158" s="200">
        <f>S158*H158</f>
        <v>1.173272</v>
      </c>
      <c r="AR158" s="22" t="s">
        <v>152</v>
      </c>
      <c r="AT158" s="22" t="s">
        <v>147</v>
      </c>
      <c r="AU158" s="22" t="s">
        <v>82</v>
      </c>
      <c r="AY158" s="22" t="s">
        <v>145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2" t="s">
        <v>10</v>
      </c>
      <c r="BK158" s="201">
        <f>ROUND(I158*H158,0)</f>
        <v>0</v>
      </c>
      <c r="BL158" s="22" t="s">
        <v>152</v>
      </c>
      <c r="BM158" s="22" t="s">
        <v>1076</v>
      </c>
    </row>
    <row r="159" spans="2:51" s="11" customFormat="1" ht="13.5">
      <c r="B159" s="202"/>
      <c r="C159" s="203"/>
      <c r="D159" s="204" t="s">
        <v>154</v>
      </c>
      <c r="E159" s="205" t="s">
        <v>23</v>
      </c>
      <c r="F159" s="206" t="s">
        <v>1077</v>
      </c>
      <c r="G159" s="203"/>
      <c r="H159" s="207">
        <v>17.254</v>
      </c>
      <c r="I159" s="208"/>
      <c r="J159" s="203"/>
      <c r="K159" s="203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154</v>
      </c>
      <c r="AU159" s="213" t="s">
        <v>82</v>
      </c>
      <c r="AV159" s="11" t="s">
        <v>82</v>
      </c>
      <c r="AW159" s="11" t="s">
        <v>37</v>
      </c>
      <c r="AX159" s="11" t="s">
        <v>73</v>
      </c>
      <c r="AY159" s="213" t="s">
        <v>145</v>
      </c>
    </row>
    <row r="160" spans="2:63" s="10" customFormat="1" ht="29.85" customHeight="1">
      <c r="B160" s="174"/>
      <c r="C160" s="175"/>
      <c r="D160" s="176" t="s">
        <v>72</v>
      </c>
      <c r="E160" s="188" t="s">
        <v>443</v>
      </c>
      <c r="F160" s="188" t="s">
        <v>444</v>
      </c>
      <c r="G160" s="175"/>
      <c r="H160" s="175"/>
      <c r="I160" s="178"/>
      <c r="J160" s="189">
        <f>BK160</f>
        <v>0</v>
      </c>
      <c r="K160" s="175"/>
      <c r="L160" s="180"/>
      <c r="M160" s="181"/>
      <c r="N160" s="182"/>
      <c r="O160" s="182"/>
      <c r="P160" s="183">
        <f>SUM(P161:P165)</f>
        <v>0</v>
      </c>
      <c r="Q160" s="182"/>
      <c r="R160" s="183">
        <f>SUM(R161:R165)</f>
        <v>0</v>
      </c>
      <c r="S160" s="182"/>
      <c r="T160" s="184">
        <f>SUM(T161:T165)</f>
        <v>0</v>
      </c>
      <c r="AR160" s="185" t="s">
        <v>10</v>
      </c>
      <c r="AT160" s="186" t="s">
        <v>72</v>
      </c>
      <c r="AU160" s="186" t="s">
        <v>10</v>
      </c>
      <c r="AY160" s="185" t="s">
        <v>145</v>
      </c>
      <c r="BK160" s="187">
        <f>SUM(BK161:BK165)</f>
        <v>0</v>
      </c>
    </row>
    <row r="161" spans="2:65" s="1" customFormat="1" ht="25.5" customHeight="1">
      <c r="B161" s="39"/>
      <c r="C161" s="190" t="s">
        <v>305</v>
      </c>
      <c r="D161" s="190" t="s">
        <v>147</v>
      </c>
      <c r="E161" s="191" t="s">
        <v>1078</v>
      </c>
      <c r="F161" s="192" t="s">
        <v>1079</v>
      </c>
      <c r="G161" s="193" t="s">
        <v>177</v>
      </c>
      <c r="H161" s="194">
        <v>4.581</v>
      </c>
      <c r="I161" s="195"/>
      <c r="J161" s="196">
        <f>ROUND(I161*H161,0)</f>
        <v>0</v>
      </c>
      <c r="K161" s="192" t="s">
        <v>151</v>
      </c>
      <c r="L161" s="59"/>
      <c r="M161" s="197" t="s">
        <v>23</v>
      </c>
      <c r="N161" s="198" t="s">
        <v>44</v>
      </c>
      <c r="O161" s="40"/>
      <c r="P161" s="199">
        <f>O161*H161</f>
        <v>0</v>
      </c>
      <c r="Q161" s="199">
        <v>0</v>
      </c>
      <c r="R161" s="199">
        <f>Q161*H161</f>
        <v>0</v>
      </c>
      <c r="S161" s="199">
        <v>0</v>
      </c>
      <c r="T161" s="200">
        <f>S161*H161</f>
        <v>0</v>
      </c>
      <c r="AR161" s="22" t="s">
        <v>152</v>
      </c>
      <c r="AT161" s="22" t="s">
        <v>147</v>
      </c>
      <c r="AU161" s="22" t="s">
        <v>82</v>
      </c>
      <c r="AY161" s="22" t="s">
        <v>145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22" t="s">
        <v>10</v>
      </c>
      <c r="BK161" s="201">
        <f>ROUND(I161*H161,0)</f>
        <v>0</v>
      </c>
      <c r="BL161" s="22" t="s">
        <v>152</v>
      </c>
      <c r="BM161" s="22" t="s">
        <v>1080</v>
      </c>
    </row>
    <row r="162" spans="2:65" s="1" customFormat="1" ht="25.5" customHeight="1">
      <c r="B162" s="39"/>
      <c r="C162" s="190" t="s">
        <v>311</v>
      </c>
      <c r="D162" s="190" t="s">
        <v>147</v>
      </c>
      <c r="E162" s="191" t="s">
        <v>450</v>
      </c>
      <c r="F162" s="192" t="s">
        <v>451</v>
      </c>
      <c r="G162" s="193" t="s">
        <v>177</v>
      </c>
      <c r="H162" s="194">
        <v>4.581</v>
      </c>
      <c r="I162" s="195"/>
      <c r="J162" s="196">
        <f>ROUND(I162*H162,0)</f>
        <v>0</v>
      </c>
      <c r="K162" s="192" t="s">
        <v>151</v>
      </c>
      <c r="L162" s="59"/>
      <c r="M162" s="197" t="s">
        <v>23</v>
      </c>
      <c r="N162" s="198" t="s">
        <v>44</v>
      </c>
      <c r="O162" s="40"/>
      <c r="P162" s="199">
        <f>O162*H162</f>
        <v>0</v>
      </c>
      <c r="Q162" s="199">
        <v>0</v>
      </c>
      <c r="R162" s="199">
        <f>Q162*H162</f>
        <v>0</v>
      </c>
      <c r="S162" s="199">
        <v>0</v>
      </c>
      <c r="T162" s="200">
        <f>S162*H162</f>
        <v>0</v>
      </c>
      <c r="AR162" s="22" t="s">
        <v>152</v>
      </c>
      <c r="AT162" s="22" t="s">
        <v>147</v>
      </c>
      <c r="AU162" s="22" t="s">
        <v>82</v>
      </c>
      <c r="AY162" s="22" t="s">
        <v>145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22" t="s">
        <v>10</v>
      </c>
      <c r="BK162" s="201">
        <f>ROUND(I162*H162,0)</f>
        <v>0</v>
      </c>
      <c r="BL162" s="22" t="s">
        <v>152</v>
      </c>
      <c r="BM162" s="22" t="s">
        <v>1081</v>
      </c>
    </row>
    <row r="163" spans="2:65" s="1" customFormat="1" ht="25.5" customHeight="1">
      <c r="B163" s="39"/>
      <c r="C163" s="190" t="s">
        <v>316</v>
      </c>
      <c r="D163" s="190" t="s">
        <v>147</v>
      </c>
      <c r="E163" s="191" t="s">
        <v>454</v>
      </c>
      <c r="F163" s="192" t="s">
        <v>455</v>
      </c>
      <c r="G163" s="193" t="s">
        <v>177</v>
      </c>
      <c r="H163" s="194">
        <v>87.039</v>
      </c>
      <c r="I163" s="195"/>
      <c r="J163" s="196">
        <f>ROUND(I163*H163,0)</f>
        <v>0</v>
      </c>
      <c r="K163" s="192" t="s">
        <v>151</v>
      </c>
      <c r="L163" s="59"/>
      <c r="M163" s="197" t="s">
        <v>23</v>
      </c>
      <c r="N163" s="198" t="s">
        <v>44</v>
      </c>
      <c r="O163" s="40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AR163" s="22" t="s">
        <v>152</v>
      </c>
      <c r="AT163" s="22" t="s">
        <v>147</v>
      </c>
      <c r="AU163" s="22" t="s">
        <v>82</v>
      </c>
      <c r="AY163" s="22" t="s">
        <v>145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22" t="s">
        <v>10</v>
      </c>
      <c r="BK163" s="201">
        <f>ROUND(I163*H163,0)</f>
        <v>0</v>
      </c>
      <c r="BL163" s="22" t="s">
        <v>152</v>
      </c>
      <c r="BM163" s="22" t="s">
        <v>1082</v>
      </c>
    </row>
    <row r="164" spans="2:51" s="11" customFormat="1" ht="13.5">
      <c r="B164" s="202"/>
      <c r="C164" s="203"/>
      <c r="D164" s="204" t="s">
        <v>154</v>
      </c>
      <c r="E164" s="203"/>
      <c r="F164" s="206" t="s">
        <v>1445</v>
      </c>
      <c r="G164" s="203"/>
      <c r="H164" s="207">
        <v>87.039</v>
      </c>
      <c r="I164" s="208"/>
      <c r="J164" s="203"/>
      <c r="K164" s="203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154</v>
      </c>
      <c r="AU164" s="213" t="s">
        <v>82</v>
      </c>
      <c r="AV164" s="11" t="s">
        <v>82</v>
      </c>
      <c r="AW164" s="11" t="s">
        <v>6</v>
      </c>
      <c r="AX164" s="11" t="s">
        <v>10</v>
      </c>
      <c r="AY164" s="213" t="s">
        <v>145</v>
      </c>
    </row>
    <row r="165" spans="2:65" s="1" customFormat="1" ht="25.5" customHeight="1">
      <c r="B165" s="39"/>
      <c r="C165" s="190" t="s">
        <v>320</v>
      </c>
      <c r="D165" s="190" t="s">
        <v>147</v>
      </c>
      <c r="E165" s="191" t="s">
        <v>459</v>
      </c>
      <c r="F165" s="192" t="s">
        <v>460</v>
      </c>
      <c r="G165" s="193" t="s">
        <v>177</v>
      </c>
      <c r="H165" s="194">
        <v>2.339</v>
      </c>
      <c r="I165" s="195"/>
      <c r="J165" s="196">
        <f>ROUND(I165*H165,0)</f>
        <v>0</v>
      </c>
      <c r="K165" s="192" t="s">
        <v>151</v>
      </c>
      <c r="L165" s="59"/>
      <c r="M165" s="197" t="s">
        <v>23</v>
      </c>
      <c r="N165" s="198" t="s">
        <v>44</v>
      </c>
      <c r="O165" s="40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AR165" s="22" t="s">
        <v>152</v>
      </c>
      <c r="AT165" s="22" t="s">
        <v>147</v>
      </c>
      <c r="AU165" s="22" t="s">
        <v>82</v>
      </c>
      <c r="AY165" s="22" t="s">
        <v>145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22" t="s">
        <v>10</v>
      </c>
      <c r="BK165" s="201">
        <f>ROUND(I165*H165,0)</f>
        <v>0</v>
      </c>
      <c r="BL165" s="22" t="s">
        <v>152</v>
      </c>
      <c r="BM165" s="22" t="s">
        <v>1084</v>
      </c>
    </row>
    <row r="166" spans="2:63" s="10" customFormat="1" ht="29.85" customHeight="1">
      <c r="B166" s="174"/>
      <c r="C166" s="175"/>
      <c r="D166" s="176" t="s">
        <v>72</v>
      </c>
      <c r="E166" s="188" t="s">
        <v>462</v>
      </c>
      <c r="F166" s="188" t="s">
        <v>463</v>
      </c>
      <c r="G166" s="175"/>
      <c r="H166" s="175"/>
      <c r="I166" s="178"/>
      <c r="J166" s="189">
        <f>BK166</f>
        <v>0</v>
      </c>
      <c r="K166" s="175"/>
      <c r="L166" s="180"/>
      <c r="M166" s="181"/>
      <c r="N166" s="182"/>
      <c r="O166" s="182"/>
      <c r="P166" s="183">
        <f>P167</f>
        <v>0</v>
      </c>
      <c r="Q166" s="182"/>
      <c r="R166" s="183">
        <f>R167</f>
        <v>0</v>
      </c>
      <c r="S166" s="182"/>
      <c r="T166" s="184">
        <f>T167</f>
        <v>0</v>
      </c>
      <c r="AR166" s="185" t="s">
        <v>10</v>
      </c>
      <c r="AT166" s="186" t="s">
        <v>72</v>
      </c>
      <c r="AU166" s="186" t="s">
        <v>10</v>
      </c>
      <c r="AY166" s="185" t="s">
        <v>145</v>
      </c>
      <c r="BK166" s="187">
        <f>BK167</f>
        <v>0</v>
      </c>
    </row>
    <row r="167" spans="2:65" s="1" customFormat="1" ht="16.5" customHeight="1">
      <c r="B167" s="39"/>
      <c r="C167" s="190" t="s">
        <v>324</v>
      </c>
      <c r="D167" s="190" t="s">
        <v>147</v>
      </c>
      <c r="E167" s="191" t="s">
        <v>1085</v>
      </c>
      <c r="F167" s="192" t="s">
        <v>1086</v>
      </c>
      <c r="G167" s="193" t="s">
        <v>177</v>
      </c>
      <c r="H167" s="194">
        <v>1.896</v>
      </c>
      <c r="I167" s="195"/>
      <c r="J167" s="196">
        <f>ROUND(I167*H167,0)</f>
        <v>0</v>
      </c>
      <c r="K167" s="192" t="s">
        <v>151</v>
      </c>
      <c r="L167" s="59"/>
      <c r="M167" s="197" t="s">
        <v>23</v>
      </c>
      <c r="N167" s="198" t="s">
        <v>44</v>
      </c>
      <c r="O167" s="40"/>
      <c r="P167" s="199">
        <f>O167*H167</f>
        <v>0</v>
      </c>
      <c r="Q167" s="199">
        <v>0</v>
      </c>
      <c r="R167" s="199">
        <f>Q167*H167</f>
        <v>0</v>
      </c>
      <c r="S167" s="199">
        <v>0</v>
      </c>
      <c r="T167" s="200">
        <f>S167*H167</f>
        <v>0</v>
      </c>
      <c r="AR167" s="22" t="s">
        <v>152</v>
      </c>
      <c r="AT167" s="22" t="s">
        <v>147</v>
      </c>
      <c r="AU167" s="22" t="s">
        <v>82</v>
      </c>
      <c r="AY167" s="22" t="s">
        <v>145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2" t="s">
        <v>10</v>
      </c>
      <c r="BK167" s="201">
        <f>ROUND(I167*H167,0)</f>
        <v>0</v>
      </c>
      <c r="BL167" s="22" t="s">
        <v>152</v>
      </c>
      <c r="BM167" s="22" t="s">
        <v>1087</v>
      </c>
    </row>
    <row r="168" spans="2:63" s="10" customFormat="1" ht="37.35" customHeight="1">
      <c r="B168" s="174"/>
      <c r="C168" s="175"/>
      <c r="D168" s="176" t="s">
        <v>72</v>
      </c>
      <c r="E168" s="177" t="s">
        <v>468</v>
      </c>
      <c r="F168" s="177" t="s">
        <v>469</v>
      </c>
      <c r="G168" s="175"/>
      <c r="H168" s="175"/>
      <c r="I168" s="178"/>
      <c r="J168" s="179">
        <f>BK168</f>
        <v>0</v>
      </c>
      <c r="K168" s="175"/>
      <c r="L168" s="180"/>
      <c r="M168" s="181"/>
      <c r="N168" s="182"/>
      <c r="O168" s="182"/>
      <c r="P168" s="183">
        <f>P169+P183+P202+P229+P238+P240+P245+P258+P273+P287+P310+P313</f>
        <v>0</v>
      </c>
      <c r="Q168" s="182"/>
      <c r="R168" s="183">
        <f>R169+R183+R202+R229+R238+R240+R245+R258+R273+R287+R310+R313</f>
        <v>1.04047617</v>
      </c>
      <c r="S168" s="182"/>
      <c r="T168" s="184">
        <f>T169+T183+T202+T229+T238+T240+T245+T258+T273+T287+T310+T313</f>
        <v>0.8829989600000001</v>
      </c>
      <c r="AR168" s="185" t="s">
        <v>82</v>
      </c>
      <c r="AT168" s="186" t="s">
        <v>72</v>
      </c>
      <c r="AU168" s="186" t="s">
        <v>73</v>
      </c>
      <c r="AY168" s="185" t="s">
        <v>145</v>
      </c>
      <c r="BK168" s="187">
        <f>BK169+BK183+BK202+BK229+BK238+BK240+BK245+BK258+BK273+BK287+BK310+BK313</f>
        <v>0</v>
      </c>
    </row>
    <row r="169" spans="2:63" s="10" customFormat="1" ht="19.9" customHeight="1">
      <c r="B169" s="174"/>
      <c r="C169" s="175"/>
      <c r="D169" s="176" t="s">
        <v>72</v>
      </c>
      <c r="E169" s="188" t="s">
        <v>534</v>
      </c>
      <c r="F169" s="188" t="s">
        <v>535</v>
      </c>
      <c r="G169" s="175"/>
      <c r="H169" s="175"/>
      <c r="I169" s="178"/>
      <c r="J169" s="189">
        <f>BK169</f>
        <v>0</v>
      </c>
      <c r="K169" s="175"/>
      <c r="L169" s="180"/>
      <c r="M169" s="181"/>
      <c r="N169" s="182"/>
      <c r="O169" s="182"/>
      <c r="P169" s="183">
        <f>SUM(P170:P182)</f>
        <v>0</v>
      </c>
      <c r="Q169" s="182"/>
      <c r="R169" s="183">
        <f>SUM(R170:R182)</f>
        <v>0.003373</v>
      </c>
      <c r="S169" s="182"/>
      <c r="T169" s="184">
        <f>SUM(T170:T182)</f>
        <v>0</v>
      </c>
      <c r="AR169" s="185" t="s">
        <v>82</v>
      </c>
      <c r="AT169" s="186" t="s">
        <v>72</v>
      </c>
      <c r="AU169" s="186" t="s">
        <v>10</v>
      </c>
      <c r="AY169" s="185" t="s">
        <v>145</v>
      </c>
      <c r="BK169" s="187">
        <f>SUM(BK170:BK182)</f>
        <v>0</v>
      </c>
    </row>
    <row r="170" spans="2:65" s="1" customFormat="1" ht="16.5" customHeight="1">
      <c r="B170" s="39"/>
      <c r="C170" s="190" t="s">
        <v>331</v>
      </c>
      <c r="D170" s="190" t="s">
        <v>147</v>
      </c>
      <c r="E170" s="191" t="s">
        <v>1101</v>
      </c>
      <c r="F170" s="192" t="s">
        <v>1102</v>
      </c>
      <c r="G170" s="193" t="s">
        <v>188</v>
      </c>
      <c r="H170" s="194">
        <v>2.9</v>
      </c>
      <c r="I170" s="195"/>
      <c r="J170" s="196">
        <f>ROUND(I170*H170,0)</f>
        <v>0</v>
      </c>
      <c r="K170" s="192" t="s">
        <v>151</v>
      </c>
      <c r="L170" s="59"/>
      <c r="M170" s="197" t="s">
        <v>23</v>
      </c>
      <c r="N170" s="198" t="s">
        <v>44</v>
      </c>
      <c r="O170" s="40"/>
      <c r="P170" s="199">
        <f>O170*H170</f>
        <v>0</v>
      </c>
      <c r="Q170" s="199">
        <v>0.00029</v>
      </c>
      <c r="R170" s="199">
        <f>Q170*H170</f>
        <v>0.000841</v>
      </c>
      <c r="S170" s="199">
        <v>0</v>
      </c>
      <c r="T170" s="200">
        <f>S170*H170</f>
        <v>0</v>
      </c>
      <c r="AR170" s="22" t="s">
        <v>198</v>
      </c>
      <c r="AT170" s="22" t="s">
        <v>147</v>
      </c>
      <c r="AU170" s="22" t="s">
        <v>82</v>
      </c>
      <c r="AY170" s="22" t="s">
        <v>145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22" t="s">
        <v>10</v>
      </c>
      <c r="BK170" s="201">
        <f>ROUND(I170*H170,0)</f>
        <v>0</v>
      </c>
      <c r="BL170" s="22" t="s">
        <v>198</v>
      </c>
      <c r="BM170" s="22" t="s">
        <v>1103</v>
      </c>
    </row>
    <row r="171" spans="2:51" s="11" customFormat="1" ht="13.5">
      <c r="B171" s="202"/>
      <c r="C171" s="203"/>
      <c r="D171" s="204" t="s">
        <v>154</v>
      </c>
      <c r="E171" s="205" t="s">
        <v>23</v>
      </c>
      <c r="F171" s="206" t="s">
        <v>1104</v>
      </c>
      <c r="G171" s="203"/>
      <c r="H171" s="207">
        <v>2.9</v>
      </c>
      <c r="I171" s="208"/>
      <c r="J171" s="203"/>
      <c r="K171" s="203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154</v>
      </c>
      <c r="AU171" s="213" t="s">
        <v>82</v>
      </c>
      <c r="AV171" s="11" t="s">
        <v>82</v>
      </c>
      <c r="AW171" s="11" t="s">
        <v>37</v>
      </c>
      <c r="AX171" s="11" t="s">
        <v>73</v>
      </c>
      <c r="AY171" s="213" t="s">
        <v>145</v>
      </c>
    </row>
    <row r="172" spans="2:65" s="1" customFormat="1" ht="16.5" customHeight="1">
      <c r="B172" s="39"/>
      <c r="C172" s="190" t="s">
        <v>336</v>
      </c>
      <c r="D172" s="190" t="s">
        <v>147</v>
      </c>
      <c r="E172" s="191" t="s">
        <v>1105</v>
      </c>
      <c r="F172" s="192" t="s">
        <v>1106</v>
      </c>
      <c r="G172" s="193" t="s">
        <v>188</v>
      </c>
      <c r="H172" s="194">
        <v>3.2</v>
      </c>
      <c r="I172" s="195"/>
      <c r="J172" s="196">
        <f aca="true" t="shared" si="0" ref="J172:J178">ROUND(I172*H172,0)</f>
        <v>0</v>
      </c>
      <c r="K172" s="192" t="s">
        <v>151</v>
      </c>
      <c r="L172" s="59"/>
      <c r="M172" s="197" t="s">
        <v>23</v>
      </c>
      <c r="N172" s="198" t="s">
        <v>44</v>
      </c>
      <c r="O172" s="40"/>
      <c r="P172" s="199">
        <f aca="true" t="shared" si="1" ref="P172:P178">O172*H172</f>
        <v>0</v>
      </c>
      <c r="Q172" s="199">
        <v>0.00035</v>
      </c>
      <c r="R172" s="199">
        <f aca="true" t="shared" si="2" ref="R172:R178">Q172*H172</f>
        <v>0.0011200000000000001</v>
      </c>
      <c r="S172" s="199">
        <v>0</v>
      </c>
      <c r="T172" s="200">
        <f aca="true" t="shared" si="3" ref="T172:T178">S172*H172</f>
        <v>0</v>
      </c>
      <c r="AR172" s="22" t="s">
        <v>198</v>
      </c>
      <c r="AT172" s="22" t="s">
        <v>147</v>
      </c>
      <c r="AU172" s="22" t="s">
        <v>82</v>
      </c>
      <c r="AY172" s="22" t="s">
        <v>145</v>
      </c>
      <c r="BE172" s="201">
        <f aca="true" t="shared" si="4" ref="BE172:BE178">IF(N172="základní",J172,0)</f>
        <v>0</v>
      </c>
      <c r="BF172" s="201">
        <f aca="true" t="shared" si="5" ref="BF172:BF178">IF(N172="snížená",J172,0)</f>
        <v>0</v>
      </c>
      <c r="BG172" s="201">
        <f aca="true" t="shared" si="6" ref="BG172:BG178">IF(N172="zákl. přenesená",J172,0)</f>
        <v>0</v>
      </c>
      <c r="BH172" s="201">
        <f aca="true" t="shared" si="7" ref="BH172:BH178">IF(N172="sníž. přenesená",J172,0)</f>
        <v>0</v>
      </c>
      <c r="BI172" s="201">
        <f aca="true" t="shared" si="8" ref="BI172:BI178">IF(N172="nulová",J172,0)</f>
        <v>0</v>
      </c>
      <c r="BJ172" s="22" t="s">
        <v>10</v>
      </c>
      <c r="BK172" s="201">
        <f aca="true" t="shared" si="9" ref="BK172:BK178">ROUND(I172*H172,0)</f>
        <v>0</v>
      </c>
      <c r="BL172" s="22" t="s">
        <v>198</v>
      </c>
      <c r="BM172" s="22" t="s">
        <v>1107</v>
      </c>
    </row>
    <row r="173" spans="2:65" s="1" customFormat="1" ht="16.5" customHeight="1">
      <c r="B173" s="39"/>
      <c r="C173" s="190" t="s">
        <v>342</v>
      </c>
      <c r="D173" s="190" t="s">
        <v>147</v>
      </c>
      <c r="E173" s="191" t="s">
        <v>548</v>
      </c>
      <c r="F173" s="192" t="s">
        <v>549</v>
      </c>
      <c r="G173" s="193" t="s">
        <v>188</v>
      </c>
      <c r="H173" s="194">
        <v>0.8</v>
      </c>
      <c r="I173" s="195"/>
      <c r="J173" s="196">
        <f t="shared" si="0"/>
        <v>0</v>
      </c>
      <c r="K173" s="192" t="s">
        <v>151</v>
      </c>
      <c r="L173" s="59"/>
      <c r="M173" s="197" t="s">
        <v>23</v>
      </c>
      <c r="N173" s="198" t="s">
        <v>44</v>
      </c>
      <c r="O173" s="40"/>
      <c r="P173" s="199">
        <f t="shared" si="1"/>
        <v>0</v>
      </c>
      <c r="Q173" s="199">
        <v>0.00114</v>
      </c>
      <c r="R173" s="199">
        <f t="shared" si="2"/>
        <v>0.000912</v>
      </c>
      <c r="S173" s="199">
        <v>0</v>
      </c>
      <c r="T173" s="200">
        <f t="shared" si="3"/>
        <v>0</v>
      </c>
      <c r="AR173" s="22" t="s">
        <v>198</v>
      </c>
      <c r="AT173" s="22" t="s">
        <v>147</v>
      </c>
      <c r="AU173" s="22" t="s">
        <v>82</v>
      </c>
      <c r="AY173" s="22" t="s">
        <v>145</v>
      </c>
      <c r="BE173" s="201">
        <f t="shared" si="4"/>
        <v>0</v>
      </c>
      <c r="BF173" s="201">
        <f t="shared" si="5"/>
        <v>0</v>
      </c>
      <c r="BG173" s="201">
        <f t="shared" si="6"/>
        <v>0</v>
      </c>
      <c r="BH173" s="201">
        <f t="shared" si="7"/>
        <v>0</v>
      </c>
      <c r="BI173" s="201">
        <f t="shared" si="8"/>
        <v>0</v>
      </c>
      <c r="BJ173" s="22" t="s">
        <v>10</v>
      </c>
      <c r="BK173" s="201">
        <f t="shared" si="9"/>
        <v>0</v>
      </c>
      <c r="BL173" s="22" t="s">
        <v>198</v>
      </c>
      <c r="BM173" s="22" t="s">
        <v>1108</v>
      </c>
    </row>
    <row r="174" spans="2:65" s="1" customFormat="1" ht="16.5" customHeight="1">
      <c r="B174" s="39"/>
      <c r="C174" s="190" t="s">
        <v>348</v>
      </c>
      <c r="D174" s="190" t="s">
        <v>147</v>
      </c>
      <c r="E174" s="191" t="s">
        <v>1109</v>
      </c>
      <c r="F174" s="192" t="s">
        <v>1110</v>
      </c>
      <c r="G174" s="193" t="s">
        <v>268</v>
      </c>
      <c r="H174" s="194">
        <v>2</v>
      </c>
      <c r="I174" s="195"/>
      <c r="J174" s="196">
        <f t="shared" si="0"/>
        <v>0</v>
      </c>
      <c r="K174" s="192" t="s">
        <v>151</v>
      </c>
      <c r="L174" s="59"/>
      <c r="M174" s="197" t="s">
        <v>23</v>
      </c>
      <c r="N174" s="198" t="s">
        <v>44</v>
      </c>
      <c r="O174" s="40"/>
      <c r="P174" s="199">
        <f t="shared" si="1"/>
        <v>0</v>
      </c>
      <c r="Q174" s="199">
        <v>0</v>
      </c>
      <c r="R174" s="199">
        <f t="shared" si="2"/>
        <v>0</v>
      </c>
      <c r="S174" s="199">
        <v>0</v>
      </c>
      <c r="T174" s="200">
        <f t="shared" si="3"/>
        <v>0</v>
      </c>
      <c r="AR174" s="22" t="s">
        <v>198</v>
      </c>
      <c r="AT174" s="22" t="s">
        <v>147</v>
      </c>
      <c r="AU174" s="22" t="s">
        <v>82</v>
      </c>
      <c r="AY174" s="22" t="s">
        <v>145</v>
      </c>
      <c r="BE174" s="201">
        <f t="shared" si="4"/>
        <v>0</v>
      </c>
      <c r="BF174" s="201">
        <f t="shared" si="5"/>
        <v>0</v>
      </c>
      <c r="BG174" s="201">
        <f t="shared" si="6"/>
        <v>0</v>
      </c>
      <c r="BH174" s="201">
        <f t="shared" si="7"/>
        <v>0</v>
      </c>
      <c r="BI174" s="201">
        <f t="shared" si="8"/>
        <v>0</v>
      </c>
      <c r="BJ174" s="22" t="s">
        <v>10</v>
      </c>
      <c r="BK174" s="201">
        <f t="shared" si="9"/>
        <v>0</v>
      </c>
      <c r="BL174" s="22" t="s">
        <v>198</v>
      </c>
      <c r="BM174" s="22" t="s">
        <v>1111</v>
      </c>
    </row>
    <row r="175" spans="2:65" s="1" customFormat="1" ht="16.5" customHeight="1">
      <c r="B175" s="39"/>
      <c r="C175" s="190" t="s">
        <v>353</v>
      </c>
      <c r="D175" s="190" t="s">
        <v>147</v>
      </c>
      <c r="E175" s="191" t="s">
        <v>1112</v>
      </c>
      <c r="F175" s="192" t="s">
        <v>1113</v>
      </c>
      <c r="G175" s="193" t="s">
        <v>268</v>
      </c>
      <c r="H175" s="194">
        <v>3</v>
      </c>
      <c r="I175" s="195"/>
      <c r="J175" s="196">
        <f t="shared" si="0"/>
        <v>0</v>
      </c>
      <c r="K175" s="192" t="s">
        <v>151</v>
      </c>
      <c r="L175" s="59"/>
      <c r="M175" s="197" t="s">
        <v>23</v>
      </c>
      <c r="N175" s="198" t="s">
        <v>44</v>
      </c>
      <c r="O175" s="40"/>
      <c r="P175" s="199">
        <f t="shared" si="1"/>
        <v>0</v>
      </c>
      <c r="Q175" s="199">
        <v>0</v>
      </c>
      <c r="R175" s="199">
        <f t="shared" si="2"/>
        <v>0</v>
      </c>
      <c r="S175" s="199">
        <v>0</v>
      </c>
      <c r="T175" s="200">
        <f t="shared" si="3"/>
        <v>0</v>
      </c>
      <c r="AR175" s="22" t="s">
        <v>198</v>
      </c>
      <c r="AT175" s="22" t="s">
        <v>147</v>
      </c>
      <c r="AU175" s="22" t="s">
        <v>82</v>
      </c>
      <c r="AY175" s="22" t="s">
        <v>145</v>
      </c>
      <c r="BE175" s="201">
        <f t="shared" si="4"/>
        <v>0</v>
      </c>
      <c r="BF175" s="201">
        <f t="shared" si="5"/>
        <v>0</v>
      </c>
      <c r="BG175" s="201">
        <f t="shared" si="6"/>
        <v>0</v>
      </c>
      <c r="BH175" s="201">
        <f t="shared" si="7"/>
        <v>0</v>
      </c>
      <c r="BI175" s="201">
        <f t="shared" si="8"/>
        <v>0</v>
      </c>
      <c r="BJ175" s="22" t="s">
        <v>10</v>
      </c>
      <c r="BK175" s="201">
        <f t="shared" si="9"/>
        <v>0</v>
      </c>
      <c r="BL175" s="22" t="s">
        <v>198</v>
      </c>
      <c r="BM175" s="22" t="s">
        <v>1114</v>
      </c>
    </row>
    <row r="176" spans="2:65" s="1" customFormat="1" ht="16.5" customHeight="1">
      <c r="B176" s="39"/>
      <c r="C176" s="190" t="s">
        <v>357</v>
      </c>
      <c r="D176" s="190" t="s">
        <v>147</v>
      </c>
      <c r="E176" s="191" t="s">
        <v>1115</v>
      </c>
      <c r="F176" s="192" t="s">
        <v>1116</v>
      </c>
      <c r="G176" s="193" t="s">
        <v>268</v>
      </c>
      <c r="H176" s="194">
        <v>1</v>
      </c>
      <c r="I176" s="195"/>
      <c r="J176" s="196">
        <f t="shared" si="0"/>
        <v>0</v>
      </c>
      <c r="K176" s="192" t="s">
        <v>151</v>
      </c>
      <c r="L176" s="59"/>
      <c r="M176" s="197" t="s">
        <v>23</v>
      </c>
      <c r="N176" s="198" t="s">
        <v>44</v>
      </c>
      <c r="O176" s="40"/>
      <c r="P176" s="199">
        <f t="shared" si="1"/>
        <v>0</v>
      </c>
      <c r="Q176" s="199">
        <v>0</v>
      </c>
      <c r="R176" s="199">
        <f t="shared" si="2"/>
        <v>0</v>
      </c>
      <c r="S176" s="199">
        <v>0</v>
      </c>
      <c r="T176" s="200">
        <f t="shared" si="3"/>
        <v>0</v>
      </c>
      <c r="AR176" s="22" t="s">
        <v>198</v>
      </c>
      <c r="AT176" s="22" t="s">
        <v>147</v>
      </c>
      <c r="AU176" s="22" t="s">
        <v>82</v>
      </c>
      <c r="AY176" s="22" t="s">
        <v>145</v>
      </c>
      <c r="BE176" s="201">
        <f t="shared" si="4"/>
        <v>0</v>
      </c>
      <c r="BF176" s="201">
        <f t="shared" si="5"/>
        <v>0</v>
      </c>
      <c r="BG176" s="201">
        <f t="shared" si="6"/>
        <v>0</v>
      </c>
      <c r="BH176" s="201">
        <f t="shared" si="7"/>
        <v>0</v>
      </c>
      <c r="BI176" s="201">
        <f t="shared" si="8"/>
        <v>0</v>
      </c>
      <c r="BJ176" s="22" t="s">
        <v>10</v>
      </c>
      <c r="BK176" s="201">
        <f t="shared" si="9"/>
        <v>0</v>
      </c>
      <c r="BL176" s="22" t="s">
        <v>198</v>
      </c>
      <c r="BM176" s="22" t="s">
        <v>1117</v>
      </c>
    </row>
    <row r="177" spans="2:65" s="1" customFormat="1" ht="16.5" customHeight="1">
      <c r="B177" s="39"/>
      <c r="C177" s="190" t="s">
        <v>363</v>
      </c>
      <c r="D177" s="190" t="s">
        <v>147</v>
      </c>
      <c r="E177" s="191" t="s">
        <v>1118</v>
      </c>
      <c r="F177" s="192" t="s">
        <v>1119</v>
      </c>
      <c r="G177" s="193" t="s">
        <v>268</v>
      </c>
      <c r="H177" s="194">
        <v>1</v>
      </c>
      <c r="I177" s="195"/>
      <c r="J177" s="196">
        <f t="shared" si="0"/>
        <v>0</v>
      </c>
      <c r="K177" s="192" t="s">
        <v>151</v>
      </c>
      <c r="L177" s="59"/>
      <c r="M177" s="197" t="s">
        <v>23</v>
      </c>
      <c r="N177" s="198" t="s">
        <v>44</v>
      </c>
      <c r="O177" s="40"/>
      <c r="P177" s="199">
        <f t="shared" si="1"/>
        <v>0</v>
      </c>
      <c r="Q177" s="199">
        <v>0.0005</v>
      </c>
      <c r="R177" s="199">
        <f t="shared" si="2"/>
        <v>0.0005</v>
      </c>
      <c r="S177" s="199">
        <v>0</v>
      </c>
      <c r="T177" s="200">
        <f t="shared" si="3"/>
        <v>0</v>
      </c>
      <c r="AR177" s="22" t="s">
        <v>198</v>
      </c>
      <c r="AT177" s="22" t="s">
        <v>147</v>
      </c>
      <c r="AU177" s="22" t="s">
        <v>82</v>
      </c>
      <c r="AY177" s="22" t="s">
        <v>145</v>
      </c>
      <c r="BE177" s="201">
        <f t="shared" si="4"/>
        <v>0</v>
      </c>
      <c r="BF177" s="201">
        <f t="shared" si="5"/>
        <v>0</v>
      </c>
      <c r="BG177" s="201">
        <f t="shared" si="6"/>
        <v>0</v>
      </c>
      <c r="BH177" s="201">
        <f t="shared" si="7"/>
        <v>0</v>
      </c>
      <c r="BI177" s="201">
        <f t="shared" si="8"/>
        <v>0</v>
      </c>
      <c r="BJ177" s="22" t="s">
        <v>10</v>
      </c>
      <c r="BK177" s="201">
        <f t="shared" si="9"/>
        <v>0</v>
      </c>
      <c r="BL177" s="22" t="s">
        <v>198</v>
      </c>
      <c r="BM177" s="22" t="s">
        <v>1120</v>
      </c>
    </row>
    <row r="178" spans="2:65" s="1" customFormat="1" ht="16.5" customHeight="1">
      <c r="B178" s="39"/>
      <c r="C178" s="190" t="s">
        <v>368</v>
      </c>
      <c r="D178" s="190" t="s">
        <v>147</v>
      </c>
      <c r="E178" s="191" t="s">
        <v>553</v>
      </c>
      <c r="F178" s="192" t="s">
        <v>554</v>
      </c>
      <c r="G178" s="193" t="s">
        <v>188</v>
      </c>
      <c r="H178" s="194">
        <v>6.9</v>
      </c>
      <c r="I178" s="195"/>
      <c r="J178" s="196">
        <f t="shared" si="0"/>
        <v>0</v>
      </c>
      <c r="K178" s="192" t="s">
        <v>151</v>
      </c>
      <c r="L178" s="59"/>
      <c r="M178" s="197" t="s">
        <v>23</v>
      </c>
      <c r="N178" s="198" t="s">
        <v>44</v>
      </c>
      <c r="O178" s="40"/>
      <c r="P178" s="199">
        <f t="shared" si="1"/>
        <v>0</v>
      </c>
      <c r="Q178" s="199">
        <v>0</v>
      </c>
      <c r="R178" s="199">
        <f t="shared" si="2"/>
        <v>0</v>
      </c>
      <c r="S178" s="199">
        <v>0</v>
      </c>
      <c r="T178" s="200">
        <f t="shared" si="3"/>
        <v>0</v>
      </c>
      <c r="AR178" s="22" t="s">
        <v>198</v>
      </c>
      <c r="AT178" s="22" t="s">
        <v>147</v>
      </c>
      <c r="AU178" s="22" t="s">
        <v>82</v>
      </c>
      <c r="AY178" s="22" t="s">
        <v>145</v>
      </c>
      <c r="BE178" s="201">
        <f t="shared" si="4"/>
        <v>0</v>
      </c>
      <c r="BF178" s="201">
        <f t="shared" si="5"/>
        <v>0</v>
      </c>
      <c r="BG178" s="201">
        <f t="shared" si="6"/>
        <v>0</v>
      </c>
      <c r="BH178" s="201">
        <f t="shared" si="7"/>
        <v>0</v>
      </c>
      <c r="BI178" s="201">
        <f t="shared" si="8"/>
        <v>0</v>
      </c>
      <c r="BJ178" s="22" t="s">
        <v>10</v>
      </c>
      <c r="BK178" s="201">
        <f t="shared" si="9"/>
        <v>0</v>
      </c>
      <c r="BL178" s="22" t="s">
        <v>198</v>
      </c>
      <c r="BM178" s="22" t="s">
        <v>1121</v>
      </c>
    </row>
    <row r="179" spans="2:51" s="11" customFormat="1" ht="13.5">
      <c r="B179" s="202"/>
      <c r="C179" s="203"/>
      <c r="D179" s="204" t="s">
        <v>154</v>
      </c>
      <c r="E179" s="205" t="s">
        <v>23</v>
      </c>
      <c r="F179" s="206" t="s">
        <v>1446</v>
      </c>
      <c r="G179" s="203"/>
      <c r="H179" s="207">
        <v>6.9</v>
      </c>
      <c r="I179" s="208"/>
      <c r="J179" s="203"/>
      <c r="K179" s="203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154</v>
      </c>
      <c r="AU179" s="213" t="s">
        <v>82</v>
      </c>
      <c r="AV179" s="11" t="s">
        <v>82</v>
      </c>
      <c r="AW179" s="11" t="s">
        <v>37</v>
      </c>
      <c r="AX179" s="11" t="s">
        <v>73</v>
      </c>
      <c r="AY179" s="213" t="s">
        <v>145</v>
      </c>
    </row>
    <row r="180" spans="2:65" s="1" customFormat="1" ht="16.5" customHeight="1">
      <c r="B180" s="39"/>
      <c r="C180" s="190" t="s">
        <v>373</v>
      </c>
      <c r="D180" s="190" t="s">
        <v>147</v>
      </c>
      <c r="E180" s="191" t="s">
        <v>571</v>
      </c>
      <c r="F180" s="192" t="s">
        <v>572</v>
      </c>
      <c r="G180" s="193" t="s">
        <v>573</v>
      </c>
      <c r="H180" s="224"/>
      <c r="I180" s="195"/>
      <c r="J180" s="196">
        <f>ROUND(I180*H180,0)</f>
        <v>0</v>
      </c>
      <c r="K180" s="192" t="s">
        <v>23</v>
      </c>
      <c r="L180" s="59"/>
      <c r="M180" s="197" t="s">
        <v>23</v>
      </c>
      <c r="N180" s="198" t="s">
        <v>44</v>
      </c>
      <c r="O180" s="40"/>
      <c r="P180" s="199">
        <f>O180*H180</f>
        <v>0</v>
      </c>
      <c r="Q180" s="199">
        <v>0</v>
      </c>
      <c r="R180" s="199">
        <f>Q180*H180</f>
        <v>0</v>
      </c>
      <c r="S180" s="199">
        <v>0</v>
      </c>
      <c r="T180" s="200">
        <f>S180*H180</f>
        <v>0</v>
      </c>
      <c r="AR180" s="22" t="s">
        <v>198</v>
      </c>
      <c r="AT180" s="22" t="s">
        <v>147</v>
      </c>
      <c r="AU180" s="22" t="s">
        <v>82</v>
      </c>
      <c r="AY180" s="22" t="s">
        <v>145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22" t="s">
        <v>10</v>
      </c>
      <c r="BK180" s="201">
        <f>ROUND(I180*H180,0)</f>
        <v>0</v>
      </c>
      <c r="BL180" s="22" t="s">
        <v>198</v>
      </c>
      <c r="BM180" s="22" t="s">
        <v>1123</v>
      </c>
    </row>
    <row r="181" spans="2:65" s="1" customFormat="1" ht="16.5" customHeight="1">
      <c r="B181" s="39"/>
      <c r="C181" s="190" t="s">
        <v>378</v>
      </c>
      <c r="D181" s="190" t="s">
        <v>147</v>
      </c>
      <c r="E181" s="191" t="s">
        <v>1124</v>
      </c>
      <c r="F181" s="192" t="s">
        <v>1125</v>
      </c>
      <c r="G181" s="193" t="s">
        <v>177</v>
      </c>
      <c r="H181" s="194">
        <v>0.003</v>
      </c>
      <c r="I181" s="195"/>
      <c r="J181" s="196">
        <f>ROUND(I181*H181,0)</f>
        <v>0</v>
      </c>
      <c r="K181" s="192" t="s">
        <v>151</v>
      </c>
      <c r="L181" s="59"/>
      <c r="M181" s="197" t="s">
        <v>23</v>
      </c>
      <c r="N181" s="198" t="s">
        <v>44</v>
      </c>
      <c r="O181" s="40"/>
      <c r="P181" s="199">
        <f>O181*H181</f>
        <v>0</v>
      </c>
      <c r="Q181" s="199">
        <v>0</v>
      </c>
      <c r="R181" s="199">
        <f>Q181*H181</f>
        <v>0</v>
      </c>
      <c r="S181" s="199">
        <v>0</v>
      </c>
      <c r="T181" s="200">
        <f>S181*H181</f>
        <v>0</v>
      </c>
      <c r="AR181" s="22" t="s">
        <v>198</v>
      </c>
      <c r="AT181" s="22" t="s">
        <v>147</v>
      </c>
      <c r="AU181" s="22" t="s">
        <v>82</v>
      </c>
      <c r="AY181" s="22" t="s">
        <v>145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22" t="s">
        <v>10</v>
      </c>
      <c r="BK181" s="201">
        <f>ROUND(I181*H181,0)</f>
        <v>0</v>
      </c>
      <c r="BL181" s="22" t="s">
        <v>198</v>
      </c>
      <c r="BM181" s="22" t="s">
        <v>1126</v>
      </c>
    </row>
    <row r="182" spans="2:65" s="1" customFormat="1" ht="16.5" customHeight="1">
      <c r="B182" s="39"/>
      <c r="C182" s="190" t="s">
        <v>383</v>
      </c>
      <c r="D182" s="190" t="s">
        <v>147</v>
      </c>
      <c r="E182" s="191" t="s">
        <v>580</v>
      </c>
      <c r="F182" s="192" t="s">
        <v>581</v>
      </c>
      <c r="G182" s="193" t="s">
        <v>177</v>
      </c>
      <c r="H182" s="194">
        <v>0.003</v>
      </c>
      <c r="I182" s="195"/>
      <c r="J182" s="196">
        <f>ROUND(I182*H182,0)</f>
        <v>0</v>
      </c>
      <c r="K182" s="192" t="s">
        <v>151</v>
      </c>
      <c r="L182" s="59"/>
      <c r="M182" s="197" t="s">
        <v>23</v>
      </c>
      <c r="N182" s="198" t="s">
        <v>44</v>
      </c>
      <c r="O182" s="40"/>
      <c r="P182" s="199">
        <f>O182*H182</f>
        <v>0</v>
      </c>
      <c r="Q182" s="199">
        <v>0</v>
      </c>
      <c r="R182" s="199">
        <f>Q182*H182</f>
        <v>0</v>
      </c>
      <c r="S182" s="199">
        <v>0</v>
      </c>
      <c r="T182" s="200">
        <f>S182*H182</f>
        <v>0</v>
      </c>
      <c r="AR182" s="22" t="s">
        <v>198</v>
      </c>
      <c r="AT182" s="22" t="s">
        <v>147</v>
      </c>
      <c r="AU182" s="22" t="s">
        <v>82</v>
      </c>
      <c r="AY182" s="22" t="s">
        <v>145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22" t="s">
        <v>10</v>
      </c>
      <c r="BK182" s="201">
        <f>ROUND(I182*H182,0)</f>
        <v>0</v>
      </c>
      <c r="BL182" s="22" t="s">
        <v>198</v>
      </c>
      <c r="BM182" s="22" t="s">
        <v>1127</v>
      </c>
    </row>
    <row r="183" spans="2:63" s="10" customFormat="1" ht="29.85" customHeight="1">
      <c r="B183" s="174"/>
      <c r="C183" s="175"/>
      <c r="D183" s="176" t="s">
        <v>72</v>
      </c>
      <c r="E183" s="188" t="s">
        <v>583</v>
      </c>
      <c r="F183" s="188" t="s">
        <v>584</v>
      </c>
      <c r="G183" s="175"/>
      <c r="H183" s="175"/>
      <c r="I183" s="178"/>
      <c r="J183" s="189">
        <f>BK183</f>
        <v>0</v>
      </c>
      <c r="K183" s="175"/>
      <c r="L183" s="180"/>
      <c r="M183" s="181"/>
      <c r="N183" s="182"/>
      <c r="O183" s="182"/>
      <c r="P183" s="183">
        <f>SUM(P184:P201)</f>
        <v>0</v>
      </c>
      <c r="Q183" s="182"/>
      <c r="R183" s="183">
        <f>SUM(R184:R201)</f>
        <v>0.02577</v>
      </c>
      <c r="S183" s="182"/>
      <c r="T183" s="184">
        <f>SUM(T184:T201)</f>
        <v>0.00069</v>
      </c>
      <c r="AR183" s="185" t="s">
        <v>82</v>
      </c>
      <c r="AT183" s="186" t="s">
        <v>72</v>
      </c>
      <c r="AU183" s="186" t="s">
        <v>10</v>
      </c>
      <c r="AY183" s="185" t="s">
        <v>145</v>
      </c>
      <c r="BK183" s="187">
        <f>SUM(BK184:BK201)</f>
        <v>0</v>
      </c>
    </row>
    <row r="184" spans="2:65" s="1" customFormat="1" ht="16.5" customHeight="1">
      <c r="B184" s="39"/>
      <c r="C184" s="190" t="s">
        <v>388</v>
      </c>
      <c r="D184" s="190" t="s">
        <v>147</v>
      </c>
      <c r="E184" s="191" t="s">
        <v>600</v>
      </c>
      <c r="F184" s="192" t="s">
        <v>601</v>
      </c>
      <c r="G184" s="193" t="s">
        <v>188</v>
      </c>
      <c r="H184" s="194">
        <v>18</v>
      </c>
      <c r="I184" s="195"/>
      <c r="J184" s="196">
        <f>ROUND(I184*H184,0)</f>
        <v>0</v>
      </c>
      <c r="K184" s="192" t="s">
        <v>151</v>
      </c>
      <c r="L184" s="59"/>
      <c r="M184" s="197" t="s">
        <v>23</v>
      </c>
      <c r="N184" s="198" t="s">
        <v>44</v>
      </c>
      <c r="O184" s="40"/>
      <c r="P184" s="199">
        <f>O184*H184</f>
        <v>0</v>
      </c>
      <c r="Q184" s="199">
        <v>0.00066</v>
      </c>
      <c r="R184" s="199">
        <f>Q184*H184</f>
        <v>0.01188</v>
      </c>
      <c r="S184" s="199">
        <v>0</v>
      </c>
      <c r="T184" s="200">
        <f>S184*H184</f>
        <v>0</v>
      </c>
      <c r="AR184" s="22" t="s">
        <v>198</v>
      </c>
      <c r="AT184" s="22" t="s">
        <v>147</v>
      </c>
      <c r="AU184" s="22" t="s">
        <v>82</v>
      </c>
      <c r="AY184" s="22" t="s">
        <v>145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22" t="s">
        <v>10</v>
      </c>
      <c r="BK184" s="201">
        <f>ROUND(I184*H184,0)</f>
        <v>0</v>
      </c>
      <c r="BL184" s="22" t="s">
        <v>198</v>
      </c>
      <c r="BM184" s="22" t="s">
        <v>1128</v>
      </c>
    </row>
    <row r="185" spans="2:51" s="11" customFormat="1" ht="13.5">
      <c r="B185" s="202"/>
      <c r="C185" s="203"/>
      <c r="D185" s="204" t="s">
        <v>154</v>
      </c>
      <c r="E185" s="205" t="s">
        <v>23</v>
      </c>
      <c r="F185" s="206" t="s">
        <v>1129</v>
      </c>
      <c r="G185" s="203"/>
      <c r="H185" s="207">
        <v>11.9</v>
      </c>
      <c r="I185" s="208"/>
      <c r="J185" s="203"/>
      <c r="K185" s="203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154</v>
      </c>
      <c r="AU185" s="213" t="s">
        <v>82</v>
      </c>
      <c r="AV185" s="11" t="s">
        <v>82</v>
      </c>
      <c r="AW185" s="11" t="s">
        <v>37</v>
      </c>
      <c r="AX185" s="11" t="s">
        <v>73</v>
      </c>
      <c r="AY185" s="213" t="s">
        <v>145</v>
      </c>
    </row>
    <row r="186" spans="2:51" s="11" customFormat="1" ht="13.5">
      <c r="B186" s="202"/>
      <c r="C186" s="203"/>
      <c r="D186" s="204" t="s">
        <v>154</v>
      </c>
      <c r="E186" s="205" t="s">
        <v>23</v>
      </c>
      <c r="F186" s="206" t="s">
        <v>1130</v>
      </c>
      <c r="G186" s="203"/>
      <c r="H186" s="207">
        <v>6.1</v>
      </c>
      <c r="I186" s="208"/>
      <c r="J186" s="203"/>
      <c r="K186" s="203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154</v>
      </c>
      <c r="AU186" s="213" t="s">
        <v>82</v>
      </c>
      <c r="AV186" s="11" t="s">
        <v>82</v>
      </c>
      <c r="AW186" s="11" t="s">
        <v>37</v>
      </c>
      <c r="AX186" s="11" t="s">
        <v>73</v>
      </c>
      <c r="AY186" s="213" t="s">
        <v>145</v>
      </c>
    </row>
    <row r="187" spans="2:65" s="1" customFormat="1" ht="16.5" customHeight="1">
      <c r="B187" s="39"/>
      <c r="C187" s="190" t="s">
        <v>394</v>
      </c>
      <c r="D187" s="190" t="s">
        <v>147</v>
      </c>
      <c r="E187" s="191" t="s">
        <v>604</v>
      </c>
      <c r="F187" s="192" t="s">
        <v>605</v>
      </c>
      <c r="G187" s="193" t="s">
        <v>188</v>
      </c>
      <c r="H187" s="194">
        <v>5.7</v>
      </c>
      <c r="I187" s="195"/>
      <c r="J187" s="196">
        <f>ROUND(I187*H187,0)</f>
        <v>0</v>
      </c>
      <c r="K187" s="192" t="s">
        <v>151</v>
      </c>
      <c r="L187" s="59"/>
      <c r="M187" s="197" t="s">
        <v>23</v>
      </c>
      <c r="N187" s="198" t="s">
        <v>44</v>
      </c>
      <c r="O187" s="40"/>
      <c r="P187" s="199">
        <f>O187*H187</f>
        <v>0</v>
      </c>
      <c r="Q187" s="199">
        <v>0.00091</v>
      </c>
      <c r="R187" s="199">
        <f>Q187*H187</f>
        <v>0.005187</v>
      </c>
      <c r="S187" s="199">
        <v>0</v>
      </c>
      <c r="T187" s="200">
        <f>S187*H187</f>
        <v>0</v>
      </c>
      <c r="AR187" s="22" t="s">
        <v>198</v>
      </c>
      <c r="AT187" s="22" t="s">
        <v>147</v>
      </c>
      <c r="AU187" s="22" t="s">
        <v>82</v>
      </c>
      <c r="AY187" s="22" t="s">
        <v>145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22" t="s">
        <v>10</v>
      </c>
      <c r="BK187" s="201">
        <f>ROUND(I187*H187,0)</f>
        <v>0</v>
      </c>
      <c r="BL187" s="22" t="s">
        <v>198</v>
      </c>
      <c r="BM187" s="22" t="s">
        <v>1131</v>
      </c>
    </row>
    <row r="188" spans="2:51" s="11" customFormat="1" ht="13.5">
      <c r="B188" s="202"/>
      <c r="C188" s="203"/>
      <c r="D188" s="204" t="s">
        <v>154</v>
      </c>
      <c r="E188" s="205" t="s">
        <v>23</v>
      </c>
      <c r="F188" s="206" t="s">
        <v>1447</v>
      </c>
      <c r="G188" s="203"/>
      <c r="H188" s="207">
        <v>5.7</v>
      </c>
      <c r="I188" s="208"/>
      <c r="J188" s="203"/>
      <c r="K188" s="203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154</v>
      </c>
      <c r="AU188" s="213" t="s">
        <v>82</v>
      </c>
      <c r="AV188" s="11" t="s">
        <v>82</v>
      </c>
      <c r="AW188" s="11" t="s">
        <v>37</v>
      </c>
      <c r="AX188" s="11" t="s">
        <v>73</v>
      </c>
      <c r="AY188" s="213" t="s">
        <v>145</v>
      </c>
    </row>
    <row r="189" spans="2:65" s="1" customFormat="1" ht="25.5" customHeight="1">
      <c r="B189" s="39"/>
      <c r="C189" s="190" t="s">
        <v>399</v>
      </c>
      <c r="D189" s="190" t="s">
        <v>147</v>
      </c>
      <c r="E189" s="191" t="s">
        <v>1134</v>
      </c>
      <c r="F189" s="192" t="s">
        <v>1135</v>
      </c>
      <c r="G189" s="193" t="s">
        <v>188</v>
      </c>
      <c r="H189" s="194">
        <v>18</v>
      </c>
      <c r="I189" s="195"/>
      <c r="J189" s="196">
        <f aca="true" t="shared" si="10" ref="J189:J194">ROUND(I189*H189,0)</f>
        <v>0</v>
      </c>
      <c r="K189" s="192" t="s">
        <v>151</v>
      </c>
      <c r="L189" s="59"/>
      <c r="M189" s="197" t="s">
        <v>23</v>
      </c>
      <c r="N189" s="198" t="s">
        <v>44</v>
      </c>
      <c r="O189" s="40"/>
      <c r="P189" s="199">
        <f aca="true" t="shared" si="11" ref="P189:P194">O189*H189</f>
        <v>0</v>
      </c>
      <c r="Q189" s="199">
        <v>7E-05</v>
      </c>
      <c r="R189" s="199">
        <f aca="true" t="shared" si="12" ref="R189:R194">Q189*H189</f>
        <v>0.0012599999999999998</v>
      </c>
      <c r="S189" s="199">
        <v>0</v>
      </c>
      <c r="T189" s="200">
        <f aca="true" t="shared" si="13" ref="T189:T194">S189*H189</f>
        <v>0</v>
      </c>
      <c r="AR189" s="22" t="s">
        <v>198</v>
      </c>
      <c r="AT189" s="22" t="s">
        <v>147</v>
      </c>
      <c r="AU189" s="22" t="s">
        <v>82</v>
      </c>
      <c r="AY189" s="22" t="s">
        <v>145</v>
      </c>
      <c r="BE189" s="201">
        <f aca="true" t="shared" si="14" ref="BE189:BE194">IF(N189="základní",J189,0)</f>
        <v>0</v>
      </c>
      <c r="BF189" s="201">
        <f aca="true" t="shared" si="15" ref="BF189:BF194">IF(N189="snížená",J189,0)</f>
        <v>0</v>
      </c>
      <c r="BG189" s="201">
        <f aca="true" t="shared" si="16" ref="BG189:BG194">IF(N189="zákl. přenesená",J189,0)</f>
        <v>0</v>
      </c>
      <c r="BH189" s="201">
        <f aca="true" t="shared" si="17" ref="BH189:BH194">IF(N189="sníž. přenesená",J189,0)</f>
        <v>0</v>
      </c>
      <c r="BI189" s="201">
        <f aca="true" t="shared" si="18" ref="BI189:BI194">IF(N189="nulová",J189,0)</f>
        <v>0</v>
      </c>
      <c r="BJ189" s="22" t="s">
        <v>10</v>
      </c>
      <c r="BK189" s="201">
        <f aca="true" t="shared" si="19" ref="BK189:BK194">ROUND(I189*H189,0)</f>
        <v>0</v>
      </c>
      <c r="BL189" s="22" t="s">
        <v>198</v>
      </c>
      <c r="BM189" s="22" t="s">
        <v>1136</v>
      </c>
    </row>
    <row r="190" spans="2:65" s="1" customFormat="1" ht="25.5" customHeight="1">
      <c r="B190" s="39"/>
      <c r="C190" s="190" t="s">
        <v>404</v>
      </c>
      <c r="D190" s="190" t="s">
        <v>147</v>
      </c>
      <c r="E190" s="191" t="s">
        <v>1137</v>
      </c>
      <c r="F190" s="192" t="s">
        <v>1138</v>
      </c>
      <c r="G190" s="193" t="s">
        <v>188</v>
      </c>
      <c r="H190" s="194">
        <v>5.7</v>
      </c>
      <c r="I190" s="195"/>
      <c r="J190" s="196">
        <f t="shared" si="10"/>
        <v>0</v>
      </c>
      <c r="K190" s="192" t="s">
        <v>151</v>
      </c>
      <c r="L190" s="59"/>
      <c r="M190" s="197" t="s">
        <v>23</v>
      </c>
      <c r="N190" s="198" t="s">
        <v>44</v>
      </c>
      <c r="O190" s="40"/>
      <c r="P190" s="199">
        <f t="shared" si="11"/>
        <v>0</v>
      </c>
      <c r="Q190" s="199">
        <v>9E-05</v>
      </c>
      <c r="R190" s="199">
        <f t="shared" si="12"/>
        <v>0.000513</v>
      </c>
      <c r="S190" s="199">
        <v>0</v>
      </c>
      <c r="T190" s="200">
        <f t="shared" si="13"/>
        <v>0</v>
      </c>
      <c r="AR190" s="22" t="s">
        <v>198</v>
      </c>
      <c r="AT190" s="22" t="s">
        <v>147</v>
      </c>
      <c r="AU190" s="22" t="s">
        <v>82</v>
      </c>
      <c r="AY190" s="22" t="s">
        <v>145</v>
      </c>
      <c r="BE190" s="201">
        <f t="shared" si="14"/>
        <v>0</v>
      </c>
      <c r="BF190" s="201">
        <f t="shared" si="15"/>
        <v>0</v>
      </c>
      <c r="BG190" s="201">
        <f t="shared" si="16"/>
        <v>0</v>
      </c>
      <c r="BH190" s="201">
        <f t="shared" si="17"/>
        <v>0</v>
      </c>
      <c r="BI190" s="201">
        <f t="shared" si="18"/>
        <v>0</v>
      </c>
      <c r="BJ190" s="22" t="s">
        <v>10</v>
      </c>
      <c r="BK190" s="201">
        <f t="shared" si="19"/>
        <v>0</v>
      </c>
      <c r="BL190" s="22" t="s">
        <v>198</v>
      </c>
      <c r="BM190" s="22" t="s">
        <v>1139</v>
      </c>
    </row>
    <row r="191" spans="2:65" s="1" customFormat="1" ht="16.5" customHeight="1">
      <c r="B191" s="39"/>
      <c r="C191" s="190" t="s">
        <v>409</v>
      </c>
      <c r="D191" s="190" t="s">
        <v>147</v>
      </c>
      <c r="E191" s="191" t="s">
        <v>1140</v>
      </c>
      <c r="F191" s="192" t="s">
        <v>1141</v>
      </c>
      <c r="G191" s="193" t="s">
        <v>1142</v>
      </c>
      <c r="H191" s="194">
        <v>1</v>
      </c>
      <c r="I191" s="195"/>
      <c r="J191" s="196">
        <f t="shared" si="10"/>
        <v>0</v>
      </c>
      <c r="K191" s="192" t="s">
        <v>151</v>
      </c>
      <c r="L191" s="59"/>
      <c r="M191" s="197" t="s">
        <v>23</v>
      </c>
      <c r="N191" s="198" t="s">
        <v>44</v>
      </c>
      <c r="O191" s="40"/>
      <c r="P191" s="199">
        <f t="shared" si="11"/>
        <v>0</v>
      </c>
      <c r="Q191" s="199">
        <v>0.00025</v>
      </c>
      <c r="R191" s="199">
        <f t="shared" si="12"/>
        <v>0.00025</v>
      </c>
      <c r="S191" s="199">
        <v>0</v>
      </c>
      <c r="T191" s="200">
        <f t="shared" si="13"/>
        <v>0</v>
      </c>
      <c r="AR191" s="22" t="s">
        <v>198</v>
      </c>
      <c r="AT191" s="22" t="s">
        <v>147</v>
      </c>
      <c r="AU191" s="22" t="s">
        <v>82</v>
      </c>
      <c r="AY191" s="22" t="s">
        <v>145</v>
      </c>
      <c r="BE191" s="201">
        <f t="shared" si="14"/>
        <v>0</v>
      </c>
      <c r="BF191" s="201">
        <f t="shared" si="15"/>
        <v>0</v>
      </c>
      <c r="BG191" s="201">
        <f t="shared" si="16"/>
        <v>0</v>
      </c>
      <c r="BH191" s="201">
        <f t="shared" si="17"/>
        <v>0</v>
      </c>
      <c r="BI191" s="201">
        <f t="shared" si="18"/>
        <v>0</v>
      </c>
      <c r="BJ191" s="22" t="s">
        <v>10</v>
      </c>
      <c r="BK191" s="201">
        <f t="shared" si="19"/>
        <v>0</v>
      </c>
      <c r="BL191" s="22" t="s">
        <v>198</v>
      </c>
      <c r="BM191" s="22" t="s">
        <v>1143</v>
      </c>
    </row>
    <row r="192" spans="2:65" s="1" customFormat="1" ht="16.5" customHeight="1">
      <c r="B192" s="39"/>
      <c r="C192" s="190" t="s">
        <v>414</v>
      </c>
      <c r="D192" s="190" t="s">
        <v>147</v>
      </c>
      <c r="E192" s="191" t="s">
        <v>1144</v>
      </c>
      <c r="F192" s="192" t="s">
        <v>1145</v>
      </c>
      <c r="G192" s="193" t="s">
        <v>268</v>
      </c>
      <c r="H192" s="194">
        <v>7</v>
      </c>
      <c r="I192" s="195"/>
      <c r="J192" s="196">
        <f t="shared" si="10"/>
        <v>0</v>
      </c>
      <c r="K192" s="192" t="s">
        <v>151</v>
      </c>
      <c r="L192" s="59"/>
      <c r="M192" s="197" t="s">
        <v>23</v>
      </c>
      <c r="N192" s="198" t="s">
        <v>44</v>
      </c>
      <c r="O192" s="40"/>
      <c r="P192" s="199">
        <f t="shared" si="11"/>
        <v>0</v>
      </c>
      <c r="Q192" s="199">
        <v>0.00017</v>
      </c>
      <c r="R192" s="199">
        <f t="shared" si="12"/>
        <v>0.00119</v>
      </c>
      <c r="S192" s="199">
        <v>0</v>
      </c>
      <c r="T192" s="200">
        <f t="shared" si="13"/>
        <v>0</v>
      </c>
      <c r="AR192" s="22" t="s">
        <v>198</v>
      </c>
      <c r="AT192" s="22" t="s">
        <v>147</v>
      </c>
      <c r="AU192" s="22" t="s">
        <v>82</v>
      </c>
      <c r="AY192" s="22" t="s">
        <v>145</v>
      </c>
      <c r="BE192" s="201">
        <f t="shared" si="14"/>
        <v>0</v>
      </c>
      <c r="BF192" s="201">
        <f t="shared" si="15"/>
        <v>0</v>
      </c>
      <c r="BG192" s="201">
        <f t="shared" si="16"/>
        <v>0</v>
      </c>
      <c r="BH192" s="201">
        <f t="shared" si="17"/>
        <v>0</v>
      </c>
      <c r="BI192" s="201">
        <f t="shared" si="18"/>
        <v>0</v>
      </c>
      <c r="BJ192" s="22" t="s">
        <v>10</v>
      </c>
      <c r="BK192" s="201">
        <f t="shared" si="19"/>
        <v>0</v>
      </c>
      <c r="BL192" s="22" t="s">
        <v>198</v>
      </c>
      <c r="BM192" s="22" t="s">
        <v>1146</v>
      </c>
    </row>
    <row r="193" spans="2:65" s="1" customFormat="1" ht="16.5" customHeight="1">
      <c r="B193" s="39"/>
      <c r="C193" s="190" t="s">
        <v>419</v>
      </c>
      <c r="D193" s="190" t="s">
        <v>147</v>
      </c>
      <c r="E193" s="191" t="s">
        <v>1147</v>
      </c>
      <c r="F193" s="192" t="s">
        <v>1148</v>
      </c>
      <c r="G193" s="193" t="s">
        <v>268</v>
      </c>
      <c r="H193" s="194">
        <v>1</v>
      </c>
      <c r="I193" s="195"/>
      <c r="J193" s="196">
        <f t="shared" si="10"/>
        <v>0</v>
      </c>
      <c r="K193" s="192" t="s">
        <v>151</v>
      </c>
      <c r="L193" s="59"/>
      <c r="M193" s="197" t="s">
        <v>23</v>
      </c>
      <c r="N193" s="198" t="s">
        <v>44</v>
      </c>
      <c r="O193" s="40"/>
      <c r="P193" s="199">
        <f t="shared" si="11"/>
        <v>0</v>
      </c>
      <c r="Q193" s="199">
        <v>0</v>
      </c>
      <c r="R193" s="199">
        <f t="shared" si="12"/>
        <v>0</v>
      </c>
      <c r="S193" s="199">
        <v>0.00069</v>
      </c>
      <c r="T193" s="200">
        <f t="shared" si="13"/>
        <v>0.00069</v>
      </c>
      <c r="AR193" s="22" t="s">
        <v>198</v>
      </c>
      <c r="AT193" s="22" t="s">
        <v>147</v>
      </c>
      <c r="AU193" s="22" t="s">
        <v>82</v>
      </c>
      <c r="AY193" s="22" t="s">
        <v>145</v>
      </c>
      <c r="BE193" s="201">
        <f t="shared" si="14"/>
        <v>0</v>
      </c>
      <c r="BF193" s="201">
        <f t="shared" si="15"/>
        <v>0</v>
      </c>
      <c r="BG193" s="201">
        <f t="shared" si="16"/>
        <v>0</v>
      </c>
      <c r="BH193" s="201">
        <f t="shared" si="17"/>
        <v>0</v>
      </c>
      <c r="BI193" s="201">
        <f t="shared" si="18"/>
        <v>0</v>
      </c>
      <c r="BJ193" s="22" t="s">
        <v>10</v>
      </c>
      <c r="BK193" s="201">
        <f t="shared" si="19"/>
        <v>0</v>
      </c>
      <c r="BL193" s="22" t="s">
        <v>198</v>
      </c>
      <c r="BM193" s="22" t="s">
        <v>1149</v>
      </c>
    </row>
    <row r="194" spans="2:65" s="1" customFormat="1" ht="16.5" customHeight="1">
      <c r="B194" s="39"/>
      <c r="C194" s="190" t="s">
        <v>424</v>
      </c>
      <c r="D194" s="190" t="s">
        <v>147</v>
      </c>
      <c r="E194" s="191" t="s">
        <v>1152</v>
      </c>
      <c r="F194" s="192" t="s">
        <v>1153</v>
      </c>
      <c r="G194" s="193" t="s">
        <v>268</v>
      </c>
      <c r="H194" s="194">
        <v>1</v>
      </c>
      <c r="I194" s="195"/>
      <c r="J194" s="196">
        <f t="shared" si="10"/>
        <v>0</v>
      </c>
      <c r="K194" s="192" t="s">
        <v>151</v>
      </c>
      <c r="L194" s="59"/>
      <c r="M194" s="197" t="s">
        <v>23</v>
      </c>
      <c r="N194" s="198" t="s">
        <v>44</v>
      </c>
      <c r="O194" s="40"/>
      <c r="P194" s="199">
        <f t="shared" si="11"/>
        <v>0</v>
      </c>
      <c r="Q194" s="199">
        <v>0.00075</v>
      </c>
      <c r="R194" s="199">
        <f t="shared" si="12"/>
        <v>0.00075</v>
      </c>
      <c r="S194" s="199">
        <v>0</v>
      </c>
      <c r="T194" s="200">
        <f t="shared" si="13"/>
        <v>0</v>
      </c>
      <c r="AR194" s="22" t="s">
        <v>198</v>
      </c>
      <c r="AT194" s="22" t="s">
        <v>147</v>
      </c>
      <c r="AU194" s="22" t="s">
        <v>82</v>
      </c>
      <c r="AY194" s="22" t="s">
        <v>145</v>
      </c>
      <c r="BE194" s="201">
        <f t="shared" si="14"/>
        <v>0</v>
      </c>
      <c r="BF194" s="201">
        <f t="shared" si="15"/>
        <v>0</v>
      </c>
      <c r="BG194" s="201">
        <f t="shared" si="16"/>
        <v>0</v>
      </c>
      <c r="BH194" s="201">
        <f t="shared" si="17"/>
        <v>0</v>
      </c>
      <c r="BI194" s="201">
        <f t="shared" si="18"/>
        <v>0</v>
      </c>
      <c r="BJ194" s="22" t="s">
        <v>10</v>
      </c>
      <c r="BK194" s="201">
        <f t="shared" si="19"/>
        <v>0</v>
      </c>
      <c r="BL194" s="22" t="s">
        <v>198</v>
      </c>
      <c r="BM194" s="22" t="s">
        <v>1154</v>
      </c>
    </row>
    <row r="195" spans="2:51" s="11" customFormat="1" ht="13.5">
      <c r="B195" s="202"/>
      <c r="C195" s="203"/>
      <c r="D195" s="204" t="s">
        <v>154</v>
      </c>
      <c r="E195" s="205" t="s">
        <v>23</v>
      </c>
      <c r="F195" s="206" t="s">
        <v>1155</v>
      </c>
      <c r="G195" s="203"/>
      <c r="H195" s="207">
        <v>1</v>
      </c>
      <c r="I195" s="208"/>
      <c r="J195" s="203"/>
      <c r="K195" s="203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154</v>
      </c>
      <c r="AU195" s="213" t="s">
        <v>82</v>
      </c>
      <c r="AV195" s="11" t="s">
        <v>82</v>
      </c>
      <c r="AW195" s="11" t="s">
        <v>37</v>
      </c>
      <c r="AX195" s="11" t="s">
        <v>73</v>
      </c>
      <c r="AY195" s="213" t="s">
        <v>145</v>
      </c>
    </row>
    <row r="196" spans="2:65" s="1" customFormat="1" ht="16.5" customHeight="1">
      <c r="B196" s="39"/>
      <c r="C196" s="190" t="s">
        <v>429</v>
      </c>
      <c r="D196" s="190" t="s">
        <v>147</v>
      </c>
      <c r="E196" s="191" t="s">
        <v>649</v>
      </c>
      <c r="F196" s="192" t="s">
        <v>650</v>
      </c>
      <c r="G196" s="193" t="s">
        <v>188</v>
      </c>
      <c r="H196" s="194">
        <v>23.7</v>
      </c>
      <c r="I196" s="195"/>
      <c r="J196" s="196">
        <f>ROUND(I196*H196,0)</f>
        <v>0</v>
      </c>
      <c r="K196" s="192" t="s">
        <v>151</v>
      </c>
      <c r="L196" s="59"/>
      <c r="M196" s="197" t="s">
        <v>23</v>
      </c>
      <c r="N196" s="198" t="s">
        <v>44</v>
      </c>
      <c r="O196" s="40"/>
      <c r="P196" s="199">
        <f>O196*H196</f>
        <v>0</v>
      </c>
      <c r="Q196" s="199">
        <v>0.00019</v>
      </c>
      <c r="R196" s="199">
        <f>Q196*H196</f>
        <v>0.004503</v>
      </c>
      <c r="S196" s="199">
        <v>0</v>
      </c>
      <c r="T196" s="200">
        <f>S196*H196</f>
        <v>0</v>
      </c>
      <c r="AR196" s="22" t="s">
        <v>198</v>
      </c>
      <c r="AT196" s="22" t="s">
        <v>147</v>
      </c>
      <c r="AU196" s="22" t="s">
        <v>82</v>
      </c>
      <c r="AY196" s="22" t="s">
        <v>145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22" t="s">
        <v>10</v>
      </c>
      <c r="BK196" s="201">
        <f>ROUND(I196*H196,0)</f>
        <v>0</v>
      </c>
      <c r="BL196" s="22" t="s">
        <v>198</v>
      </c>
      <c r="BM196" s="22" t="s">
        <v>1156</v>
      </c>
    </row>
    <row r="197" spans="2:51" s="11" customFormat="1" ht="13.5">
      <c r="B197" s="202"/>
      <c r="C197" s="203"/>
      <c r="D197" s="204" t="s">
        <v>154</v>
      </c>
      <c r="E197" s="205" t="s">
        <v>23</v>
      </c>
      <c r="F197" s="206" t="s">
        <v>1448</v>
      </c>
      <c r="G197" s="203"/>
      <c r="H197" s="207">
        <v>23.7</v>
      </c>
      <c r="I197" s="208"/>
      <c r="J197" s="203"/>
      <c r="K197" s="203"/>
      <c r="L197" s="209"/>
      <c r="M197" s="210"/>
      <c r="N197" s="211"/>
      <c r="O197" s="211"/>
      <c r="P197" s="211"/>
      <c r="Q197" s="211"/>
      <c r="R197" s="211"/>
      <c r="S197" s="211"/>
      <c r="T197" s="212"/>
      <c r="AT197" s="213" t="s">
        <v>154</v>
      </c>
      <c r="AU197" s="213" t="s">
        <v>82</v>
      </c>
      <c r="AV197" s="11" t="s">
        <v>82</v>
      </c>
      <c r="AW197" s="11" t="s">
        <v>37</v>
      </c>
      <c r="AX197" s="11" t="s">
        <v>73</v>
      </c>
      <c r="AY197" s="213" t="s">
        <v>145</v>
      </c>
    </row>
    <row r="198" spans="2:65" s="1" customFormat="1" ht="16.5" customHeight="1">
      <c r="B198" s="39"/>
      <c r="C198" s="190" t="s">
        <v>435</v>
      </c>
      <c r="D198" s="190" t="s">
        <v>147</v>
      </c>
      <c r="E198" s="191" t="s">
        <v>654</v>
      </c>
      <c r="F198" s="192" t="s">
        <v>655</v>
      </c>
      <c r="G198" s="193" t="s">
        <v>188</v>
      </c>
      <c r="H198" s="194">
        <v>23.7</v>
      </c>
      <c r="I198" s="195"/>
      <c r="J198" s="196">
        <f>ROUND(I198*H198,0)</f>
        <v>0</v>
      </c>
      <c r="K198" s="192" t="s">
        <v>151</v>
      </c>
      <c r="L198" s="59"/>
      <c r="M198" s="197" t="s">
        <v>23</v>
      </c>
      <c r="N198" s="198" t="s">
        <v>44</v>
      </c>
      <c r="O198" s="40"/>
      <c r="P198" s="199">
        <f>O198*H198</f>
        <v>0</v>
      </c>
      <c r="Q198" s="199">
        <v>1E-05</v>
      </c>
      <c r="R198" s="199">
        <f>Q198*H198</f>
        <v>0.00023700000000000001</v>
      </c>
      <c r="S198" s="199">
        <v>0</v>
      </c>
      <c r="T198" s="200">
        <f>S198*H198</f>
        <v>0</v>
      </c>
      <c r="AR198" s="22" t="s">
        <v>198</v>
      </c>
      <c r="AT198" s="22" t="s">
        <v>147</v>
      </c>
      <c r="AU198" s="22" t="s">
        <v>82</v>
      </c>
      <c r="AY198" s="22" t="s">
        <v>145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22" t="s">
        <v>10</v>
      </c>
      <c r="BK198" s="201">
        <f>ROUND(I198*H198,0)</f>
        <v>0</v>
      </c>
      <c r="BL198" s="22" t="s">
        <v>198</v>
      </c>
      <c r="BM198" s="22" t="s">
        <v>1158</v>
      </c>
    </row>
    <row r="199" spans="2:65" s="1" customFormat="1" ht="16.5" customHeight="1">
      <c r="B199" s="39"/>
      <c r="C199" s="190" t="s">
        <v>439</v>
      </c>
      <c r="D199" s="190" t="s">
        <v>147</v>
      </c>
      <c r="E199" s="191" t="s">
        <v>667</v>
      </c>
      <c r="F199" s="192" t="s">
        <v>572</v>
      </c>
      <c r="G199" s="193" t="s">
        <v>573</v>
      </c>
      <c r="H199" s="224"/>
      <c r="I199" s="195"/>
      <c r="J199" s="196">
        <f>ROUND(I199*H199,0)</f>
        <v>0</v>
      </c>
      <c r="K199" s="192" t="s">
        <v>23</v>
      </c>
      <c r="L199" s="59"/>
      <c r="M199" s="197" t="s">
        <v>23</v>
      </c>
      <c r="N199" s="198" t="s">
        <v>44</v>
      </c>
      <c r="O199" s="40"/>
      <c r="P199" s="199">
        <f>O199*H199</f>
        <v>0</v>
      </c>
      <c r="Q199" s="199">
        <v>0</v>
      </c>
      <c r="R199" s="199">
        <f>Q199*H199</f>
        <v>0</v>
      </c>
      <c r="S199" s="199">
        <v>0</v>
      </c>
      <c r="T199" s="200">
        <f>S199*H199</f>
        <v>0</v>
      </c>
      <c r="AR199" s="22" t="s">
        <v>198</v>
      </c>
      <c r="AT199" s="22" t="s">
        <v>147</v>
      </c>
      <c r="AU199" s="22" t="s">
        <v>82</v>
      </c>
      <c r="AY199" s="22" t="s">
        <v>145</v>
      </c>
      <c r="BE199" s="201">
        <f>IF(N199="základní",J199,0)</f>
        <v>0</v>
      </c>
      <c r="BF199" s="201">
        <f>IF(N199="snížená",J199,0)</f>
        <v>0</v>
      </c>
      <c r="BG199" s="201">
        <f>IF(N199="zákl. přenesená",J199,0)</f>
        <v>0</v>
      </c>
      <c r="BH199" s="201">
        <f>IF(N199="sníž. přenesená",J199,0)</f>
        <v>0</v>
      </c>
      <c r="BI199" s="201">
        <f>IF(N199="nulová",J199,0)</f>
        <v>0</v>
      </c>
      <c r="BJ199" s="22" t="s">
        <v>10</v>
      </c>
      <c r="BK199" s="201">
        <f>ROUND(I199*H199,0)</f>
        <v>0</v>
      </c>
      <c r="BL199" s="22" t="s">
        <v>198</v>
      </c>
      <c r="BM199" s="22" t="s">
        <v>1159</v>
      </c>
    </row>
    <row r="200" spans="2:65" s="1" customFormat="1" ht="16.5" customHeight="1">
      <c r="B200" s="39"/>
      <c r="C200" s="190" t="s">
        <v>445</v>
      </c>
      <c r="D200" s="190" t="s">
        <v>147</v>
      </c>
      <c r="E200" s="191" t="s">
        <v>1160</v>
      </c>
      <c r="F200" s="192" t="s">
        <v>1161</v>
      </c>
      <c r="G200" s="193" t="s">
        <v>177</v>
      </c>
      <c r="H200" s="194">
        <v>0.026</v>
      </c>
      <c r="I200" s="195"/>
      <c r="J200" s="196">
        <f>ROUND(I200*H200,0)</f>
        <v>0</v>
      </c>
      <c r="K200" s="192" t="s">
        <v>151</v>
      </c>
      <c r="L200" s="59"/>
      <c r="M200" s="197" t="s">
        <v>23</v>
      </c>
      <c r="N200" s="198" t="s">
        <v>44</v>
      </c>
      <c r="O200" s="40"/>
      <c r="P200" s="199">
        <f>O200*H200</f>
        <v>0</v>
      </c>
      <c r="Q200" s="199">
        <v>0</v>
      </c>
      <c r="R200" s="199">
        <f>Q200*H200</f>
        <v>0</v>
      </c>
      <c r="S200" s="199">
        <v>0</v>
      </c>
      <c r="T200" s="200">
        <f>S200*H200</f>
        <v>0</v>
      </c>
      <c r="AR200" s="22" t="s">
        <v>198</v>
      </c>
      <c r="AT200" s="22" t="s">
        <v>147</v>
      </c>
      <c r="AU200" s="22" t="s">
        <v>82</v>
      </c>
      <c r="AY200" s="22" t="s">
        <v>145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22" t="s">
        <v>10</v>
      </c>
      <c r="BK200" s="201">
        <f>ROUND(I200*H200,0)</f>
        <v>0</v>
      </c>
      <c r="BL200" s="22" t="s">
        <v>198</v>
      </c>
      <c r="BM200" s="22" t="s">
        <v>1162</v>
      </c>
    </row>
    <row r="201" spans="2:65" s="1" customFormat="1" ht="16.5" customHeight="1">
      <c r="B201" s="39"/>
      <c r="C201" s="190" t="s">
        <v>449</v>
      </c>
      <c r="D201" s="190" t="s">
        <v>147</v>
      </c>
      <c r="E201" s="191" t="s">
        <v>674</v>
      </c>
      <c r="F201" s="192" t="s">
        <v>675</v>
      </c>
      <c r="G201" s="193" t="s">
        <v>177</v>
      </c>
      <c r="H201" s="194">
        <v>0.026</v>
      </c>
      <c r="I201" s="195"/>
      <c r="J201" s="196">
        <f>ROUND(I201*H201,0)</f>
        <v>0</v>
      </c>
      <c r="K201" s="192" t="s">
        <v>151</v>
      </c>
      <c r="L201" s="59"/>
      <c r="M201" s="197" t="s">
        <v>23</v>
      </c>
      <c r="N201" s="198" t="s">
        <v>44</v>
      </c>
      <c r="O201" s="40"/>
      <c r="P201" s="199">
        <f>O201*H201</f>
        <v>0</v>
      </c>
      <c r="Q201" s="199">
        <v>0</v>
      </c>
      <c r="R201" s="199">
        <f>Q201*H201</f>
        <v>0</v>
      </c>
      <c r="S201" s="199">
        <v>0</v>
      </c>
      <c r="T201" s="200">
        <f>S201*H201</f>
        <v>0</v>
      </c>
      <c r="AR201" s="22" t="s">
        <v>198</v>
      </c>
      <c r="AT201" s="22" t="s">
        <v>147</v>
      </c>
      <c r="AU201" s="22" t="s">
        <v>82</v>
      </c>
      <c r="AY201" s="22" t="s">
        <v>145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22" t="s">
        <v>10</v>
      </c>
      <c r="BK201" s="201">
        <f>ROUND(I201*H201,0)</f>
        <v>0</v>
      </c>
      <c r="BL201" s="22" t="s">
        <v>198</v>
      </c>
      <c r="BM201" s="22" t="s">
        <v>1163</v>
      </c>
    </row>
    <row r="202" spans="2:63" s="10" customFormat="1" ht="29.85" customHeight="1">
      <c r="B202" s="174"/>
      <c r="C202" s="175"/>
      <c r="D202" s="176" t="s">
        <v>72</v>
      </c>
      <c r="E202" s="188" t="s">
        <v>1164</v>
      </c>
      <c r="F202" s="188" t="s">
        <v>1165</v>
      </c>
      <c r="G202" s="175"/>
      <c r="H202" s="175"/>
      <c r="I202" s="178"/>
      <c r="J202" s="189">
        <f>BK202</f>
        <v>0</v>
      </c>
      <c r="K202" s="175"/>
      <c r="L202" s="180"/>
      <c r="M202" s="181"/>
      <c r="N202" s="182"/>
      <c r="O202" s="182"/>
      <c r="P202" s="183">
        <f>SUM(P203:P228)</f>
        <v>0</v>
      </c>
      <c r="Q202" s="182"/>
      <c r="R202" s="183">
        <f>SUM(R203:R228)</f>
        <v>0.13135</v>
      </c>
      <c r="S202" s="182"/>
      <c r="T202" s="184">
        <f>SUM(T203:T228)</f>
        <v>0.7725600000000001</v>
      </c>
      <c r="AR202" s="185" t="s">
        <v>82</v>
      </c>
      <c r="AT202" s="186" t="s">
        <v>72</v>
      </c>
      <c r="AU202" s="186" t="s">
        <v>10</v>
      </c>
      <c r="AY202" s="185" t="s">
        <v>145</v>
      </c>
      <c r="BK202" s="187">
        <f>SUM(BK203:BK228)</f>
        <v>0</v>
      </c>
    </row>
    <row r="203" spans="2:65" s="1" customFormat="1" ht="25.5" customHeight="1">
      <c r="B203" s="39"/>
      <c r="C203" s="190" t="s">
        <v>453</v>
      </c>
      <c r="D203" s="190" t="s">
        <v>147</v>
      </c>
      <c r="E203" s="191" t="s">
        <v>1166</v>
      </c>
      <c r="F203" s="192" t="s">
        <v>1167</v>
      </c>
      <c r="G203" s="193" t="s">
        <v>1168</v>
      </c>
      <c r="H203" s="194">
        <v>1</v>
      </c>
      <c r="I203" s="195"/>
      <c r="J203" s="196">
        <f aca="true" t="shared" si="20" ref="J203:J228">ROUND(I203*H203,0)</f>
        <v>0</v>
      </c>
      <c r="K203" s="192" t="s">
        <v>151</v>
      </c>
      <c r="L203" s="59"/>
      <c r="M203" s="197" t="s">
        <v>23</v>
      </c>
      <c r="N203" s="198" t="s">
        <v>44</v>
      </c>
      <c r="O203" s="40"/>
      <c r="P203" s="199">
        <f aca="true" t="shared" si="21" ref="P203:P228">O203*H203</f>
        <v>0</v>
      </c>
      <c r="Q203" s="199">
        <v>0.01692</v>
      </c>
      <c r="R203" s="199">
        <f aca="true" t="shared" si="22" ref="R203:R228">Q203*H203</f>
        <v>0.01692</v>
      </c>
      <c r="S203" s="199">
        <v>0</v>
      </c>
      <c r="T203" s="200">
        <f aca="true" t="shared" si="23" ref="T203:T228">S203*H203</f>
        <v>0</v>
      </c>
      <c r="AR203" s="22" t="s">
        <v>198</v>
      </c>
      <c r="AT203" s="22" t="s">
        <v>147</v>
      </c>
      <c r="AU203" s="22" t="s">
        <v>82</v>
      </c>
      <c r="AY203" s="22" t="s">
        <v>145</v>
      </c>
      <c r="BE203" s="201">
        <f aca="true" t="shared" si="24" ref="BE203:BE228">IF(N203="základní",J203,0)</f>
        <v>0</v>
      </c>
      <c r="BF203" s="201">
        <f aca="true" t="shared" si="25" ref="BF203:BF228">IF(N203="snížená",J203,0)</f>
        <v>0</v>
      </c>
      <c r="BG203" s="201">
        <f aca="true" t="shared" si="26" ref="BG203:BG228">IF(N203="zákl. přenesená",J203,0)</f>
        <v>0</v>
      </c>
      <c r="BH203" s="201">
        <f aca="true" t="shared" si="27" ref="BH203:BH228">IF(N203="sníž. přenesená",J203,0)</f>
        <v>0</v>
      </c>
      <c r="BI203" s="201">
        <f aca="true" t="shared" si="28" ref="BI203:BI228">IF(N203="nulová",J203,0)</f>
        <v>0</v>
      </c>
      <c r="BJ203" s="22" t="s">
        <v>10</v>
      </c>
      <c r="BK203" s="201">
        <f aca="true" t="shared" si="29" ref="BK203:BK228">ROUND(I203*H203,0)</f>
        <v>0</v>
      </c>
      <c r="BL203" s="22" t="s">
        <v>198</v>
      </c>
      <c r="BM203" s="22" t="s">
        <v>1169</v>
      </c>
    </row>
    <row r="204" spans="2:65" s="1" customFormat="1" ht="25.5" customHeight="1">
      <c r="B204" s="39"/>
      <c r="C204" s="190" t="s">
        <v>458</v>
      </c>
      <c r="D204" s="190" t="s">
        <v>147</v>
      </c>
      <c r="E204" s="191" t="s">
        <v>1170</v>
      </c>
      <c r="F204" s="192" t="s">
        <v>1171</v>
      </c>
      <c r="G204" s="193" t="s">
        <v>1168</v>
      </c>
      <c r="H204" s="194">
        <v>3</v>
      </c>
      <c r="I204" s="195"/>
      <c r="J204" s="196">
        <f t="shared" si="20"/>
        <v>0</v>
      </c>
      <c r="K204" s="192" t="s">
        <v>151</v>
      </c>
      <c r="L204" s="59"/>
      <c r="M204" s="197" t="s">
        <v>23</v>
      </c>
      <c r="N204" s="198" t="s">
        <v>44</v>
      </c>
      <c r="O204" s="40"/>
      <c r="P204" s="199">
        <f t="shared" si="21"/>
        <v>0</v>
      </c>
      <c r="Q204" s="199">
        <v>0.00052</v>
      </c>
      <c r="R204" s="199">
        <f t="shared" si="22"/>
        <v>0.0015599999999999998</v>
      </c>
      <c r="S204" s="199">
        <v>0</v>
      </c>
      <c r="T204" s="200">
        <f t="shared" si="23"/>
        <v>0</v>
      </c>
      <c r="AR204" s="22" t="s">
        <v>198</v>
      </c>
      <c r="AT204" s="22" t="s">
        <v>147</v>
      </c>
      <c r="AU204" s="22" t="s">
        <v>82</v>
      </c>
      <c r="AY204" s="22" t="s">
        <v>145</v>
      </c>
      <c r="BE204" s="201">
        <f t="shared" si="24"/>
        <v>0</v>
      </c>
      <c r="BF204" s="201">
        <f t="shared" si="25"/>
        <v>0</v>
      </c>
      <c r="BG204" s="201">
        <f t="shared" si="26"/>
        <v>0</v>
      </c>
      <c r="BH204" s="201">
        <f t="shared" si="27"/>
        <v>0</v>
      </c>
      <c r="BI204" s="201">
        <f t="shared" si="28"/>
        <v>0</v>
      </c>
      <c r="BJ204" s="22" t="s">
        <v>10</v>
      </c>
      <c r="BK204" s="201">
        <f t="shared" si="29"/>
        <v>0</v>
      </c>
      <c r="BL204" s="22" t="s">
        <v>198</v>
      </c>
      <c r="BM204" s="22" t="s">
        <v>1449</v>
      </c>
    </row>
    <row r="205" spans="2:65" s="1" customFormat="1" ht="16.5" customHeight="1">
      <c r="B205" s="39"/>
      <c r="C205" s="190" t="s">
        <v>464</v>
      </c>
      <c r="D205" s="190" t="s">
        <v>147</v>
      </c>
      <c r="E205" s="191" t="s">
        <v>1173</v>
      </c>
      <c r="F205" s="192" t="s">
        <v>1174</v>
      </c>
      <c r="G205" s="193" t="s">
        <v>1168</v>
      </c>
      <c r="H205" s="194">
        <v>1</v>
      </c>
      <c r="I205" s="195"/>
      <c r="J205" s="196">
        <f t="shared" si="20"/>
        <v>0</v>
      </c>
      <c r="K205" s="192" t="s">
        <v>151</v>
      </c>
      <c r="L205" s="59"/>
      <c r="M205" s="197" t="s">
        <v>23</v>
      </c>
      <c r="N205" s="198" t="s">
        <v>44</v>
      </c>
      <c r="O205" s="40"/>
      <c r="P205" s="199">
        <f t="shared" si="21"/>
        <v>0</v>
      </c>
      <c r="Q205" s="199">
        <v>0.00052</v>
      </c>
      <c r="R205" s="199">
        <f t="shared" si="22"/>
        <v>0.00052</v>
      </c>
      <c r="S205" s="199">
        <v>0</v>
      </c>
      <c r="T205" s="200">
        <f t="shared" si="23"/>
        <v>0</v>
      </c>
      <c r="AR205" s="22" t="s">
        <v>198</v>
      </c>
      <c r="AT205" s="22" t="s">
        <v>147</v>
      </c>
      <c r="AU205" s="22" t="s">
        <v>82</v>
      </c>
      <c r="AY205" s="22" t="s">
        <v>145</v>
      </c>
      <c r="BE205" s="201">
        <f t="shared" si="24"/>
        <v>0</v>
      </c>
      <c r="BF205" s="201">
        <f t="shared" si="25"/>
        <v>0</v>
      </c>
      <c r="BG205" s="201">
        <f t="shared" si="26"/>
        <v>0</v>
      </c>
      <c r="BH205" s="201">
        <f t="shared" si="27"/>
        <v>0</v>
      </c>
      <c r="BI205" s="201">
        <f t="shared" si="28"/>
        <v>0</v>
      </c>
      <c r="BJ205" s="22" t="s">
        <v>10</v>
      </c>
      <c r="BK205" s="201">
        <f t="shared" si="29"/>
        <v>0</v>
      </c>
      <c r="BL205" s="22" t="s">
        <v>198</v>
      </c>
      <c r="BM205" s="22" t="s">
        <v>1450</v>
      </c>
    </row>
    <row r="206" spans="2:65" s="1" customFormat="1" ht="16.5" customHeight="1">
      <c r="B206" s="39"/>
      <c r="C206" s="190" t="s">
        <v>472</v>
      </c>
      <c r="D206" s="190" t="s">
        <v>147</v>
      </c>
      <c r="E206" s="191" t="s">
        <v>1176</v>
      </c>
      <c r="F206" s="192" t="s">
        <v>1177</v>
      </c>
      <c r="G206" s="193" t="s">
        <v>1168</v>
      </c>
      <c r="H206" s="194">
        <v>2</v>
      </c>
      <c r="I206" s="195"/>
      <c r="J206" s="196">
        <f t="shared" si="20"/>
        <v>0</v>
      </c>
      <c r="K206" s="192" t="s">
        <v>151</v>
      </c>
      <c r="L206" s="59"/>
      <c r="M206" s="197" t="s">
        <v>23</v>
      </c>
      <c r="N206" s="198" t="s">
        <v>44</v>
      </c>
      <c r="O206" s="40"/>
      <c r="P206" s="199">
        <f t="shared" si="21"/>
        <v>0</v>
      </c>
      <c r="Q206" s="199">
        <v>0.00052</v>
      </c>
      <c r="R206" s="199">
        <f t="shared" si="22"/>
        <v>0.00104</v>
      </c>
      <c r="S206" s="199">
        <v>0</v>
      </c>
      <c r="T206" s="200">
        <f t="shared" si="23"/>
        <v>0</v>
      </c>
      <c r="AR206" s="22" t="s">
        <v>198</v>
      </c>
      <c r="AT206" s="22" t="s">
        <v>147</v>
      </c>
      <c r="AU206" s="22" t="s">
        <v>82</v>
      </c>
      <c r="AY206" s="22" t="s">
        <v>145</v>
      </c>
      <c r="BE206" s="201">
        <f t="shared" si="24"/>
        <v>0</v>
      </c>
      <c r="BF206" s="201">
        <f t="shared" si="25"/>
        <v>0</v>
      </c>
      <c r="BG206" s="201">
        <f t="shared" si="26"/>
        <v>0</v>
      </c>
      <c r="BH206" s="201">
        <f t="shared" si="27"/>
        <v>0</v>
      </c>
      <c r="BI206" s="201">
        <f t="shared" si="28"/>
        <v>0</v>
      </c>
      <c r="BJ206" s="22" t="s">
        <v>10</v>
      </c>
      <c r="BK206" s="201">
        <f t="shared" si="29"/>
        <v>0</v>
      </c>
      <c r="BL206" s="22" t="s">
        <v>198</v>
      </c>
      <c r="BM206" s="22" t="s">
        <v>1451</v>
      </c>
    </row>
    <row r="207" spans="2:65" s="1" customFormat="1" ht="25.5" customHeight="1">
      <c r="B207" s="39"/>
      <c r="C207" s="190" t="s">
        <v>476</v>
      </c>
      <c r="D207" s="190" t="s">
        <v>147</v>
      </c>
      <c r="E207" s="191" t="s">
        <v>1179</v>
      </c>
      <c r="F207" s="192" t="s">
        <v>1180</v>
      </c>
      <c r="G207" s="193" t="s">
        <v>1168</v>
      </c>
      <c r="H207" s="194">
        <v>1</v>
      </c>
      <c r="I207" s="195"/>
      <c r="J207" s="196">
        <f t="shared" si="20"/>
        <v>0</v>
      </c>
      <c r="K207" s="192" t="s">
        <v>151</v>
      </c>
      <c r="L207" s="59"/>
      <c r="M207" s="197" t="s">
        <v>23</v>
      </c>
      <c r="N207" s="198" t="s">
        <v>44</v>
      </c>
      <c r="O207" s="40"/>
      <c r="P207" s="199">
        <f t="shared" si="21"/>
        <v>0</v>
      </c>
      <c r="Q207" s="199">
        <v>0.0092</v>
      </c>
      <c r="R207" s="199">
        <f t="shared" si="22"/>
        <v>0.0092</v>
      </c>
      <c r="S207" s="199">
        <v>0</v>
      </c>
      <c r="T207" s="200">
        <f t="shared" si="23"/>
        <v>0</v>
      </c>
      <c r="AR207" s="22" t="s">
        <v>198</v>
      </c>
      <c r="AT207" s="22" t="s">
        <v>147</v>
      </c>
      <c r="AU207" s="22" t="s">
        <v>82</v>
      </c>
      <c r="AY207" s="22" t="s">
        <v>145</v>
      </c>
      <c r="BE207" s="201">
        <f t="shared" si="24"/>
        <v>0</v>
      </c>
      <c r="BF207" s="201">
        <f t="shared" si="25"/>
        <v>0</v>
      </c>
      <c r="BG207" s="201">
        <f t="shared" si="26"/>
        <v>0</v>
      </c>
      <c r="BH207" s="201">
        <f t="shared" si="27"/>
        <v>0</v>
      </c>
      <c r="BI207" s="201">
        <f t="shared" si="28"/>
        <v>0</v>
      </c>
      <c r="BJ207" s="22" t="s">
        <v>10</v>
      </c>
      <c r="BK207" s="201">
        <f t="shared" si="29"/>
        <v>0</v>
      </c>
      <c r="BL207" s="22" t="s">
        <v>198</v>
      </c>
      <c r="BM207" s="22" t="s">
        <v>1181</v>
      </c>
    </row>
    <row r="208" spans="2:65" s="1" customFormat="1" ht="16.5" customHeight="1">
      <c r="B208" s="39"/>
      <c r="C208" s="190" t="s">
        <v>482</v>
      </c>
      <c r="D208" s="190" t="s">
        <v>147</v>
      </c>
      <c r="E208" s="191" t="s">
        <v>1182</v>
      </c>
      <c r="F208" s="192" t="s">
        <v>1183</v>
      </c>
      <c r="G208" s="193" t="s">
        <v>1168</v>
      </c>
      <c r="H208" s="194">
        <v>2</v>
      </c>
      <c r="I208" s="195"/>
      <c r="J208" s="196">
        <f t="shared" si="20"/>
        <v>0</v>
      </c>
      <c r="K208" s="192" t="s">
        <v>151</v>
      </c>
      <c r="L208" s="59"/>
      <c r="M208" s="197" t="s">
        <v>23</v>
      </c>
      <c r="N208" s="198" t="s">
        <v>44</v>
      </c>
      <c r="O208" s="40"/>
      <c r="P208" s="199">
        <f t="shared" si="21"/>
        <v>0</v>
      </c>
      <c r="Q208" s="199">
        <v>0</v>
      </c>
      <c r="R208" s="199">
        <f t="shared" si="22"/>
        <v>0</v>
      </c>
      <c r="S208" s="199">
        <v>0.01946</v>
      </c>
      <c r="T208" s="200">
        <f t="shared" si="23"/>
        <v>0.03892</v>
      </c>
      <c r="AR208" s="22" t="s">
        <v>198</v>
      </c>
      <c r="AT208" s="22" t="s">
        <v>147</v>
      </c>
      <c r="AU208" s="22" t="s">
        <v>82</v>
      </c>
      <c r="AY208" s="22" t="s">
        <v>145</v>
      </c>
      <c r="BE208" s="201">
        <f t="shared" si="24"/>
        <v>0</v>
      </c>
      <c r="BF208" s="201">
        <f t="shared" si="25"/>
        <v>0</v>
      </c>
      <c r="BG208" s="201">
        <f t="shared" si="26"/>
        <v>0</v>
      </c>
      <c r="BH208" s="201">
        <f t="shared" si="27"/>
        <v>0</v>
      </c>
      <c r="BI208" s="201">
        <f t="shared" si="28"/>
        <v>0</v>
      </c>
      <c r="BJ208" s="22" t="s">
        <v>10</v>
      </c>
      <c r="BK208" s="201">
        <f t="shared" si="29"/>
        <v>0</v>
      </c>
      <c r="BL208" s="22" t="s">
        <v>198</v>
      </c>
      <c r="BM208" s="22" t="s">
        <v>1184</v>
      </c>
    </row>
    <row r="209" spans="2:65" s="1" customFormat="1" ht="25.5" customHeight="1">
      <c r="B209" s="39"/>
      <c r="C209" s="190" t="s">
        <v>486</v>
      </c>
      <c r="D209" s="190" t="s">
        <v>147</v>
      </c>
      <c r="E209" s="191" t="s">
        <v>1185</v>
      </c>
      <c r="F209" s="192" t="s">
        <v>1186</v>
      </c>
      <c r="G209" s="193" t="s">
        <v>1168</v>
      </c>
      <c r="H209" s="194">
        <v>2</v>
      </c>
      <c r="I209" s="195"/>
      <c r="J209" s="196">
        <f t="shared" si="20"/>
        <v>0</v>
      </c>
      <c r="K209" s="192" t="s">
        <v>151</v>
      </c>
      <c r="L209" s="59"/>
      <c r="M209" s="197" t="s">
        <v>23</v>
      </c>
      <c r="N209" s="198" t="s">
        <v>44</v>
      </c>
      <c r="O209" s="40"/>
      <c r="P209" s="199">
        <f t="shared" si="21"/>
        <v>0</v>
      </c>
      <c r="Q209" s="199">
        <v>0.02518</v>
      </c>
      <c r="R209" s="199">
        <f t="shared" si="22"/>
        <v>0.05036</v>
      </c>
      <c r="S209" s="199">
        <v>0</v>
      </c>
      <c r="T209" s="200">
        <f t="shared" si="23"/>
        <v>0</v>
      </c>
      <c r="AR209" s="22" t="s">
        <v>198</v>
      </c>
      <c r="AT209" s="22" t="s">
        <v>147</v>
      </c>
      <c r="AU209" s="22" t="s">
        <v>82</v>
      </c>
      <c r="AY209" s="22" t="s">
        <v>145</v>
      </c>
      <c r="BE209" s="201">
        <f t="shared" si="24"/>
        <v>0</v>
      </c>
      <c r="BF209" s="201">
        <f t="shared" si="25"/>
        <v>0</v>
      </c>
      <c r="BG209" s="201">
        <f t="shared" si="26"/>
        <v>0</v>
      </c>
      <c r="BH209" s="201">
        <f t="shared" si="27"/>
        <v>0</v>
      </c>
      <c r="BI209" s="201">
        <f t="shared" si="28"/>
        <v>0</v>
      </c>
      <c r="BJ209" s="22" t="s">
        <v>10</v>
      </c>
      <c r="BK209" s="201">
        <f t="shared" si="29"/>
        <v>0</v>
      </c>
      <c r="BL209" s="22" t="s">
        <v>198</v>
      </c>
      <c r="BM209" s="22" t="s">
        <v>1187</v>
      </c>
    </row>
    <row r="210" spans="2:65" s="1" customFormat="1" ht="16.5" customHeight="1">
      <c r="B210" s="39"/>
      <c r="C210" s="190" t="s">
        <v>490</v>
      </c>
      <c r="D210" s="190" t="s">
        <v>147</v>
      </c>
      <c r="E210" s="191" t="s">
        <v>1188</v>
      </c>
      <c r="F210" s="192" t="s">
        <v>1189</v>
      </c>
      <c r="G210" s="193" t="s">
        <v>1168</v>
      </c>
      <c r="H210" s="194">
        <v>1</v>
      </c>
      <c r="I210" s="195"/>
      <c r="J210" s="196">
        <f t="shared" si="20"/>
        <v>0</v>
      </c>
      <c r="K210" s="192" t="s">
        <v>23</v>
      </c>
      <c r="L210" s="59"/>
      <c r="M210" s="197" t="s">
        <v>23</v>
      </c>
      <c r="N210" s="198" t="s">
        <v>44</v>
      </c>
      <c r="O210" s="40"/>
      <c r="P210" s="199">
        <f t="shared" si="21"/>
        <v>0</v>
      </c>
      <c r="Q210" s="199">
        <v>0.01528</v>
      </c>
      <c r="R210" s="199">
        <f t="shared" si="22"/>
        <v>0.01528</v>
      </c>
      <c r="S210" s="199">
        <v>0</v>
      </c>
      <c r="T210" s="200">
        <f t="shared" si="23"/>
        <v>0</v>
      </c>
      <c r="AR210" s="22" t="s">
        <v>198</v>
      </c>
      <c r="AT210" s="22" t="s">
        <v>147</v>
      </c>
      <c r="AU210" s="22" t="s">
        <v>82</v>
      </c>
      <c r="AY210" s="22" t="s">
        <v>145</v>
      </c>
      <c r="BE210" s="201">
        <f t="shared" si="24"/>
        <v>0</v>
      </c>
      <c r="BF210" s="201">
        <f t="shared" si="25"/>
        <v>0</v>
      </c>
      <c r="BG210" s="201">
        <f t="shared" si="26"/>
        <v>0</v>
      </c>
      <c r="BH210" s="201">
        <f t="shared" si="27"/>
        <v>0</v>
      </c>
      <c r="BI210" s="201">
        <f t="shared" si="28"/>
        <v>0</v>
      </c>
      <c r="BJ210" s="22" t="s">
        <v>10</v>
      </c>
      <c r="BK210" s="201">
        <f t="shared" si="29"/>
        <v>0</v>
      </c>
      <c r="BL210" s="22" t="s">
        <v>198</v>
      </c>
      <c r="BM210" s="22" t="s">
        <v>1190</v>
      </c>
    </row>
    <row r="211" spans="2:65" s="1" customFormat="1" ht="16.5" customHeight="1">
      <c r="B211" s="39"/>
      <c r="C211" s="190" t="s">
        <v>495</v>
      </c>
      <c r="D211" s="190" t="s">
        <v>147</v>
      </c>
      <c r="E211" s="191" t="s">
        <v>1191</v>
      </c>
      <c r="F211" s="192" t="s">
        <v>1192</v>
      </c>
      <c r="G211" s="193" t="s">
        <v>1168</v>
      </c>
      <c r="H211" s="194">
        <v>1</v>
      </c>
      <c r="I211" s="195"/>
      <c r="J211" s="196">
        <f t="shared" si="20"/>
        <v>0</v>
      </c>
      <c r="K211" s="192" t="s">
        <v>23</v>
      </c>
      <c r="L211" s="59"/>
      <c r="M211" s="197" t="s">
        <v>23</v>
      </c>
      <c r="N211" s="198" t="s">
        <v>44</v>
      </c>
      <c r="O211" s="40"/>
      <c r="P211" s="199">
        <f t="shared" si="21"/>
        <v>0</v>
      </c>
      <c r="Q211" s="199">
        <v>0.0008</v>
      </c>
      <c r="R211" s="199">
        <f t="shared" si="22"/>
        <v>0.0008</v>
      </c>
      <c r="S211" s="199">
        <v>0</v>
      </c>
      <c r="T211" s="200">
        <f t="shared" si="23"/>
        <v>0</v>
      </c>
      <c r="AR211" s="22" t="s">
        <v>198</v>
      </c>
      <c r="AT211" s="22" t="s">
        <v>147</v>
      </c>
      <c r="AU211" s="22" t="s">
        <v>82</v>
      </c>
      <c r="AY211" s="22" t="s">
        <v>145</v>
      </c>
      <c r="BE211" s="201">
        <f t="shared" si="24"/>
        <v>0</v>
      </c>
      <c r="BF211" s="201">
        <f t="shared" si="25"/>
        <v>0</v>
      </c>
      <c r="BG211" s="201">
        <f t="shared" si="26"/>
        <v>0</v>
      </c>
      <c r="BH211" s="201">
        <f t="shared" si="27"/>
        <v>0</v>
      </c>
      <c r="BI211" s="201">
        <f t="shared" si="28"/>
        <v>0</v>
      </c>
      <c r="BJ211" s="22" t="s">
        <v>10</v>
      </c>
      <c r="BK211" s="201">
        <f t="shared" si="29"/>
        <v>0</v>
      </c>
      <c r="BL211" s="22" t="s">
        <v>198</v>
      </c>
      <c r="BM211" s="22" t="s">
        <v>1193</v>
      </c>
    </row>
    <row r="212" spans="2:65" s="1" customFormat="1" ht="25.5" customHeight="1">
      <c r="B212" s="39"/>
      <c r="C212" s="190" t="s">
        <v>499</v>
      </c>
      <c r="D212" s="190" t="s">
        <v>147</v>
      </c>
      <c r="E212" s="191" t="s">
        <v>1194</v>
      </c>
      <c r="F212" s="192" t="s">
        <v>1195</v>
      </c>
      <c r="G212" s="193" t="s">
        <v>1168</v>
      </c>
      <c r="H212" s="194">
        <v>1</v>
      </c>
      <c r="I212" s="195"/>
      <c r="J212" s="196">
        <f t="shared" si="20"/>
        <v>0</v>
      </c>
      <c r="K212" s="192" t="s">
        <v>23</v>
      </c>
      <c r="L212" s="59"/>
      <c r="M212" s="197" t="s">
        <v>23</v>
      </c>
      <c r="N212" s="198" t="s">
        <v>44</v>
      </c>
      <c r="O212" s="40"/>
      <c r="P212" s="199">
        <f t="shared" si="21"/>
        <v>0</v>
      </c>
      <c r="Q212" s="199">
        <v>0.00085</v>
      </c>
      <c r="R212" s="199">
        <f t="shared" si="22"/>
        <v>0.00085</v>
      </c>
      <c r="S212" s="199">
        <v>0</v>
      </c>
      <c r="T212" s="200">
        <f t="shared" si="23"/>
        <v>0</v>
      </c>
      <c r="AR212" s="22" t="s">
        <v>198</v>
      </c>
      <c r="AT212" s="22" t="s">
        <v>147</v>
      </c>
      <c r="AU212" s="22" t="s">
        <v>82</v>
      </c>
      <c r="AY212" s="22" t="s">
        <v>145</v>
      </c>
      <c r="BE212" s="201">
        <f t="shared" si="24"/>
        <v>0</v>
      </c>
      <c r="BF212" s="201">
        <f t="shared" si="25"/>
        <v>0</v>
      </c>
      <c r="BG212" s="201">
        <f t="shared" si="26"/>
        <v>0</v>
      </c>
      <c r="BH212" s="201">
        <f t="shared" si="27"/>
        <v>0</v>
      </c>
      <c r="BI212" s="201">
        <f t="shared" si="28"/>
        <v>0</v>
      </c>
      <c r="BJ212" s="22" t="s">
        <v>10</v>
      </c>
      <c r="BK212" s="201">
        <f t="shared" si="29"/>
        <v>0</v>
      </c>
      <c r="BL212" s="22" t="s">
        <v>198</v>
      </c>
      <c r="BM212" s="22" t="s">
        <v>1196</v>
      </c>
    </row>
    <row r="213" spans="2:65" s="1" customFormat="1" ht="16.5" customHeight="1">
      <c r="B213" s="39"/>
      <c r="C213" s="190" t="s">
        <v>505</v>
      </c>
      <c r="D213" s="190" t="s">
        <v>147</v>
      </c>
      <c r="E213" s="191" t="s">
        <v>1197</v>
      </c>
      <c r="F213" s="192" t="s">
        <v>1198</v>
      </c>
      <c r="G213" s="193" t="s">
        <v>1168</v>
      </c>
      <c r="H213" s="194">
        <v>1</v>
      </c>
      <c r="I213" s="195"/>
      <c r="J213" s="196">
        <f t="shared" si="20"/>
        <v>0</v>
      </c>
      <c r="K213" s="192" t="s">
        <v>151</v>
      </c>
      <c r="L213" s="59"/>
      <c r="M213" s="197" t="s">
        <v>23</v>
      </c>
      <c r="N213" s="198" t="s">
        <v>44</v>
      </c>
      <c r="O213" s="40"/>
      <c r="P213" s="199">
        <f t="shared" si="21"/>
        <v>0</v>
      </c>
      <c r="Q213" s="199">
        <v>0</v>
      </c>
      <c r="R213" s="199">
        <f t="shared" si="22"/>
        <v>0</v>
      </c>
      <c r="S213" s="199">
        <v>0.0347</v>
      </c>
      <c r="T213" s="200">
        <f t="shared" si="23"/>
        <v>0.0347</v>
      </c>
      <c r="AR213" s="22" t="s">
        <v>198</v>
      </c>
      <c r="AT213" s="22" t="s">
        <v>147</v>
      </c>
      <c r="AU213" s="22" t="s">
        <v>82</v>
      </c>
      <c r="AY213" s="22" t="s">
        <v>145</v>
      </c>
      <c r="BE213" s="201">
        <f t="shared" si="24"/>
        <v>0</v>
      </c>
      <c r="BF213" s="201">
        <f t="shared" si="25"/>
        <v>0</v>
      </c>
      <c r="BG213" s="201">
        <f t="shared" si="26"/>
        <v>0</v>
      </c>
      <c r="BH213" s="201">
        <f t="shared" si="27"/>
        <v>0</v>
      </c>
      <c r="BI213" s="201">
        <f t="shared" si="28"/>
        <v>0</v>
      </c>
      <c r="BJ213" s="22" t="s">
        <v>10</v>
      </c>
      <c r="BK213" s="201">
        <f t="shared" si="29"/>
        <v>0</v>
      </c>
      <c r="BL213" s="22" t="s">
        <v>198</v>
      </c>
      <c r="BM213" s="22" t="s">
        <v>1199</v>
      </c>
    </row>
    <row r="214" spans="2:65" s="1" customFormat="1" ht="25.5" customHeight="1">
      <c r="B214" s="39"/>
      <c r="C214" s="190" t="s">
        <v>509</v>
      </c>
      <c r="D214" s="190" t="s">
        <v>147</v>
      </c>
      <c r="E214" s="191" t="s">
        <v>1200</v>
      </c>
      <c r="F214" s="192" t="s">
        <v>1201</v>
      </c>
      <c r="G214" s="193" t="s">
        <v>1168</v>
      </c>
      <c r="H214" s="194">
        <v>1</v>
      </c>
      <c r="I214" s="195"/>
      <c r="J214" s="196">
        <f t="shared" si="20"/>
        <v>0</v>
      </c>
      <c r="K214" s="192" t="s">
        <v>23</v>
      </c>
      <c r="L214" s="59"/>
      <c r="M214" s="197" t="s">
        <v>23</v>
      </c>
      <c r="N214" s="198" t="s">
        <v>44</v>
      </c>
      <c r="O214" s="40"/>
      <c r="P214" s="199">
        <f t="shared" si="21"/>
        <v>0</v>
      </c>
      <c r="Q214" s="199">
        <v>0.0147</v>
      </c>
      <c r="R214" s="199">
        <f t="shared" si="22"/>
        <v>0.0147</v>
      </c>
      <c r="S214" s="199">
        <v>0</v>
      </c>
      <c r="T214" s="200">
        <f t="shared" si="23"/>
        <v>0</v>
      </c>
      <c r="AR214" s="22" t="s">
        <v>198</v>
      </c>
      <c r="AT214" s="22" t="s">
        <v>147</v>
      </c>
      <c r="AU214" s="22" t="s">
        <v>82</v>
      </c>
      <c r="AY214" s="22" t="s">
        <v>145</v>
      </c>
      <c r="BE214" s="201">
        <f t="shared" si="24"/>
        <v>0</v>
      </c>
      <c r="BF214" s="201">
        <f t="shared" si="25"/>
        <v>0</v>
      </c>
      <c r="BG214" s="201">
        <f t="shared" si="26"/>
        <v>0</v>
      </c>
      <c r="BH214" s="201">
        <f t="shared" si="27"/>
        <v>0</v>
      </c>
      <c r="BI214" s="201">
        <f t="shared" si="28"/>
        <v>0</v>
      </c>
      <c r="BJ214" s="22" t="s">
        <v>10</v>
      </c>
      <c r="BK214" s="201">
        <f t="shared" si="29"/>
        <v>0</v>
      </c>
      <c r="BL214" s="22" t="s">
        <v>198</v>
      </c>
      <c r="BM214" s="22" t="s">
        <v>1202</v>
      </c>
    </row>
    <row r="215" spans="2:65" s="1" customFormat="1" ht="16.5" customHeight="1">
      <c r="B215" s="39"/>
      <c r="C215" s="190" t="s">
        <v>514</v>
      </c>
      <c r="D215" s="190" t="s">
        <v>147</v>
      </c>
      <c r="E215" s="191" t="s">
        <v>1203</v>
      </c>
      <c r="F215" s="192" t="s">
        <v>1204</v>
      </c>
      <c r="G215" s="193" t="s">
        <v>1168</v>
      </c>
      <c r="H215" s="194">
        <v>1</v>
      </c>
      <c r="I215" s="195"/>
      <c r="J215" s="196">
        <f t="shared" si="20"/>
        <v>0</v>
      </c>
      <c r="K215" s="192" t="s">
        <v>151</v>
      </c>
      <c r="L215" s="59"/>
      <c r="M215" s="197" t="s">
        <v>23</v>
      </c>
      <c r="N215" s="198" t="s">
        <v>44</v>
      </c>
      <c r="O215" s="40"/>
      <c r="P215" s="199">
        <f t="shared" si="21"/>
        <v>0</v>
      </c>
      <c r="Q215" s="199">
        <v>0</v>
      </c>
      <c r="R215" s="199">
        <f t="shared" si="22"/>
        <v>0</v>
      </c>
      <c r="S215" s="199">
        <v>0.69347</v>
      </c>
      <c r="T215" s="200">
        <f t="shared" si="23"/>
        <v>0.69347</v>
      </c>
      <c r="AR215" s="22" t="s">
        <v>198</v>
      </c>
      <c r="AT215" s="22" t="s">
        <v>147</v>
      </c>
      <c r="AU215" s="22" t="s">
        <v>82</v>
      </c>
      <c r="AY215" s="22" t="s">
        <v>145</v>
      </c>
      <c r="BE215" s="201">
        <f t="shared" si="24"/>
        <v>0</v>
      </c>
      <c r="BF215" s="201">
        <f t="shared" si="25"/>
        <v>0</v>
      </c>
      <c r="BG215" s="201">
        <f t="shared" si="26"/>
        <v>0</v>
      </c>
      <c r="BH215" s="201">
        <f t="shared" si="27"/>
        <v>0</v>
      </c>
      <c r="BI215" s="201">
        <f t="shared" si="28"/>
        <v>0</v>
      </c>
      <c r="BJ215" s="22" t="s">
        <v>10</v>
      </c>
      <c r="BK215" s="201">
        <f t="shared" si="29"/>
        <v>0</v>
      </c>
      <c r="BL215" s="22" t="s">
        <v>198</v>
      </c>
      <c r="BM215" s="22" t="s">
        <v>1205</v>
      </c>
    </row>
    <row r="216" spans="2:65" s="1" customFormat="1" ht="16.5" customHeight="1">
      <c r="B216" s="39"/>
      <c r="C216" s="190" t="s">
        <v>521</v>
      </c>
      <c r="D216" s="190" t="s">
        <v>147</v>
      </c>
      <c r="E216" s="191" t="s">
        <v>1206</v>
      </c>
      <c r="F216" s="192" t="s">
        <v>1207</v>
      </c>
      <c r="G216" s="193" t="s">
        <v>1168</v>
      </c>
      <c r="H216" s="194">
        <v>1</v>
      </c>
      <c r="I216" s="195"/>
      <c r="J216" s="196">
        <f t="shared" si="20"/>
        <v>0</v>
      </c>
      <c r="K216" s="192" t="s">
        <v>151</v>
      </c>
      <c r="L216" s="59"/>
      <c r="M216" s="197" t="s">
        <v>23</v>
      </c>
      <c r="N216" s="198" t="s">
        <v>44</v>
      </c>
      <c r="O216" s="40"/>
      <c r="P216" s="199">
        <f t="shared" si="21"/>
        <v>0</v>
      </c>
      <c r="Q216" s="199">
        <v>0.01066</v>
      </c>
      <c r="R216" s="199">
        <f t="shared" si="22"/>
        <v>0.01066</v>
      </c>
      <c r="S216" s="199">
        <v>0</v>
      </c>
      <c r="T216" s="200">
        <f t="shared" si="23"/>
        <v>0</v>
      </c>
      <c r="AR216" s="22" t="s">
        <v>198</v>
      </c>
      <c r="AT216" s="22" t="s">
        <v>147</v>
      </c>
      <c r="AU216" s="22" t="s">
        <v>82</v>
      </c>
      <c r="AY216" s="22" t="s">
        <v>145</v>
      </c>
      <c r="BE216" s="201">
        <f t="shared" si="24"/>
        <v>0</v>
      </c>
      <c r="BF216" s="201">
        <f t="shared" si="25"/>
        <v>0</v>
      </c>
      <c r="BG216" s="201">
        <f t="shared" si="26"/>
        <v>0</v>
      </c>
      <c r="BH216" s="201">
        <f t="shared" si="27"/>
        <v>0</v>
      </c>
      <c r="BI216" s="201">
        <f t="shared" si="28"/>
        <v>0</v>
      </c>
      <c r="BJ216" s="22" t="s">
        <v>10</v>
      </c>
      <c r="BK216" s="201">
        <f t="shared" si="29"/>
        <v>0</v>
      </c>
      <c r="BL216" s="22" t="s">
        <v>198</v>
      </c>
      <c r="BM216" s="22" t="s">
        <v>1208</v>
      </c>
    </row>
    <row r="217" spans="2:65" s="1" customFormat="1" ht="16.5" customHeight="1">
      <c r="B217" s="39"/>
      <c r="C217" s="190" t="s">
        <v>526</v>
      </c>
      <c r="D217" s="190" t="s">
        <v>147</v>
      </c>
      <c r="E217" s="191" t="s">
        <v>1209</v>
      </c>
      <c r="F217" s="192" t="s">
        <v>1210</v>
      </c>
      <c r="G217" s="193" t="s">
        <v>268</v>
      </c>
      <c r="H217" s="194">
        <v>1</v>
      </c>
      <c r="I217" s="195"/>
      <c r="J217" s="196">
        <f t="shared" si="20"/>
        <v>0</v>
      </c>
      <c r="K217" s="192" t="s">
        <v>151</v>
      </c>
      <c r="L217" s="59"/>
      <c r="M217" s="197" t="s">
        <v>23</v>
      </c>
      <c r="N217" s="198" t="s">
        <v>44</v>
      </c>
      <c r="O217" s="40"/>
      <c r="P217" s="199">
        <f t="shared" si="21"/>
        <v>0</v>
      </c>
      <c r="Q217" s="199">
        <v>0</v>
      </c>
      <c r="R217" s="199">
        <f t="shared" si="22"/>
        <v>0</v>
      </c>
      <c r="S217" s="199">
        <v>0.00049</v>
      </c>
      <c r="T217" s="200">
        <f t="shared" si="23"/>
        <v>0.00049</v>
      </c>
      <c r="AR217" s="22" t="s">
        <v>198</v>
      </c>
      <c r="AT217" s="22" t="s">
        <v>147</v>
      </c>
      <c r="AU217" s="22" t="s">
        <v>82</v>
      </c>
      <c r="AY217" s="22" t="s">
        <v>145</v>
      </c>
      <c r="BE217" s="201">
        <f t="shared" si="24"/>
        <v>0</v>
      </c>
      <c r="BF217" s="201">
        <f t="shared" si="25"/>
        <v>0</v>
      </c>
      <c r="BG217" s="201">
        <f t="shared" si="26"/>
        <v>0</v>
      </c>
      <c r="BH217" s="201">
        <f t="shared" si="27"/>
        <v>0</v>
      </c>
      <c r="BI217" s="201">
        <f t="shared" si="28"/>
        <v>0</v>
      </c>
      <c r="BJ217" s="22" t="s">
        <v>10</v>
      </c>
      <c r="BK217" s="201">
        <f t="shared" si="29"/>
        <v>0</v>
      </c>
      <c r="BL217" s="22" t="s">
        <v>198</v>
      </c>
      <c r="BM217" s="22" t="s">
        <v>1211</v>
      </c>
    </row>
    <row r="218" spans="2:65" s="1" customFormat="1" ht="16.5" customHeight="1">
      <c r="B218" s="39"/>
      <c r="C218" s="190" t="s">
        <v>530</v>
      </c>
      <c r="D218" s="190" t="s">
        <v>147</v>
      </c>
      <c r="E218" s="191" t="s">
        <v>1212</v>
      </c>
      <c r="F218" s="192" t="s">
        <v>1213</v>
      </c>
      <c r="G218" s="193" t="s">
        <v>1168</v>
      </c>
      <c r="H218" s="194">
        <v>7</v>
      </c>
      <c r="I218" s="195"/>
      <c r="J218" s="196">
        <f t="shared" si="20"/>
        <v>0</v>
      </c>
      <c r="K218" s="192" t="s">
        <v>151</v>
      </c>
      <c r="L218" s="59"/>
      <c r="M218" s="197" t="s">
        <v>23</v>
      </c>
      <c r="N218" s="198" t="s">
        <v>44</v>
      </c>
      <c r="O218" s="40"/>
      <c r="P218" s="199">
        <f t="shared" si="21"/>
        <v>0</v>
      </c>
      <c r="Q218" s="199">
        <v>0.0003</v>
      </c>
      <c r="R218" s="199">
        <f t="shared" si="22"/>
        <v>0.0021</v>
      </c>
      <c r="S218" s="199">
        <v>0</v>
      </c>
      <c r="T218" s="200">
        <f t="shared" si="23"/>
        <v>0</v>
      </c>
      <c r="AR218" s="22" t="s">
        <v>198</v>
      </c>
      <c r="AT218" s="22" t="s">
        <v>147</v>
      </c>
      <c r="AU218" s="22" t="s">
        <v>82</v>
      </c>
      <c r="AY218" s="22" t="s">
        <v>145</v>
      </c>
      <c r="BE218" s="201">
        <f t="shared" si="24"/>
        <v>0</v>
      </c>
      <c r="BF218" s="201">
        <f t="shared" si="25"/>
        <v>0</v>
      </c>
      <c r="BG218" s="201">
        <f t="shared" si="26"/>
        <v>0</v>
      </c>
      <c r="BH218" s="201">
        <f t="shared" si="27"/>
        <v>0</v>
      </c>
      <c r="BI218" s="201">
        <f t="shared" si="28"/>
        <v>0</v>
      </c>
      <c r="BJ218" s="22" t="s">
        <v>10</v>
      </c>
      <c r="BK218" s="201">
        <f t="shared" si="29"/>
        <v>0</v>
      </c>
      <c r="BL218" s="22" t="s">
        <v>198</v>
      </c>
      <c r="BM218" s="22" t="s">
        <v>1214</v>
      </c>
    </row>
    <row r="219" spans="2:65" s="1" customFormat="1" ht="16.5" customHeight="1">
      <c r="B219" s="39"/>
      <c r="C219" s="190" t="s">
        <v>536</v>
      </c>
      <c r="D219" s="190" t="s">
        <v>147</v>
      </c>
      <c r="E219" s="191" t="s">
        <v>1215</v>
      </c>
      <c r="F219" s="192" t="s">
        <v>1216</v>
      </c>
      <c r="G219" s="193" t="s">
        <v>1168</v>
      </c>
      <c r="H219" s="194">
        <v>1</v>
      </c>
      <c r="I219" s="195"/>
      <c r="J219" s="196">
        <f t="shared" si="20"/>
        <v>0</v>
      </c>
      <c r="K219" s="192" t="s">
        <v>151</v>
      </c>
      <c r="L219" s="59"/>
      <c r="M219" s="197" t="s">
        <v>23</v>
      </c>
      <c r="N219" s="198" t="s">
        <v>44</v>
      </c>
      <c r="O219" s="40"/>
      <c r="P219" s="199">
        <f t="shared" si="21"/>
        <v>0</v>
      </c>
      <c r="Q219" s="199">
        <v>0</v>
      </c>
      <c r="R219" s="199">
        <f t="shared" si="22"/>
        <v>0</v>
      </c>
      <c r="S219" s="199">
        <v>0.00156</v>
      </c>
      <c r="T219" s="200">
        <f t="shared" si="23"/>
        <v>0.00156</v>
      </c>
      <c r="AR219" s="22" t="s">
        <v>198</v>
      </c>
      <c r="AT219" s="22" t="s">
        <v>147</v>
      </c>
      <c r="AU219" s="22" t="s">
        <v>82</v>
      </c>
      <c r="AY219" s="22" t="s">
        <v>145</v>
      </c>
      <c r="BE219" s="201">
        <f t="shared" si="24"/>
        <v>0</v>
      </c>
      <c r="BF219" s="201">
        <f t="shared" si="25"/>
        <v>0</v>
      </c>
      <c r="BG219" s="201">
        <f t="shared" si="26"/>
        <v>0</v>
      </c>
      <c r="BH219" s="201">
        <f t="shared" si="27"/>
        <v>0</v>
      </c>
      <c r="BI219" s="201">
        <f t="shared" si="28"/>
        <v>0</v>
      </c>
      <c r="BJ219" s="22" t="s">
        <v>10</v>
      </c>
      <c r="BK219" s="201">
        <f t="shared" si="29"/>
        <v>0</v>
      </c>
      <c r="BL219" s="22" t="s">
        <v>198</v>
      </c>
      <c r="BM219" s="22" t="s">
        <v>1217</v>
      </c>
    </row>
    <row r="220" spans="2:65" s="1" customFormat="1" ht="16.5" customHeight="1">
      <c r="B220" s="39"/>
      <c r="C220" s="190" t="s">
        <v>542</v>
      </c>
      <c r="D220" s="190" t="s">
        <v>147</v>
      </c>
      <c r="E220" s="191" t="s">
        <v>1218</v>
      </c>
      <c r="F220" s="192" t="s">
        <v>1219</v>
      </c>
      <c r="G220" s="193" t="s">
        <v>1168</v>
      </c>
      <c r="H220" s="194">
        <v>2</v>
      </c>
      <c r="I220" s="195"/>
      <c r="J220" s="196">
        <f t="shared" si="20"/>
        <v>0</v>
      </c>
      <c r="K220" s="192" t="s">
        <v>151</v>
      </c>
      <c r="L220" s="59"/>
      <c r="M220" s="197" t="s">
        <v>23</v>
      </c>
      <c r="N220" s="198" t="s">
        <v>44</v>
      </c>
      <c r="O220" s="40"/>
      <c r="P220" s="199">
        <f t="shared" si="21"/>
        <v>0</v>
      </c>
      <c r="Q220" s="199">
        <v>0</v>
      </c>
      <c r="R220" s="199">
        <f t="shared" si="22"/>
        <v>0</v>
      </c>
      <c r="S220" s="199">
        <v>0.00086</v>
      </c>
      <c r="T220" s="200">
        <f t="shared" si="23"/>
        <v>0.00172</v>
      </c>
      <c r="AR220" s="22" t="s">
        <v>198</v>
      </c>
      <c r="AT220" s="22" t="s">
        <v>147</v>
      </c>
      <c r="AU220" s="22" t="s">
        <v>82</v>
      </c>
      <c r="AY220" s="22" t="s">
        <v>145</v>
      </c>
      <c r="BE220" s="201">
        <f t="shared" si="24"/>
        <v>0</v>
      </c>
      <c r="BF220" s="201">
        <f t="shared" si="25"/>
        <v>0</v>
      </c>
      <c r="BG220" s="201">
        <f t="shared" si="26"/>
        <v>0</v>
      </c>
      <c r="BH220" s="201">
        <f t="shared" si="27"/>
        <v>0</v>
      </c>
      <c r="BI220" s="201">
        <f t="shared" si="28"/>
        <v>0</v>
      </c>
      <c r="BJ220" s="22" t="s">
        <v>10</v>
      </c>
      <c r="BK220" s="201">
        <f t="shared" si="29"/>
        <v>0</v>
      </c>
      <c r="BL220" s="22" t="s">
        <v>198</v>
      </c>
      <c r="BM220" s="22" t="s">
        <v>1220</v>
      </c>
    </row>
    <row r="221" spans="2:65" s="1" customFormat="1" ht="25.5" customHeight="1">
      <c r="B221" s="39"/>
      <c r="C221" s="190" t="s">
        <v>547</v>
      </c>
      <c r="D221" s="190" t="s">
        <v>147</v>
      </c>
      <c r="E221" s="191" t="s">
        <v>1221</v>
      </c>
      <c r="F221" s="192" t="s">
        <v>1222</v>
      </c>
      <c r="G221" s="193" t="s">
        <v>1168</v>
      </c>
      <c r="H221" s="194">
        <v>1</v>
      </c>
      <c r="I221" s="195"/>
      <c r="J221" s="196">
        <f t="shared" si="20"/>
        <v>0</v>
      </c>
      <c r="K221" s="192" t="s">
        <v>151</v>
      </c>
      <c r="L221" s="59"/>
      <c r="M221" s="197" t="s">
        <v>23</v>
      </c>
      <c r="N221" s="198" t="s">
        <v>44</v>
      </c>
      <c r="O221" s="40"/>
      <c r="P221" s="199">
        <f t="shared" si="21"/>
        <v>0</v>
      </c>
      <c r="Q221" s="199">
        <v>0.00196</v>
      </c>
      <c r="R221" s="199">
        <f t="shared" si="22"/>
        <v>0.00196</v>
      </c>
      <c r="S221" s="199">
        <v>0</v>
      </c>
      <c r="T221" s="200">
        <f t="shared" si="23"/>
        <v>0</v>
      </c>
      <c r="AR221" s="22" t="s">
        <v>198</v>
      </c>
      <c r="AT221" s="22" t="s">
        <v>147</v>
      </c>
      <c r="AU221" s="22" t="s">
        <v>82</v>
      </c>
      <c r="AY221" s="22" t="s">
        <v>145</v>
      </c>
      <c r="BE221" s="201">
        <f t="shared" si="24"/>
        <v>0</v>
      </c>
      <c r="BF221" s="201">
        <f t="shared" si="25"/>
        <v>0</v>
      </c>
      <c r="BG221" s="201">
        <f t="shared" si="26"/>
        <v>0</v>
      </c>
      <c r="BH221" s="201">
        <f t="shared" si="27"/>
        <v>0</v>
      </c>
      <c r="BI221" s="201">
        <f t="shared" si="28"/>
        <v>0</v>
      </c>
      <c r="BJ221" s="22" t="s">
        <v>10</v>
      </c>
      <c r="BK221" s="201">
        <f t="shared" si="29"/>
        <v>0</v>
      </c>
      <c r="BL221" s="22" t="s">
        <v>198</v>
      </c>
      <c r="BM221" s="22" t="s">
        <v>1223</v>
      </c>
    </row>
    <row r="222" spans="2:65" s="1" customFormat="1" ht="16.5" customHeight="1">
      <c r="B222" s="39"/>
      <c r="C222" s="190" t="s">
        <v>552</v>
      </c>
      <c r="D222" s="190" t="s">
        <v>147</v>
      </c>
      <c r="E222" s="191" t="s">
        <v>1224</v>
      </c>
      <c r="F222" s="192" t="s">
        <v>1225</v>
      </c>
      <c r="G222" s="193" t="s">
        <v>1168</v>
      </c>
      <c r="H222" s="194">
        <v>3</v>
      </c>
      <c r="I222" s="195"/>
      <c r="J222" s="196">
        <f t="shared" si="20"/>
        <v>0</v>
      </c>
      <c r="K222" s="192" t="s">
        <v>151</v>
      </c>
      <c r="L222" s="59"/>
      <c r="M222" s="197" t="s">
        <v>23</v>
      </c>
      <c r="N222" s="198" t="s">
        <v>44</v>
      </c>
      <c r="O222" s="40"/>
      <c r="P222" s="199">
        <f t="shared" si="21"/>
        <v>0</v>
      </c>
      <c r="Q222" s="199">
        <v>0.0018</v>
      </c>
      <c r="R222" s="199">
        <f t="shared" si="22"/>
        <v>0.0054</v>
      </c>
      <c r="S222" s="199">
        <v>0</v>
      </c>
      <c r="T222" s="200">
        <f t="shared" si="23"/>
        <v>0</v>
      </c>
      <c r="AR222" s="22" t="s">
        <v>198</v>
      </c>
      <c r="AT222" s="22" t="s">
        <v>147</v>
      </c>
      <c r="AU222" s="22" t="s">
        <v>82</v>
      </c>
      <c r="AY222" s="22" t="s">
        <v>145</v>
      </c>
      <c r="BE222" s="201">
        <f t="shared" si="24"/>
        <v>0</v>
      </c>
      <c r="BF222" s="201">
        <f t="shared" si="25"/>
        <v>0</v>
      </c>
      <c r="BG222" s="201">
        <f t="shared" si="26"/>
        <v>0</v>
      </c>
      <c r="BH222" s="201">
        <f t="shared" si="27"/>
        <v>0</v>
      </c>
      <c r="BI222" s="201">
        <f t="shared" si="28"/>
        <v>0</v>
      </c>
      <c r="BJ222" s="22" t="s">
        <v>10</v>
      </c>
      <c r="BK222" s="201">
        <f t="shared" si="29"/>
        <v>0</v>
      </c>
      <c r="BL222" s="22" t="s">
        <v>198</v>
      </c>
      <c r="BM222" s="22" t="s">
        <v>1226</v>
      </c>
    </row>
    <row r="223" spans="2:65" s="1" customFormat="1" ht="16.5" customHeight="1">
      <c r="B223" s="39"/>
      <c r="C223" s="190" t="s">
        <v>557</v>
      </c>
      <c r="D223" s="190" t="s">
        <v>147</v>
      </c>
      <c r="E223" s="191" t="s">
        <v>1227</v>
      </c>
      <c r="F223" s="192" t="s">
        <v>1228</v>
      </c>
      <c r="G223" s="193" t="s">
        <v>268</v>
      </c>
      <c r="H223" s="194">
        <v>2</v>
      </c>
      <c r="I223" s="195"/>
      <c r="J223" s="196">
        <f t="shared" si="20"/>
        <v>0</v>
      </c>
      <c r="K223" s="192" t="s">
        <v>151</v>
      </c>
      <c r="L223" s="59"/>
      <c r="M223" s="197" t="s">
        <v>23</v>
      </c>
      <c r="N223" s="198" t="s">
        <v>44</v>
      </c>
      <c r="O223" s="40"/>
      <c r="P223" s="199">
        <f t="shared" si="21"/>
        <v>0</v>
      </c>
      <c r="Q223" s="199">
        <v>0</v>
      </c>
      <c r="R223" s="199">
        <f t="shared" si="22"/>
        <v>0</v>
      </c>
      <c r="S223" s="199">
        <v>0.00085</v>
      </c>
      <c r="T223" s="200">
        <f t="shared" si="23"/>
        <v>0.0017</v>
      </c>
      <c r="AR223" s="22" t="s">
        <v>198</v>
      </c>
      <c r="AT223" s="22" t="s">
        <v>147</v>
      </c>
      <c r="AU223" s="22" t="s">
        <v>82</v>
      </c>
      <c r="AY223" s="22" t="s">
        <v>145</v>
      </c>
      <c r="BE223" s="201">
        <f t="shared" si="24"/>
        <v>0</v>
      </c>
      <c r="BF223" s="201">
        <f t="shared" si="25"/>
        <v>0</v>
      </c>
      <c r="BG223" s="201">
        <f t="shared" si="26"/>
        <v>0</v>
      </c>
      <c r="BH223" s="201">
        <f t="shared" si="27"/>
        <v>0</v>
      </c>
      <c r="BI223" s="201">
        <f t="shared" si="28"/>
        <v>0</v>
      </c>
      <c r="BJ223" s="22" t="s">
        <v>10</v>
      </c>
      <c r="BK223" s="201">
        <f t="shared" si="29"/>
        <v>0</v>
      </c>
      <c r="BL223" s="22" t="s">
        <v>198</v>
      </c>
      <c r="BM223" s="22" t="s">
        <v>1229</v>
      </c>
    </row>
    <row r="224" spans="2:65" s="1" customFormat="1" ht="16.5" customHeight="1">
      <c r="B224" s="39"/>
      <c r="C224" s="190" t="s">
        <v>561</v>
      </c>
      <c r="D224" s="190" t="s">
        <v>147</v>
      </c>
      <c r="E224" s="191" t="s">
        <v>1230</v>
      </c>
      <c r="F224" s="192" t="s">
        <v>1231</v>
      </c>
      <c r="G224" s="193" t="s">
        <v>339</v>
      </c>
      <c r="H224" s="194">
        <v>1</v>
      </c>
      <c r="I224" s="195"/>
      <c r="J224" s="196">
        <f t="shared" si="20"/>
        <v>0</v>
      </c>
      <c r="K224" s="192" t="s">
        <v>23</v>
      </c>
      <c r="L224" s="59"/>
      <c r="M224" s="197" t="s">
        <v>23</v>
      </c>
      <c r="N224" s="198" t="s">
        <v>44</v>
      </c>
      <c r="O224" s="40"/>
      <c r="P224" s="199">
        <f t="shared" si="21"/>
        <v>0</v>
      </c>
      <c r="Q224" s="199">
        <v>0</v>
      </c>
      <c r="R224" s="199">
        <f t="shared" si="22"/>
        <v>0</v>
      </c>
      <c r="S224" s="199">
        <v>0</v>
      </c>
      <c r="T224" s="200">
        <f t="shared" si="23"/>
        <v>0</v>
      </c>
      <c r="AR224" s="22" t="s">
        <v>198</v>
      </c>
      <c r="AT224" s="22" t="s">
        <v>147</v>
      </c>
      <c r="AU224" s="22" t="s">
        <v>82</v>
      </c>
      <c r="AY224" s="22" t="s">
        <v>145</v>
      </c>
      <c r="BE224" s="201">
        <f t="shared" si="24"/>
        <v>0</v>
      </c>
      <c r="BF224" s="201">
        <f t="shared" si="25"/>
        <v>0</v>
      </c>
      <c r="BG224" s="201">
        <f t="shared" si="26"/>
        <v>0</v>
      </c>
      <c r="BH224" s="201">
        <f t="shared" si="27"/>
        <v>0</v>
      </c>
      <c r="BI224" s="201">
        <f t="shared" si="28"/>
        <v>0</v>
      </c>
      <c r="BJ224" s="22" t="s">
        <v>10</v>
      </c>
      <c r="BK224" s="201">
        <f t="shared" si="29"/>
        <v>0</v>
      </c>
      <c r="BL224" s="22" t="s">
        <v>198</v>
      </c>
      <c r="BM224" s="22" t="s">
        <v>1452</v>
      </c>
    </row>
    <row r="225" spans="2:65" s="1" customFormat="1" ht="16.5" customHeight="1">
      <c r="B225" s="39"/>
      <c r="C225" s="190" t="s">
        <v>565</v>
      </c>
      <c r="D225" s="190" t="s">
        <v>147</v>
      </c>
      <c r="E225" s="191" t="s">
        <v>1233</v>
      </c>
      <c r="F225" s="192" t="s">
        <v>572</v>
      </c>
      <c r="G225" s="193" t="s">
        <v>573</v>
      </c>
      <c r="H225" s="224"/>
      <c r="I225" s="195"/>
      <c r="J225" s="196">
        <f t="shared" si="20"/>
        <v>0</v>
      </c>
      <c r="K225" s="192" t="s">
        <v>23</v>
      </c>
      <c r="L225" s="59"/>
      <c r="M225" s="197" t="s">
        <v>23</v>
      </c>
      <c r="N225" s="198" t="s">
        <v>44</v>
      </c>
      <c r="O225" s="40"/>
      <c r="P225" s="199">
        <f t="shared" si="21"/>
        <v>0</v>
      </c>
      <c r="Q225" s="199">
        <v>0</v>
      </c>
      <c r="R225" s="199">
        <f t="shared" si="22"/>
        <v>0</v>
      </c>
      <c r="S225" s="199">
        <v>0</v>
      </c>
      <c r="T225" s="200">
        <f t="shared" si="23"/>
        <v>0</v>
      </c>
      <c r="AR225" s="22" t="s">
        <v>198</v>
      </c>
      <c r="AT225" s="22" t="s">
        <v>147</v>
      </c>
      <c r="AU225" s="22" t="s">
        <v>82</v>
      </c>
      <c r="AY225" s="22" t="s">
        <v>145</v>
      </c>
      <c r="BE225" s="201">
        <f t="shared" si="24"/>
        <v>0</v>
      </c>
      <c r="BF225" s="201">
        <f t="shared" si="25"/>
        <v>0</v>
      </c>
      <c r="BG225" s="201">
        <f t="shared" si="26"/>
        <v>0</v>
      </c>
      <c r="BH225" s="201">
        <f t="shared" si="27"/>
        <v>0</v>
      </c>
      <c r="BI225" s="201">
        <f t="shared" si="28"/>
        <v>0</v>
      </c>
      <c r="BJ225" s="22" t="s">
        <v>10</v>
      </c>
      <c r="BK225" s="201">
        <f t="shared" si="29"/>
        <v>0</v>
      </c>
      <c r="BL225" s="22" t="s">
        <v>198</v>
      </c>
      <c r="BM225" s="22" t="s">
        <v>1234</v>
      </c>
    </row>
    <row r="226" spans="2:65" s="1" customFormat="1" ht="16.5" customHeight="1">
      <c r="B226" s="39"/>
      <c r="C226" s="190" t="s">
        <v>570</v>
      </c>
      <c r="D226" s="190" t="s">
        <v>147</v>
      </c>
      <c r="E226" s="191" t="s">
        <v>1235</v>
      </c>
      <c r="F226" s="192" t="s">
        <v>1236</v>
      </c>
      <c r="G226" s="193" t="s">
        <v>573</v>
      </c>
      <c r="H226" s="224"/>
      <c r="I226" s="195"/>
      <c r="J226" s="196">
        <f t="shared" si="20"/>
        <v>0</v>
      </c>
      <c r="K226" s="192" t="s">
        <v>23</v>
      </c>
      <c r="L226" s="59"/>
      <c r="M226" s="197" t="s">
        <v>23</v>
      </c>
      <c r="N226" s="198" t="s">
        <v>44</v>
      </c>
      <c r="O226" s="40"/>
      <c r="P226" s="199">
        <f t="shared" si="21"/>
        <v>0</v>
      </c>
      <c r="Q226" s="199">
        <v>0</v>
      </c>
      <c r="R226" s="199">
        <f t="shared" si="22"/>
        <v>0</v>
      </c>
      <c r="S226" s="199">
        <v>0</v>
      </c>
      <c r="T226" s="200">
        <f t="shared" si="23"/>
        <v>0</v>
      </c>
      <c r="AR226" s="22" t="s">
        <v>198</v>
      </c>
      <c r="AT226" s="22" t="s">
        <v>147</v>
      </c>
      <c r="AU226" s="22" t="s">
        <v>82</v>
      </c>
      <c r="AY226" s="22" t="s">
        <v>145</v>
      </c>
      <c r="BE226" s="201">
        <f t="shared" si="24"/>
        <v>0</v>
      </c>
      <c r="BF226" s="201">
        <f t="shared" si="25"/>
        <v>0</v>
      </c>
      <c r="BG226" s="201">
        <f t="shared" si="26"/>
        <v>0</v>
      </c>
      <c r="BH226" s="201">
        <f t="shared" si="27"/>
        <v>0</v>
      </c>
      <c r="BI226" s="201">
        <f t="shared" si="28"/>
        <v>0</v>
      </c>
      <c r="BJ226" s="22" t="s">
        <v>10</v>
      </c>
      <c r="BK226" s="201">
        <f t="shared" si="29"/>
        <v>0</v>
      </c>
      <c r="BL226" s="22" t="s">
        <v>198</v>
      </c>
      <c r="BM226" s="22" t="s">
        <v>1237</v>
      </c>
    </row>
    <row r="227" spans="2:65" s="1" customFormat="1" ht="16.5" customHeight="1">
      <c r="B227" s="39"/>
      <c r="C227" s="190" t="s">
        <v>575</v>
      </c>
      <c r="D227" s="190" t="s">
        <v>147</v>
      </c>
      <c r="E227" s="191" t="s">
        <v>1238</v>
      </c>
      <c r="F227" s="192" t="s">
        <v>1239</v>
      </c>
      <c r="G227" s="193" t="s">
        <v>177</v>
      </c>
      <c r="H227" s="194">
        <v>0.131</v>
      </c>
      <c r="I227" s="195"/>
      <c r="J227" s="196">
        <f t="shared" si="20"/>
        <v>0</v>
      </c>
      <c r="K227" s="192" t="s">
        <v>151</v>
      </c>
      <c r="L227" s="59"/>
      <c r="M227" s="197" t="s">
        <v>23</v>
      </c>
      <c r="N227" s="198" t="s">
        <v>44</v>
      </c>
      <c r="O227" s="40"/>
      <c r="P227" s="199">
        <f t="shared" si="21"/>
        <v>0</v>
      </c>
      <c r="Q227" s="199">
        <v>0</v>
      </c>
      <c r="R227" s="199">
        <f t="shared" si="22"/>
        <v>0</v>
      </c>
      <c r="S227" s="199">
        <v>0</v>
      </c>
      <c r="T227" s="200">
        <f t="shared" si="23"/>
        <v>0</v>
      </c>
      <c r="AR227" s="22" t="s">
        <v>198</v>
      </c>
      <c r="AT227" s="22" t="s">
        <v>147</v>
      </c>
      <c r="AU227" s="22" t="s">
        <v>82</v>
      </c>
      <c r="AY227" s="22" t="s">
        <v>145</v>
      </c>
      <c r="BE227" s="201">
        <f t="shared" si="24"/>
        <v>0</v>
      </c>
      <c r="BF227" s="201">
        <f t="shared" si="25"/>
        <v>0</v>
      </c>
      <c r="BG227" s="201">
        <f t="shared" si="26"/>
        <v>0</v>
      </c>
      <c r="BH227" s="201">
        <f t="shared" si="27"/>
        <v>0</v>
      </c>
      <c r="BI227" s="201">
        <f t="shared" si="28"/>
        <v>0</v>
      </c>
      <c r="BJ227" s="22" t="s">
        <v>10</v>
      </c>
      <c r="BK227" s="201">
        <f t="shared" si="29"/>
        <v>0</v>
      </c>
      <c r="BL227" s="22" t="s">
        <v>198</v>
      </c>
      <c r="BM227" s="22" t="s">
        <v>1240</v>
      </c>
    </row>
    <row r="228" spans="2:65" s="1" customFormat="1" ht="16.5" customHeight="1">
      <c r="B228" s="39"/>
      <c r="C228" s="190" t="s">
        <v>579</v>
      </c>
      <c r="D228" s="190" t="s">
        <v>147</v>
      </c>
      <c r="E228" s="191" t="s">
        <v>1241</v>
      </c>
      <c r="F228" s="192" t="s">
        <v>1242</v>
      </c>
      <c r="G228" s="193" t="s">
        <v>177</v>
      </c>
      <c r="H228" s="194">
        <v>0.131</v>
      </c>
      <c r="I228" s="195"/>
      <c r="J228" s="196">
        <f t="shared" si="20"/>
        <v>0</v>
      </c>
      <c r="K228" s="192" t="s">
        <v>151</v>
      </c>
      <c r="L228" s="59"/>
      <c r="M228" s="197" t="s">
        <v>23</v>
      </c>
      <c r="N228" s="198" t="s">
        <v>44</v>
      </c>
      <c r="O228" s="40"/>
      <c r="P228" s="199">
        <f t="shared" si="21"/>
        <v>0</v>
      </c>
      <c r="Q228" s="199">
        <v>0</v>
      </c>
      <c r="R228" s="199">
        <f t="shared" si="22"/>
        <v>0</v>
      </c>
      <c r="S228" s="199">
        <v>0</v>
      </c>
      <c r="T228" s="200">
        <f t="shared" si="23"/>
        <v>0</v>
      </c>
      <c r="AR228" s="22" t="s">
        <v>198</v>
      </c>
      <c r="AT228" s="22" t="s">
        <v>147</v>
      </c>
      <c r="AU228" s="22" t="s">
        <v>82</v>
      </c>
      <c r="AY228" s="22" t="s">
        <v>145</v>
      </c>
      <c r="BE228" s="201">
        <f t="shared" si="24"/>
        <v>0</v>
      </c>
      <c r="BF228" s="201">
        <f t="shared" si="25"/>
        <v>0</v>
      </c>
      <c r="BG228" s="201">
        <f t="shared" si="26"/>
        <v>0</v>
      </c>
      <c r="BH228" s="201">
        <f t="shared" si="27"/>
        <v>0</v>
      </c>
      <c r="BI228" s="201">
        <f t="shared" si="28"/>
        <v>0</v>
      </c>
      <c r="BJ228" s="22" t="s">
        <v>10</v>
      </c>
      <c r="BK228" s="201">
        <f t="shared" si="29"/>
        <v>0</v>
      </c>
      <c r="BL228" s="22" t="s">
        <v>198</v>
      </c>
      <c r="BM228" s="22" t="s">
        <v>1243</v>
      </c>
    </row>
    <row r="229" spans="2:63" s="10" customFormat="1" ht="29.85" customHeight="1">
      <c r="B229" s="174"/>
      <c r="C229" s="175"/>
      <c r="D229" s="176" t="s">
        <v>72</v>
      </c>
      <c r="E229" s="188" t="s">
        <v>677</v>
      </c>
      <c r="F229" s="188" t="s">
        <v>1244</v>
      </c>
      <c r="G229" s="175"/>
      <c r="H229" s="175"/>
      <c r="I229" s="178"/>
      <c r="J229" s="189">
        <f>BK229</f>
        <v>0</v>
      </c>
      <c r="K229" s="175"/>
      <c r="L229" s="180"/>
      <c r="M229" s="181"/>
      <c r="N229" s="182"/>
      <c r="O229" s="182"/>
      <c r="P229" s="183">
        <f>SUM(P230:P237)</f>
        <v>0</v>
      </c>
      <c r="Q229" s="182"/>
      <c r="R229" s="183">
        <f>SUM(R230:R237)</f>
        <v>0.030799999999999998</v>
      </c>
      <c r="S229" s="182"/>
      <c r="T229" s="184">
        <f>SUM(T230:T237)</f>
        <v>0</v>
      </c>
      <c r="AR229" s="185" t="s">
        <v>82</v>
      </c>
      <c r="AT229" s="186" t="s">
        <v>72</v>
      </c>
      <c r="AU229" s="186" t="s">
        <v>10</v>
      </c>
      <c r="AY229" s="185" t="s">
        <v>145</v>
      </c>
      <c r="BK229" s="187">
        <f>SUM(BK230:BK237)</f>
        <v>0</v>
      </c>
    </row>
    <row r="230" spans="2:65" s="1" customFormat="1" ht="16.5" customHeight="1">
      <c r="B230" s="39"/>
      <c r="C230" s="190" t="s">
        <v>585</v>
      </c>
      <c r="D230" s="190" t="s">
        <v>147</v>
      </c>
      <c r="E230" s="191" t="s">
        <v>1245</v>
      </c>
      <c r="F230" s="192" t="s">
        <v>1246</v>
      </c>
      <c r="G230" s="193" t="s">
        <v>188</v>
      </c>
      <c r="H230" s="194">
        <v>1.8</v>
      </c>
      <c r="I230" s="195"/>
      <c r="J230" s="196">
        <f aca="true" t="shared" si="30" ref="J230:J237">ROUND(I230*H230,0)</f>
        <v>0</v>
      </c>
      <c r="K230" s="192" t="s">
        <v>151</v>
      </c>
      <c r="L230" s="59"/>
      <c r="M230" s="197" t="s">
        <v>23</v>
      </c>
      <c r="N230" s="198" t="s">
        <v>44</v>
      </c>
      <c r="O230" s="40"/>
      <c r="P230" s="199">
        <f aca="true" t="shared" si="31" ref="P230:P237">O230*H230</f>
        <v>0</v>
      </c>
      <c r="Q230" s="199">
        <v>0.00045</v>
      </c>
      <c r="R230" s="199">
        <f aca="true" t="shared" si="32" ref="R230:R237">Q230*H230</f>
        <v>0.00081</v>
      </c>
      <c r="S230" s="199">
        <v>0</v>
      </c>
      <c r="T230" s="200">
        <f aca="true" t="shared" si="33" ref="T230:T237">S230*H230</f>
        <v>0</v>
      </c>
      <c r="AR230" s="22" t="s">
        <v>198</v>
      </c>
      <c r="AT230" s="22" t="s">
        <v>147</v>
      </c>
      <c r="AU230" s="22" t="s">
        <v>82</v>
      </c>
      <c r="AY230" s="22" t="s">
        <v>145</v>
      </c>
      <c r="BE230" s="201">
        <f aca="true" t="shared" si="34" ref="BE230:BE237">IF(N230="základní",J230,0)</f>
        <v>0</v>
      </c>
      <c r="BF230" s="201">
        <f aca="true" t="shared" si="35" ref="BF230:BF237">IF(N230="snížená",J230,0)</f>
        <v>0</v>
      </c>
      <c r="BG230" s="201">
        <f aca="true" t="shared" si="36" ref="BG230:BG237">IF(N230="zákl. přenesená",J230,0)</f>
        <v>0</v>
      </c>
      <c r="BH230" s="201">
        <f aca="true" t="shared" si="37" ref="BH230:BH237">IF(N230="sníž. přenesená",J230,0)</f>
        <v>0</v>
      </c>
      <c r="BI230" s="201">
        <f aca="true" t="shared" si="38" ref="BI230:BI237">IF(N230="nulová",J230,0)</f>
        <v>0</v>
      </c>
      <c r="BJ230" s="22" t="s">
        <v>10</v>
      </c>
      <c r="BK230" s="201">
        <f aca="true" t="shared" si="39" ref="BK230:BK237">ROUND(I230*H230,0)</f>
        <v>0</v>
      </c>
      <c r="BL230" s="22" t="s">
        <v>198</v>
      </c>
      <c r="BM230" s="22" t="s">
        <v>1247</v>
      </c>
    </row>
    <row r="231" spans="2:65" s="1" customFormat="1" ht="16.5" customHeight="1">
      <c r="B231" s="39"/>
      <c r="C231" s="190" t="s">
        <v>590</v>
      </c>
      <c r="D231" s="190" t="s">
        <v>147</v>
      </c>
      <c r="E231" s="191" t="s">
        <v>1248</v>
      </c>
      <c r="F231" s="192" t="s">
        <v>1249</v>
      </c>
      <c r="G231" s="193" t="s">
        <v>268</v>
      </c>
      <c r="H231" s="194">
        <v>1</v>
      </c>
      <c r="I231" s="195"/>
      <c r="J231" s="196">
        <f t="shared" si="30"/>
        <v>0</v>
      </c>
      <c r="K231" s="192" t="s">
        <v>151</v>
      </c>
      <c r="L231" s="59"/>
      <c r="M231" s="197" t="s">
        <v>23</v>
      </c>
      <c r="N231" s="198" t="s">
        <v>44</v>
      </c>
      <c r="O231" s="40"/>
      <c r="P231" s="199">
        <f t="shared" si="31"/>
        <v>0</v>
      </c>
      <c r="Q231" s="199">
        <v>0.00014</v>
      </c>
      <c r="R231" s="199">
        <f t="shared" si="32"/>
        <v>0.00014</v>
      </c>
      <c r="S231" s="199">
        <v>0</v>
      </c>
      <c r="T231" s="200">
        <f t="shared" si="33"/>
        <v>0</v>
      </c>
      <c r="AR231" s="22" t="s">
        <v>198</v>
      </c>
      <c r="AT231" s="22" t="s">
        <v>147</v>
      </c>
      <c r="AU231" s="22" t="s">
        <v>82</v>
      </c>
      <c r="AY231" s="22" t="s">
        <v>145</v>
      </c>
      <c r="BE231" s="201">
        <f t="shared" si="34"/>
        <v>0</v>
      </c>
      <c r="BF231" s="201">
        <f t="shared" si="35"/>
        <v>0</v>
      </c>
      <c r="BG231" s="201">
        <f t="shared" si="36"/>
        <v>0</v>
      </c>
      <c r="BH231" s="201">
        <f t="shared" si="37"/>
        <v>0</v>
      </c>
      <c r="BI231" s="201">
        <f t="shared" si="38"/>
        <v>0</v>
      </c>
      <c r="BJ231" s="22" t="s">
        <v>10</v>
      </c>
      <c r="BK231" s="201">
        <f t="shared" si="39"/>
        <v>0</v>
      </c>
      <c r="BL231" s="22" t="s">
        <v>198</v>
      </c>
      <c r="BM231" s="22" t="s">
        <v>1250</v>
      </c>
    </row>
    <row r="232" spans="2:65" s="1" customFormat="1" ht="16.5" customHeight="1">
      <c r="B232" s="39"/>
      <c r="C232" s="190" t="s">
        <v>594</v>
      </c>
      <c r="D232" s="190" t="s">
        <v>147</v>
      </c>
      <c r="E232" s="191" t="s">
        <v>1251</v>
      </c>
      <c r="F232" s="192" t="s">
        <v>1252</v>
      </c>
      <c r="G232" s="193" t="s">
        <v>268</v>
      </c>
      <c r="H232" s="194">
        <v>1</v>
      </c>
      <c r="I232" s="195"/>
      <c r="J232" s="196">
        <f t="shared" si="30"/>
        <v>0</v>
      </c>
      <c r="K232" s="192" t="s">
        <v>151</v>
      </c>
      <c r="L232" s="59"/>
      <c r="M232" s="197" t="s">
        <v>23</v>
      </c>
      <c r="N232" s="198" t="s">
        <v>44</v>
      </c>
      <c r="O232" s="40"/>
      <c r="P232" s="199">
        <f t="shared" si="31"/>
        <v>0</v>
      </c>
      <c r="Q232" s="199">
        <v>0.0007</v>
      </c>
      <c r="R232" s="199">
        <f t="shared" si="32"/>
        <v>0.0007</v>
      </c>
      <c r="S232" s="199">
        <v>0</v>
      </c>
      <c r="T232" s="200">
        <f t="shared" si="33"/>
        <v>0</v>
      </c>
      <c r="AR232" s="22" t="s">
        <v>198</v>
      </c>
      <c r="AT232" s="22" t="s">
        <v>147</v>
      </c>
      <c r="AU232" s="22" t="s">
        <v>82</v>
      </c>
      <c r="AY232" s="22" t="s">
        <v>145</v>
      </c>
      <c r="BE232" s="201">
        <f t="shared" si="34"/>
        <v>0</v>
      </c>
      <c r="BF232" s="201">
        <f t="shared" si="35"/>
        <v>0</v>
      </c>
      <c r="BG232" s="201">
        <f t="shared" si="36"/>
        <v>0</v>
      </c>
      <c r="BH232" s="201">
        <f t="shared" si="37"/>
        <v>0</v>
      </c>
      <c r="BI232" s="201">
        <f t="shared" si="38"/>
        <v>0</v>
      </c>
      <c r="BJ232" s="22" t="s">
        <v>10</v>
      </c>
      <c r="BK232" s="201">
        <f t="shared" si="39"/>
        <v>0</v>
      </c>
      <c r="BL232" s="22" t="s">
        <v>198</v>
      </c>
      <c r="BM232" s="22" t="s">
        <v>1253</v>
      </c>
    </row>
    <row r="233" spans="2:65" s="1" customFormat="1" ht="16.5" customHeight="1">
      <c r="B233" s="39"/>
      <c r="C233" s="190" t="s">
        <v>599</v>
      </c>
      <c r="D233" s="190" t="s">
        <v>147</v>
      </c>
      <c r="E233" s="191" t="s">
        <v>1254</v>
      </c>
      <c r="F233" s="192" t="s">
        <v>1255</v>
      </c>
      <c r="G233" s="193" t="s">
        <v>268</v>
      </c>
      <c r="H233" s="194">
        <v>1</v>
      </c>
      <c r="I233" s="195"/>
      <c r="J233" s="196">
        <f t="shared" si="30"/>
        <v>0</v>
      </c>
      <c r="K233" s="192" t="s">
        <v>23</v>
      </c>
      <c r="L233" s="59"/>
      <c r="M233" s="197" t="s">
        <v>23</v>
      </c>
      <c r="N233" s="198" t="s">
        <v>44</v>
      </c>
      <c r="O233" s="40"/>
      <c r="P233" s="199">
        <f t="shared" si="31"/>
        <v>0</v>
      </c>
      <c r="Q233" s="199">
        <v>0.02915</v>
      </c>
      <c r="R233" s="199">
        <f t="shared" si="32"/>
        <v>0.02915</v>
      </c>
      <c r="S233" s="199">
        <v>0</v>
      </c>
      <c r="T233" s="200">
        <f t="shared" si="33"/>
        <v>0</v>
      </c>
      <c r="AR233" s="22" t="s">
        <v>198</v>
      </c>
      <c r="AT233" s="22" t="s">
        <v>147</v>
      </c>
      <c r="AU233" s="22" t="s">
        <v>82</v>
      </c>
      <c r="AY233" s="22" t="s">
        <v>145</v>
      </c>
      <c r="BE233" s="201">
        <f t="shared" si="34"/>
        <v>0</v>
      </c>
      <c r="BF233" s="201">
        <f t="shared" si="35"/>
        <v>0</v>
      </c>
      <c r="BG233" s="201">
        <f t="shared" si="36"/>
        <v>0</v>
      </c>
      <c r="BH233" s="201">
        <f t="shared" si="37"/>
        <v>0</v>
      </c>
      <c r="BI233" s="201">
        <f t="shared" si="38"/>
        <v>0</v>
      </c>
      <c r="BJ233" s="22" t="s">
        <v>10</v>
      </c>
      <c r="BK233" s="201">
        <f t="shared" si="39"/>
        <v>0</v>
      </c>
      <c r="BL233" s="22" t="s">
        <v>198</v>
      </c>
      <c r="BM233" s="22" t="s">
        <v>1256</v>
      </c>
    </row>
    <row r="234" spans="2:65" s="1" customFormat="1" ht="16.5" customHeight="1">
      <c r="B234" s="39"/>
      <c r="C234" s="190" t="s">
        <v>603</v>
      </c>
      <c r="D234" s="190" t="s">
        <v>147</v>
      </c>
      <c r="E234" s="191" t="s">
        <v>770</v>
      </c>
      <c r="F234" s="192" t="s">
        <v>771</v>
      </c>
      <c r="G234" s="193" t="s">
        <v>339</v>
      </c>
      <c r="H234" s="194">
        <v>1</v>
      </c>
      <c r="I234" s="195"/>
      <c r="J234" s="196">
        <f t="shared" si="30"/>
        <v>0</v>
      </c>
      <c r="K234" s="192" t="s">
        <v>23</v>
      </c>
      <c r="L234" s="59"/>
      <c r="M234" s="197" t="s">
        <v>23</v>
      </c>
      <c r="N234" s="198" t="s">
        <v>44</v>
      </c>
      <c r="O234" s="40"/>
      <c r="P234" s="199">
        <f t="shared" si="31"/>
        <v>0</v>
      </c>
      <c r="Q234" s="199">
        <v>0</v>
      </c>
      <c r="R234" s="199">
        <f t="shared" si="32"/>
        <v>0</v>
      </c>
      <c r="S234" s="199">
        <v>0</v>
      </c>
      <c r="T234" s="200">
        <f t="shared" si="33"/>
        <v>0</v>
      </c>
      <c r="AR234" s="22" t="s">
        <v>198</v>
      </c>
      <c r="AT234" s="22" t="s">
        <v>147</v>
      </c>
      <c r="AU234" s="22" t="s">
        <v>82</v>
      </c>
      <c r="AY234" s="22" t="s">
        <v>145</v>
      </c>
      <c r="BE234" s="201">
        <f t="shared" si="34"/>
        <v>0</v>
      </c>
      <c r="BF234" s="201">
        <f t="shared" si="35"/>
        <v>0</v>
      </c>
      <c r="BG234" s="201">
        <f t="shared" si="36"/>
        <v>0</v>
      </c>
      <c r="BH234" s="201">
        <f t="shared" si="37"/>
        <v>0</v>
      </c>
      <c r="BI234" s="201">
        <f t="shared" si="38"/>
        <v>0</v>
      </c>
      <c r="BJ234" s="22" t="s">
        <v>10</v>
      </c>
      <c r="BK234" s="201">
        <f t="shared" si="39"/>
        <v>0</v>
      </c>
      <c r="BL234" s="22" t="s">
        <v>198</v>
      </c>
      <c r="BM234" s="22" t="s">
        <v>1257</v>
      </c>
    </row>
    <row r="235" spans="2:65" s="1" customFormat="1" ht="16.5" customHeight="1">
      <c r="B235" s="39"/>
      <c r="C235" s="190" t="s">
        <v>607</v>
      </c>
      <c r="D235" s="190" t="s">
        <v>147</v>
      </c>
      <c r="E235" s="191" t="s">
        <v>774</v>
      </c>
      <c r="F235" s="192" t="s">
        <v>775</v>
      </c>
      <c r="G235" s="193" t="s">
        <v>339</v>
      </c>
      <c r="H235" s="194">
        <v>1</v>
      </c>
      <c r="I235" s="195"/>
      <c r="J235" s="196">
        <f t="shared" si="30"/>
        <v>0</v>
      </c>
      <c r="K235" s="192" t="s">
        <v>23</v>
      </c>
      <c r="L235" s="59"/>
      <c r="M235" s="197" t="s">
        <v>23</v>
      </c>
      <c r="N235" s="198" t="s">
        <v>44</v>
      </c>
      <c r="O235" s="40"/>
      <c r="P235" s="199">
        <f t="shared" si="31"/>
        <v>0</v>
      </c>
      <c r="Q235" s="199">
        <v>0</v>
      </c>
      <c r="R235" s="199">
        <f t="shared" si="32"/>
        <v>0</v>
      </c>
      <c r="S235" s="199">
        <v>0</v>
      </c>
      <c r="T235" s="200">
        <f t="shared" si="33"/>
        <v>0</v>
      </c>
      <c r="AR235" s="22" t="s">
        <v>198</v>
      </c>
      <c r="AT235" s="22" t="s">
        <v>147</v>
      </c>
      <c r="AU235" s="22" t="s">
        <v>82</v>
      </c>
      <c r="AY235" s="22" t="s">
        <v>145</v>
      </c>
      <c r="BE235" s="201">
        <f t="shared" si="34"/>
        <v>0</v>
      </c>
      <c r="BF235" s="201">
        <f t="shared" si="35"/>
        <v>0</v>
      </c>
      <c r="BG235" s="201">
        <f t="shared" si="36"/>
        <v>0</v>
      </c>
      <c r="BH235" s="201">
        <f t="shared" si="37"/>
        <v>0</v>
      </c>
      <c r="BI235" s="201">
        <f t="shared" si="38"/>
        <v>0</v>
      </c>
      <c r="BJ235" s="22" t="s">
        <v>10</v>
      </c>
      <c r="BK235" s="201">
        <f t="shared" si="39"/>
        <v>0</v>
      </c>
      <c r="BL235" s="22" t="s">
        <v>198</v>
      </c>
      <c r="BM235" s="22" t="s">
        <v>1258</v>
      </c>
    </row>
    <row r="236" spans="2:65" s="1" customFormat="1" ht="16.5" customHeight="1">
      <c r="B236" s="39"/>
      <c r="C236" s="190" t="s">
        <v>611</v>
      </c>
      <c r="D236" s="190" t="s">
        <v>147</v>
      </c>
      <c r="E236" s="191" t="s">
        <v>1259</v>
      </c>
      <c r="F236" s="192" t="s">
        <v>1260</v>
      </c>
      <c r="G236" s="193" t="s">
        <v>177</v>
      </c>
      <c r="H236" s="194">
        <v>0.031</v>
      </c>
      <c r="I236" s="195"/>
      <c r="J236" s="196">
        <f t="shared" si="30"/>
        <v>0</v>
      </c>
      <c r="K236" s="192" t="s">
        <v>151</v>
      </c>
      <c r="L236" s="59"/>
      <c r="M236" s="197" t="s">
        <v>23</v>
      </c>
      <c r="N236" s="198" t="s">
        <v>44</v>
      </c>
      <c r="O236" s="40"/>
      <c r="P236" s="199">
        <f t="shared" si="31"/>
        <v>0</v>
      </c>
      <c r="Q236" s="199">
        <v>0</v>
      </c>
      <c r="R236" s="199">
        <f t="shared" si="32"/>
        <v>0</v>
      </c>
      <c r="S236" s="199">
        <v>0</v>
      </c>
      <c r="T236" s="200">
        <f t="shared" si="33"/>
        <v>0</v>
      </c>
      <c r="AR236" s="22" t="s">
        <v>198</v>
      </c>
      <c r="AT236" s="22" t="s">
        <v>147</v>
      </c>
      <c r="AU236" s="22" t="s">
        <v>82</v>
      </c>
      <c r="AY236" s="22" t="s">
        <v>145</v>
      </c>
      <c r="BE236" s="201">
        <f t="shared" si="34"/>
        <v>0</v>
      </c>
      <c r="BF236" s="201">
        <f t="shared" si="35"/>
        <v>0</v>
      </c>
      <c r="BG236" s="201">
        <f t="shared" si="36"/>
        <v>0</v>
      </c>
      <c r="BH236" s="201">
        <f t="shared" si="37"/>
        <v>0</v>
      </c>
      <c r="BI236" s="201">
        <f t="shared" si="38"/>
        <v>0</v>
      </c>
      <c r="BJ236" s="22" t="s">
        <v>10</v>
      </c>
      <c r="BK236" s="201">
        <f t="shared" si="39"/>
        <v>0</v>
      </c>
      <c r="BL236" s="22" t="s">
        <v>198</v>
      </c>
      <c r="BM236" s="22" t="s">
        <v>1261</v>
      </c>
    </row>
    <row r="237" spans="2:65" s="1" customFormat="1" ht="16.5" customHeight="1">
      <c r="B237" s="39"/>
      <c r="C237" s="190" t="s">
        <v>615</v>
      </c>
      <c r="D237" s="190" t="s">
        <v>147</v>
      </c>
      <c r="E237" s="191" t="s">
        <v>786</v>
      </c>
      <c r="F237" s="192" t="s">
        <v>787</v>
      </c>
      <c r="G237" s="193" t="s">
        <v>177</v>
      </c>
      <c r="H237" s="194">
        <v>0.031</v>
      </c>
      <c r="I237" s="195"/>
      <c r="J237" s="196">
        <f t="shared" si="30"/>
        <v>0</v>
      </c>
      <c r="K237" s="192" t="s">
        <v>151</v>
      </c>
      <c r="L237" s="59"/>
      <c r="M237" s="197" t="s">
        <v>23</v>
      </c>
      <c r="N237" s="198" t="s">
        <v>44</v>
      </c>
      <c r="O237" s="40"/>
      <c r="P237" s="199">
        <f t="shared" si="31"/>
        <v>0</v>
      </c>
      <c r="Q237" s="199">
        <v>0</v>
      </c>
      <c r="R237" s="199">
        <f t="shared" si="32"/>
        <v>0</v>
      </c>
      <c r="S237" s="199">
        <v>0</v>
      </c>
      <c r="T237" s="200">
        <f t="shared" si="33"/>
        <v>0</v>
      </c>
      <c r="AR237" s="22" t="s">
        <v>198</v>
      </c>
      <c r="AT237" s="22" t="s">
        <v>147</v>
      </c>
      <c r="AU237" s="22" t="s">
        <v>82</v>
      </c>
      <c r="AY237" s="22" t="s">
        <v>145</v>
      </c>
      <c r="BE237" s="201">
        <f t="shared" si="34"/>
        <v>0</v>
      </c>
      <c r="BF237" s="201">
        <f t="shared" si="35"/>
        <v>0</v>
      </c>
      <c r="BG237" s="201">
        <f t="shared" si="36"/>
        <v>0</v>
      </c>
      <c r="BH237" s="201">
        <f t="shared" si="37"/>
        <v>0</v>
      </c>
      <c r="BI237" s="201">
        <f t="shared" si="38"/>
        <v>0</v>
      </c>
      <c r="BJ237" s="22" t="s">
        <v>10</v>
      </c>
      <c r="BK237" s="201">
        <f t="shared" si="39"/>
        <v>0</v>
      </c>
      <c r="BL237" s="22" t="s">
        <v>198</v>
      </c>
      <c r="BM237" s="22" t="s">
        <v>1262</v>
      </c>
    </row>
    <row r="238" spans="2:63" s="10" customFormat="1" ht="29.85" customHeight="1">
      <c r="B238" s="174"/>
      <c r="C238" s="175"/>
      <c r="D238" s="176" t="s">
        <v>72</v>
      </c>
      <c r="E238" s="188" t="s">
        <v>789</v>
      </c>
      <c r="F238" s="188" t="s">
        <v>1263</v>
      </c>
      <c r="G238" s="175"/>
      <c r="H238" s="175"/>
      <c r="I238" s="178"/>
      <c r="J238" s="189">
        <f>BK238</f>
        <v>0</v>
      </c>
      <c r="K238" s="175"/>
      <c r="L238" s="180"/>
      <c r="M238" s="181"/>
      <c r="N238" s="182"/>
      <c r="O238" s="182"/>
      <c r="P238" s="183">
        <f>P239</f>
        <v>0</v>
      </c>
      <c r="Q238" s="182"/>
      <c r="R238" s="183">
        <f>R239</f>
        <v>0</v>
      </c>
      <c r="S238" s="182"/>
      <c r="T238" s="184">
        <f>T239</f>
        <v>0</v>
      </c>
      <c r="AR238" s="185" t="s">
        <v>82</v>
      </c>
      <c r="AT238" s="186" t="s">
        <v>72</v>
      </c>
      <c r="AU238" s="186" t="s">
        <v>10</v>
      </c>
      <c r="AY238" s="185" t="s">
        <v>145</v>
      </c>
      <c r="BK238" s="187">
        <f>BK239</f>
        <v>0</v>
      </c>
    </row>
    <row r="239" spans="2:65" s="1" customFormat="1" ht="16.5" customHeight="1">
      <c r="B239" s="39"/>
      <c r="C239" s="190" t="s">
        <v>620</v>
      </c>
      <c r="D239" s="190" t="s">
        <v>147</v>
      </c>
      <c r="E239" s="191" t="s">
        <v>1453</v>
      </c>
      <c r="F239" s="192" t="s">
        <v>1265</v>
      </c>
      <c r="G239" s="193" t="s">
        <v>794</v>
      </c>
      <c r="H239" s="194">
        <v>1</v>
      </c>
      <c r="I239" s="195"/>
      <c r="J239" s="196">
        <f>ROUND(I239*H239,0)</f>
        <v>0</v>
      </c>
      <c r="K239" s="192" t="s">
        <v>23</v>
      </c>
      <c r="L239" s="59"/>
      <c r="M239" s="197" t="s">
        <v>23</v>
      </c>
      <c r="N239" s="198" t="s">
        <v>44</v>
      </c>
      <c r="O239" s="40"/>
      <c r="P239" s="199">
        <f>O239*H239</f>
        <v>0</v>
      </c>
      <c r="Q239" s="199">
        <v>0</v>
      </c>
      <c r="R239" s="199">
        <f>Q239*H239</f>
        <v>0</v>
      </c>
      <c r="S239" s="199">
        <v>0</v>
      </c>
      <c r="T239" s="200">
        <f>S239*H239</f>
        <v>0</v>
      </c>
      <c r="AR239" s="22" t="s">
        <v>198</v>
      </c>
      <c r="AT239" s="22" t="s">
        <v>147</v>
      </c>
      <c r="AU239" s="22" t="s">
        <v>82</v>
      </c>
      <c r="AY239" s="22" t="s">
        <v>145</v>
      </c>
      <c r="BE239" s="201">
        <f>IF(N239="základní",J239,0)</f>
        <v>0</v>
      </c>
      <c r="BF239" s="201">
        <f>IF(N239="snížená",J239,0)</f>
        <v>0</v>
      </c>
      <c r="BG239" s="201">
        <f>IF(N239="zákl. přenesená",J239,0)</f>
        <v>0</v>
      </c>
      <c r="BH239" s="201">
        <f>IF(N239="sníž. přenesená",J239,0)</f>
        <v>0</v>
      </c>
      <c r="BI239" s="201">
        <f>IF(N239="nulová",J239,0)</f>
        <v>0</v>
      </c>
      <c r="BJ239" s="22" t="s">
        <v>10</v>
      </c>
      <c r="BK239" s="201">
        <f>ROUND(I239*H239,0)</f>
        <v>0</v>
      </c>
      <c r="BL239" s="22" t="s">
        <v>198</v>
      </c>
      <c r="BM239" s="22" t="s">
        <v>1454</v>
      </c>
    </row>
    <row r="240" spans="2:63" s="10" customFormat="1" ht="29.85" customHeight="1">
      <c r="B240" s="174"/>
      <c r="C240" s="175"/>
      <c r="D240" s="176" t="s">
        <v>72</v>
      </c>
      <c r="E240" s="188" t="s">
        <v>1267</v>
      </c>
      <c r="F240" s="188" t="s">
        <v>1268</v>
      </c>
      <c r="G240" s="175"/>
      <c r="H240" s="175"/>
      <c r="I240" s="178"/>
      <c r="J240" s="189">
        <f>BK240</f>
        <v>0</v>
      </c>
      <c r="K240" s="175"/>
      <c r="L240" s="180"/>
      <c r="M240" s="181"/>
      <c r="N240" s="182"/>
      <c r="O240" s="182"/>
      <c r="P240" s="183">
        <f>SUM(P241:P244)</f>
        <v>0</v>
      </c>
      <c r="Q240" s="182"/>
      <c r="R240" s="183">
        <f>SUM(R241:R244)</f>
        <v>0.073824</v>
      </c>
      <c r="S240" s="182"/>
      <c r="T240" s="184">
        <f>SUM(T241:T244)</f>
        <v>0</v>
      </c>
      <c r="AR240" s="185" t="s">
        <v>82</v>
      </c>
      <c r="AT240" s="186" t="s">
        <v>72</v>
      </c>
      <c r="AU240" s="186" t="s">
        <v>10</v>
      </c>
      <c r="AY240" s="185" t="s">
        <v>145</v>
      </c>
      <c r="BK240" s="187">
        <f>SUM(BK241:BK244)</f>
        <v>0</v>
      </c>
    </row>
    <row r="241" spans="2:65" s="1" customFormat="1" ht="25.5" customHeight="1">
      <c r="B241" s="39"/>
      <c r="C241" s="190" t="s">
        <v>625</v>
      </c>
      <c r="D241" s="190" t="s">
        <v>147</v>
      </c>
      <c r="E241" s="191" t="s">
        <v>1269</v>
      </c>
      <c r="F241" s="192" t="s">
        <v>1270</v>
      </c>
      <c r="G241" s="193" t="s">
        <v>215</v>
      </c>
      <c r="H241" s="194">
        <v>0.64</v>
      </c>
      <c r="I241" s="195"/>
      <c r="J241" s="196">
        <f>ROUND(I241*H241,0)</f>
        <v>0</v>
      </c>
      <c r="K241" s="192" t="s">
        <v>151</v>
      </c>
      <c r="L241" s="59"/>
      <c r="M241" s="197" t="s">
        <v>23</v>
      </c>
      <c r="N241" s="198" t="s">
        <v>44</v>
      </c>
      <c r="O241" s="40"/>
      <c r="P241" s="199">
        <f>O241*H241</f>
        <v>0</v>
      </c>
      <c r="Q241" s="199">
        <v>0.11535</v>
      </c>
      <c r="R241" s="199">
        <f>Q241*H241</f>
        <v>0.073824</v>
      </c>
      <c r="S241" s="199">
        <v>0</v>
      </c>
      <c r="T241" s="200">
        <f>S241*H241</f>
        <v>0</v>
      </c>
      <c r="AR241" s="22" t="s">
        <v>198</v>
      </c>
      <c r="AT241" s="22" t="s">
        <v>147</v>
      </c>
      <c r="AU241" s="22" t="s">
        <v>82</v>
      </c>
      <c r="AY241" s="22" t="s">
        <v>145</v>
      </c>
      <c r="BE241" s="201">
        <f>IF(N241="základní",J241,0)</f>
        <v>0</v>
      </c>
      <c r="BF241" s="201">
        <f>IF(N241="snížená",J241,0)</f>
        <v>0</v>
      </c>
      <c r="BG241" s="201">
        <f>IF(N241="zákl. přenesená",J241,0)</f>
        <v>0</v>
      </c>
      <c r="BH241" s="201">
        <f>IF(N241="sníž. přenesená",J241,0)</f>
        <v>0</v>
      </c>
      <c r="BI241" s="201">
        <f>IF(N241="nulová",J241,0)</f>
        <v>0</v>
      </c>
      <c r="BJ241" s="22" t="s">
        <v>10</v>
      </c>
      <c r="BK241" s="201">
        <f>ROUND(I241*H241,0)</f>
        <v>0</v>
      </c>
      <c r="BL241" s="22" t="s">
        <v>198</v>
      </c>
      <c r="BM241" s="22" t="s">
        <v>1271</v>
      </c>
    </row>
    <row r="242" spans="2:51" s="11" customFormat="1" ht="13.5">
      <c r="B242" s="202"/>
      <c r="C242" s="203"/>
      <c r="D242" s="204" t="s">
        <v>154</v>
      </c>
      <c r="E242" s="205" t="s">
        <v>23</v>
      </c>
      <c r="F242" s="206" t="s">
        <v>1272</v>
      </c>
      <c r="G242" s="203"/>
      <c r="H242" s="207">
        <v>0.64</v>
      </c>
      <c r="I242" s="208"/>
      <c r="J242" s="203"/>
      <c r="K242" s="203"/>
      <c r="L242" s="209"/>
      <c r="M242" s="210"/>
      <c r="N242" s="211"/>
      <c r="O242" s="211"/>
      <c r="P242" s="211"/>
      <c r="Q242" s="211"/>
      <c r="R242" s="211"/>
      <c r="S242" s="211"/>
      <c r="T242" s="212"/>
      <c r="AT242" s="213" t="s">
        <v>154</v>
      </c>
      <c r="AU242" s="213" t="s">
        <v>82</v>
      </c>
      <c r="AV242" s="11" t="s">
        <v>82</v>
      </c>
      <c r="AW242" s="11" t="s">
        <v>37</v>
      </c>
      <c r="AX242" s="11" t="s">
        <v>73</v>
      </c>
      <c r="AY242" s="213" t="s">
        <v>145</v>
      </c>
    </row>
    <row r="243" spans="2:65" s="1" customFormat="1" ht="16.5" customHeight="1">
      <c r="B243" s="39"/>
      <c r="C243" s="190" t="s">
        <v>629</v>
      </c>
      <c r="D243" s="190" t="s">
        <v>147</v>
      </c>
      <c r="E243" s="191" t="s">
        <v>1273</v>
      </c>
      <c r="F243" s="192" t="s">
        <v>1274</v>
      </c>
      <c r="G243" s="193" t="s">
        <v>177</v>
      </c>
      <c r="H243" s="194">
        <v>0.074</v>
      </c>
      <c r="I243" s="195"/>
      <c r="J243" s="196">
        <f>ROUND(I243*H243,0)</f>
        <v>0</v>
      </c>
      <c r="K243" s="192" t="s">
        <v>151</v>
      </c>
      <c r="L243" s="59"/>
      <c r="M243" s="197" t="s">
        <v>23</v>
      </c>
      <c r="N243" s="198" t="s">
        <v>44</v>
      </c>
      <c r="O243" s="40"/>
      <c r="P243" s="199">
        <f>O243*H243</f>
        <v>0</v>
      </c>
      <c r="Q243" s="199">
        <v>0</v>
      </c>
      <c r="R243" s="199">
        <f>Q243*H243</f>
        <v>0</v>
      </c>
      <c r="S243" s="199">
        <v>0</v>
      </c>
      <c r="T243" s="200">
        <f>S243*H243</f>
        <v>0</v>
      </c>
      <c r="AR243" s="22" t="s">
        <v>198</v>
      </c>
      <c r="AT243" s="22" t="s">
        <v>147</v>
      </c>
      <c r="AU243" s="22" t="s">
        <v>82</v>
      </c>
      <c r="AY243" s="22" t="s">
        <v>145</v>
      </c>
      <c r="BE243" s="201">
        <f>IF(N243="základní",J243,0)</f>
        <v>0</v>
      </c>
      <c r="BF243" s="201">
        <f>IF(N243="snížená",J243,0)</f>
        <v>0</v>
      </c>
      <c r="BG243" s="201">
        <f>IF(N243="zákl. přenesená",J243,0)</f>
        <v>0</v>
      </c>
      <c r="BH243" s="201">
        <f>IF(N243="sníž. přenesená",J243,0)</f>
        <v>0</v>
      </c>
      <c r="BI243" s="201">
        <f>IF(N243="nulová",J243,0)</f>
        <v>0</v>
      </c>
      <c r="BJ243" s="22" t="s">
        <v>10</v>
      </c>
      <c r="BK243" s="201">
        <f>ROUND(I243*H243,0)</f>
        <v>0</v>
      </c>
      <c r="BL243" s="22" t="s">
        <v>198</v>
      </c>
      <c r="BM243" s="22" t="s">
        <v>1275</v>
      </c>
    </row>
    <row r="244" spans="2:65" s="1" customFormat="1" ht="16.5" customHeight="1">
      <c r="B244" s="39"/>
      <c r="C244" s="190" t="s">
        <v>633</v>
      </c>
      <c r="D244" s="190" t="s">
        <v>147</v>
      </c>
      <c r="E244" s="191" t="s">
        <v>1276</v>
      </c>
      <c r="F244" s="192" t="s">
        <v>1277</v>
      </c>
      <c r="G244" s="193" t="s">
        <v>177</v>
      </c>
      <c r="H244" s="194">
        <v>0.074</v>
      </c>
      <c r="I244" s="195"/>
      <c r="J244" s="196">
        <f>ROUND(I244*H244,0)</f>
        <v>0</v>
      </c>
      <c r="K244" s="192" t="s">
        <v>151</v>
      </c>
      <c r="L244" s="59"/>
      <c r="M244" s="197" t="s">
        <v>23</v>
      </c>
      <c r="N244" s="198" t="s">
        <v>44</v>
      </c>
      <c r="O244" s="40"/>
      <c r="P244" s="199">
        <f>O244*H244</f>
        <v>0</v>
      </c>
      <c r="Q244" s="199">
        <v>0</v>
      </c>
      <c r="R244" s="199">
        <f>Q244*H244</f>
        <v>0</v>
      </c>
      <c r="S244" s="199">
        <v>0</v>
      </c>
      <c r="T244" s="200">
        <f>S244*H244</f>
        <v>0</v>
      </c>
      <c r="AR244" s="22" t="s">
        <v>198</v>
      </c>
      <c r="AT244" s="22" t="s">
        <v>147</v>
      </c>
      <c r="AU244" s="22" t="s">
        <v>82</v>
      </c>
      <c r="AY244" s="22" t="s">
        <v>145</v>
      </c>
      <c r="BE244" s="201">
        <f>IF(N244="základní",J244,0)</f>
        <v>0</v>
      </c>
      <c r="BF244" s="201">
        <f>IF(N244="snížená",J244,0)</f>
        <v>0</v>
      </c>
      <c r="BG244" s="201">
        <f>IF(N244="zákl. přenesená",J244,0)</f>
        <v>0</v>
      </c>
      <c r="BH244" s="201">
        <f>IF(N244="sníž. přenesená",J244,0)</f>
        <v>0</v>
      </c>
      <c r="BI244" s="201">
        <f>IF(N244="nulová",J244,0)</f>
        <v>0</v>
      </c>
      <c r="BJ244" s="22" t="s">
        <v>10</v>
      </c>
      <c r="BK244" s="201">
        <f>ROUND(I244*H244,0)</f>
        <v>0</v>
      </c>
      <c r="BL244" s="22" t="s">
        <v>198</v>
      </c>
      <c r="BM244" s="22" t="s">
        <v>1278</v>
      </c>
    </row>
    <row r="245" spans="2:63" s="10" customFormat="1" ht="29.85" customHeight="1">
      <c r="B245" s="174"/>
      <c r="C245" s="175"/>
      <c r="D245" s="176" t="s">
        <v>72</v>
      </c>
      <c r="E245" s="188" t="s">
        <v>1279</v>
      </c>
      <c r="F245" s="188" t="s">
        <v>1280</v>
      </c>
      <c r="G245" s="175"/>
      <c r="H245" s="175"/>
      <c r="I245" s="178"/>
      <c r="J245" s="189">
        <f>BK245</f>
        <v>0</v>
      </c>
      <c r="K245" s="175"/>
      <c r="L245" s="180"/>
      <c r="M245" s="181"/>
      <c r="N245" s="182"/>
      <c r="O245" s="182"/>
      <c r="P245" s="183">
        <f>SUM(P246:P257)</f>
        <v>0</v>
      </c>
      <c r="Q245" s="182"/>
      <c r="R245" s="183">
        <f>SUM(R246:R257)</f>
        <v>0.1153802</v>
      </c>
      <c r="S245" s="182"/>
      <c r="T245" s="184">
        <f>SUM(T246:T257)</f>
        <v>0.10659874</v>
      </c>
      <c r="AR245" s="185" t="s">
        <v>82</v>
      </c>
      <c r="AT245" s="186" t="s">
        <v>72</v>
      </c>
      <c r="AU245" s="186" t="s">
        <v>10</v>
      </c>
      <c r="AY245" s="185" t="s">
        <v>145</v>
      </c>
      <c r="BK245" s="187">
        <f>SUM(BK246:BK257)</f>
        <v>0</v>
      </c>
    </row>
    <row r="246" spans="2:65" s="1" customFormat="1" ht="16.5" customHeight="1">
      <c r="B246" s="39"/>
      <c r="C246" s="190" t="s">
        <v>361</v>
      </c>
      <c r="D246" s="190" t="s">
        <v>147</v>
      </c>
      <c r="E246" s="191" t="s">
        <v>1281</v>
      </c>
      <c r="F246" s="192" t="s">
        <v>1282</v>
      </c>
      <c r="G246" s="193" t="s">
        <v>215</v>
      </c>
      <c r="H246" s="194">
        <v>1.419</v>
      </c>
      <c r="I246" s="195"/>
      <c r="J246" s="196">
        <f>ROUND(I246*H246,0)</f>
        <v>0</v>
      </c>
      <c r="K246" s="192" t="s">
        <v>151</v>
      </c>
      <c r="L246" s="59"/>
      <c r="M246" s="197" t="s">
        <v>23</v>
      </c>
      <c r="N246" s="198" t="s">
        <v>44</v>
      </c>
      <c r="O246" s="40"/>
      <c r="P246" s="199">
        <f>O246*H246</f>
        <v>0</v>
      </c>
      <c r="Q246" s="199">
        <v>0.02716</v>
      </c>
      <c r="R246" s="199">
        <f>Q246*H246</f>
        <v>0.038540040000000005</v>
      </c>
      <c r="S246" s="199">
        <v>0</v>
      </c>
      <c r="T246" s="200">
        <f>S246*H246</f>
        <v>0</v>
      </c>
      <c r="AR246" s="22" t="s">
        <v>198</v>
      </c>
      <c r="AT246" s="22" t="s">
        <v>147</v>
      </c>
      <c r="AU246" s="22" t="s">
        <v>82</v>
      </c>
      <c r="AY246" s="22" t="s">
        <v>145</v>
      </c>
      <c r="BE246" s="201">
        <f>IF(N246="základní",J246,0)</f>
        <v>0</v>
      </c>
      <c r="BF246" s="201">
        <f>IF(N246="snížená",J246,0)</f>
        <v>0</v>
      </c>
      <c r="BG246" s="201">
        <f>IF(N246="zákl. přenesená",J246,0)</f>
        <v>0</v>
      </c>
      <c r="BH246" s="201">
        <f>IF(N246="sníž. přenesená",J246,0)</f>
        <v>0</v>
      </c>
      <c r="BI246" s="201">
        <f>IF(N246="nulová",J246,0)</f>
        <v>0</v>
      </c>
      <c r="BJ246" s="22" t="s">
        <v>10</v>
      </c>
      <c r="BK246" s="201">
        <f>ROUND(I246*H246,0)</f>
        <v>0</v>
      </c>
      <c r="BL246" s="22" t="s">
        <v>198</v>
      </c>
      <c r="BM246" s="22" t="s">
        <v>1283</v>
      </c>
    </row>
    <row r="247" spans="2:51" s="11" customFormat="1" ht="13.5">
      <c r="B247" s="202"/>
      <c r="C247" s="203"/>
      <c r="D247" s="204" t="s">
        <v>154</v>
      </c>
      <c r="E247" s="205" t="s">
        <v>23</v>
      </c>
      <c r="F247" s="206" t="s">
        <v>1284</v>
      </c>
      <c r="G247" s="203"/>
      <c r="H247" s="207">
        <v>1.419</v>
      </c>
      <c r="I247" s="208"/>
      <c r="J247" s="203"/>
      <c r="K247" s="203"/>
      <c r="L247" s="209"/>
      <c r="M247" s="210"/>
      <c r="N247" s="211"/>
      <c r="O247" s="211"/>
      <c r="P247" s="211"/>
      <c r="Q247" s="211"/>
      <c r="R247" s="211"/>
      <c r="S247" s="211"/>
      <c r="T247" s="212"/>
      <c r="AT247" s="213" t="s">
        <v>154</v>
      </c>
      <c r="AU247" s="213" t="s">
        <v>82</v>
      </c>
      <c r="AV247" s="11" t="s">
        <v>82</v>
      </c>
      <c r="AW247" s="11" t="s">
        <v>37</v>
      </c>
      <c r="AX247" s="11" t="s">
        <v>73</v>
      </c>
      <c r="AY247" s="213" t="s">
        <v>145</v>
      </c>
    </row>
    <row r="248" spans="2:65" s="1" customFormat="1" ht="16.5" customHeight="1">
      <c r="B248" s="39"/>
      <c r="C248" s="190" t="s">
        <v>640</v>
      </c>
      <c r="D248" s="190" t="s">
        <v>147</v>
      </c>
      <c r="E248" s="191" t="s">
        <v>1285</v>
      </c>
      <c r="F248" s="192" t="s">
        <v>1286</v>
      </c>
      <c r="G248" s="193" t="s">
        <v>215</v>
      </c>
      <c r="H248" s="194">
        <v>6.004</v>
      </c>
      <c r="I248" s="195"/>
      <c r="J248" s="196">
        <f>ROUND(I248*H248,0)</f>
        <v>0</v>
      </c>
      <c r="K248" s="192" t="s">
        <v>151</v>
      </c>
      <c r="L248" s="59"/>
      <c r="M248" s="197" t="s">
        <v>23</v>
      </c>
      <c r="N248" s="198" t="s">
        <v>44</v>
      </c>
      <c r="O248" s="40"/>
      <c r="P248" s="199">
        <f>O248*H248</f>
        <v>0</v>
      </c>
      <c r="Q248" s="199">
        <v>0.01254</v>
      </c>
      <c r="R248" s="199">
        <f>Q248*H248</f>
        <v>0.07529016</v>
      </c>
      <c r="S248" s="199">
        <v>0</v>
      </c>
      <c r="T248" s="200">
        <f>S248*H248</f>
        <v>0</v>
      </c>
      <c r="AR248" s="22" t="s">
        <v>198</v>
      </c>
      <c r="AT248" s="22" t="s">
        <v>147</v>
      </c>
      <c r="AU248" s="22" t="s">
        <v>82</v>
      </c>
      <c r="AY248" s="22" t="s">
        <v>145</v>
      </c>
      <c r="BE248" s="201">
        <f>IF(N248="základní",J248,0)</f>
        <v>0</v>
      </c>
      <c r="BF248" s="201">
        <f>IF(N248="snížená",J248,0)</f>
        <v>0</v>
      </c>
      <c r="BG248" s="201">
        <f>IF(N248="zákl. přenesená",J248,0)</f>
        <v>0</v>
      </c>
      <c r="BH248" s="201">
        <f>IF(N248="sníž. přenesená",J248,0)</f>
        <v>0</v>
      </c>
      <c r="BI248" s="201">
        <f>IF(N248="nulová",J248,0)</f>
        <v>0</v>
      </c>
      <c r="BJ248" s="22" t="s">
        <v>10</v>
      </c>
      <c r="BK248" s="201">
        <f>ROUND(I248*H248,0)</f>
        <v>0</v>
      </c>
      <c r="BL248" s="22" t="s">
        <v>198</v>
      </c>
      <c r="BM248" s="22" t="s">
        <v>1287</v>
      </c>
    </row>
    <row r="249" spans="2:51" s="11" customFormat="1" ht="13.5">
      <c r="B249" s="202"/>
      <c r="C249" s="203"/>
      <c r="D249" s="204" t="s">
        <v>154</v>
      </c>
      <c r="E249" s="205" t="s">
        <v>23</v>
      </c>
      <c r="F249" s="206" t="s">
        <v>1288</v>
      </c>
      <c r="G249" s="203"/>
      <c r="H249" s="207">
        <v>6.004</v>
      </c>
      <c r="I249" s="208"/>
      <c r="J249" s="203"/>
      <c r="K249" s="203"/>
      <c r="L249" s="209"/>
      <c r="M249" s="210"/>
      <c r="N249" s="211"/>
      <c r="O249" s="211"/>
      <c r="P249" s="211"/>
      <c r="Q249" s="211"/>
      <c r="R249" s="211"/>
      <c r="S249" s="211"/>
      <c r="T249" s="212"/>
      <c r="AT249" s="213" t="s">
        <v>154</v>
      </c>
      <c r="AU249" s="213" t="s">
        <v>82</v>
      </c>
      <c r="AV249" s="11" t="s">
        <v>82</v>
      </c>
      <c r="AW249" s="11" t="s">
        <v>37</v>
      </c>
      <c r="AX249" s="11" t="s">
        <v>73</v>
      </c>
      <c r="AY249" s="213" t="s">
        <v>145</v>
      </c>
    </row>
    <row r="250" spans="2:65" s="1" customFormat="1" ht="25.5" customHeight="1">
      <c r="B250" s="39"/>
      <c r="C250" s="190" t="s">
        <v>644</v>
      </c>
      <c r="D250" s="190" t="s">
        <v>147</v>
      </c>
      <c r="E250" s="191" t="s">
        <v>1289</v>
      </c>
      <c r="F250" s="192" t="s">
        <v>1290</v>
      </c>
      <c r="G250" s="193" t="s">
        <v>215</v>
      </c>
      <c r="H250" s="194">
        <v>6.194</v>
      </c>
      <c r="I250" s="195"/>
      <c r="J250" s="196">
        <f>ROUND(I250*H250,0)</f>
        <v>0</v>
      </c>
      <c r="K250" s="192" t="s">
        <v>151</v>
      </c>
      <c r="L250" s="59"/>
      <c r="M250" s="197" t="s">
        <v>23</v>
      </c>
      <c r="N250" s="198" t="s">
        <v>44</v>
      </c>
      <c r="O250" s="40"/>
      <c r="P250" s="199">
        <f>O250*H250</f>
        <v>0</v>
      </c>
      <c r="Q250" s="199">
        <v>0</v>
      </c>
      <c r="R250" s="199">
        <f>Q250*H250</f>
        <v>0</v>
      </c>
      <c r="S250" s="199">
        <v>0.01721</v>
      </c>
      <c r="T250" s="200">
        <f>S250*H250</f>
        <v>0.10659874</v>
      </c>
      <c r="AR250" s="22" t="s">
        <v>198</v>
      </c>
      <c r="AT250" s="22" t="s">
        <v>147</v>
      </c>
      <c r="AU250" s="22" t="s">
        <v>82</v>
      </c>
      <c r="AY250" s="22" t="s">
        <v>145</v>
      </c>
      <c r="BE250" s="201">
        <f>IF(N250="základní",J250,0)</f>
        <v>0</v>
      </c>
      <c r="BF250" s="201">
        <f>IF(N250="snížená",J250,0)</f>
        <v>0</v>
      </c>
      <c r="BG250" s="201">
        <f>IF(N250="zákl. přenesená",J250,0)</f>
        <v>0</v>
      </c>
      <c r="BH250" s="201">
        <f>IF(N250="sníž. přenesená",J250,0)</f>
        <v>0</v>
      </c>
      <c r="BI250" s="201">
        <f>IF(N250="nulová",J250,0)</f>
        <v>0</v>
      </c>
      <c r="BJ250" s="22" t="s">
        <v>10</v>
      </c>
      <c r="BK250" s="201">
        <f>ROUND(I250*H250,0)</f>
        <v>0</v>
      </c>
      <c r="BL250" s="22" t="s">
        <v>198</v>
      </c>
      <c r="BM250" s="22" t="s">
        <v>1291</v>
      </c>
    </row>
    <row r="251" spans="2:51" s="11" customFormat="1" ht="13.5">
      <c r="B251" s="202"/>
      <c r="C251" s="203"/>
      <c r="D251" s="204" t="s">
        <v>154</v>
      </c>
      <c r="E251" s="205" t="s">
        <v>23</v>
      </c>
      <c r="F251" s="206" t="s">
        <v>1292</v>
      </c>
      <c r="G251" s="203"/>
      <c r="H251" s="207">
        <v>6.194</v>
      </c>
      <c r="I251" s="208"/>
      <c r="J251" s="203"/>
      <c r="K251" s="203"/>
      <c r="L251" s="209"/>
      <c r="M251" s="210"/>
      <c r="N251" s="211"/>
      <c r="O251" s="211"/>
      <c r="P251" s="211"/>
      <c r="Q251" s="211"/>
      <c r="R251" s="211"/>
      <c r="S251" s="211"/>
      <c r="T251" s="212"/>
      <c r="AT251" s="213" t="s">
        <v>154</v>
      </c>
      <c r="AU251" s="213" t="s">
        <v>82</v>
      </c>
      <c r="AV251" s="11" t="s">
        <v>82</v>
      </c>
      <c r="AW251" s="11" t="s">
        <v>37</v>
      </c>
      <c r="AX251" s="11" t="s">
        <v>73</v>
      </c>
      <c r="AY251" s="213" t="s">
        <v>145</v>
      </c>
    </row>
    <row r="252" spans="2:65" s="1" customFormat="1" ht="16.5" customHeight="1">
      <c r="B252" s="39"/>
      <c r="C252" s="190" t="s">
        <v>648</v>
      </c>
      <c r="D252" s="190" t="s">
        <v>147</v>
      </c>
      <c r="E252" s="191" t="s">
        <v>1293</v>
      </c>
      <c r="F252" s="192" t="s">
        <v>1294</v>
      </c>
      <c r="G252" s="193" t="s">
        <v>268</v>
      </c>
      <c r="H252" s="194">
        <v>1</v>
      </c>
      <c r="I252" s="195"/>
      <c r="J252" s="196">
        <f aca="true" t="shared" si="40" ref="J252:J257">ROUND(I252*H252,0)</f>
        <v>0</v>
      </c>
      <c r="K252" s="192" t="s">
        <v>151</v>
      </c>
      <c r="L252" s="59"/>
      <c r="M252" s="197" t="s">
        <v>23</v>
      </c>
      <c r="N252" s="198" t="s">
        <v>44</v>
      </c>
      <c r="O252" s="40"/>
      <c r="P252" s="199">
        <f aca="true" t="shared" si="41" ref="P252:P257">O252*H252</f>
        <v>0</v>
      </c>
      <c r="Q252" s="199">
        <v>3E-05</v>
      </c>
      <c r="R252" s="199">
        <f aca="true" t="shared" si="42" ref="R252:R257">Q252*H252</f>
        <v>3E-05</v>
      </c>
      <c r="S252" s="199">
        <v>0</v>
      </c>
      <c r="T252" s="200">
        <f aca="true" t="shared" si="43" ref="T252:T257">S252*H252</f>
        <v>0</v>
      </c>
      <c r="AR252" s="22" t="s">
        <v>198</v>
      </c>
      <c r="AT252" s="22" t="s">
        <v>147</v>
      </c>
      <c r="AU252" s="22" t="s">
        <v>82</v>
      </c>
      <c r="AY252" s="22" t="s">
        <v>145</v>
      </c>
      <c r="BE252" s="201">
        <f aca="true" t="shared" si="44" ref="BE252:BE257">IF(N252="základní",J252,0)</f>
        <v>0</v>
      </c>
      <c r="BF252" s="201">
        <f aca="true" t="shared" si="45" ref="BF252:BF257">IF(N252="snížená",J252,0)</f>
        <v>0</v>
      </c>
      <c r="BG252" s="201">
        <f aca="true" t="shared" si="46" ref="BG252:BG257">IF(N252="zákl. přenesená",J252,0)</f>
        <v>0</v>
      </c>
      <c r="BH252" s="201">
        <f aca="true" t="shared" si="47" ref="BH252:BH257">IF(N252="sníž. přenesená",J252,0)</f>
        <v>0</v>
      </c>
      <c r="BI252" s="201">
        <f aca="true" t="shared" si="48" ref="BI252:BI257">IF(N252="nulová",J252,0)</f>
        <v>0</v>
      </c>
      <c r="BJ252" s="22" t="s">
        <v>10</v>
      </c>
      <c r="BK252" s="201">
        <f aca="true" t="shared" si="49" ref="BK252:BK257">ROUND(I252*H252,0)</f>
        <v>0</v>
      </c>
      <c r="BL252" s="22" t="s">
        <v>198</v>
      </c>
      <c r="BM252" s="22" t="s">
        <v>1295</v>
      </c>
    </row>
    <row r="253" spans="2:65" s="1" customFormat="1" ht="16.5" customHeight="1">
      <c r="B253" s="39"/>
      <c r="C253" s="214" t="s">
        <v>653</v>
      </c>
      <c r="D253" s="214" t="s">
        <v>325</v>
      </c>
      <c r="E253" s="215" t="s">
        <v>1296</v>
      </c>
      <c r="F253" s="216" t="s">
        <v>1297</v>
      </c>
      <c r="G253" s="217" t="s">
        <v>268</v>
      </c>
      <c r="H253" s="218">
        <v>1</v>
      </c>
      <c r="I253" s="219"/>
      <c r="J253" s="220">
        <f t="shared" si="40"/>
        <v>0</v>
      </c>
      <c r="K253" s="216" t="s">
        <v>151</v>
      </c>
      <c r="L253" s="221"/>
      <c r="M253" s="222" t="s">
        <v>23</v>
      </c>
      <c r="N253" s="223" t="s">
        <v>44</v>
      </c>
      <c r="O253" s="40"/>
      <c r="P253" s="199">
        <f t="shared" si="41"/>
        <v>0</v>
      </c>
      <c r="Q253" s="199">
        <v>0.00036</v>
      </c>
      <c r="R253" s="199">
        <f t="shared" si="42"/>
        <v>0.00036</v>
      </c>
      <c r="S253" s="199">
        <v>0</v>
      </c>
      <c r="T253" s="200">
        <f t="shared" si="43"/>
        <v>0</v>
      </c>
      <c r="AR253" s="22" t="s">
        <v>320</v>
      </c>
      <c r="AT253" s="22" t="s">
        <v>325</v>
      </c>
      <c r="AU253" s="22" t="s">
        <v>82</v>
      </c>
      <c r="AY253" s="22" t="s">
        <v>145</v>
      </c>
      <c r="BE253" s="201">
        <f t="shared" si="44"/>
        <v>0</v>
      </c>
      <c r="BF253" s="201">
        <f t="shared" si="45"/>
        <v>0</v>
      </c>
      <c r="BG253" s="201">
        <f t="shared" si="46"/>
        <v>0</v>
      </c>
      <c r="BH253" s="201">
        <f t="shared" si="47"/>
        <v>0</v>
      </c>
      <c r="BI253" s="201">
        <f t="shared" si="48"/>
        <v>0</v>
      </c>
      <c r="BJ253" s="22" t="s">
        <v>10</v>
      </c>
      <c r="BK253" s="201">
        <f t="shared" si="49"/>
        <v>0</v>
      </c>
      <c r="BL253" s="22" t="s">
        <v>198</v>
      </c>
      <c r="BM253" s="22" t="s">
        <v>1298</v>
      </c>
    </row>
    <row r="254" spans="2:65" s="1" customFormat="1" ht="16.5" customHeight="1">
      <c r="B254" s="39"/>
      <c r="C254" s="190" t="s">
        <v>657</v>
      </c>
      <c r="D254" s="190" t="s">
        <v>147</v>
      </c>
      <c r="E254" s="191" t="s">
        <v>1299</v>
      </c>
      <c r="F254" s="192" t="s">
        <v>1300</v>
      </c>
      <c r="G254" s="193" t="s">
        <v>268</v>
      </c>
      <c r="H254" s="194">
        <v>2</v>
      </c>
      <c r="I254" s="195"/>
      <c r="J254" s="196">
        <f t="shared" si="40"/>
        <v>0</v>
      </c>
      <c r="K254" s="192" t="s">
        <v>151</v>
      </c>
      <c r="L254" s="59"/>
      <c r="M254" s="197" t="s">
        <v>23</v>
      </c>
      <c r="N254" s="198" t="s">
        <v>44</v>
      </c>
      <c r="O254" s="40"/>
      <c r="P254" s="199">
        <f t="shared" si="41"/>
        <v>0</v>
      </c>
      <c r="Q254" s="199">
        <v>3E-05</v>
      </c>
      <c r="R254" s="199">
        <f t="shared" si="42"/>
        <v>6E-05</v>
      </c>
      <c r="S254" s="199">
        <v>0</v>
      </c>
      <c r="T254" s="200">
        <f t="shared" si="43"/>
        <v>0</v>
      </c>
      <c r="AR254" s="22" t="s">
        <v>198</v>
      </c>
      <c r="AT254" s="22" t="s">
        <v>147</v>
      </c>
      <c r="AU254" s="22" t="s">
        <v>82</v>
      </c>
      <c r="AY254" s="22" t="s">
        <v>145</v>
      </c>
      <c r="BE254" s="201">
        <f t="shared" si="44"/>
        <v>0</v>
      </c>
      <c r="BF254" s="201">
        <f t="shared" si="45"/>
        <v>0</v>
      </c>
      <c r="BG254" s="201">
        <f t="shared" si="46"/>
        <v>0</v>
      </c>
      <c r="BH254" s="201">
        <f t="shared" si="47"/>
        <v>0</v>
      </c>
      <c r="BI254" s="201">
        <f t="shared" si="48"/>
        <v>0</v>
      </c>
      <c r="BJ254" s="22" t="s">
        <v>10</v>
      </c>
      <c r="BK254" s="201">
        <f t="shared" si="49"/>
        <v>0</v>
      </c>
      <c r="BL254" s="22" t="s">
        <v>198</v>
      </c>
      <c r="BM254" s="22" t="s">
        <v>1301</v>
      </c>
    </row>
    <row r="255" spans="2:65" s="1" customFormat="1" ht="16.5" customHeight="1">
      <c r="B255" s="39"/>
      <c r="C255" s="214" t="s">
        <v>661</v>
      </c>
      <c r="D255" s="214" t="s">
        <v>325</v>
      </c>
      <c r="E255" s="215" t="s">
        <v>1302</v>
      </c>
      <c r="F255" s="216" t="s">
        <v>1303</v>
      </c>
      <c r="G255" s="217" t="s">
        <v>268</v>
      </c>
      <c r="H255" s="218">
        <v>2</v>
      </c>
      <c r="I255" s="219"/>
      <c r="J255" s="220">
        <f t="shared" si="40"/>
        <v>0</v>
      </c>
      <c r="K255" s="216" t="s">
        <v>151</v>
      </c>
      <c r="L255" s="221"/>
      <c r="M255" s="222" t="s">
        <v>23</v>
      </c>
      <c r="N255" s="223" t="s">
        <v>44</v>
      </c>
      <c r="O255" s="40"/>
      <c r="P255" s="199">
        <f t="shared" si="41"/>
        <v>0</v>
      </c>
      <c r="Q255" s="199">
        <v>0.00055</v>
      </c>
      <c r="R255" s="199">
        <f t="shared" si="42"/>
        <v>0.0011</v>
      </c>
      <c r="S255" s="199">
        <v>0</v>
      </c>
      <c r="T255" s="200">
        <f t="shared" si="43"/>
        <v>0</v>
      </c>
      <c r="AR255" s="22" t="s">
        <v>320</v>
      </c>
      <c r="AT255" s="22" t="s">
        <v>325</v>
      </c>
      <c r="AU255" s="22" t="s">
        <v>82</v>
      </c>
      <c r="AY255" s="22" t="s">
        <v>145</v>
      </c>
      <c r="BE255" s="201">
        <f t="shared" si="44"/>
        <v>0</v>
      </c>
      <c r="BF255" s="201">
        <f t="shared" si="45"/>
        <v>0</v>
      </c>
      <c r="BG255" s="201">
        <f t="shared" si="46"/>
        <v>0</v>
      </c>
      <c r="BH255" s="201">
        <f t="shared" si="47"/>
        <v>0</v>
      </c>
      <c r="BI255" s="201">
        <f t="shared" si="48"/>
        <v>0</v>
      </c>
      <c r="BJ255" s="22" t="s">
        <v>10</v>
      </c>
      <c r="BK255" s="201">
        <f t="shared" si="49"/>
        <v>0</v>
      </c>
      <c r="BL255" s="22" t="s">
        <v>198</v>
      </c>
      <c r="BM255" s="22" t="s">
        <v>1304</v>
      </c>
    </row>
    <row r="256" spans="2:65" s="1" customFormat="1" ht="25.5" customHeight="1">
      <c r="B256" s="39"/>
      <c r="C256" s="190" t="s">
        <v>666</v>
      </c>
      <c r="D256" s="190" t="s">
        <v>147</v>
      </c>
      <c r="E256" s="191" t="s">
        <v>1305</v>
      </c>
      <c r="F256" s="192" t="s">
        <v>1306</v>
      </c>
      <c r="G256" s="193" t="s">
        <v>177</v>
      </c>
      <c r="H256" s="194">
        <v>0.115</v>
      </c>
      <c r="I256" s="195"/>
      <c r="J256" s="196">
        <f t="shared" si="40"/>
        <v>0</v>
      </c>
      <c r="K256" s="192" t="s">
        <v>151</v>
      </c>
      <c r="L256" s="59"/>
      <c r="M256" s="197" t="s">
        <v>23</v>
      </c>
      <c r="N256" s="198" t="s">
        <v>44</v>
      </c>
      <c r="O256" s="40"/>
      <c r="P256" s="199">
        <f t="shared" si="41"/>
        <v>0</v>
      </c>
      <c r="Q256" s="199">
        <v>0</v>
      </c>
      <c r="R256" s="199">
        <f t="shared" si="42"/>
        <v>0</v>
      </c>
      <c r="S256" s="199">
        <v>0</v>
      </c>
      <c r="T256" s="200">
        <f t="shared" si="43"/>
        <v>0</v>
      </c>
      <c r="AR256" s="22" t="s">
        <v>198</v>
      </c>
      <c r="AT256" s="22" t="s">
        <v>147</v>
      </c>
      <c r="AU256" s="22" t="s">
        <v>82</v>
      </c>
      <c r="AY256" s="22" t="s">
        <v>145</v>
      </c>
      <c r="BE256" s="201">
        <f t="shared" si="44"/>
        <v>0</v>
      </c>
      <c r="BF256" s="201">
        <f t="shared" si="45"/>
        <v>0</v>
      </c>
      <c r="BG256" s="201">
        <f t="shared" si="46"/>
        <v>0</v>
      </c>
      <c r="BH256" s="201">
        <f t="shared" si="47"/>
        <v>0</v>
      </c>
      <c r="BI256" s="201">
        <f t="shared" si="48"/>
        <v>0</v>
      </c>
      <c r="BJ256" s="22" t="s">
        <v>10</v>
      </c>
      <c r="BK256" s="201">
        <f t="shared" si="49"/>
        <v>0</v>
      </c>
      <c r="BL256" s="22" t="s">
        <v>198</v>
      </c>
      <c r="BM256" s="22" t="s">
        <v>1307</v>
      </c>
    </row>
    <row r="257" spans="2:65" s="1" customFormat="1" ht="25.5" customHeight="1">
      <c r="B257" s="39"/>
      <c r="C257" s="190" t="s">
        <v>669</v>
      </c>
      <c r="D257" s="190" t="s">
        <v>147</v>
      </c>
      <c r="E257" s="191" t="s">
        <v>1308</v>
      </c>
      <c r="F257" s="192" t="s">
        <v>1309</v>
      </c>
      <c r="G257" s="193" t="s">
        <v>177</v>
      </c>
      <c r="H257" s="194">
        <v>0.115</v>
      </c>
      <c r="I257" s="195"/>
      <c r="J257" s="196">
        <f t="shared" si="40"/>
        <v>0</v>
      </c>
      <c r="K257" s="192" t="s">
        <v>151</v>
      </c>
      <c r="L257" s="59"/>
      <c r="M257" s="197" t="s">
        <v>23</v>
      </c>
      <c r="N257" s="198" t="s">
        <v>44</v>
      </c>
      <c r="O257" s="40"/>
      <c r="P257" s="199">
        <f t="shared" si="41"/>
        <v>0</v>
      </c>
      <c r="Q257" s="199">
        <v>0</v>
      </c>
      <c r="R257" s="199">
        <f t="shared" si="42"/>
        <v>0</v>
      </c>
      <c r="S257" s="199">
        <v>0</v>
      </c>
      <c r="T257" s="200">
        <f t="shared" si="43"/>
        <v>0</v>
      </c>
      <c r="AR257" s="22" t="s">
        <v>198</v>
      </c>
      <c r="AT257" s="22" t="s">
        <v>147</v>
      </c>
      <c r="AU257" s="22" t="s">
        <v>82</v>
      </c>
      <c r="AY257" s="22" t="s">
        <v>145</v>
      </c>
      <c r="BE257" s="201">
        <f t="shared" si="44"/>
        <v>0</v>
      </c>
      <c r="BF257" s="201">
        <f t="shared" si="45"/>
        <v>0</v>
      </c>
      <c r="BG257" s="201">
        <f t="shared" si="46"/>
        <v>0</v>
      </c>
      <c r="BH257" s="201">
        <f t="shared" si="47"/>
        <v>0</v>
      </c>
      <c r="BI257" s="201">
        <f t="shared" si="48"/>
        <v>0</v>
      </c>
      <c r="BJ257" s="22" t="s">
        <v>10</v>
      </c>
      <c r="BK257" s="201">
        <f t="shared" si="49"/>
        <v>0</v>
      </c>
      <c r="BL257" s="22" t="s">
        <v>198</v>
      </c>
      <c r="BM257" s="22" t="s">
        <v>1310</v>
      </c>
    </row>
    <row r="258" spans="2:63" s="10" customFormat="1" ht="29.85" customHeight="1">
      <c r="B258" s="174"/>
      <c r="C258" s="175"/>
      <c r="D258" s="176" t="s">
        <v>72</v>
      </c>
      <c r="E258" s="188" t="s">
        <v>796</v>
      </c>
      <c r="F258" s="188" t="s">
        <v>797</v>
      </c>
      <c r="G258" s="175"/>
      <c r="H258" s="175"/>
      <c r="I258" s="178"/>
      <c r="J258" s="189">
        <f>BK258</f>
        <v>0</v>
      </c>
      <c r="K258" s="175"/>
      <c r="L258" s="180"/>
      <c r="M258" s="181"/>
      <c r="N258" s="182"/>
      <c r="O258" s="182"/>
      <c r="P258" s="183">
        <f>SUM(P259:P272)</f>
        <v>0</v>
      </c>
      <c r="Q258" s="182"/>
      <c r="R258" s="183">
        <f>SUM(R259:R272)</f>
        <v>0.08013999999999999</v>
      </c>
      <c r="S258" s="182"/>
      <c r="T258" s="184">
        <f>SUM(T259:T272)</f>
        <v>0</v>
      </c>
      <c r="AR258" s="185" t="s">
        <v>82</v>
      </c>
      <c r="AT258" s="186" t="s">
        <v>72</v>
      </c>
      <c r="AU258" s="186" t="s">
        <v>10</v>
      </c>
      <c r="AY258" s="185" t="s">
        <v>145</v>
      </c>
      <c r="BK258" s="187">
        <f>SUM(BK259:BK272)</f>
        <v>0</v>
      </c>
    </row>
    <row r="259" spans="2:65" s="1" customFormat="1" ht="25.5" customHeight="1">
      <c r="B259" s="39"/>
      <c r="C259" s="190" t="s">
        <v>673</v>
      </c>
      <c r="D259" s="190" t="s">
        <v>147</v>
      </c>
      <c r="E259" s="191" t="s">
        <v>1311</v>
      </c>
      <c r="F259" s="192" t="s">
        <v>1312</v>
      </c>
      <c r="G259" s="193" t="s">
        <v>268</v>
      </c>
      <c r="H259" s="194">
        <v>2</v>
      </c>
      <c r="I259" s="195"/>
      <c r="J259" s="196">
        <f aca="true" t="shared" si="50" ref="J259:J272">ROUND(I259*H259,0)</f>
        <v>0</v>
      </c>
      <c r="K259" s="192" t="s">
        <v>151</v>
      </c>
      <c r="L259" s="59"/>
      <c r="M259" s="197" t="s">
        <v>23</v>
      </c>
      <c r="N259" s="198" t="s">
        <v>44</v>
      </c>
      <c r="O259" s="40"/>
      <c r="P259" s="199">
        <f aca="true" t="shared" si="51" ref="P259:P272">O259*H259</f>
        <v>0</v>
      </c>
      <c r="Q259" s="199">
        <v>0</v>
      </c>
      <c r="R259" s="199">
        <f aca="true" t="shared" si="52" ref="R259:R272">Q259*H259</f>
        <v>0</v>
      </c>
      <c r="S259" s="199">
        <v>0</v>
      </c>
      <c r="T259" s="200">
        <f aca="true" t="shared" si="53" ref="T259:T272">S259*H259</f>
        <v>0</v>
      </c>
      <c r="AR259" s="22" t="s">
        <v>198</v>
      </c>
      <c r="AT259" s="22" t="s">
        <v>147</v>
      </c>
      <c r="AU259" s="22" t="s">
        <v>82</v>
      </c>
      <c r="AY259" s="22" t="s">
        <v>145</v>
      </c>
      <c r="BE259" s="201">
        <f aca="true" t="shared" si="54" ref="BE259:BE272">IF(N259="základní",J259,0)</f>
        <v>0</v>
      </c>
      <c r="BF259" s="201">
        <f aca="true" t="shared" si="55" ref="BF259:BF272">IF(N259="snížená",J259,0)</f>
        <v>0</v>
      </c>
      <c r="BG259" s="201">
        <f aca="true" t="shared" si="56" ref="BG259:BG272">IF(N259="zákl. přenesená",J259,0)</f>
        <v>0</v>
      </c>
      <c r="BH259" s="201">
        <f aca="true" t="shared" si="57" ref="BH259:BH272">IF(N259="sníž. přenesená",J259,0)</f>
        <v>0</v>
      </c>
      <c r="BI259" s="201">
        <f aca="true" t="shared" si="58" ref="BI259:BI272">IF(N259="nulová",J259,0)</f>
        <v>0</v>
      </c>
      <c r="BJ259" s="22" t="s">
        <v>10</v>
      </c>
      <c r="BK259" s="201">
        <f aca="true" t="shared" si="59" ref="BK259:BK272">ROUND(I259*H259,0)</f>
        <v>0</v>
      </c>
      <c r="BL259" s="22" t="s">
        <v>198</v>
      </c>
      <c r="BM259" s="22" t="s">
        <v>1313</v>
      </c>
    </row>
    <row r="260" spans="2:65" s="1" customFormat="1" ht="16.5" customHeight="1">
      <c r="B260" s="39"/>
      <c r="C260" s="214" t="s">
        <v>679</v>
      </c>
      <c r="D260" s="214" t="s">
        <v>325</v>
      </c>
      <c r="E260" s="215" t="s">
        <v>1314</v>
      </c>
      <c r="F260" s="216" t="s">
        <v>1315</v>
      </c>
      <c r="G260" s="217" t="s">
        <v>268</v>
      </c>
      <c r="H260" s="218">
        <v>2</v>
      </c>
      <c r="I260" s="219"/>
      <c r="J260" s="220">
        <f t="shared" si="50"/>
        <v>0</v>
      </c>
      <c r="K260" s="216" t="s">
        <v>23</v>
      </c>
      <c r="L260" s="221"/>
      <c r="M260" s="222" t="s">
        <v>23</v>
      </c>
      <c r="N260" s="223" t="s">
        <v>44</v>
      </c>
      <c r="O260" s="40"/>
      <c r="P260" s="199">
        <f t="shared" si="51"/>
        <v>0</v>
      </c>
      <c r="Q260" s="199">
        <v>0.0185</v>
      </c>
      <c r="R260" s="199">
        <f t="shared" si="52"/>
        <v>0.037</v>
      </c>
      <c r="S260" s="199">
        <v>0</v>
      </c>
      <c r="T260" s="200">
        <f t="shared" si="53"/>
        <v>0</v>
      </c>
      <c r="AR260" s="22" t="s">
        <v>320</v>
      </c>
      <c r="AT260" s="22" t="s">
        <v>325</v>
      </c>
      <c r="AU260" s="22" t="s">
        <v>82</v>
      </c>
      <c r="AY260" s="22" t="s">
        <v>145</v>
      </c>
      <c r="BE260" s="201">
        <f t="shared" si="54"/>
        <v>0</v>
      </c>
      <c r="BF260" s="201">
        <f t="shared" si="55"/>
        <v>0</v>
      </c>
      <c r="BG260" s="201">
        <f t="shared" si="56"/>
        <v>0</v>
      </c>
      <c r="BH260" s="201">
        <f t="shared" si="57"/>
        <v>0</v>
      </c>
      <c r="BI260" s="201">
        <f t="shared" si="58"/>
        <v>0</v>
      </c>
      <c r="BJ260" s="22" t="s">
        <v>10</v>
      </c>
      <c r="BK260" s="201">
        <f t="shared" si="59"/>
        <v>0</v>
      </c>
      <c r="BL260" s="22" t="s">
        <v>198</v>
      </c>
      <c r="BM260" s="22" t="s">
        <v>1316</v>
      </c>
    </row>
    <row r="261" spans="2:65" s="1" customFormat="1" ht="16.5" customHeight="1">
      <c r="B261" s="39"/>
      <c r="C261" s="214" t="s">
        <v>684</v>
      </c>
      <c r="D261" s="214" t="s">
        <v>325</v>
      </c>
      <c r="E261" s="215" t="s">
        <v>1317</v>
      </c>
      <c r="F261" s="216" t="s">
        <v>1318</v>
      </c>
      <c r="G261" s="217" t="s">
        <v>268</v>
      </c>
      <c r="H261" s="218">
        <v>1</v>
      </c>
      <c r="I261" s="219"/>
      <c r="J261" s="220">
        <f t="shared" si="50"/>
        <v>0</v>
      </c>
      <c r="K261" s="216" t="s">
        <v>23</v>
      </c>
      <c r="L261" s="221"/>
      <c r="M261" s="222" t="s">
        <v>23</v>
      </c>
      <c r="N261" s="223" t="s">
        <v>44</v>
      </c>
      <c r="O261" s="40"/>
      <c r="P261" s="199">
        <f t="shared" si="51"/>
        <v>0</v>
      </c>
      <c r="Q261" s="199">
        <v>0.0012</v>
      </c>
      <c r="R261" s="199">
        <f t="shared" si="52"/>
        <v>0.0012</v>
      </c>
      <c r="S261" s="199">
        <v>0</v>
      </c>
      <c r="T261" s="200">
        <f t="shared" si="53"/>
        <v>0</v>
      </c>
      <c r="AR261" s="22" t="s">
        <v>320</v>
      </c>
      <c r="AT261" s="22" t="s">
        <v>325</v>
      </c>
      <c r="AU261" s="22" t="s">
        <v>82</v>
      </c>
      <c r="AY261" s="22" t="s">
        <v>145</v>
      </c>
      <c r="BE261" s="201">
        <f t="shared" si="54"/>
        <v>0</v>
      </c>
      <c r="BF261" s="201">
        <f t="shared" si="55"/>
        <v>0</v>
      </c>
      <c r="BG261" s="201">
        <f t="shared" si="56"/>
        <v>0</v>
      </c>
      <c r="BH261" s="201">
        <f t="shared" si="57"/>
        <v>0</v>
      </c>
      <c r="BI261" s="201">
        <f t="shared" si="58"/>
        <v>0</v>
      </c>
      <c r="BJ261" s="22" t="s">
        <v>10</v>
      </c>
      <c r="BK261" s="201">
        <f t="shared" si="59"/>
        <v>0</v>
      </c>
      <c r="BL261" s="22" t="s">
        <v>198</v>
      </c>
      <c r="BM261" s="22" t="s">
        <v>1319</v>
      </c>
    </row>
    <row r="262" spans="2:65" s="1" customFormat="1" ht="16.5" customHeight="1">
      <c r="B262" s="39"/>
      <c r="C262" s="214" t="s">
        <v>689</v>
      </c>
      <c r="D262" s="214" t="s">
        <v>325</v>
      </c>
      <c r="E262" s="215" t="s">
        <v>1320</v>
      </c>
      <c r="F262" s="216" t="s">
        <v>1321</v>
      </c>
      <c r="G262" s="217" t="s">
        <v>268</v>
      </c>
      <c r="H262" s="218">
        <v>1</v>
      </c>
      <c r="I262" s="219"/>
      <c r="J262" s="220">
        <f t="shared" si="50"/>
        <v>0</v>
      </c>
      <c r="K262" s="216" t="s">
        <v>23</v>
      </c>
      <c r="L262" s="221"/>
      <c r="M262" s="222" t="s">
        <v>23</v>
      </c>
      <c r="N262" s="223" t="s">
        <v>44</v>
      </c>
      <c r="O262" s="40"/>
      <c r="P262" s="199">
        <f t="shared" si="51"/>
        <v>0</v>
      </c>
      <c r="Q262" s="199">
        <v>0.0012</v>
      </c>
      <c r="R262" s="199">
        <f t="shared" si="52"/>
        <v>0.0012</v>
      </c>
      <c r="S262" s="199">
        <v>0</v>
      </c>
      <c r="T262" s="200">
        <f t="shared" si="53"/>
        <v>0</v>
      </c>
      <c r="AR262" s="22" t="s">
        <v>320</v>
      </c>
      <c r="AT262" s="22" t="s">
        <v>325</v>
      </c>
      <c r="AU262" s="22" t="s">
        <v>82</v>
      </c>
      <c r="AY262" s="22" t="s">
        <v>145</v>
      </c>
      <c r="BE262" s="201">
        <f t="shared" si="54"/>
        <v>0</v>
      </c>
      <c r="BF262" s="201">
        <f t="shared" si="55"/>
        <v>0</v>
      </c>
      <c r="BG262" s="201">
        <f t="shared" si="56"/>
        <v>0</v>
      </c>
      <c r="BH262" s="201">
        <f t="shared" si="57"/>
        <v>0</v>
      </c>
      <c r="BI262" s="201">
        <f t="shared" si="58"/>
        <v>0</v>
      </c>
      <c r="BJ262" s="22" t="s">
        <v>10</v>
      </c>
      <c r="BK262" s="201">
        <f t="shared" si="59"/>
        <v>0</v>
      </c>
      <c r="BL262" s="22" t="s">
        <v>198</v>
      </c>
      <c r="BM262" s="22" t="s">
        <v>1322</v>
      </c>
    </row>
    <row r="263" spans="2:65" s="1" customFormat="1" ht="16.5" customHeight="1">
      <c r="B263" s="39"/>
      <c r="C263" s="214" t="s">
        <v>694</v>
      </c>
      <c r="D263" s="214" t="s">
        <v>325</v>
      </c>
      <c r="E263" s="215" t="s">
        <v>1323</v>
      </c>
      <c r="F263" s="216" t="s">
        <v>1324</v>
      </c>
      <c r="G263" s="217" t="s">
        <v>268</v>
      </c>
      <c r="H263" s="218">
        <v>1</v>
      </c>
      <c r="I263" s="219"/>
      <c r="J263" s="220">
        <f t="shared" si="50"/>
        <v>0</v>
      </c>
      <c r="K263" s="216" t="s">
        <v>151</v>
      </c>
      <c r="L263" s="221"/>
      <c r="M263" s="222" t="s">
        <v>23</v>
      </c>
      <c r="N263" s="223" t="s">
        <v>44</v>
      </c>
      <c r="O263" s="40"/>
      <c r="P263" s="199">
        <f t="shared" si="51"/>
        <v>0</v>
      </c>
      <c r="Q263" s="199">
        <v>0.00015</v>
      </c>
      <c r="R263" s="199">
        <f t="shared" si="52"/>
        <v>0.00015</v>
      </c>
      <c r="S263" s="199">
        <v>0</v>
      </c>
      <c r="T263" s="200">
        <f t="shared" si="53"/>
        <v>0</v>
      </c>
      <c r="AR263" s="22" t="s">
        <v>320</v>
      </c>
      <c r="AT263" s="22" t="s">
        <v>325</v>
      </c>
      <c r="AU263" s="22" t="s">
        <v>82</v>
      </c>
      <c r="AY263" s="22" t="s">
        <v>145</v>
      </c>
      <c r="BE263" s="201">
        <f t="shared" si="54"/>
        <v>0</v>
      </c>
      <c r="BF263" s="201">
        <f t="shared" si="55"/>
        <v>0</v>
      </c>
      <c r="BG263" s="201">
        <f t="shared" si="56"/>
        <v>0</v>
      </c>
      <c r="BH263" s="201">
        <f t="shared" si="57"/>
        <v>0</v>
      </c>
      <c r="BI263" s="201">
        <f t="shared" si="58"/>
        <v>0</v>
      </c>
      <c r="BJ263" s="22" t="s">
        <v>10</v>
      </c>
      <c r="BK263" s="201">
        <f t="shared" si="59"/>
        <v>0</v>
      </c>
      <c r="BL263" s="22" t="s">
        <v>198</v>
      </c>
      <c r="BM263" s="22" t="s">
        <v>1325</v>
      </c>
    </row>
    <row r="264" spans="2:65" s="1" customFormat="1" ht="16.5" customHeight="1">
      <c r="B264" s="39"/>
      <c r="C264" s="214" t="s">
        <v>699</v>
      </c>
      <c r="D264" s="214" t="s">
        <v>325</v>
      </c>
      <c r="E264" s="215" t="s">
        <v>1326</v>
      </c>
      <c r="F264" s="216" t="s">
        <v>1327</v>
      </c>
      <c r="G264" s="217" t="s">
        <v>268</v>
      </c>
      <c r="H264" s="218">
        <v>1</v>
      </c>
      <c r="I264" s="219"/>
      <c r="J264" s="220">
        <f t="shared" si="50"/>
        <v>0</v>
      </c>
      <c r="K264" s="216" t="s">
        <v>23</v>
      </c>
      <c r="L264" s="221"/>
      <c r="M264" s="222" t="s">
        <v>23</v>
      </c>
      <c r="N264" s="223" t="s">
        <v>44</v>
      </c>
      <c r="O264" s="40"/>
      <c r="P264" s="199">
        <f t="shared" si="51"/>
        <v>0</v>
      </c>
      <c r="Q264" s="199">
        <v>0.00015</v>
      </c>
      <c r="R264" s="199">
        <f t="shared" si="52"/>
        <v>0.00015</v>
      </c>
      <c r="S264" s="199">
        <v>0</v>
      </c>
      <c r="T264" s="200">
        <f t="shared" si="53"/>
        <v>0</v>
      </c>
      <c r="AR264" s="22" t="s">
        <v>320</v>
      </c>
      <c r="AT264" s="22" t="s">
        <v>325</v>
      </c>
      <c r="AU264" s="22" t="s">
        <v>82</v>
      </c>
      <c r="AY264" s="22" t="s">
        <v>145</v>
      </c>
      <c r="BE264" s="201">
        <f t="shared" si="54"/>
        <v>0</v>
      </c>
      <c r="BF264" s="201">
        <f t="shared" si="55"/>
        <v>0</v>
      </c>
      <c r="BG264" s="201">
        <f t="shared" si="56"/>
        <v>0</v>
      </c>
      <c r="BH264" s="201">
        <f t="shared" si="57"/>
        <v>0</v>
      </c>
      <c r="BI264" s="201">
        <f t="shared" si="58"/>
        <v>0</v>
      </c>
      <c r="BJ264" s="22" t="s">
        <v>10</v>
      </c>
      <c r="BK264" s="201">
        <f t="shared" si="59"/>
        <v>0</v>
      </c>
      <c r="BL264" s="22" t="s">
        <v>198</v>
      </c>
      <c r="BM264" s="22" t="s">
        <v>1328</v>
      </c>
    </row>
    <row r="265" spans="2:65" s="1" customFormat="1" ht="16.5" customHeight="1">
      <c r="B265" s="39"/>
      <c r="C265" s="190" t="s">
        <v>704</v>
      </c>
      <c r="D265" s="190" t="s">
        <v>147</v>
      </c>
      <c r="E265" s="191" t="s">
        <v>1329</v>
      </c>
      <c r="F265" s="192" t="s">
        <v>1330</v>
      </c>
      <c r="G265" s="193" t="s">
        <v>268</v>
      </c>
      <c r="H265" s="194">
        <v>2</v>
      </c>
      <c r="I265" s="195"/>
      <c r="J265" s="196">
        <f t="shared" si="50"/>
        <v>0</v>
      </c>
      <c r="K265" s="192" t="s">
        <v>151</v>
      </c>
      <c r="L265" s="59"/>
      <c r="M265" s="197" t="s">
        <v>23</v>
      </c>
      <c r="N265" s="198" t="s">
        <v>44</v>
      </c>
      <c r="O265" s="40"/>
      <c r="P265" s="199">
        <f t="shared" si="51"/>
        <v>0</v>
      </c>
      <c r="Q265" s="199">
        <v>0</v>
      </c>
      <c r="R265" s="199">
        <f t="shared" si="52"/>
        <v>0</v>
      </c>
      <c r="S265" s="199">
        <v>0</v>
      </c>
      <c r="T265" s="200">
        <f t="shared" si="53"/>
        <v>0</v>
      </c>
      <c r="AR265" s="22" t="s">
        <v>198</v>
      </c>
      <c r="AT265" s="22" t="s">
        <v>147</v>
      </c>
      <c r="AU265" s="22" t="s">
        <v>82</v>
      </c>
      <c r="AY265" s="22" t="s">
        <v>145</v>
      </c>
      <c r="BE265" s="201">
        <f t="shared" si="54"/>
        <v>0</v>
      </c>
      <c r="BF265" s="201">
        <f t="shared" si="55"/>
        <v>0</v>
      </c>
      <c r="BG265" s="201">
        <f t="shared" si="56"/>
        <v>0</v>
      </c>
      <c r="BH265" s="201">
        <f t="shared" si="57"/>
        <v>0</v>
      </c>
      <c r="BI265" s="201">
        <f t="shared" si="58"/>
        <v>0</v>
      </c>
      <c r="BJ265" s="22" t="s">
        <v>10</v>
      </c>
      <c r="BK265" s="201">
        <f t="shared" si="59"/>
        <v>0</v>
      </c>
      <c r="BL265" s="22" t="s">
        <v>198</v>
      </c>
      <c r="BM265" s="22" t="s">
        <v>1331</v>
      </c>
    </row>
    <row r="266" spans="2:65" s="1" customFormat="1" ht="16.5" customHeight="1">
      <c r="B266" s="39"/>
      <c r="C266" s="214" t="s">
        <v>709</v>
      </c>
      <c r="D266" s="214" t="s">
        <v>325</v>
      </c>
      <c r="E266" s="215" t="s">
        <v>1332</v>
      </c>
      <c r="F266" s="216" t="s">
        <v>1333</v>
      </c>
      <c r="G266" s="217" t="s">
        <v>268</v>
      </c>
      <c r="H266" s="218">
        <v>2</v>
      </c>
      <c r="I266" s="219"/>
      <c r="J266" s="220">
        <f t="shared" si="50"/>
        <v>0</v>
      </c>
      <c r="K266" s="216" t="s">
        <v>151</v>
      </c>
      <c r="L266" s="221"/>
      <c r="M266" s="222" t="s">
        <v>23</v>
      </c>
      <c r="N266" s="223" t="s">
        <v>44</v>
      </c>
      <c r="O266" s="40"/>
      <c r="P266" s="199">
        <f t="shared" si="51"/>
        <v>0</v>
      </c>
      <c r="Q266" s="199">
        <v>0.0032</v>
      </c>
      <c r="R266" s="199">
        <f t="shared" si="52"/>
        <v>0.0064</v>
      </c>
      <c r="S266" s="199">
        <v>0</v>
      </c>
      <c r="T266" s="200">
        <f t="shared" si="53"/>
        <v>0</v>
      </c>
      <c r="AR266" s="22" t="s">
        <v>320</v>
      </c>
      <c r="AT266" s="22" t="s">
        <v>325</v>
      </c>
      <c r="AU266" s="22" t="s">
        <v>82</v>
      </c>
      <c r="AY266" s="22" t="s">
        <v>145</v>
      </c>
      <c r="BE266" s="201">
        <f t="shared" si="54"/>
        <v>0</v>
      </c>
      <c r="BF266" s="201">
        <f t="shared" si="55"/>
        <v>0</v>
      </c>
      <c r="BG266" s="201">
        <f t="shared" si="56"/>
        <v>0</v>
      </c>
      <c r="BH266" s="201">
        <f t="shared" si="57"/>
        <v>0</v>
      </c>
      <c r="BI266" s="201">
        <f t="shared" si="58"/>
        <v>0</v>
      </c>
      <c r="BJ266" s="22" t="s">
        <v>10</v>
      </c>
      <c r="BK266" s="201">
        <f t="shared" si="59"/>
        <v>0</v>
      </c>
      <c r="BL266" s="22" t="s">
        <v>198</v>
      </c>
      <c r="BM266" s="22" t="s">
        <v>1334</v>
      </c>
    </row>
    <row r="267" spans="2:65" s="1" customFormat="1" ht="16.5" customHeight="1">
      <c r="B267" s="39"/>
      <c r="C267" s="190" t="s">
        <v>714</v>
      </c>
      <c r="D267" s="190" t="s">
        <v>147</v>
      </c>
      <c r="E267" s="191" t="s">
        <v>1335</v>
      </c>
      <c r="F267" s="192" t="s">
        <v>1336</v>
      </c>
      <c r="G267" s="193" t="s">
        <v>268</v>
      </c>
      <c r="H267" s="194">
        <v>1</v>
      </c>
      <c r="I267" s="195"/>
      <c r="J267" s="196">
        <f t="shared" si="50"/>
        <v>0</v>
      </c>
      <c r="K267" s="192" t="s">
        <v>151</v>
      </c>
      <c r="L267" s="59"/>
      <c r="M267" s="197" t="s">
        <v>23</v>
      </c>
      <c r="N267" s="198" t="s">
        <v>44</v>
      </c>
      <c r="O267" s="40"/>
      <c r="P267" s="199">
        <f t="shared" si="51"/>
        <v>0</v>
      </c>
      <c r="Q267" s="199">
        <v>0</v>
      </c>
      <c r="R267" s="199">
        <f t="shared" si="52"/>
        <v>0</v>
      </c>
      <c r="S267" s="199">
        <v>0</v>
      </c>
      <c r="T267" s="200">
        <f t="shared" si="53"/>
        <v>0</v>
      </c>
      <c r="AR267" s="22" t="s">
        <v>198</v>
      </c>
      <c r="AT267" s="22" t="s">
        <v>147</v>
      </c>
      <c r="AU267" s="22" t="s">
        <v>82</v>
      </c>
      <c r="AY267" s="22" t="s">
        <v>145</v>
      </c>
      <c r="BE267" s="201">
        <f t="shared" si="54"/>
        <v>0</v>
      </c>
      <c r="BF267" s="201">
        <f t="shared" si="55"/>
        <v>0</v>
      </c>
      <c r="BG267" s="201">
        <f t="shared" si="56"/>
        <v>0</v>
      </c>
      <c r="BH267" s="201">
        <f t="shared" si="57"/>
        <v>0</v>
      </c>
      <c r="BI267" s="201">
        <f t="shared" si="58"/>
        <v>0</v>
      </c>
      <c r="BJ267" s="22" t="s">
        <v>10</v>
      </c>
      <c r="BK267" s="201">
        <f t="shared" si="59"/>
        <v>0</v>
      </c>
      <c r="BL267" s="22" t="s">
        <v>198</v>
      </c>
      <c r="BM267" s="22" t="s">
        <v>1337</v>
      </c>
    </row>
    <row r="268" spans="2:65" s="1" customFormat="1" ht="16.5" customHeight="1">
      <c r="B268" s="39"/>
      <c r="C268" s="214" t="s">
        <v>719</v>
      </c>
      <c r="D268" s="214" t="s">
        <v>325</v>
      </c>
      <c r="E268" s="215" t="s">
        <v>1338</v>
      </c>
      <c r="F268" s="216" t="s">
        <v>1339</v>
      </c>
      <c r="G268" s="217" t="s">
        <v>268</v>
      </c>
      <c r="H268" s="218">
        <v>1</v>
      </c>
      <c r="I268" s="219"/>
      <c r="J268" s="220">
        <f t="shared" si="50"/>
        <v>0</v>
      </c>
      <c r="K268" s="216" t="s">
        <v>151</v>
      </c>
      <c r="L268" s="221"/>
      <c r="M268" s="222" t="s">
        <v>23</v>
      </c>
      <c r="N268" s="223" t="s">
        <v>44</v>
      </c>
      <c r="O268" s="40"/>
      <c r="P268" s="199">
        <f t="shared" si="51"/>
        <v>0</v>
      </c>
      <c r="Q268" s="199">
        <v>0.0011</v>
      </c>
      <c r="R268" s="199">
        <f t="shared" si="52"/>
        <v>0.0011</v>
      </c>
      <c r="S268" s="199">
        <v>0</v>
      </c>
      <c r="T268" s="200">
        <f t="shared" si="53"/>
        <v>0</v>
      </c>
      <c r="AR268" s="22" t="s">
        <v>320</v>
      </c>
      <c r="AT268" s="22" t="s">
        <v>325</v>
      </c>
      <c r="AU268" s="22" t="s">
        <v>82</v>
      </c>
      <c r="AY268" s="22" t="s">
        <v>145</v>
      </c>
      <c r="BE268" s="201">
        <f t="shared" si="54"/>
        <v>0</v>
      </c>
      <c r="BF268" s="201">
        <f t="shared" si="55"/>
        <v>0</v>
      </c>
      <c r="BG268" s="201">
        <f t="shared" si="56"/>
        <v>0</v>
      </c>
      <c r="BH268" s="201">
        <f t="shared" si="57"/>
        <v>0</v>
      </c>
      <c r="BI268" s="201">
        <f t="shared" si="58"/>
        <v>0</v>
      </c>
      <c r="BJ268" s="22" t="s">
        <v>10</v>
      </c>
      <c r="BK268" s="201">
        <f t="shared" si="59"/>
        <v>0</v>
      </c>
      <c r="BL268" s="22" t="s">
        <v>198</v>
      </c>
      <c r="BM268" s="22" t="s">
        <v>1340</v>
      </c>
    </row>
    <row r="269" spans="2:65" s="1" customFormat="1" ht="16.5" customHeight="1">
      <c r="B269" s="39"/>
      <c r="C269" s="190" t="s">
        <v>723</v>
      </c>
      <c r="D269" s="190" t="s">
        <v>147</v>
      </c>
      <c r="E269" s="191" t="s">
        <v>1345</v>
      </c>
      <c r="F269" s="192" t="s">
        <v>1346</v>
      </c>
      <c r="G269" s="193" t="s">
        <v>268</v>
      </c>
      <c r="H269" s="194">
        <v>2</v>
      </c>
      <c r="I269" s="195"/>
      <c r="J269" s="196">
        <f t="shared" si="50"/>
        <v>0</v>
      </c>
      <c r="K269" s="192" t="s">
        <v>151</v>
      </c>
      <c r="L269" s="59"/>
      <c r="M269" s="197" t="s">
        <v>23</v>
      </c>
      <c r="N269" s="198" t="s">
        <v>44</v>
      </c>
      <c r="O269" s="40"/>
      <c r="P269" s="199">
        <f t="shared" si="51"/>
        <v>0</v>
      </c>
      <c r="Q269" s="199">
        <v>0.00047</v>
      </c>
      <c r="R269" s="199">
        <f t="shared" si="52"/>
        <v>0.00094</v>
      </c>
      <c r="S269" s="199">
        <v>0</v>
      </c>
      <c r="T269" s="200">
        <f t="shared" si="53"/>
        <v>0</v>
      </c>
      <c r="AR269" s="22" t="s">
        <v>198</v>
      </c>
      <c r="AT269" s="22" t="s">
        <v>147</v>
      </c>
      <c r="AU269" s="22" t="s">
        <v>82</v>
      </c>
      <c r="AY269" s="22" t="s">
        <v>145</v>
      </c>
      <c r="BE269" s="201">
        <f t="shared" si="54"/>
        <v>0</v>
      </c>
      <c r="BF269" s="201">
        <f t="shared" si="55"/>
        <v>0</v>
      </c>
      <c r="BG269" s="201">
        <f t="shared" si="56"/>
        <v>0</v>
      </c>
      <c r="BH269" s="201">
        <f t="shared" si="57"/>
        <v>0</v>
      </c>
      <c r="BI269" s="201">
        <f t="shared" si="58"/>
        <v>0</v>
      </c>
      <c r="BJ269" s="22" t="s">
        <v>10</v>
      </c>
      <c r="BK269" s="201">
        <f t="shared" si="59"/>
        <v>0</v>
      </c>
      <c r="BL269" s="22" t="s">
        <v>198</v>
      </c>
      <c r="BM269" s="22" t="s">
        <v>1347</v>
      </c>
    </row>
    <row r="270" spans="2:65" s="1" customFormat="1" ht="25.5" customHeight="1">
      <c r="B270" s="39"/>
      <c r="C270" s="214" t="s">
        <v>728</v>
      </c>
      <c r="D270" s="214" t="s">
        <v>325</v>
      </c>
      <c r="E270" s="215" t="s">
        <v>1348</v>
      </c>
      <c r="F270" s="216" t="s">
        <v>1349</v>
      </c>
      <c r="G270" s="217" t="s">
        <v>268</v>
      </c>
      <c r="H270" s="218">
        <v>2</v>
      </c>
      <c r="I270" s="219"/>
      <c r="J270" s="220">
        <f t="shared" si="50"/>
        <v>0</v>
      </c>
      <c r="K270" s="216" t="s">
        <v>23</v>
      </c>
      <c r="L270" s="221"/>
      <c r="M270" s="222" t="s">
        <v>23</v>
      </c>
      <c r="N270" s="223" t="s">
        <v>44</v>
      </c>
      <c r="O270" s="40"/>
      <c r="P270" s="199">
        <f t="shared" si="51"/>
        <v>0</v>
      </c>
      <c r="Q270" s="199">
        <v>0.016</v>
      </c>
      <c r="R270" s="199">
        <f t="shared" si="52"/>
        <v>0.032</v>
      </c>
      <c r="S270" s="199">
        <v>0</v>
      </c>
      <c r="T270" s="200">
        <f t="shared" si="53"/>
        <v>0</v>
      </c>
      <c r="AR270" s="22" t="s">
        <v>320</v>
      </c>
      <c r="AT270" s="22" t="s">
        <v>325</v>
      </c>
      <c r="AU270" s="22" t="s">
        <v>82</v>
      </c>
      <c r="AY270" s="22" t="s">
        <v>145</v>
      </c>
      <c r="BE270" s="201">
        <f t="shared" si="54"/>
        <v>0</v>
      </c>
      <c r="BF270" s="201">
        <f t="shared" si="55"/>
        <v>0</v>
      </c>
      <c r="BG270" s="201">
        <f t="shared" si="56"/>
        <v>0</v>
      </c>
      <c r="BH270" s="201">
        <f t="shared" si="57"/>
        <v>0</v>
      </c>
      <c r="BI270" s="201">
        <f t="shared" si="58"/>
        <v>0</v>
      </c>
      <c r="BJ270" s="22" t="s">
        <v>10</v>
      </c>
      <c r="BK270" s="201">
        <f t="shared" si="59"/>
        <v>0</v>
      </c>
      <c r="BL270" s="22" t="s">
        <v>198</v>
      </c>
      <c r="BM270" s="22" t="s">
        <v>1350</v>
      </c>
    </row>
    <row r="271" spans="2:65" s="1" customFormat="1" ht="16.5" customHeight="1">
      <c r="B271" s="39"/>
      <c r="C271" s="190" t="s">
        <v>733</v>
      </c>
      <c r="D271" s="190" t="s">
        <v>147</v>
      </c>
      <c r="E271" s="191" t="s">
        <v>1354</v>
      </c>
      <c r="F271" s="192" t="s">
        <v>1355</v>
      </c>
      <c r="G271" s="193" t="s">
        <v>177</v>
      </c>
      <c r="H271" s="194">
        <v>0.08</v>
      </c>
      <c r="I271" s="195"/>
      <c r="J271" s="196">
        <f t="shared" si="50"/>
        <v>0</v>
      </c>
      <c r="K271" s="192" t="s">
        <v>151</v>
      </c>
      <c r="L271" s="59"/>
      <c r="M271" s="197" t="s">
        <v>23</v>
      </c>
      <c r="N271" s="198" t="s">
        <v>44</v>
      </c>
      <c r="O271" s="40"/>
      <c r="P271" s="199">
        <f t="shared" si="51"/>
        <v>0</v>
      </c>
      <c r="Q271" s="199">
        <v>0</v>
      </c>
      <c r="R271" s="199">
        <f t="shared" si="52"/>
        <v>0</v>
      </c>
      <c r="S271" s="199">
        <v>0</v>
      </c>
      <c r="T271" s="200">
        <f t="shared" si="53"/>
        <v>0</v>
      </c>
      <c r="AR271" s="22" t="s">
        <v>198</v>
      </c>
      <c r="AT271" s="22" t="s">
        <v>147</v>
      </c>
      <c r="AU271" s="22" t="s">
        <v>82</v>
      </c>
      <c r="AY271" s="22" t="s">
        <v>145</v>
      </c>
      <c r="BE271" s="201">
        <f t="shared" si="54"/>
        <v>0</v>
      </c>
      <c r="BF271" s="201">
        <f t="shared" si="55"/>
        <v>0</v>
      </c>
      <c r="BG271" s="201">
        <f t="shared" si="56"/>
        <v>0</v>
      </c>
      <c r="BH271" s="201">
        <f t="shared" si="57"/>
        <v>0</v>
      </c>
      <c r="BI271" s="201">
        <f t="shared" si="58"/>
        <v>0</v>
      </c>
      <c r="BJ271" s="22" t="s">
        <v>10</v>
      </c>
      <c r="BK271" s="201">
        <f t="shared" si="59"/>
        <v>0</v>
      </c>
      <c r="BL271" s="22" t="s">
        <v>198</v>
      </c>
      <c r="BM271" s="22" t="s">
        <v>1356</v>
      </c>
    </row>
    <row r="272" spans="2:65" s="1" customFormat="1" ht="16.5" customHeight="1">
      <c r="B272" s="39"/>
      <c r="C272" s="190" t="s">
        <v>737</v>
      </c>
      <c r="D272" s="190" t="s">
        <v>147</v>
      </c>
      <c r="E272" s="191" t="s">
        <v>1357</v>
      </c>
      <c r="F272" s="192" t="s">
        <v>1358</v>
      </c>
      <c r="G272" s="193" t="s">
        <v>177</v>
      </c>
      <c r="H272" s="194">
        <v>0.08</v>
      </c>
      <c r="I272" s="195"/>
      <c r="J272" s="196">
        <f t="shared" si="50"/>
        <v>0</v>
      </c>
      <c r="K272" s="192" t="s">
        <v>151</v>
      </c>
      <c r="L272" s="59"/>
      <c r="M272" s="197" t="s">
        <v>23</v>
      </c>
      <c r="N272" s="198" t="s">
        <v>44</v>
      </c>
      <c r="O272" s="40"/>
      <c r="P272" s="199">
        <f t="shared" si="51"/>
        <v>0</v>
      </c>
      <c r="Q272" s="199">
        <v>0</v>
      </c>
      <c r="R272" s="199">
        <f t="shared" si="52"/>
        <v>0</v>
      </c>
      <c r="S272" s="199">
        <v>0</v>
      </c>
      <c r="T272" s="200">
        <f t="shared" si="53"/>
        <v>0</v>
      </c>
      <c r="AR272" s="22" t="s">
        <v>198</v>
      </c>
      <c r="AT272" s="22" t="s">
        <v>147</v>
      </c>
      <c r="AU272" s="22" t="s">
        <v>82</v>
      </c>
      <c r="AY272" s="22" t="s">
        <v>145</v>
      </c>
      <c r="BE272" s="201">
        <f t="shared" si="54"/>
        <v>0</v>
      </c>
      <c r="BF272" s="201">
        <f t="shared" si="55"/>
        <v>0</v>
      </c>
      <c r="BG272" s="201">
        <f t="shared" si="56"/>
        <v>0</v>
      </c>
      <c r="BH272" s="201">
        <f t="shared" si="57"/>
        <v>0</v>
      </c>
      <c r="BI272" s="201">
        <f t="shared" si="58"/>
        <v>0</v>
      </c>
      <c r="BJ272" s="22" t="s">
        <v>10</v>
      </c>
      <c r="BK272" s="201">
        <f t="shared" si="59"/>
        <v>0</v>
      </c>
      <c r="BL272" s="22" t="s">
        <v>198</v>
      </c>
      <c r="BM272" s="22" t="s">
        <v>1359</v>
      </c>
    </row>
    <row r="273" spans="2:63" s="10" customFormat="1" ht="29.85" customHeight="1">
      <c r="B273" s="174"/>
      <c r="C273" s="175"/>
      <c r="D273" s="176" t="s">
        <v>72</v>
      </c>
      <c r="E273" s="188" t="s">
        <v>840</v>
      </c>
      <c r="F273" s="188" t="s">
        <v>841</v>
      </c>
      <c r="G273" s="175"/>
      <c r="H273" s="175"/>
      <c r="I273" s="178"/>
      <c r="J273" s="189">
        <f>BK273</f>
        <v>0</v>
      </c>
      <c r="K273" s="175"/>
      <c r="L273" s="180"/>
      <c r="M273" s="181"/>
      <c r="N273" s="182"/>
      <c r="O273" s="182"/>
      <c r="P273" s="183">
        <f>SUM(P274:P286)</f>
        <v>0</v>
      </c>
      <c r="Q273" s="182"/>
      <c r="R273" s="183">
        <f>SUM(R274:R286)</f>
        <v>0.16420398</v>
      </c>
      <c r="S273" s="182"/>
      <c r="T273" s="184">
        <f>SUM(T274:T286)</f>
        <v>0</v>
      </c>
      <c r="AR273" s="185" t="s">
        <v>82</v>
      </c>
      <c r="AT273" s="186" t="s">
        <v>72</v>
      </c>
      <c r="AU273" s="186" t="s">
        <v>10</v>
      </c>
      <c r="AY273" s="185" t="s">
        <v>145</v>
      </c>
      <c r="BK273" s="187">
        <f>SUM(BK274:BK286)</f>
        <v>0</v>
      </c>
    </row>
    <row r="274" spans="2:65" s="1" customFormat="1" ht="25.5" customHeight="1">
      <c r="B274" s="39"/>
      <c r="C274" s="190" t="s">
        <v>742</v>
      </c>
      <c r="D274" s="190" t="s">
        <v>147</v>
      </c>
      <c r="E274" s="191" t="s">
        <v>854</v>
      </c>
      <c r="F274" s="192" t="s">
        <v>855</v>
      </c>
      <c r="G274" s="193" t="s">
        <v>215</v>
      </c>
      <c r="H274" s="194">
        <v>6.798</v>
      </c>
      <c r="I274" s="195"/>
      <c r="J274" s="196">
        <f>ROUND(I274*H274,0)</f>
        <v>0</v>
      </c>
      <c r="K274" s="192" t="s">
        <v>151</v>
      </c>
      <c r="L274" s="59"/>
      <c r="M274" s="197" t="s">
        <v>23</v>
      </c>
      <c r="N274" s="198" t="s">
        <v>44</v>
      </c>
      <c r="O274" s="40"/>
      <c r="P274" s="199">
        <f>O274*H274</f>
        <v>0</v>
      </c>
      <c r="Q274" s="199">
        <v>0.00367</v>
      </c>
      <c r="R274" s="199">
        <f>Q274*H274</f>
        <v>0.02494866</v>
      </c>
      <c r="S274" s="199">
        <v>0</v>
      </c>
      <c r="T274" s="200">
        <f>S274*H274</f>
        <v>0</v>
      </c>
      <c r="AR274" s="22" t="s">
        <v>198</v>
      </c>
      <c r="AT274" s="22" t="s">
        <v>147</v>
      </c>
      <c r="AU274" s="22" t="s">
        <v>82</v>
      </c>
      <c r="AY274" s="22" t="s">
        <v>145</v>
      </c>
      <c r="BE274" s="201">
        <f>IF(N274="základní",J274,0)</f>
        <v>0</v>
      </c>
      <c r="BF274" s="201">
        <f>IF(N274="snížená",J274,0)</f>
        <v>0</v>
      </c>
      <c r="BG274" s="201">
        <f>IF(N274="zákl. přenesená",J274,0)</f>
        <v>0</v>
      </c>
      <c r="BH274" s="201">
        <f>IF(N274="sníž. přenesená",J274,0)</f>
        <v>0</v>
      </c>
      <c r="BI274" s="201">
        <f>IF(N274="nulová",J274,0)</f>
        <v>0</v>
      </c>
      <c r="BJ274" s="22" t="s">
        <v>10</v>
      </c>
      <c r="BK274" s="201">
        <f>ROUND(I274*H274,0)</f>
        <v>0</v>
      </c>
      <c r="BL274" s="22" t="s">
        <v>198</v>
      </c>
      <c r="BM274" s="22" t="s">
        <v>1360</v>
      </c>
    </row>
    <row r="275" spans="2:51" s="11" customFormat="1" ht="13.5">
      <c r="B275" s="202"/>
      <c r="C275" s="203"/>
      <c r="D275" s="204" t="s">
        <v>154</v>
      </c>
      <c r="E275" s="205" t="s">
        <v>23</v>
      </c>
      <c r="F275" s="206" t="s">
        <v>1051</v>
      </c>
      <c r="G275" s="203"/>
      <c r="H275" s="207">
        <v>3.44</v>
      </c>
      <c r="I275" s="208"/>
      <c r="J275" s="203"/>
      <c r="K275" s="203"/>
      <c r="L275" s="209"/>
      <c r="M275" s="210"/>
      <c r="N275" s="211"/>
      <c r="O275" s="211"/>
      <c r="P275" s="211"/>
      <c r="Q275" s="211"/>
      <c r="R275" s="211"/>
      <c r="S275" s="211"/>
      <c r="T275" s="212"/>
      <c r="AT275" s="213" t="s">
        <v>154</v>
      </c>
      <c r="AU275" s="213" t="s">
        <v>82</v>
      </c>
      <c r="AV275" s="11" t="s">
        <v>82</v>
      </c>
      <c r="AW275" s="11" t="s">
        <v>37</v>
      </c>
      <c r="AX275" s="11" t="s">
        <v>73</v>
      </c>
      <c r="AY275" s="213" t="s">
        <v>145</v>
      </c>
    </row>
    <row r="276" spans="2:51" s="11" customFormat="1" ht="13.5">
      <c r="B276" s="202"/>
      <c r="C276" s="203"/>
      <c r="D276" s="204" t="s">
        <v>154</v>
      </c>
      <c r="E276" s="205" t="s">
        <v>23</v>
      </c>
      <c r="F276" s="206" t="s">
        <v>1052</v>
      </c>
      <c r="G276" s="203"/>
      <c r="H276" s="207">
        <v>3.358</v>
      </c>
      <c r="I276" s="208"/>
      <c r="J276" s="203"/>
      <c r="K276" s="203"/>
      <c r="L276" s="209"/>
      <c r="M276" s="210"/>
      <c r="N276" s="211"/>
      <c r="O276" s="211"/>
      <c r="P276" s="211"/>
      <c r="Q276" s="211"/>
      <c r="R276" s="211"/>
      <c r="S276" s="211"/>
      <c r="T276" s="212"/>
      <c r="AT276" s="213" t="s">
        <v>154</v>
      </c>
      <c r="AU276" s="213" t="s">
        <v>82</v>
      </c>
      <c r="AV276" s="11" t="s">
        <v>82</v>
      </c>
      <c r="AW276" s="11" t="s">
        <v>37</v>
      </c>
      <c r="AX276" s="11" t="s">
        <v>73</v>
      </c>
      <c r="AY276" s="213" t="s">
        <v>145</v>
      </c>
    </row>
    <row r="277" spans="2:65" s="1" customFormat="1" ht="25.5" customHeight="1">
      <c r="B277" s="39"/>
      <c r="C277" s="214" t="s">
        <v>746</v>
      </c>
      <c r="D277" s="214" t="s">
        <v>325</v>
      </c>
      <c r="E277" s="215" t="s">
        <v>1361</v>
      </c>
      <c r="F277" s="216" t="s">
        <v>1362</v>
      </c>
      <c r="G277" s="217" t="s">
        <v>215</v>
      </c>
      <c r="H277" s="218">
        <v>7.138</v>
      </c>
      <c r="I277" s="219"/>
      <c r="J277" s="220">
        <f>ROUND(I277*H277,0)</f>
        <v>0</v>
      </c>
      <c r="K277" s="216" t="s">
        <v>151</v>
      </c>
      <c r="L277" s="221"/>
      <c r="M277" s="222" t="s">
        <v>23</v>
      </c>
      <c r="N277" s="223" t="s">
        <v>44</v>
      </c>
      <c r="O277" s="40"/>
      <c r="P277" s="199">
        <f>O277*H277</f>
        <v>0</v>
      </c>
      <c r="Q277" s="199">
        <v>0.0192</v>
      </c>
      <c r="R277" s="199">
        <f>Q277*H277</f>
        <v>0.1370496</v>
      </c>
      <c r="S277" s="199">
        <v>0</v>
      </c>
      <c r="T277" s="200">
        <f>S277*H277</f>
        <v>0</v>
      </c>
      <c r="AR277" s="22" t="s">
        <v>320</v>
      </c>
      <c r="AT277" s="22" t="s">
        <v>325</v>
      </c>
      <c r="AU277" s="22" t="s">
        <v>82</v>
      </c>
      <c r="AY277" s="22" t="s">
        <v>145</v>
      </c>
      <c r="BE277" s="201">
        <f>IF(N277="základní",J277,0)</f>
        <v>0</v>
      </c>
      <c r="BF277" s="201">
        <f>IF(N277="snížená",J277,0)</f>
        <v>0</v>
      </c>
      <c r="BG277" s="201">
        <f>IF(N277="zákl. přenesená",J277,0)</f>
        <v>0</v>
      </c>
      <c r="BH277" s="201">
        <f>IF(N277="sníž. přenesená",J277,0)</f>
        <v>0</v>
      </c>
      <c r="BI277" s="201">
        <f>IF(N277="nulová",J277,0)</f>
        <v>0</v>
      </c>
      <c r="BJ277" s="22" t="s">
        <v>10</v>
      </c>
      <c r="BK277" s="201">
        <f>ROUND(I277*H277,0)</f>
        <v>0</v>
      </c>
      <c r="BL277" s="22" t="s">
        <v>198</v>
      </c>
      <c r="BM277" s="22" t="s">
        <v>1363</v>
      </c>
    </row>
    <row r="278" spans="2:51" s="11" customFormat="1" ht="13.5">
      <c r="B278" s="202"/>
      <c r="C278" s="203"/>
      <c r="D278" s="204" t="s">
        <v>154</v>
      </c>
      <c r="E278" s="205" t="s">
        <v>23</v>
      </c>
      <c r="F278" s="206" t="s">
        <v>1364</v>
      </c>
      <c r="G278" s="203"/>
      <c r="H278" s="207">
        <v>7.138</v>
      </c>
      <c r="I278" s="208"/>
      <c r="J278" s="203"/>
      <c r="K278" s="203"/>
      <c r="L278" s="209"/>
      <c r="M278" s="210"/>
      <c r="N278" s="211"/>
      <c r="O278" s="211"/>
      <c r="P278" s="211"/>
      <c r="Q278" s="211"/>
      <c r="R278" s="211"/>
      <c r="S278" s="211"/>
      <c r="T278" s="212"/>
      <c r="AT278" s="213" t="s">
        <v>154</v>
      </c>
      <c r="AU278" s="213" t="s">
        <v>82</v>
      </c>
      <c r="AV278" s="11" t="s">
        <v>82</v>
      </c>
      <c r="AW278" s="11" t="s">
        <v>37</v>
      </c>
      <c r="AX278" s="11" t="s">
        <v>73</v>
      </c>
      <c r="AY278" s="213" t="s">
        <v>145</v>
      </c>
    </row>
    <row r="279" spans="2:65" s="1" customFormat="1" ht="16.5" customHeight="1">
      <c r="B279" s="39"/>
      <c r="C279" s="190" t="s">
        <v>751</v>
      </c>
      <c r="D279" s="190" t="s">
        <v>147</v>
      </c>
      <c r="E279" s="191" t="s">
        <v>1365</v>
      </c>
      <c r="F279" s="192" t="s">
        <v>1366</v>
      </c>
      <c r="G279" s="193" t="s">
        <v>215</v>
      </c>
      <c r="H279" s="194">
        <v>6.798</v>
      </c>
      <c r="I279" s="195"/>
      <c r="J279" s="196">
        <f>ROUND(I279*H279,0)</f>
        <v>0</v>
      </c>
      <c r="K279" s="192" t="s">
        <v>151</v>
      </c>
      <c r="L279" s="59"/>
      <c r="M279" s="197" t="s">
        <v>23</v>
      </c>
      <c r="N279" s="198" t="s">
        <v>44</v>
      </c>
      <c r="O279" s="40"/>
      <c r="P279" s="199">
        <f>O279*H279</f>
        <v>0</v>
      </c>
      <c r="Q279" s="199">
        <v>0</v>
      </c>
      <c r="R279" s="199">
        <f>Q279*H279</f>
        <v>0</v>
      </c>
      <c r="S279" s="199">
        <v>0</v>
      </c>
      <c r="T279" s="200">
        <f>S279*H279</f>
        <v>0</v>
      </c>
      <c r="AR279" s="22" t="s">
        <v>198</v>
      </c>
      <c r="AT279" s="22" t="s">
        <v>147</v>
      </c>
      <c r="AU279" s="22" t="s">
        <v>82</v>
      </c>
      <c r="AY279" s="22" t="s">
        <v>145</v>
      </c>
      <c r="BE279" s="201">
        <f>IF(N279="základní",J279,0)</f>
        <v>0</v>
      </c>
      <c r="BF279" s="201">
        <f>IF(N279="snížená",J279,0)</f>
        <v>0</v>
      </c>
      <c r="BG279" s="201">
        <f>IF(N279="zákl. přenesená",J279,0)</f>
        <v>0</v>
      </c>
      <c r="BH279" s="201">
        <f>IF(N279="sníž. přenesená",J279,0)</f>
        <v>0</v>
      </c>
      <c r="BI279" s="201">
        <f>IF(N279="nulová",J279,0)</f>
        <v>0</v>
      </c>
      <c r="BJ279" s="22" t="s">
        <v>10</v>
      </c>
      <c r="BK279" s="201">
        <f>ROUND(I279*H279,0)</f>
        <v>0</v>
      </c>
      <c r="BL279" s="22" t="s">
        <v>198</v>
      </c>
      <c r="BM279" s="22" t="s">
        <v>1367</v>
      </c>
    </row>
    <row r="280" spans="2:65" s="1" customFormat="1" ht="16.5" customHeight="1">
      <c r="B280" s="39"/>
      <c r="C280" s="190" t="s">
        <v>756</v>
      </c>
      <c r="D280" s="190" t="s">
        <v>147</v>
      </c>
      <c r="E280" s="191" t="s">
        <v>890</v>
      </c>
      <c r="F280" s="192" t="s">
        <v>891</v>
      </c>
      <c r="G280" s="193" t="s">
        <v>215</v>
      </c>
      <c r="H280" s="194">
        <v>6.798</v>
      </c>
      <c r="I280" s="195"/>
      <c r="J280" s="196">
        <f>ROUND(I280*H280,0)</f>
        <v>0</v>
      </c>
      <c r="K280" s="192" t="s">
        <v>151</v>
      </c>
      <c r="L280" s="59"/>
      <c r="M280" s="197" t="s">
        <v>23</v>
      </c>
      <c r="N280" s="198" t="s">
        <v>44</v>
      </c>
      <c r="O280" s="40"/>
      <c r="P280" s="199">
        <f>O280*H280</f>
        <v>0</v>
      </c>
      <c r="Q280" s="199">
        <v>0.0003</v>
      </c>
      <c r="R280" s="199">
        <f>Q280*H280</f>
        <v>0.0020394</v>
      </c>
      <c r="S280" s="199">
        <v>0</v>
      </c>
      <c r="T280" s="200">
        <f>S280*H280</f>
        <v>0</v>
      </c>
      <c r="AR280" s="22" t="s">
        <v>198</v>
      </c>
      <c r="AT280" s="22" t="s">
        <v>147</v>
      </c>
      <c r="AU280" s="22" t="s">
        <v>82</v>
      </c>
      <c r="AY280" s="22" t="s">
        <v>145</v>
      </c>
      <c r="BE280" s="201">
        <f>IF(N280="základní",J280,0)</f>
        <v>0</v>
      </c>
      <c r="BF280" s="201">
        <f>IF(N280="snížená",J280,0)</f>
        <v>0</v>
      </c>
      <c r="BG280" s="201">
        <f>IF(N280="zákl. přenesená",J280,0)</f>
        <v>0</v>
      </c>
      <c r="BH280" s="201">
        <f>IF(N280="sníž. přenesená",J280,0)</f>
        <v>0</v>
      </c>
      <c r="BI280" s="201">
        <f>IF(N280="nulová",J280,0)</f>
        <v>0</v>
      </c>
      <c r="BJ280" s="22" t="s">
        <v>10</v>
      </c>
      <c r="BK280" s="201">
        <f>ROUND(I280*H280,0)</f>
        <v>0</v>
      </c>
      <c r="BL280" s="22" t="s">
        <v>198</v>
      </c>
      <c r="BM280" s="22" t="s">
        <v>1368</v>
      </c>
    </row>
    <row r="281" spans="2:65" s="1" customFormat="1" ht="16.5" customHeight="1">
      <c r="B281" s="39"/>
      <c r="C281" s="190" t="s">
        <v>760</v>
      </c>
      <c r="D281" s="190" t="s">
        <v>147</v>
      </c>
      <c r="E281" s="191" t="s">
        <v>1369</v>
      </c>
      <c r="F281" s="192" t="s">
        <v>1370</v>
      </c>
      <c r="G281" s="193" t="s">
        <v>188</v>
      </c>
      <c r="H281" s="194">
        <v>2.52</v>
      </c>
      <c r="I281" s="195"/>
      <c r="J281" s="196">
        <f>ROUND(I281*H281,0)</f>
        <v>0</v>
      </c>
      <c r="K281" s="192" t="s">
        <v>151</v>
      </c>
      <c r="L281" s="59"/>
      <c r="M281" s="197" t="s">
        <v>23</v>
      </c>
      <c r="N281" s="198" t="s">
        <v>44</v>
      </c>
      <c r="O281" s="40"/>
      <c r="P281" s="199">
        <f>O281*H281</f>
        <v>0</v>
      </c>
      <c r="Q281" s="199">
        <v>0</v>
      </c>
      <c r="R281" s="199">
        <f>Q281*H281</f>
        <v>0</v>
      </c>
      <c r="S281" s="199">
        <v>0</v>
      </c>
      <c r="T281" s="200">
        <f>S281*H281</f>
        <v>0</v>
      </c>
      <c r="AR281" s="22" t="s">
        <v>198</v>
      </c>
      <c r="AT281" s="22" t="s">
        <v>147</v>
      </c>
      <c r="AU281" s="22" t="s">
        <v>82</v>
      </c>
      <c r="AY281" s="22" t="s">
        <v>145</v>
      </c>
      <c r="BE281" s="201">
        <f>IF(N281="základní",J281,0)</f>
        <v>0</v>
      </c>
      <c r="BF281" s="201">
        <f>IF(N281="snížená",J281,0)</f>
        <v>0</v>
      </c>
      <c r="BG281" s="201">
        <f>IF(N281="zákl. přenesená",J281,0)</f>
        <v>0</v>
      </c>
      <c r="BH281" s="201">
        <f>IF(N281="sníž. přenesená",J281,0)</f>
        <v>0</v>
      </c>
      <c r="BI281" s="201">
        <f>IF(N281="nulová",J281,0)</f>
        <v>0</v>
      </c>
      <c r="BJ281" s="22" t="s">
        <v>10</v>
      </c>
      <c r="BK281" s="201">
        <f>ROUND(I281*H281,0)</f>
        <v>0</v>
      </c>
      <c r="BL281" s="22" t="s">
        <v>198</v>
      </c>
      <c r="BM281" s="22" t="s">
        <v>1371</v>
      </c>
    </row>
    <row r="282" spans="2:51" s="11" customFormat="1" ht="13.5">
      <c r="B282" s="202"/>
      <c r="C282" s="203"/>
      <c r="D282" s="204" t="s">
        <v>154</v>
      </c>
      <c r="E282" s="205" t="s">
        <v>23</v>
      </c>
      <c r="F282" s="206" t="s">
        <v>1372</v>
      </c>
      <c r="G282" s="203"/>
      <c r="H282" s="207">
        <v>2.52</v>
      </c>
      <c r="I282" s="208"/>
      <c r="J282" s="203"/>
      <c r="K282" s="203"/>
      <c r="L282" s="209"/>
      <c r="M282" s="210"/>
      <c r="N282" s="211"/>
      <c r="O282" s="211"/>
      <c r="P282" s="211"/>
      <c r="Q282" s="211"/>
      <c r="R282" s="211"/>
      <c r="S282" s="211"/>
      <c r="T282" s="212"/>
      <c r="AT282" s="213" t="s">
        <v>154</v>
      </c>
      <c r="AU282" s="213" t="s">
        <v>82</v>
      </c>
      <c r="AV282" s="11" t="s">
        <v>82</v>
      </c>
      <c r="AW282" s="11" t="s">
        <v>37</v>
      </c>
      <c r="AX282" s="11" t="s">
        <v>73</v>
      </c>
      <c r="AY282" s="213" t="s">
        <v>145</v>
      </c>
    </row>
    <row r="283" spans="2:65" s="1" customFormat="1" ht="16.5" customHeight="1">
      <c r="B283" s="39"/>
      <c r="C283" s="214" t="s">
        <v>764</v>
      </c>
      <c r="D283" s="214" t="s">
        <v>325</v>
      </c>
      <c r="E283" s="215" t="s">
        <v>1373</v>
      </c>
      <c r="F283" s="216" t="s">
        <v>1374</v>
      </c>
      <c r="G283" s="217" t="s">
        <v>188</v>
      </c>
      <c r="H283" s="218">
        <v>2.772</v>
      </c>
      <c r="I283" s="219"/>
      <c r="J283" s="220">
        <f>ROUND(I283*H283,0)</f>
        <v>0</v>
      </c>
      <c r="K283" s="216" t="s">
        <v>151</v>
      </c>
      <c r="L283" s="221"/>
      <c r="M283" s="222" t="s">
        <v>23</v>
      </c>
      <c r="N283" s="223" t="s">
        <v>44</v>
      </c>
      <c r="O283" s="40"/>
      <c r="P283" s="199">
        <f>O283*H283</f>
        <v>0</v>
      </c>
      <c r="Q283" s="199">
        <v>6E-05</v>
      </c>
      <c r="R283" s="199">
        <f>Q283*H283</f>
        <v>0.00016632</v>
      </c>
      <c r="S283" s="199">
        <v>0</v>
      </c>
      <c r="T283" s="200">
        <f>S283*H283</f>
        <v>0</v>
      </c>
      <c r="AR283" s="22" t="s">
        <v>320</v>
      </c>
      <c r="AT283" s="22" t="s">
        <v>325</v>
      </c>
      <c r="AU283" s="22" t="s">
        <v>82</v>
      </c>
      <c r="AY283" s="22" t="s">
        <v>145</v>
      </c>
      <c r="BE283" s="201">
        <f>IF(N283="základní",J283,0)</f>
        <v>0</v>
      </c>
      <c r="BF283" s="201">
        <f>IF(N283="snížená",J283,0)</f>
        <v>0</v>
      </c>
      <c r="BG283" s="201">
        <f>IF(N283="zákl. přenesená",J283,0)</f>
        <v>0</v>
      </c>
      <c r="BH283" s="201">
        <f>IF(N283="sníž. přenesená",J283,0)</f>
        <v>0</v>
      </c>
      <c r="BI283" s="201">
        <f>IF(N283="nulová",J283,0)</f>
        <v>0</v>
      </c>
      <c r="BJ283" s="22" t="s">
        <v>10</v>
      </c>
      <c r="BK283" s="201">
        <f>ROUND(I283*H283,0)</f>
        <v>0</v>
      </c>
      <c r="BL283" s="22" t="s">
        <v>198</v>
      </c>
      <c r="BM283" s="22" t="s">
        <v>1375</v>
      </c>
    </row>
    <row r="284" spans="2:51" s="11" customFormat="1" ht="13.5">
      <c r="B284" s="202"/>
      <c r="C284" s="203"/>
      <c r="D284" s="204" t="s">
        <v>154</v>
      </c>
      <c r="E284" s="205" t="s">
        <v>23</v>
      </c>
      <c r="F284" s="206" t="s">
        <v>1376</v>
      </c>
      <c r="G284" s="203"/>
      <c r="H284" s="207">
        <v>2.772</v>
      </c>
      <c r="I284" s="208"/>
      <c r="J284" s="203"/>
      <c r="K284" s="203"/>
      <c r="L284" s="209"/>
      <c r="M284" s="210"/>
      <c r="N284" s="211"/>
      <c r="O284" s="211"/>
      <c r="P284" s="211"/>
      <c r="Q284" s="211"/>
      <c r="R284" s="211"/>
      <c r="S284" s="211"/>
      <c r="T284" s="212"/>
      <c r="AT284" s="213" t="s">
        <v>154</v>
      </c>
      <c r="AU284" s="213" t="s">
        <v>82</v>
      </c>
      <c r="AV284" s="11" t="s">
        <v>82</v>
      </c>
      <c r="AW284" s="11" t="s">
        <v>37</v>
      </c>
      <c r="AX284" s="11" t="s">
        <v>73</v>
      </c>
      <c r="AY284" s="213" t="s">
        <v>145</v>
      </c>
    </row>
    <row r="285" spans="2:65" s="1" customFormat="1" ht="16.5" customHeight="1">
      <c r="B285" s="39"/>
      <c r="C285" s="190" t="s">
        <v>769</v>
      </c>
      <c r="D285" s="190" t="s">
        <v>147</v>
      </c>
      <c r="E285" s="191" t="s">
        <v>1377</v>
      </c>
      <c r="F285" s="192" t="s">
        <v>1378</v>
      </c>
      <c r="G285" s="193" t="s">
        <v>177</v>
      </c>
      <c r="H285" s="194">
        <v>0.164</v>
      </c>
      <c r="I285" s="195"/>
      <c r="J285" s="196">
        <f>ROUND(I285*H285,0)</f>
        <v>0</v>
      </c>
      <c r="K285" s="192" t="s">
        <v>151</v>
      </c>
      <c r="L285" s="59"/>
      <c r="M285" s="197" t="s">
        <v>23</v>
      </c>
      <c r="N285" s="198" t="s">
        <v>44</v>
      </c>
      <c r="O285" s="40"/>
      <c r="P285" s="199">
        <f>O285*H285</f>
        <v>0</v>
      </c>
      <c r="Q285" s="199">
        <v>0</v>
      </c>
      <c r="R285" s="199">
        <f>Q285*H285</f>
        <v>0</v>
      </c>
      <c r="S285" s="199">
        <v>0</v>
      </c>
      <c r="T285" s="200">
        <f>S285*H285</f>
        <v>0</v>
      </c>
      <c r="AR285" s="22" t="s">
        <v>198</v>
      </c>
      <c r="AT285" s="22" t="s">
        <v>147</v>
      </c>
      <c r="AU285" s="22" t="s">
        <v>82</v>
      </c>
      <c r="AY285" s="22" t="s">
        <v>145</v>
      </c>
      <c r="BE285" s="201">
        <f>IF(N285="základní",J285,0)</f>
        <v>0</v>
      </c>
      <c r="BF285" s="201">
        <f>IF(N285="snížená",J285,0)</f>
        <v>0</v>
      </c>
      <c r="BG285" s="201">
        <f>IF(N285="zákl. přenesená",J285,0)</f>
        <v>0</v>
      </c>
      <c r="BH285" s="201">
        <f>IF(N285="sníž. přenesená",J285,0)</f>
        <v>0</v>
      </c>
      <c r="BI285" s="201">
        <f>IF(N285="nulová",J285,0)</f>
        <v>0</v>
      </c>
      <c r="BJ285" s="22" t="s">
        <v>10</v>
      </c>
      <c r="BK285" s="201">
        <f>ROUND(I285*H285,0)</f>
        <v>0</v>
      </c>
      <c r="BL285" s="22" t="s">
        <v>198</v>
      </c>
      <c r="BM285" s="22" t="s">
        <v>1379</v>
      </c>
    </row>
    <row r="286" spans="2:65" s="1" customFormat="1" ht="16.5" customHeight="1">
      <c r="B286" s="39"/>
      <c r="C286" s="190" t="s">
        <v>773</v>
      </c>
      <c r="D286" s="190" t="s">
        <v>147</v>
      </c>
      <c r="E286" s="191" t="s">
        <v>921</v>
      </c>
      <c r="F286" s="192" t="s">
        <v>922</v>
      </c>
      <c r="G286" s="193" t="s">
        <v>177</v>
      </c>
      <c r="H286" s="194">
        <v>0.164</v>
      </c>
      <c r="I286" s="195"/>
      <c r="J286" s="196">
        <f>ROUND(I286*H286,0)</f>
        <v>0</v>
      </c>
      <c r="K286" s="192" t="s">
        <v>151</v>
      </c>
      <c r="L286" s="59"/>
      <c r="M286" s="197" t="s">
        <v>23</v>
      </c>
      <c r="N286" s="198" t="s">
        <v>44</v>
      </c>
      <c r="O286" s="40"/>
      <c r="P286" s="199">
        <f>O286*H286</f>
        <v>0</v>
      </c>
      <c r="Q286" s="199">
        <v>0</v>
      </c>
      <c r="R286" s="199">
        <f>Q286*H286</f>
        <v>0</v>
      </c>
      <c r="S286" s="199">
        <v>0</v>
      </c>
      <c r="T286" s="200">
        <f>S286*H286</f>
        <v>0</v>
      </c>
      <c r="AR286" s="22" t="s">
        <v>198</v>
      </c>
      <c r="AT286" s="22" t="s">
        <v>147</v>
      </c>
      <c r="AU286" s="22" t="s">
        <v>82</v>
      </c>
      <c r="AY286" s="22" t="s">
        <v>145</v>
      </c>
      <c r="BE286" s="201">
        <f>IF(N286="základní",J286,0)</f>
        <v>0</v>
      </c>
      <c r="BF286" s="201">
        <f>IF(N286="snížená",J286,0)</f>
        <v>0</v>
      </c>
      <c r="BG286" s="201">
        <f>IF(N286="zákl. přenesená",J286,0)</f>
        <v>0</v>
      </c>
      <c r="BH286" s="201">
        <f>IF(N286="sníž. přenesená",J286,0)</f>
        <v>0</v>
      </c>
      <c r="BI286" s="201">
        <f>IF(N286="nulová",J286,0)</f>
        <v>0</v>
      </c>
      <c r="BJ286" s="22" t="s">
        <v>10</v>
      </c>
      <c r="BK286" s="201">
        <f>ROUND(I286*H286,0)</f>
        <v>0</v>
      </c>
      <c r="BL286" s="22" t="s">
        <v>198</v>
      </c>
      <c r="BM286" s="22" t="s">
        <v>1380</v>
      </c>
    </row>
    <row r="287" spans="2:63" s="10" customFormat="1" ht="29.85" customHeight="1">
      <c r="B287" s="174"/>
      <c r="C287" s="175"/>
      <c r="D287" s="176" t="s">
        <v>72</v>
      </c>
      <c r="E287" s="188" t="s">
        <v>1381</v>
      </c>
      <c r="F287" s="188" t="s">
        <v>1382</v>
      </c>
      <c r="G287" s="175"/>
      <c r="H287" s="175"/>
      <c r="I287" s="178"/>
      <c r="J287" s="189">
        <f>BK287</f>
        <v>0</v>
      </c>
      <c r="K287" s="175"/>
      <c r="L287" s="180"/>
      <c r="M287" s="181"/>
      <c r="N287" s="182"/>
      <c r="O287" s="182"/>
      <c r="P287" s="183">
        <f>SUM(P288:P309)</f>
        <v>0</v>
      </c>
      <c r="Q287" s="182"/>
      <c r="R287" s="183">
        <f>SUM(R288:R309)</f>
        <v>0.39070379999999993</v>
      </c>
      <c r="S287" s="182"/>
      <c r="T287" s="184">
        <f>SUM(T288:T309)</f>
        <v>0</v>
      </c>
      <c r="AR287" s="185" t="s">
        <v>82</v>
      </c>
      <c r="AT287" s="186" t="s">
        <v>72</v>
      </c>
      <c r="AU287" s="186" t="s">
        <v>10</v>
      </c>
      <c r="AY287" s="185" t="s">
        <v>145</v>
      </c>
      <c r="BK287" s="187">
        <f>SUM(BK288:BK309)</f>
        <v>0</v>
      </c>
    </row>
    <row r="288" spans="2:65" s="1" customFormat="1" ht="25.5" customHeight="1">
      <c r="B288" s="39"/>
      <c r="C288" s="190" t="s">
        <v>777</v>
      </c>
      <c r="D288" s="190" t="s">
        <v>147</v>
      </c>
      <c r="E288" s="191" t="s">
        <v>1383</v>
      </c>
      <c r="F288" s="192" t="s">
        <v>1384</v>
      </c>
      <c r="G288" s="193" t="s">
        <v>215</v>
      </c>
      <c r="H288" s="194">
        <v>22.86</v>
      </c>
      <c r="I288" s="195"/>
      <c r="J288" s="196">
        <f>ROUND(I288*H288,0)</f>
        <v>0</v>
      </c>
      <c r="K288" s="192" t="s">
        <v>151</v>
      </c>
      <c r="L288" s="59"/>
      <c r="M288" s="197" t="s">
        <v>23</v>
      </c>
      <c r="N288" s="198" t="s">
        <v>44</v>
      </c>
      <c r="O288" s="40"/>
      <c r="P288" s="199">
        <f>O288*H288</f>
        <v>0</v>
      </c>
      <c r="Q288" s="199">
        <v>0.003</v>
      </c>
      <c r="R288" s="199">
        <f>Q288*H288</f>
        <v>0.06858</v>
      </c>
      <c r="S288" s="199">
        <v>0</v>
      </c>
      <c r="T288" s="200">
        <f>S288*H288</f>
        <v>0</v>
      </c>
      <c r="AR288" s="22" t="s">
        <v>198</v>
      </c>
      <c r="AT288" s="22" t="s">
        <v>147</v>
      </c>
      <c r="AU288" s="22" t="s">
        <v>82</v>
      </c>
      <c r="AY288" s="22" t="s">
        <v>145</v>
      </c>
      <c r="BE288" s="201">
        <f>IF(N288="základní",J288,0)</f>
        <v>0</v>
      </c>
      <c r="BF288" s="201">
        <f>IF(N288="snížená",J288,0)</f>
        <v>0</v>
      </c>
      <c r="BG288" s="201">
        <f>IF(N288="zákl. přenesená",J288,0)</f>
        <v>0</v>
      </c>
      <c r="BH288" s="201">
        <f>IF(N288="sníž. přenesená",J288,0)</f>
        <v>0</v>
      </c>
      <c r="BI288" s="201">
        <f>IF(N288="nulová",J288,0)</f>
        <v>0</v>
      </c>
      <c r="BJ288" s="22" t="s">
        <v>10</v>
      </c>
      <c r="BK288" s="201">
        <f>ROUND(I288*H288,0)</f>
        <v>0</v>
      </c>
      <c r="BL288" s="22" t="s">
        <v>198</v>
      </c>
      <c r="BM288" s="22" t="s">
        <v>1385</v>
      </c>
    </row>
    <row r="289" spans="2:51" s="11" customFormat="1" ht="13.5">
      <c r="B289" s="202"/>
      <c r="C289" s="203"/>
      <c r="D289" s="204" t="s">
        <v>154</v>
      </c>
      <c r="E289" s="205" t="s">
        <v>23</v>
      </c>
      <c r="F289" s="206" t="s">
        <v>1386</v>
      </c>
      <c r="G289" s="203"/>
      <c r="H289" s="207">
        <v>12.186</v>
      </c>
      <c r="I289" s="208"/>
      <c r="J289" s="203"/>
      <c r="K289" s="203"/>
      <c r="L289" s="209"/>
      <c r="M289" s="210"/>
      <c r="N289" s="211"/>
      <c r="O289" s="211"/>
      <c r="P289" s="211"/>
      <c r="Q289" s="211"/>
      <c r="R289" s="211"/>
      <c r="S289" s="211"/>
      <c r="T289" s="212"/>
      <c r="AT289" s="213" t="s">
        <v>154</v>
      </c>
      <c r="AU289" s="213" t="s">
        <v>82</v>
      </c>
      <c r="AV289" s="11" t="s">
        <v>82</v>
      </c>
      <c r="AW289" s="11" t="s">
        <v>37</v>
      </c>
      <c r="AX289" s="11" t="s">
        <v>73</v>
      </c>
      <c r="AY289" s="213" t="s">
        <v>145</v>
      </c>
    </row>
    <row r="290" spans="2:51" s="11" customFormat="1" ht="13.5">
      <c r="B290" s="202"/>
      <c r="C290" s="203"/>
      <c r="D290" s="204" t="s">
        <v>154</v>
      </c>
      <c r="E290" s="205" t="s">
        <v>23</v>
      </c>
      <c r="F290" s="206" t="s">
        <v>1387</v>
      </c>
      <c r="G290" s="203"/>
      <c r="H290" s="207">
        <v>10.674</v>
      </c>
      <c r="I290" s="208"/>
      <c r="J290" s="203"/>
      <c r="K290" s="203"/>
      <c r="L290" s="209"/>
      <c r="M290" s="210"/>
      <c r="N290" s="211"/>
      <c r="O290" s="211"/>
      <c r="P290" s="211"/>
      <c r="Q290" s="211"/>
      <c r="R290" s="211"/>
      <c r="S290" s="211"/>
      <c r="T290" s="212"/>
      <c r="AT290" s="213" t="s">
        <v>154</v>
      </c>
      <c r="AU290" s="213" t="s">
        <v>82</v>
      </c>
      <c r="AV290" s="11" t="s">
        <v>82</v>
      </c>
      <c r="AW290" s="11" t="s">
        <v>37</v>
      </c>
      <c r="AX290" s="11" t="s">
        <v>73</v>
      </c>
      <c r="AY290" s="213" t="s">
        <v>145</v>
      </c>
    </row>
    <row r="291" spans="2:65" s="1" customFormat="1" ht="16.5" customHeight="1">
      <c r="B291" s="39"/>
      <c r="C291" s="214" t="s">
        <v>781</v>
      </c>
      <c r="D291" s="214" t="s">
        <v>325</v>
      </c>
      <c r="E291" s="215" t="s">
        <v>1388</v>
      </c>
      <c r="F291" s="216" t="s">
        <v>1389</v>
      </c>
      <c r="G291" s="217" t="s">
        <v>215</v>
      </c>
      <c r="H291" s="218">
        <v>24.003</v>
      </c>
      <c r="I291" s="219"/>
      <c r="J291" s="220">
        <f>ROUND(I291*H291,0)</f>
        <v>0</v>
      </c>
      <c r="K291" s="216" t="s">
        <v>151</v>
      </c>
      <c r="L291" s="221"/>
      <c r="M291" s="222" t="s">
        <v>23</v>
      </c>
      <c r="N291" s="223" t="s">
        <v>44</v>
      </c>
      <c r="O291" s="40"/>
      <c r="P291" s="199">
        <f>O291*H291</f>
        <v>0</v>
      </c>
      <c r="Q291" s="199">
        <v>0.0126</v>
      </c>
      <c r="R291" s="199">
        <f>Q291*H291</f>
        <v>0.3024378</v>
      </c>
      <c r="S291" s="199">
        <v>0</v>
      </c>
      <c r="T291" s="200">
        <f>S291*H291</f>
        <v>0</v>
      </c>
      <c r="AR291" s="22" t="s">
        <v>320</v>
      </c>
      <c r="AT291" s="22" t="s">
        <v>325</v>
      </c>
      <c r="AU291" s="22" t="s">
        <v>82</v>
      </c>
      <c r="AY291" s="22" t="s">
        <v>145</v>
      </c>
      <c r="BE291" s="201">
        <f>IF(N291="základní",J291,0)</f>
        <v>0</v>
      </c>
      <c r="BF291" s="201">
        <f>IF(N291="snížená",J291,0)</f>
        <v>0</v>
      </c>
      <c r="BG291" s="201">
        <f>IF(N291="zákl. přenesená",J291,0)</f>
        <v>0</v>
      </c>
      <c r="BH291" s="201">
        <f>IF(N291="sníž. přenesená",J291,0)</f>
        <v>0</v>
      </c>
      <c r="BI291" s="201">
        <f>IF(N291="nulová",J291,0)</f>
        <v>0</v>
      </c>
      <c r="BJ291" s="22" t="s">
        <v>10</v>
      </c>
      <c r="BK291" s="201">
        <f>ROUND(I291*H291,0)</f>
        <v>0</v>
      </c>
      <c r="BL291" s="22" t="s">
        <v>198</v>
      </c>
      <c r="BM291" s="22" t="s">
        <v>1390</v>
      </c>
    </row>
    <row r="292" spans="2:51" s="11" customFormat="1" ht="13.5">
      <c r="B292" s="202"/>
      <c r="C292" s="203"/>
      <c r="D292" s="204" t="s">
        <v>154</v>
      </c>
      <c r="E292" s="205" t="s">
        <v>23</v>
      </c>
      <c r="F292" s="206" t="s">
        <v>1391</v>
      </c>
      <c r="G292" s="203"/>
      <c r="H292" s="207">
        <v>24.003</v>
      </c>
      <c r="I292" s="208"/>
      <c r="J292" s="203"/>
      <c r="K292" s="203"/>
      <c r="L292" s="209"/>
      <c r="M292" s="210"/>
      <c r="N292" s="211"/>
      <c r="O292" s="211"/>
      <c r="P292" s="211"/>
      <c r="Q292" s="211"/>
      <c r="R292" s="211"/>
      <c r="S292" s="211"/>
      <c r="T292" s="212"/>
      <c r="AT292" s="213" t="s">
        <v>154</v>
      </c>
      <c r="AU292" s="213" t="s">
        <v>82</v>
      </c>
      <c r="AV292" s="11" t="s">
        <v>82</v>
      </c>
      <c r="AW292" s="11" t="s">
        <v>37</v>
      </c>
      <c r="AX292" s="11" t="s">
        <v>73</v>
      </c>
      <c r="AY292" s="213" t="s">
        <v>145</v>
      </c>
    </row>
    <row r="293" spans="2:65" s="1" customFormat="1" ht="16.5" customHeight="1">
      <c r="B293" s="39"/>
      <c r="C293" s="190" t="s">
        <v>785</v>
      </c>
      <c r="D293" s="190" t="s">
        <v>147</v>
      </c>
      <c r="E293" s="191" t="s">
        <v>1392</v>
      </c>
      <c r="F293" s="192" t="s">
        <v>1393</v>
      </c>
      <c r="G293" s="193" t="s">
        <v>215</v>
      </c>
      <c r="H293" s="194">
        <v>22.86</v>
      </c>
      <c r="I293" s="195"/>
      <c r="J293" s="196">
        <f>ROUND(I293*H293,0)</f>
        <v>0</v>
      </c>
      <c r="K293" s="192" t="s">
        <v>151</v>
      </c>
      <c r="L293" s="59"/>
      <c r="M293" s="197" t="s">
        <v>23</v>
      </c>
      <c r="N293" s="198" t="s">
        <v>44</v>
      </c>
      <c r="O293" s="40"/>
      <c r="P293" s="199">
        <f>O293*H293</f>
        <v>0</v>
      </c>
      <c r="Q293" s="199">
        <v>0</v>
      </c>
      <c r="R293" s="199">
        <f>Q293*H293</f>
        <v>0</v>
      </c>
      <c r="S293" s="199">
        <v>0</v>
      </c>
      <c r="T293" s="200">
        <f>S293*H293</f>
        <v>0</v>
      </c>
      <c r="AR293" s="22" t="s">
        <v>198</v>
      </c>
      <c r="AT293" s="22" t="s">
        <v>147</v>
      </c>
      <c r="AU293" s="22" t="s">
        <v>82</v>
      </c>
      <c r="AY293" s="22" t="s">
        <v>145</v>
      </c>
      <c r="BE293" s="201">
        <f>IF(N293="základní",J293,0)</f>
        <v>0</v>
      </c>
      <c r="BF293" s="201">
        <f>IF(N293="snížená",J293,0)</f>
        <v>0</v>
      </c>
      <c r="BG293" s="201">
        <f>IF(N293="zákl. přenesená",J293,0)</f>
        <v>0</v>
      </c>
      <c r="BH293" s="201">
        <f>IF(N293="sníž. přenesená",J293,0)</f>
        <v>0</v>
      </c>
      <c r="BI293" s="201">
        <f>IF(N293="nulová",J293,0)</f>
        <v>0</v>
      </c>
      <c r="BJ293" s="22" t="s">
        <v>10</v>
      </c>
      <c r="BK293" s="201">
        <f>ROUND(I293*H293,0)</f>
        <v>0</v>
      </c>
      <c r="BL293" s="22" t="s">
        <v>198</v>
      </c>
      <c r="BM293" s="22" t="s">
        <v>1394</v>
      </c>
    </row>
    <row r="294" spans="2:65" s="1" customFormat="1" ht="25.5" customHeight="1">
      <c r="B294" s="39"/>
      <c r="C294" s="190" t="s">
        <v>791</v>
      </c>
      <c r="D294" s="190" t="s">
        <v>147</v>
      </c>
      <c r="E294" s="191" t="s">
        <v>1395</v>
      </c>
      <c r="F294" s="192" t="s">
        <v>1396</v>
      </c>
      <c r="G294" s="193" t="s">
        <v>215</v>
      </c>
      <c r="H294" s="194">
        <v>0.48</v>
      </c>
      <c r="I294" s="195"/>
      <c r="J294" s="196">
        <f>ROUND(I294*H294,0)</f>
        <v>0</v>
      </c>
      <c r="K294" s="192" t="s">
        <v>151</v>
      </c>
      <c r="L294" s="59"/>
      <c r="M294" s="197" t="s">
        <v>23</v>
      </c>
      <c r="N294" s="198" t="s">
        <v>44</v>
      </c>
      <c r="O294" s="40"/>
      <c r="P294" s="199">
        <f>O294*H294</f>
        <v>0</v>
      </c>
      <c r="Q294" s="199">
        <v>0.00058</v>
      </c>
      <c r="R294" s="199">
        <f>Q294*H294</f>
        <v>0.0002784</v>
      </c>
      <c r="S294" s="199">
        <v>0</v>
      </c>
      <c r="T294" s="200">
        <f>S294*H294</f>
        <v>0</v>
      </c>
      <c r="AR294" s="22" t="s">
        <v>198</v>
      </c>
      <c r="AT294" s="22" t="s">
        <v>147</v>
      </c>
      <c r="AU294" s="22" t="s">
        <v>82</v>
      </c>
      <c r="AY294" s="22" t="s">
        <v>145</v>
      </c>
      <c r="BE294" s="201">
        <f>IF(N294="základní",J294,0)</f>
        <v>0</v>
      </c>
      <c r="BF294" s="201">
        <f>IF(N294="snížená",J294,0)</f>
        <v>0</v>
      </c>
      <c r="BG294" s="201">
        <f>IF(N294="zákl. přenesená",J294,0)</f>
        <v>0</v>
      </c>
      <c r="BH294" s="201">
        <f>IF(N294="sníž. přenesená",J294,0)</f>
        <v>0</v>
      </c>
      <c r="BI294" s="201">
        <f>IF(N294="nulová",J294,0)</f>
        <v>0</v>
      </c>
      <c r="BJ294" s="22" t="s">
        <v>10</v>
      </c>
      <c r="BK294" s="201">
        <f>ROUND(I294*H294,0)</f>
        <v>0</v>
      </c>
      <c r="BL294" s="22" t="s">
        <v>198</v>
      </c>
      <c r="BM294" s="22" t="s">
        <v>1455</v>
      </c>
    </row>
    <row r="295" spans="2:51" s="11" customFormat="1" ht="13.5">
      <c r="B295" s="202"/>
      <c r="C295" s="203"/>
      <c r="D295" s="204" t="s">
        <v>154</v>
      </c>
      <c r="E295" s="205" t="s">
        <v>23</v>
      </c>
      <c r="F295" s="206" t="s">
        <v>1398</v>
      </c>
      <c r="G295" s="203"/>
      <c r="H295" s="207">
        <v>0.48</v>
      </c>
      <c r="I295" s="208"/>
      <c r="J295" s="203"/>
      <c r="K295" s="203"/>
      <c r="L295" s="209"/>
      <c r="M295" s="210"/>
      <c r="N295" s="211"/>
      <c r="O295" s="211"/>
      <c r="P295" s="211"/>
      <c r="Q295" s="211"/>
      <c r="R295" s="211"/>
      <c r="S295" s="211"/>
      <c r="T295" s="212"/>
      <c r="AT295" s="213" t="s">
        <v>154</v>
      </c>
      <c r="AU295" s="213" t="s">
        <v>82</v>
      </c>
      <c r="AV295" s="11" t="s">
        <v>82</v>
      </c>
      <c r="AW295" s="11" t="s">
        <v>37</v>
      </c>
      <c r="AX295" s="11" t="s">
        <v>73</v>
      </c>
      <c r="AY295" s="213" t="s">
        <v>145</v>
      </c>
    </row>
    <row r="296" spans="2:65" s="1" customFormat="1" ht="16.5" customHeight="1">
      <c r="B296" s="39"/>
      <c r="C296" s="214" t="s">
        <v>798</v>
      </c>
      <c r="D296" s="214" t="s">
        <v>325</v>
      </c>
      <c r="E296" s="215" t="s">
        <v>1399</v>
      </c>
      <c r="F296" s="216" t="s">
        <v>1400</v>
      </c>
      <c r="G296" s="217" t="s">
        <v>215</v>
      </c>
      <c r="H296" s="218">
        <v>0.48</v>
      </c>
      <c r="I296" s="219"/>
      <c r="J296" s="220">
        <f>ROUND(I296*H296,0)</f>
        <v>0</v>
      </c>
      <c r="K296" s="216" t="s">
        <v>151</v>
      </c>
      <c r="L296" s="221"/>
      <c r="M296" s="222" t="s">
        <v>23</v>
      </c>
      <c r="N296" s="223" t="s">
        <v>44</v>
      </c>
      <c r="O296" s="40"/>
      <c r="P296" s="199">
        <f>O296*H296</f>
        <v>0</v>
      </c>
      <c r="Q296" s="199">
        <v>0.01</v>
      </c>
      <c r="R296" s="199">
        <f>Q296*H296</f>
        <v>0.0048</v>
      </c>
      <c r="S296" s="199">
        <v>0</v>
      </c>
      <c r="T296" s="200">
        <f>S296*H296</f>
        <v>0</v>
      </c>
      <c r="AR296" s="22" t="s">
        <v>320</v>
      </c>
      <c r="AT296" s="22" t="s">
        <v>325</v>
      </c>
      <c r="AU296" s="22" t="s">
        <v>82</v>
      </c>
      <c r="AY296" s="22" t="s">
        <v>145</v>
      </c>
      <c r="BE296" s="201">
        <f>IF(N296="základní",J296,0)</f>
        <v>0</v>
      </c>
      <c r="BF296" s="201">
        <f>IF(N296="snížená",J296,0)</f>
        <v>0</v>
      </c>
      <c r="BG296" s="201">
        <f>IF(N296="zákl. přenesená",J296,0)</f>
        <v>0</v>
      </c>
      <c r="BH296" s="201">
        <f>IF(N296="sníž. přenesená",J296,0)</f>
        <v>0</v>
      </c>
      <c r="BI296" s="201">
        <f>IF(N296="nulová",J296,0)</f>
        <v>0</v>
      </c>
      <c r="BJ296" s="22" t="s">
        <v>10</v>
      </c>
      <c r="BK296" s="201">
        <f>ROUND(I296*H296,0)</f>
        <v>0</v>
      </c>
      <c r="BL296" s="22" t="s">
        <v>198</v>
      </c>
      <c r="BM296" s="22" t="s">
        <v>1456</v>
      </c>
    </row>
    <row r="297" spans="2:65" s="1" customFormat="1" ht="16.5" customHeight="1">
      <c r="B297" s="39"/>
      <c r="C297" s="190" t="s">
        <v>802</v>
      </c>
      <c r="D297" s="190" t="s">
        <v>147</v>
      </c>
      <c r="E297" s="191" t="s">
        <v>1402</v>
      </c>
      <c r="F297" s="192" t="s">
        <v>1403</v>
      </c>
      <c r="G297" s="193" t="s">
        <v>188</v>
      </c>
      <c r="H297" s="194">
        <v>13.73</v>
      </c>
      <c r="I297" s="195"/>
      <c r="J297" s="196">
        <f>ROUND(I297*H297,0)</f>
        <v>0</v>
      </c>
      <c r="K297" s="192" t="s">
        <v>151</v>
      </c>
      <c r="L297" s="59"/>
      <c r="M297" s="197" t="s">
        <v>23</v>
      </c>
      <c r="N297" s="198" t="s">
        <v>44</v>
      </c>
      <c r="O297" s="40"/>
      <c r="P297" s="199">
        <f>O297*H297</f>
        <v>0</v>
      </c>
      <c r="Q297" s="199">
        <v>0.00031</v>
      </c>
      <c r="R297" s="199">
        <f>Q297*H297</f>
        <v>0.0042563</v>
      </c>
      <c r="S297" s="199">
        <v>0</v>
      </c>
      <c r="T297" s="200">
        <f>S297*H297</f>
        <v>0</v>
      </c>
      <c r="AR297" s="22" t="s">
        <v>198</v>
      </c>
      <c r="AT297" s="22" t="s">
        <v>147</v>
      </c>
      <c r="AU297" s="22" t="s">
        <v>82</v>
      </c>
      <c r="AY297" s="22" t="s">
        <v>145</v>
      </c>
      <c r="BE297" s="201">
        <f>IF(N297="základní",J297,0)</f>
        <v>0</v>
      </c>
      <c r="BF297" s="201">
        <f>IF(N297="snížená",J297,0)</f>
        <v>0</v>
      </c>
      <c r="BG297" s="201">
        <f>IF(N297="zákl. přenesená",J297,0)</f>
        <v>0</v>
      </c>
      <c r="BH297" s="201">
        <f>IF(N297="sníž. přenesená",J297,0)</f>
        <v>0</v>
      </c>
      <c r="BI297" s="201">
        <f>IF(N297="nulová",J297,0)</f>
        <v>0</v>
      </c>
      <c r="BJ297" s="22" t="s">
        <v>10</v>
      </c>
      <c r="BK297" s="201">
        <f>ROUND(I297*H297,0)</f>
        <v>0</v>
      </c>
      <c r="BL297" s="22" t="s">
        <v>198</v>
      </c>
      <c r="BM297" s="22" t="s">
        <v>1404</v>
      </c>
    </row>
    <row r="298" spans="2:51" s="11" customFormat="1" ht="13.5">
      <c r="B298" s="202"/>
      <c r="C298" s="203"/>
      <c r="D298" s="204" t="s">
        <v>154</v>
      </c>
      <c r="E298" s="205" t="s">
        <v>23</v>
      </c>
      <c r="F298" s="206" t="s">
        <v>1405</v>
      </c>
      <c r="G298" s="203"/>
      <c r="H298" s="207">
        <v>6.53</v>
      </c>
      <c r="I298" s="208"/>
      <c r="J298" s="203"/>
      <c r="K298" s="203"/>
      <c r="L298" s="209"/>
      <c r="M298" s="210"/>
      <c r="N298" s="211"/>
      <c r="O298" s="211"/>
      <c r="P298" s="211"/>
      <c r="Q298" s="211"/>
      <c r="R298" s="211"/>
      <c r="S298" s="211"/>
      <c r="T298" s="212"/>
      <c r="AT298" s="213" t="s">
        <v>154</v>
      </c>
      <c r="AU298" s="213" t="s">
        <v>82</v>
      </c>
      <c r="AV298" s="11" t="s">
        <v>82</v>
      </c>
      <c r="AW298" s="11" t="s">
        <v>37</v>
      </c>
      <c r="AX298" s="11" t="s">
        <v>73</v>
      </c>
      <c r="AY298" s="213" t="s">
        <v>145</v>
      </c>
    </row>
    <row r="299" spans="2:51" s="11" customFormat="1" ht="13.5">
      <c r="B299" s="202"/>
      <c r="C299" s="203"/>
      <c r="D299" s="204" t="s">
        <v>154</v>
      </c>
      <c r="E299" s="205" t="s">
        <v>23</v>
      </c>
      <c r="F299" s="206" t="s">
        <v>1406</v>
      </c>
      <c r="G299" s="203"/>
      <c r="H299" s="207">
        <v>7.2</v>
      </c>
      <c r="I299" s="208"/>
      <c r="J299" s="203"/>
      <c r="K299" s="203"/>
      <c r="L299" s="209"/>
      <c r="M299" s="210"/>
      <c r="N299" s="211"/>
      <c r="O299" s="211"/>
      <c r="P299" s="211"/>
      <c r="Q299" s="211"/>
      <c r="R299" s="211"/>
      <c r="S299" s="211"/>
      <c r="T299" s="212"/>
      <c r="AT299" s="213" t="s">
        <v>154</v>
      </c>
      <c r="AU299" s="213" t="s">
        <v>82</v>
      </c>
      <c r="AV299" s="11" t="s">
        <v>82</v>
      </c>
      <c r="AW299" s="11" t="s">
        <v>37</v>
      </c>
      <c r="AX299" s="11" t="s">
        <v>73</v>
      </c>
      <c r="AY299" s="213" t="s">
        <v>145</v>
      </c>
    </row>
    <row r="300" spans="2:65" s="1" customFormat="1" ht="16.5" customHeight="1">
      <c r="B300" s="39"/>
      <c r="C300" s="190" t="s">
        <v>806</v>
      </c>
      <c r="D300" s="190" t="s">
        <v>147</v>
      </c>
      <c r="E300" s="191" t="s">
        <v>1407</v>
      </c>
      <c r="F300" s="192" t="s">
        <v>1408</v>
      </c>
      <c r="G300" s="193" t="s">
        <v>188</v>
      </c>
      <c r="H300" s="194">
        <v>11.96</v>
      </c>
      <c r="I300" s="195"/>
      <c r="J300" s="196">
        <f>ROUND(I300*H300,0)</f>
        <v>0</v>
      </c>
      <c r="K300" s="192" t="s">
        <v>151</v>
      </c>
      <c r="L300" s="59"/>
      <c r="M300" s="197" t="s">
        <v>23</v>
      </c>
      <c r="N300" s="198" t="s">
        <v>44</v>
      </c>
      <c r="O300" s="40"/>
      <c r="P300" s="199">
        <f>O300*H300</f>
        <v>0</v>
      </c>
      <c r="Q300" s="199">
        <v>0.00026</v>
      </c>
      <c r="R300" s="199">
        <f>Q300*H300</f>
        <v>0.0031096</v>
      </c>
      <c r="S300" s="199">
        <v>0</v>
      </c>
      <c r="T300" s="200">
        <f>S300*H300</f>
        <v>0</v>
      </c>
      <c r="AR300" s="22" t="s">
        <v>198</v>
      </c>
      <c r="AT300" s="22" t="s">
        <v>147</v>
      </c>
      <c r="AU300" s="22" t="s">
        <v>82</v>
      </c>
      <c r="AY300" s="22" t="s">
        <v>145</v>
      </c>
      <c r="BE300" s="201">
        <f>IF(N300="základní",J300,0)</f>
        <v>0</v>
      </c>
      <c r="BF300" s="201">
        <f>IF(N300="snížená",J300,0)</f>
        <v>0</v>
      </c>
      <c r="BG300" s="201">
        <f>IF(N300="zákl. přenesená",J300,0)</f>
        <v>0</v>
      </c>
      <c r="BH300" s="201">
        <f>IF(N300="sníž. přenesená",J300,0)</f>
        <v>0</v>
      </c>
      <c r="BI300" s="201">
        <f>IF(N300="nulová",J300,0)</f>
        <v>0</v>
      </c>
      <c r="BJ300" s="22" t="s">
        <v>10</v>
      </c>
      <c r="BK300" s="201">
        <f>ROUND(I300*H300,0)</f>
        <v>0</v>
      </c>
      <c r="BL300" s="22" t="s">
        <v>198</v>
      </c>
      <c r="BM300" s="22" t="s">
        <v>1409</v>
      </c>
    </row>
    <row r="301" spans="2:51" s="11" customFormat="1" ht="13.5">
      <c r="B301" s="202"/>
      <c r="C301" s="203"/>
      <c r="D301" s="204" t="s">
        <v>154</v>
      </c>
      <c r="E301" s="205" t="s">
        <v>23</v>
      </c>
      <c r="F301" s="206" t="s">
        <v>1410</v>
      </c>
      <c r="G301" s="203"/>
      <c r="H301" s="207">
        <v>6.03</v>
      </c>
      <c r="I301" s="208"/>
      <c r="J301" s="203"/>
      <c r="K301" s="203"/>
      <c r="L301" s="209"/>
      <c r="M301" s="210"/>
      <c r="N301" s="211"/>
      <c r="O301" s="211"/>
      <c r="P301" s="211"/>
      <c r="Q301" s="211"/>
      <c r="R301" s="211"/>
      <c r="S301" s="211"/>
      <c r="T301" s="212"/>
      <c r="AT301" s="213" t="s">
        <v>154</v>
      </c>
      <c r="AU301" s="213" t="s">
        <v>82</v>
      </c>
      <c r="AV301" s="11" t="s">
        <v>82</v>
      </c>
      <c r="AW301" s="11" t="s">
        <v>37</v>
      </c>
      <c r="AX301" s="11" t="s">
        <v>73</v>
      </c>
      <c r="AY301" s="213" t="s">
        <v>145</v>
      </c>
    </row>
    <row r="302" spans="2:51" s="11" customFormat="1" ht="13.5">
      <c r="B302" s="202"/>
      <c r="C302" s="203"/>
      <c r="D302" s="204" t="s">
        <v>154</v>
      </c>
      <c r="E302" s="205" t="s">
        <v>23</v>
      </c>
      <c r="F302" s="206" t="s">
        <v>1411</v>
      </c>
      <c r="G302" s="203"/>
      <c r="H302" s="207">
        <v>5.93</v>
      </c>
      <c r="I302" s="208"/>
      <c r="J302" s="203"/>
      <c r="K302" s="203"/>
      <c r="L302" s="209"/>
      <c r="M302" s="210"/>
      <c r="N302" s="211"/>
      <c r="O302" s="211"/>
      <c r="P302" s="211"/>
      <c r="Q302" s="211"/>
      <c r="R302" s="211"/>
      <c r="S302" s="211"/>
      <c r="T302" s="212"/>
      <c r="AT302" s="213" t="s">
        <v>154</v>
      </c>
      <c r="AU302" s="213" t="s">
        <v>82</v>
      </c>
      <c r="AV302" s="11" t="s">
        <v>82</v>
      </c>
      <c r="AW302" s="11" t="s">
        <v>37</v>
      </c>
      <c r="AX302" s="11" t="s">
        <v>73</v>
      </c>
      <c r="AY302" s="213" t="s">
        <v>145</v>
      </c>
    </row>
    <row r="303" spans="2:65" s="1" customFormat="1" ht="16.5" customHeight="1">
      <c r="B303" s="39"/>
      <c r="C303" s="190" t="s">
        <v>810</v>
      </c>
      <c r="D303" s="190" t="s">
        <v>147</v>
      </c>
      <c r="E303" s="191" t="s">
        <v>1412</v>
      </c>
      <c r="F303" s="192" t="s">
        <v>1413</v>
      </c>
      <c r="G303" s="193" t="s">
        <v>215</v>
      </c>
      <c r="H303" s="194">
        <v>22.86</v>
      </c>
      <c r="I303" s="195"/>
      <c r="J303" s="196">
        <f>ROUND(I303*H303,0)</f>
        <v>0</v>
      </c>
      <c r="K303" s="192" t="s">
        <v>151</v>
      </c>
      <c r="L303" s="59"/>
      <c r="M303" s="197" t="s">
        <v>23</v>
      </c>
      <c r="N303" s="198" t="s">
        <v>44</v>
      </c>
      <c r="O303" s="40"/>
      <c r="P303" s="199">
        <f>O303*H303</f>
        <v>0</v>
      </c>
      <c r="Q303" s="199">
        <v>0.0003</v>
      </c>
      <c r="R303" s="199">
        <f>Q303*H303</f>
        <v>0.0068579999999999995</v>
      </c>
      <c r="S303" s="199">
        <v>0</v>
      </c>
      <c r="T303" s="200">
        <f>S303*H303</f>
        <v>0</v>
      </c>
      <c r="AR303" s="22" t="s">
        <v>198</v>
      </c>
      <c r="AT303" s="22" t="s">
        <v>147</v>
      </c>
      <c r="AU303" s="22" t="s">
        <v>82</v>
      </c>
      <c r="AY303" s="22" t="s">
        <v>145</v>
      </c>
      <c r="BE303" s="201">
        <f>IF(N303="základní",J303,0)</f>
        <v>0</v>
      </c>
      <c r="BF303" s="201">
        <f>IF(N303="snížená",J303,0)</f>
        <v>0</v>
      </c>
      <c r="BG303" s="201">
        <f>IF(N303="zákl. přenesená",J303,0)</f>
        <v>0</v>
      </c>
      <c r="BH303" s="201">
        <f>IF(N303="sníž. přenesená",J303,0)</f>
        <v>0</v>
      </c>
      <c r="BI303" s="201">
        <f>IF(N303="nulová",J303,0)</f>
        <v>0</v>
      </c>
      <c r="BJ303" s="22" t="s">
        <v>10</v>
      </c>
      <c r="BK303" s="201">
        <f>ROUND(I303*H303,0)</f>
        <v>0</v>
      </c>
      <c r="BL303" s="22" t="s">
        <v>198</v>
      </c>
      <c r="BM303" s="22" t="s">
        <v>1414</v>
      </c>
    </row>
    <row r="304" spans="2:65" s="1" customFormat="1" ht="16.5" customHeight="1">
      <c r="B304" s="39"/>
      <c r="C304" s="190" t="s">
        <v>814</v>
      </c>
      <c r="D304" s="190" t="s">
        <v>147</v>
      </c>
      <c r="E304" s="191" t="s">
        <v>1415</v>
      </c>
      <c r="F304" s="192" t="s">
        <v>1416</v>
      </c>
      <c r="G304" s="193" t="s">
        <v>188</v>
      </c>
      <c r="H304" s="194">
        <v>12.79</v>
      </c>
      <c r="I304" s="195"/>
      <c r="J304" s="196">
        <f>ROUND(I304*H304,0)</f>
        <v>0</v>
      </c>
      <c r="K304" s="192" t="s">
        <v>151</v>
      </c>
      <c r="L304" s="59"/>
      <c r="M304" s="197" t="s">
        <v>23</v>
      </c>
      <c r="N304" s="198" t="s">
        <v>44</v>
      </c>
      <c r="O304" s="40"/>
      <c r="P304" s="199">
        <f>O304*H304</f>
        <v>0</v>
      </c>
      <c r="Q304" s="199">
        <v>3E-05</v>
      </c>
      <c r="R304" s="199">
        <f>Q304*H304</f>
        <v>0.0003837</v>
      </c>
      <c r="S304" s="199">
        <v>0</v>
      </c>
      <c r="T304" s="200">
        <f>S304*H304</f>
        <v>0</v>
      </c>
      <c r="AR304" s="22" t="s">
        <v>198</v>
      </c>
      <c r="AT304" s="22" t="s">
        <v>147</v>
      </c>
      <c r="AU304" s="22" t="s">
        <v>82</v>
      </c>
      <c r="AY304" s="22" t="s">
        <v>145</v>
      </c>
      <c r="BE304" s="201">
        <f>IF(N304="základní",J304,0)</f>
        <v>0</v>
      </c>
      <c r="BF304" s="201">
        <f>IF(N304="snížená",J304,0)</f>
        <v>0</v>
      </c>
      <c r="BG304" s="201">
        <f>IF(N304="zákl. přenesená",J304,0)</f>
        <v>0</v>
      </c>
      <c r="BH304" s="201">
        <f>IF(N304="sníž. přenesená",J304,0)</f>
        <v>0</v>
      </c>
      <c r="BI304" s="201">
        <f>IF(N304="nulová",J304,0)</f>
        <v>0</v>
      </c>
      <c r="BJ304" s="22" t="s">
        <v>10</v>
      </c>
      <c r="BK304" s="201">
        <f>ROUND(I304*H304,0)</f>
        <v>0</v>
      </c>
      <c r="BL304" s="22" t="s">
        <v>198</v>
      </c>
      <c r="BM304" s="22" t="s">
        <v>1417</v>
      </c>
    </row>
    <row r="305" spans="2:51" s="12" customFormat="1" ht="13.5">
      <c r="B305" s="225"/>
      <c r="C305" s="226"/>
      <c r="D305" s="204" t="s">
        <v>154</v>
      </c>
      <c r="E305" s="227" t="s">
        <v>23</v>
      </c>
      <c r="F305" s="228" t="s">
        <v>1418</v>
      </c>
      <c r="G305" s="226"/>
      <c r="H305" s="227" t="s">
        <v>23</v>
      </c>
      <c r="I305" s="229"/>
      <c r="J305" s="226"/>
      <c r="K305" s="226"/>
      <c r="L305" s="230"/>
      <c r="M305" s="231"/>
      <c r="N305" s="232"/>
      <c r="O305" s="232"/>
      <c r="P305" s="232"/>
      <c r="Q305" s="232"/>
      <c r="R305" s="232"/>
      <c r="S305" s="232"/>
      <c r="T305" s="233"/>
      <c r="AT305" s="234" t="s">
        <v>154</v>
      </c>
      <c r="AU305" s="234" t="s">
        <v>82</v>
      </c>
      <c r="AV305" s="12" t="s">
        <v>10</v>
      </c>
      <c r="AW305" s="12" t="s">
        <v>37</v>
      </c>
      <c r="AX305" s="12" t="s">
        <v>73</v>
      </c>
      <c r="AY305" s="234" t="s">
        <v>145</v>
      </c>
    </row>
    <row r="306" spans="2:51" s="11" customFormat="1" ht="13.5">
      <c r="B306" s="202"/>
      <c r="C306" s="203"/>
      <c r="D306" s="204" t="s">
        <v>154</v>
      </c>
      <c r="E306" s="205" t="s">
        <v>23</v>
      </c>
      <c r="F306" s="206" t="s">
        <v>1419</v>
      </c>
      <c r="G306" s="203"/>
      <c r="H306" s="207">
        <v>6.86</v>
      </c>
      <c r="I306" s="208"/>
      <c r="J306" s="203"/>
      <c r="K306" s="203"/>
      <c r="L306" s="209"/>
      <c r="M306" s="210"/>
      <c r="N306" s="211"/>
      <c r="O306" s="211"/>
      <c r="P306" s="211"/>
      <c r="Q306" s="211"/>
      <c r="R306" s="211"/>
      <c r="S306" s="211"/>
      <c r="T306" s="212"/>
      <c r="AT306" s="213" t="s">
        <v>154</v>
      </c>
      <c r="AU306" s="213" t="s">
        <v>82</v>
      </c>
      <c r="AV306" s="11" t="s">
        <v>82</v>
      </c>
      <c r="AW306" s="11" t="s">
        <v>37</v>
      </c>
      <c r="AX306" s="11" t="s">
        <v>73</v>
      </c>
      <c r="AY306" s="213" t="s">
        <v>145</v>
      </c>
    </row>
    <row r="307" spans="2:51" s="11" customFormat="1" ht="13.5">
      <c r="B307" s="202"/>
      <c r="C307" s="203"/>
      <c r="D307" s="204" t="s">
        <v>154</v>
      </c>
      <c r="E307" s="205" t="s">
        <v>23</v>
      </c>
      <c r="F307" s="206" t="s">
        <v>1411</v>
      </c>
      <c r="G307" s="203"/>
      <c r="H307" s="207">
        <v>5.93</v>
      </c>
      <c r="I307" s="208"/>
      <c r="J307" s="203"/>
      <c r="K307" s="203"/>
      <c r="L307" s="209"/>
      <c r="M307" s="210"/>
      <c r="N307" s="211"/>
      <c r="O307" s="211"/>
      <c r="P307" s="211"/>
      <c r="Q307" s="211"/>
      <c r="R307" s="211"/>
      <c r="S307" s="211"/>
      <c r="T307" s="212"/>
      <c r="AT307" s="213" t="s">
        <v>154</v>
      </c>
      <c r="AU307" s="213" t="s">
        <v>82</v>
      </c>
      <c r="AV307" s="11" t="s">
        <v>82</v>
      </c>
      <c r="AW307" s="11" t="s">
        <v>37</v>
      </c>
      <c r="AX307" s="11" t="s">
        <v>73</v>
      </c>
      <c r="AY307" s="213" t="s">
        <v>145</v>
      </c>
    </row>
    <row r="308" spans="2:65" s="1" customFormat="1" ht="16.5" customHeight="1">
      <c r="B308" s="39"/>
      <c r="C308" s="190" t="s">
        <v>818</v>
      </c>
      <c r="D308" s="190" t="s">
        <v>147</v>
      </c>
      <c r="E308" s="191" t="s">
        <v>1420</v>
      </c>
      <c r="F308" s="192" t="s">
        <v>1421</v>
      </c>
      <c r="G308" s="193" t="s">
        <v>177</v>
      </c>
      <c r="H308" s="194">
        <v>0.391</v>
      </c>
      <c r="I308" s="195"/>
      <c r="J308" s="196">
        <f>ROUND(I308*H308,0)</f>
        <v>0</v>
      </c>
      <c r="K308" s="192" t="s">
        <v>151</v>
      </c>
      <c r="L308" s="59"/>
      <c r="M308" s="197" t="s">
        <v>23</v>
      </c>
      <c r="N308" s="198" t="s">
        <v>44</v>
      </c>
      <c r="O308" s="40"/>
      <c r="P308" s="199">
        <f>O308*H308</f>
        <v>0</v>
      </c>
      <c r="Q308" s="199">
        <v>0</v>
      </c>
      <c r="R308" s="199">
        <f>Q308*H308</f>
        <v>0</v>
      </c>
      <c r="S308" s="199">
        <v>0</v>
      </c>
      <c r="T308" s="200">
        <f>S308*H308</f>
        <v>0</v>
      </c>
      <c r="AR308" s="22" t="s">
        <v>198</v>
      </c>
      <c r="AT308" s="22" t="s">
        <v>147</v>
      </c>
      <c r="AU308" s="22" t="s">
        <v>82</v>
      </c>
      <c r="AY308" s="22" t="s">
        <v>145</v>
      </c>
      <c r="BE308" s="201">
        <f>IF(N308="základní",J308,0)</f>
        <v>0</v>
      </c>
      <c r="BF308" s="201">
        <f>IF(N308="snížená",J308,0)</f>
        <v>0</v>
      </c>
      <c r="BG308" s="201">
        <f>IF(N308="zákl. přenesená",J308,0)</f>
        <v>0</v>
      </c>
      <c r="BH308" s="201">
        <f>IF(N308="sníž. přenesená",J308,0)</f>
        <v>0</v>
      </c>
      <c r="BI308" s="201">
        <f>IF(N308="nulová",J308,0)</f>
        <v>0</v>
      </c>
      <c r="BJ308" s="22" t="s">
        <v>10</v>
      </c>
      <c r="BK308" s="201">
        <f>ROUND(I308*H308,0)</f>
        <v>0</v>
      </c>
      <c r="BL308" s="22" t="s">
        <v>198</v>
      </c>
      <c r="BM308" s="22" t="s">
        <v>1422</v>
      </c>
    </row>
    <row r="309" spans="2:65" s="1" customFormat="1" ht="16.5" customHeight="1">
      <c r="B309" s="39"/>
      <c r="C309" s="190" t="s">
        <v>822</v>
      </c>
      <c r="D309" s="190" t="s">
        <v>147</v>
      </c>
      <c r="E309" s="191" t="s">
        <v>1423</v>
      </c>
      <c r="F309" s="192" t="s">
        <v>1424</v>
      </c>
      <c r="G309" s="193" t="s">
        <v>177</v>
      </c>
      <c r="H309" s="194">
        <v>0.391</v>
      </c>
      <c r="I309" s="195"/>
      <c r="J309" s="196">
        <f>ROUND(I309*H309,0)</f>
        <v>0</v>
      </c>
      <c r="K309" s="192" t="s">
        <v>151</v>
      </c>
      <c r="L309" s="59"/>
      <c r="M309" s="197" t="s">
        <v>23</v>
      </c>
      <c r="N309" s="198" t="s">
        <v>44</v>
      </c>
      <c r="O309" s="40"/>
      <c r="P309" s="199">
        <f>O309*H309</f>
        <v>0</v>
      </c>
      <c r="Q309" s="199">
        <v>0</v>
      </c>
      <c r="R309" s="199">
        <f>Q309*H309</f>
        <v>0</v>
      </c>
      <c r="S309" s="199">
        <v>0</v>
      </c>
      <c r="T309" s="200">
        <f>S309*H309</f>
        <v>0</v>
      </c>
      <c r="AR309" s="22" t="s">
        <v>198</v>
      </c>
      <c r="AT309" s="22" t="s">
        <v>147</v>
      </c>
      <c r="AU309" s="22" t="s">
        <v>82</v>
      </c>
      <c r="AY309" s="22" t="s">
        <v>145</v>
      </c>
      <c r="BE309" s="201">
        <f>IF(N309="základní",J309,0)</f>
        <v>0</v>
      </c>
      <c r="BF309" s="201">
        <f>IF(N309="snížená",J309,0)</f>
        <v>0</v>
      </c>
      <c r="BG309" s="201">
        <f>IF(N309="zákl. přenesená",J309,0)</f>
        <v>0</v>
      </c>
      <c r="BH309" s="201">
        <f>IF(N309="sníž. přenesená",J309,0)</f>
        <v>0</v>
      </c>
      <c r="BI309" s="201">
        <f>IF(N309="nulová",J309,0)</f>
        <v>0</v>
      </c>
      <c r="BJ309" s="22" t="s">
        <v>10</v>
      </c>
      <c r="BK309" s="201">
        <f>ROUND(I309*H309,0)</f>
        <v>0</v>
      </c>
      <c r="BL309" s="22" t="s">
        <v>198</v>
      </c>
      <c r="BM309" s="22" t="s">
        <v>1425</v>
      </c>
    </row>
    <row r="310" spans="2:63" s="10" customFormat="1" ht="29.85" customHeight="1">
      <c r="B310" s="174"/>
      <c r="C310" s="175"/>
      <c r="D310" s="176" t="s">
        <v>72</v>
      </c>
      <c r="E310" s="188" t="s">
        <v>924</v>
      </c>
      <c r="F310" s="188" t="s">
        <v>925</v>
      </c>
      <c r="G310" s="175"/>
      <c r="H310" s="175"/>
      <c r="I310" s="178"/>
      <c r="J310" s="189">
        <f>BK310</f>
        <v>0</v>
      </c>
      <c r="K310" s="175"/>
      <c r="L310" s="180"/>
      <c r="M310" s="181"/>
      <c r="N310" s="182"/>
      <c r="O310" s="182"/>
      <c r="P310" s="183">
        <f>SUM(P311:P312)</f>
        <v>0</v>
      </c>
      <c r="Q310" s="182"/>
      <c r="R310" s="183">
        <f>SUM(R311:R312)</f>
        <v>5.4000000000000005E-05</v>
      </c>
      <c r="S310" s="182"/>
      <c r="T310" s="184">
        <f>SUM(T311:T312)</f>
        <v>0</v>
      </c>
      <c r="AR310" s="185" t="s">
        <v>82</v>
      </c>
      <c r="AT310" s="186" t="s">
        <v>72</v>
      </c>
      <c r="AU310" s="186" t="s">
        <v>10</v>
      </c>
      <c r="AY310" s="185" t="s">
        <v>145</v>
      </c>
      <c r="BK310" s="187">
        <f>SUM(BK311:BK312)</f>
        <v>0</v>
      </c>
    </row>
    <row r="311" spans="2:65" s="1" customFormat="1" ht="16.5" customHeight="1">
      <c r="B311" s="39"/>
      <c r="C311" s="190" t="s">
        <v>826</v>
      </c>
      <c r="D311" s="190" t="s">
        <v>147</v>
      </c>
      <c r="E311" s="191" t="s">
        <v>957</v>
      </c>
      <c r="F311" s="192" t="s">
        <v>958</v>
      </c>
      <c r="G311" s="193" t="s">
        <v>188</v>
      </c>
      <c r="H311" s="194">
        <v>1.8</v>
      </c>
      <c r="I311" s="195"/>
      <c r="J311" s="196">
        <f>ROUND(I311*H311,0)</f>
        <v>0</v>
      </c>
      <c r="K311" s="192" t="s">
        <v>151</v>
      </c>
      <c r="L311" s="59"/>
      <c r="M311" s="197" t="s">
        <v>23</v>
      </c>
      <c r="N311" s="198" t="s">
        <v>44</v>
      </c>
      <c r="O311" s="40"/>
      <c r="P311" s="199">
        <f>O311*H311</f>
        <v>0</v>
      </c>
      <c r="Q311" s="199">
        <v>3E-05</v>
      </c>
      <c r="R311" s="199">
        <f>Q311*H311</f>
        <v>5.4000000000000005E-05</v>
      </c>
      <c r="S311" s="199">
        <v>0</v>
      </c>
      <c r="T311" s="200">
        <f>S311*H311</f>
        <v>0</v>
      </c>
      <c r="AR311" s="22" t="s">
        <v>198</v>
      </c>
      <c r="AT311" s="22" t="s">
        <v>147</v>
      </c>
      <c r="AU311" s="22" t="s">
        <v>82</v>
      </c>
      <c r="AY311" s="22" t="s">
        <v>145</v>
      </c>
      <c r="BE311" s="201">
        <f>IF(N311="základní",J311,0)</f>
        <v>0</v>
      </c>
      <c r="BF311" s="201">
        <f>IF(N311="snížená",J311,0)</f>
        <v>0</v>
      </c>
      <c r="BG311" s="201">
        <f>IF(N311="zákl. přenesená",J311,0)</f>
        <v>0</v>
      </c>
      <c r="BH311" s="201">
        <f>IF(N311="sníž. přenesená",J311,0)</f>
        <v>0</v>
      </c>
      <c r="BI311" s="201">
        <f>IF(N311="nulová",J311,0)</f>
        <v>0</v>
      </c>
      <c r="BJ311" s="22" t="s">
        <v>10</v>
      </c>
      <c r="BK311" s="201">
        <f>ROUND(I311*H311,0)</f>
        <v>0</v>
      </c>
      <c r="BL311" s="22" t="s">
        <v>198</v>
      </c>
      <c r="BM311" s="22" t="s">
        <v>1426</v>
      </c>
    </row>
    <row r="312" spans="2:51" s="11" customFormat="1" ht="13.5">
      <c r="B312" s="202"/>
      <c r="C312" s="203"/>
      <c r="D312" s="204" t="s">
        <v>154</v>
      </c>
      <c r="E312" s="205" t="s">
        <v>23</v>
      </c>
      <c r="F312" s="206" t="s">
        <v>1427</v>
      </c>
      <c r="G312" s="203"/>
      <c r="H312" s="207">
        <v>1.8</v>
      </c>
      <c r="I312" s="208"/>
      <c r="J312" s="203"/>
      <c r="K312" s="203"/>
      <c r="L312" s="209"/>
      <c r="M312" s="210"/>
      <c r="N312" s="211"/>
      <c r="O312" s="211"/>
      <c r="P312" s="211"/>
      <c r="Q312" s="211"/>
      <c r="R312" s="211"/>
      <c r="S312" s="211"/>
      <c r="T312" s="212"/>
      <c r="AT312" s="213" t="s">
        <v>154</v>
      </c>
      <c r="AU312" s="213" t="s">
        <v>82</v>
      </c>
      <c r="AV312" s="11" t="s">
        <v>82</v>
      </c>
      <c r="AW312" s="11" t="s">
        <v>37</v>
      </c>
      <c r="AX312" s="11" t="s">
        <v>73</v>
      </c>
      <c r="AY312" s="213" t="s">
        <v>145</v>
      </c>
    </row>
    <row r="313" spans="2:63" s="10" customFormat="1" ht="29.85" customHeight="1">
      <c r="B313" s="174"/>
      <c r="C313" s="175"/>
      <c r="D313" s="176" t="s">
        <v>72</v>
      </c>
      <c r="E313" s="188" t="s">
        <v>960</v>
      </c>
      <c r="F313" s="188" t="s">
        <v>961</v>
      </c>
      <c r="G313" s="175"/>
      <c r="H313" s="175"/>
      <c r="I313" s="178"/>
      <c r="J313" s="189">
        <f>BK313</f>
        <v>0</v>
      </c>
      <c r="K313" s="175"/>
      <c r="L313" s="180"/>
      <c r="M313" s="181"/>
      <c r="N313" s="182"/>
      <c r="O313" s="182"/>
      <c r="P313" s="183">
        <f>SUM(P314:P324)</f>
        <v>0</v>
      </c>
      <c r="Q313" s="182"/>
      <c r="R313" s="183">
        <f>SUM(R314:R324)</f>
        <v>0.02487719</v>
      </c>
      <c r="S313" s="182"/>
      <c r="T313" s="184">
        <f>SUM(T314:T324)</f>
        <v>0.0031502200000000005</v>
      </c>
      <c r="AR313" s="185" t="s">
        <v>82</v>
      </c>
      <c r="AT313" s="186" t="s">
        <v>72</v>
      </c>
      <c r="AU313" s="186" t="s">
        <v>10</v>
      </c>
      <c r="AY313" s="185" t="s">
        <v>145</v>
      </c>
      <c r="BK313" s="187">
        <f>SUM(BK314:BK324)</f>
        <v>0</v>
      </c>
    </row>
    <row r="314" spans="2:65" s="1" customFormat="1" ht="16.5" customHeight="1">
      <c r="B314" s="39"/>
      <c r="C314" s="190" t="s">
        <v>832</v>
      </c>
      <c r="D314" s="190" t="s">
        <v>147</v>
      </c>
      <c r="E314" s="191" t="s">
        <v>1428</v>
      </c>
      <c r="F314" s="192" t="s">
        <v>1429</v>
      </c>
      <c r="G314" s="193" t="s">
        <v>215</v>
      </c>
      <c r="H314" s="194">
        <v>10.162</v>
      </c>
      <c r="I314" s="195"/>
      <c r="J314" s="196">
        <f>ROUND(I314*H314,0)</f>
        <v>0</v>
      </c>
      <c r="K314" s="192" t="s">
        <v>151</v>
      </c>
      <c r="L314" s="59"/>
      <c r="M314" s="197" t="s">
        <v>23</v>
      </c>
      <c r="N314" s="198" t="s">
        <v>44</v>
      </c>
      <c r="O314" s="40"/>
      <c r="P314" s="199">
        <f>O314*H314</f>
        <v>0</v>
      </c>
      <c r="Q314" s="199">
        <v>0.001</v>
      </c>
      <c r="R314" s="199">
        <f>Q314*H314</f>
        <v>0.010162000000000001</v>
      </c>
      <c r="S314" s="199">
        <v>0.00031</v>
      </c>
      <c r="T314" s="200">
        <f>S314*H314</f>
        <v>0.0031502200000000005</v>
      </c>
      <c r="AR314" s="22" t="s">
        <v>198</v>
      </c>
      <c r="AT314" s="22" t="s">
        <v>147</v>
      </c>
      <c r="AU314" s="22" t="s">
        <v>82</v>
      </c>
      <c r="AY314" s="22" t="s">
        <v>145</v>
      </c>
      <c r="BE314" s="201">
        <f>IF(N314="základní",J314,0)</f>
        <v>0</v>
      </c>
      <c r="BF314" s="201">
        <f>IF(N314="snížená",J314,0)</f>
        <v>0</v>
      </c>
      <c r="BG314" s="201">
        <f>IF(N314="zákl. přenesená",J314,0)</f>
        <v>0</v>
      </c>
      <c r="BH314" s="201">
        <f>IF(N314="sníž. přenesená",J314,0)</f>
        <v>0</v>
      </c>
      <c r="BI314" s="201">
        <f>IF(N314="nulová",J314,0)</f>
        <v>0</v>
      </c>
      <c r="BJ314" s="22" t="s">
        <v>10</v>
      </c>
      <c r="BK314" s="201">
        <f>ROUND(I314*H314,0)</f>
        <v>0</v>
      </c>
      <c r="BL314" s="22" t="s">
        <v>198</v>
      </c>
      <c r="BM314" s="22" t="s">
        <v>1430</v>
      </c>
    </row>
    <row r="315" spans="2:51" s="11" customFormat="1" ht="13.5">
      <c r="B315" s="202"/>
      <c r="C315" s="203"/>
      <c r="D315" s="204" t="s">
        <v>154</v>
      </c>
      <c r="E315" s="205" t="s">
        <v>23</v>
      </c>
      <c r="F315" s="206" t="s">
        <v>1011</v>
      </c>
      <c r="G315" s="203"/>
      <c r="H315" s="207">
        <v>6.719</v>
      </c>
      <c r="I315" s="208"/>
      <c r="J315" s="203"/>
      <c r="K315" s="203"/>
      <c r="L315" s="209"/>
      <c r="M315" s="210"/>
      <c r="N315" s="211"/>
      <c r="O315" s="211"/>
      <c r="P315" s="211"/>
      <c r="Q315" s="211"/>
      <c r="R315" s="211"/>
      <c r="S315" s="211"/>
      <c r="T315" s="212"/>
      <c r="AT315" s="213" t="s">
        <v>154</v>
      </c>
      <c r="AU315" s="213" t="s">
        <v>82</v>
      </c>
      <c r="AV315" s="11" t="s">
        <v>82</v>
      </c>
      <c r="AW315" s="11" t="s">
        <v>37</v>
      </c>
      <c r="AX315" s="11" t="s">
        <v>73</v>
      </c>
      <c r="AY315" s="213" t="s">
        <v>145</v>
      </c>
    </row>
    <row r="316" spans="2:51" s="11" customFormat="1" ht="13.5">
      <c r="B316" s="202"/>
      <c r="C316" s="203"/>
      <c r="D316" s="204" t="s">
        <v>154</v>
      </c>
      <c r="E316" s="205" t="s">
        <v>23</v>
      </c>
      <c r="F316" s="206" t="s">
        <v>1012</v>
      </c>
      <c r="G316" s="203"/>
      <c r="H316" s="207">
        <v>3.443</v>
      </c>
      <c r="I316" s="208"/>
      <c r="J316" s="203"/>
      <c r="K316" s="203"/>
      <c r="L316" s="209"/>
      <c r="M316" s="210"/>
      <c r="N316" s="211"/>
      <c r="O316" s="211"/>
      <c r="P316" s="211"/>
      <c r="Q316" s="211"/>
      <c r="R316" s="211"/>
      <c r="S316" s="211"/>
      <c r="T316" s="212"/>
      <c r="AT316" s="213" t="s">
        <v>154</v>
      </c>
      <c r="AU316" s="213" t="s">
        <v>82</v>
      </c>
      <c r="AV316" s="11" t="s">
        <v>82</v>
      </c>
      <c r="AW316" s="11" t="s">
        <v>37</v>
      </c>
      <c r="AX316" s="11" t="s">
        <v>73</v>
      </c>
      <c r="AY316" s="213" t="s">
        <v>145</v>
      </c>
    </row>
    <row r="317" spans="2:65" s="1" customFormat="1" ht="25.5" customHeight="1">
      <c r="B317" s="39"/>
      <c r="C317" s="190" t="s">
        <v>836</v>
      </c>
      <c r="D317" s="190" t="s">
        <v>147</v>
      </c>
      <c r="E317" s="191" t="s">
        <v>1431</v>
      </c>
      <c r="F317" s="192" t="s">
        <v>1432</v>
      </c>
      <c r="G317" s="193" t="s">
        <v>215</v>
      </c>
      <c r="H317" s="194">
        <v>30.031</v>
      </c>
      <c r="I317" s="195"/>
      <c r="J317" s="196">
        <f>ROUND(I317*H317,0)</f>
        <v>0</v>
      </c>
      <c r="K317" s="192" t="s">
        <v>151</v>
      </c>
      <c r="L317" s="59"/>
      <c r="M317" s="197" t="s">
        <v>23</v>
      </c>
      <c r="N317" s="198" t="s">
        <v>44</v>
      </c>
      <c r="O317" s="40"/>
      <c r="P317" s="199">
        <f>O317*H317</f>
        <v>0</v>
      </c>
      <c r="Q317" s="199">
        <v>0.0002</v>
      </c>
      <c r="R317" s="199">
        <f>Q317*H317</f>
        <v>0.0060062</v>
      </c>
      <c r="S317" s="199">
        <v>0</v>
      </c>
      <c r="T317" s="200">
        <f>S317*H317</f>
        <v>0</v>
      </c>
      <c r="AR317" s="22" t="s">
        <v>198</v>
      </c>
      <c r="AT317" s="22" t="s">
        <v>147</v>
      </c>
      <c r="AU317" s="22" t="s">
        <v>82</v>
      </c>
      <c r="AY317" s="22" t="s">
        <v>145</v>
      </c>
      <c r="BE317" s="201">
        <f>IF(N317="základní",J317,0)</f>
        <v>0</v>
      </c>
      <c r="BF317" s="201">
        <f>IF(N317="snížená",J317,0)</f>
        <v>0</v>
      </c>
      <c r="BG317" s="201">
        <f>IF(N317="zákl. přenesená",J317,0)</f>
        <v>0</v>
      </c>
      <c r="BH317" s="201">
        <f>IF(N317="sníž. přenesená",J317,0)</f>
        <v>0</v>
      </c>
      <c r="BI317" s="201">
        <f>IF(N317="nulová",J317,0)</f>
        <v>0</v>
      </c>
      <c r="BJ317" s="22" t="s">
        <v>10</v>
      </c>
      <c r="BK317" s="201">
        <f>ROUND(I317*H317,0)</f>
        <v>0</v>
      </c>
      <c r="BL317" s="22" t="s">
        <v>198</v>
      </c>
      <c r="BM317" s="22" t="s">
        <v>1433</v>
      </c>
    </row>
    <row r="318" spans="2:51" s="11" customFormat="1" ht="13.5">
      <c r="B318" s="202"/>
      <c r="C318" s="203"/>
      <c r="D318" s="204" t="s">
        <v>154</v>
      </c>
      <c r="E318" s="205" t="s">
        <v>23</v>
      </c>
      <c r="F318" s="206" t="s">
        <v>1011</v>
      </c>
      <c r="G318" s="203"/>
      <c r="H318" s="207">
        <v>6.719</v>
      </c>
      <c r="I318" s="208"/>
      <c r="J318" s="203"/>
      <c r="K318" s="203"/>
      <c r="L318" s="209"/>
      <c r="M318" s="210"/>
      <c r="N318" s="211"/>
      <c r="O318" s="211"/>
      <c r="P318" s="211"/>
      <c r="Q318" s="211"/>
      <c r="R318" s="211"/>
      <c r="S318" s="211"/>
      <c r="T318" s="212"/>
      <c r="AT318" s="213" t="s">
        <v>154</v>
      </c>
      <c r="AU318" s="213" t="s">
        <v>82</v>
      </c>
      <c r="AV318" s="11" t="s">
        <v>82</v>
      </c>
      <c r="AW318" s="11" t="s">
        <v>37</v>
      </c>
      <c r="AX318" s="11" t="s">
        <v>73</v>
      </c>
      <c r="AY318" s="213" t="s">
        <v>145</v>
      </c>
    </row>
    <row r="319" spans="2:51" s="11" customFormat="1" ht="13.5">
      <c r="B319" s="202"/>
      <c r="C319" s="203"/>
      <c r="D319" s="204" t="s">
        <v>154</v>
      </c>
      <c r="E319" s="205" t="s">
        <v>23</v>
      </c>
      <c r="F319" s="206" t="s">
        <v>1012</v>
      </c>
      <c r="G319" s="203"/>
      <c r="H319" s="207">
        <v>3.443</v>
      </c>
      <c r="I319" s="208"/>
      <c r="J319" s="203"/>
      <c r="K319" s="203"/>
      <c r="L319" s="209"/>
      <c r="M319" s="210"/>
      <c r="N319" s="211"/>
      <c r="O319" s="211"/>
      <c r="P319" s="211"/>
      <c r="Q319" s="211"/>
      <c r="R319" s="211"/>
      <c r="S319" s="211"/>
      <c r="T319" s="212"/>
      <c r="AT319" s="213" t="s">
        <v>154</v>
      </c>
      <c r="AU319" s="213" t="s">
        <v>82</v>
      </c>
      <c r="AV319" s="11" t="s">
        <v>82</v>
      </c>
      <c r="AW319" s="11" t="s">
        <v>37</v>
      </c>
      <c r="AX319" s="11" t="s">
        <v>73</v>
      </c>
      <c r="AY319" s="213" t="s">
        <v>145</v>
      </c>
    </row>
    <row r="320" spans="2:51" s="11" customFormat="1" ht="13.5">
      <c r="B320" s="202"/>
      <c r="C320" s="203"/>
      <c r="D320" s="204" t="s">
        <v>154</v>
      </c>
      <c r="E320" s="205" t="s">
        <v>23</v>
      </c>
      <c r="F320" s="206" t="s">
        <v>1434</v>
      </c>
      <c r="G320" s="203"/>
      <c r="H320" s="207">
        <v>3.228</v>
      </c>
      <c r="I320" s="208"/>
      <c r="J320" s="203"/>
      <c r="K320" s="203"/>
      <c r="L320" s="209"/>
      <c r="M320" s="210"/>
      <c r="N320" s="211"/>
      <c r="O320" s="211"/>
      <c r="P320" s="211"/>
      <c r="Q320" s="211"/>
      <c r="R320" s="211"/>
      <c r="S320" s="211"/>
      <c r="T320" s="212"/>
      <c r="AT320" s="213" t="s">
        <v>154</v>
      </c>
      <c r="AU320" s="213" t="s">
        <v>82</v>
      </c>
      <c r="AV320" s="11" t="s">
        <v>82</v>
      </c>
      <c r="AW320" s="11" t="s">
        <v>37</v>
      </c>
      <c r="AX320" s="11" t="s">
        <v>73</v>
      </c>
      <c r="AY320" s="213" t="s">
        <v>145</v>
      </c>
    </row>
    <row r="321" spans="2:51" s="11" customFormat="1" ht="13.5">
      <c r="B321" s="202"/>
      <c r="C321" s="203"/>
      <c r="D321" s="204" t="s">
        <v>154</v>
      </c>
      <c r="E321" s="205" t="s">
        <v>23</v>
      </c>
      <c r="F321" s="206" t="s">
        <v>1435</v>
      </c>
      <c r="G321" s="203"/>
      <c r="H321" s="207">
        <v>0.838</v>
      </c>
      <c r="I321" s="208"/>
      <c r="J321" s="203"/>
      <c r="K321" s="203"/>
      <c r="L321" s="209"/>
      <c r="M321" s="210"/>
      <c r="N321" s="211"/>
      <c r="O321" s="211"/>
      <c r="P321" s="211"/>
      <c r="Q321" s="211"/>
      <c r="R321" s="211"/>
      <c r="S321" s="211"/>
      <c r="T321" s="212"/>
      <c r="AT321" s="213" t="s">
        <v>154</v>
      </c>
      <c r="AU321" s="213" t="s">
        <v>82</v>
      </c>
      <c r="AV321" s="11" t="s">
        <v>82</v>
      </c>
      <c r="AW321" s="11" t="s">
        <v>37</v>
      </c>
      <c r="AX321" s="11" t="s">
        <v>73</v>
      </c>
      <c r="AY321" s="213" t="s">
        <v>145</v>
      </c>
    </row>
    <row r="322" spans="2:51" s="11" customFormat="1" ht="13.5">
      <c r="B322" s="202"/>
      <c r="C322" s="203"/>
      <c r="D322" s="204" t="s">
        <v>154</v>
      </c>
      <c r="E322" s="205" t="s">
        <v>23</v>
      </c>
      <c r="F322" s="206" t="s">
        <v>1436</v>
      </c>
      <c r="G322" s="203"/>
      <c r="H322" s="207">
        <v>9.799</v>
      </c>
      <c r="I322" s="208"/>
      <c r="J322" s="203"/>
      <c r="K322" s="203"/>
      <c r="L322" s="209"/>
      <c r="M322" s="210"/>
      <c r="N322" s="211"/>
      <c r="O322" s="211"/>
      <c r="P322" s="211"/>
      <c r="Q322" s="211"/>
      <c r="R322" s="211"/>
      <c r="S322" s="211"/>
      <c r="T322" s="212"/>
      <c r="AT322" s="213" t="s">
        <v>154</v>
      </c>
      <c r="AU322" s="213" t="s">
        <v>82</v>
      </c>
      <c r="AV322" s="11" t="s">
        <v>82</v>
      </c>
      <c r="AW322" s="11" t="s">
        <v>37</v>
      </c>
      <c r="AX322" s="11" t="s">
        <v>73</v>
      </c>
      <c r="AY322" s="213" t="s">
        <v>145</v>
      </c>
    </row>
    <row r="323" spans="2:51" s="11" customFormat="1" ht="13.5">
      <c r="B323" s="202"/>
      <c r="C323" s="203"/>
      <c r="D323" s="204" t="s">
        <v>154</v>
      </c>
      <c r="E323" s="205" t="s">
        <v>23</v>
      </c>
      <c r="F323" s="206" t="s">
        <v>1437</v>
      </c>
      <c r="G323" s="203"/>
      <c r="H323" s="207">
        <v>6.004</v>
      </c>
      <c r="I323" s="208"/>
      <c r="J323" s="203"/>
      <c r="K323" s="203"/>
      <c r="L323" s="209"/>
      <c r="M323" s="210"/>
      <c r="N323" s="211"/>
      <c r="O323" s="211"/>
      <c r="P323" s="211"/>
      <c r="Q323" s="211"/>
      <c r="R323" s="211"/>
      <c r="S323" s="211"/>
      <c r="T323" s="212"/>
      <c r="AT323" s="213" t="s">
        <v>154</v>
      </c>
      <c r="AU323" s="213" t="s">
        <v>82</v>
      </c>
      <c r="AV323" s="11" t="s">
        <v>82</v>
      </c>
      <c r="AW323" s="11" t="s">
        <v>37</v>
      </c>
      <c r="AX323" s="11" t="s">
        <v>73</v>
      </c>
      <c r="AY323" s="213" t="s">
        <v>145</v>
      </c>
    </row>
    <row r="324" spans="2:65" s="1" customFormat="1" ht="25.5" customHeight="1">
      <c r="B324" s="39"/>
      <c r="C324" s="190" t="s">
        <v>842</v>
      </c>
      <c r="D324" s="190" t="s">
        <v>147</v>
      </c>
      <c r="E324" s="191" t="s">
        <v>1438</v>
      </c>
      <c r="F324" s="192" t="s">
        <v>1439</v>
      </c>
      <c r="G324" s="193" t="s">
        <v>215</v>
      </c>
      <c r="H324" s="194">
        <v>30.031</v>
      </c>
      <c r="I324" s="195"/>
      <c r="J324" s="196">
        <f>ROUND(I324*H324,0)</f>
        <v>0</v>
      </c>
      <c r="K324" s="192" t="s">
        <v>151</v>
      </c>
      <c r="L324" s="59"/>
      <c r="M324" s="197" t="s">
        <v>23</v>
      </c>
      <c r="N324" s="198" t="s">
        <v>44</v>
      </c>
      <c r="O324" s="40"/>
      <c r="P324" s="199">
        <f>O324*H324</f>
        <v>0</v>
      </c>
      <c r="Q324" s="199">
        <v>0.00029</v>
      </c>
      <c r="R324" s="199">
        <f>Q324*H324</f>
        <v>0.00870899</v>
      </c>
      <c r="S324" s="199">
        <v>0</v>
      </c>
      <c r="T324" s="200">
        <f>S324*H324</f>
        <v>0</v>
      </c>
      <c r="AR324" s="22" t="s">
        <v>198</v>
      </c>
      <c r="AT324" s="22" t="s">
        <v>147</v>
      </c>
      <c r="AU324" s="22" t="s">
        <v>82</v>
      </c>
      <c r="AY324" s="22" t="s">
        <v>145</v>
      </c>
      <c r="BE324" s="201">
        <f>IF(N324="základní",J324,0)</f>
        <v>0</v>
      </c>
      <c r="BF324" s="201">
        <f>IF(N324="snížená",J324,0)</f>
        <v>0</v>
      </c>
      <c r="BG324" s="201">
        <f>IF(N324="zákl. přenesená",J324,0)</f>
        <v>0</v>
      </c>
      <c r="BH324" s="201">
        <f>IF(N324="sníž. přenesená",J324,0)</f>
        <v>0</v>
      </c>
      <c r="BI324" s="201">
        <f>IF(N324="nulová",J324,0)</f>
        <v>0</v>
      </c>
      <c r="BJ324" s="22" t="s">
        <v>10</v>
      </c>
      <c r="BK324" s="201">
        <f>ROUND(I324*H324,0)</f>
        <v>0</v>
      </c>
      <c r="BL324" s="22" t="s">
        <v>198</v>
      </c>
      <c r="BM324" s="22" t="s">
        <v>1440</v>
      </c>
    </row>
    <row r="325" spans="2:63" s="10" customFormat="1" ht="37.35" customHeight="1">
      <c r="B325" s="174"/>
      <c r="C325" s="175"/>
      <c r="D325" s="176" t="s">
        <v>72</v>
      </c>
      <c r="E325" s="177" t="s">
        <v>972</v>
      </c>
      <c r="F325" s="177" t="s">
        <v>973</v>
      </c>
      <c r="G325" s="175"/>
      <c r="H325" s="175"/>
      <c r="I325" s="178"/>
      <c r="J325" s="179">
        <f>BK325</f>
        <v>0</v>
      </c>
      <c r="K325" s="175"/>
      <c r="L325" s="180"/>
      <c r="M325" s="181"/>
      <c r="N325" s="182"/>
      <c r="O325" s="182"/>
      <c r="P325" s="183">
        <f>P326</f>
        <v>0</v>
      </c>
      <c r="Q325" s="182"/>
      <c r="R325" s="183">
        <f>R326</f>
        <v>0</v>
      </c>
      <c r="S325" s="182"/>
      <c r="T325" s="184">
        <f>T326</f>
        <v>0</v>
      </c>
      <c r="AR325" s="185" t="s">
        <v>170</v>
      </c>
      <c r="AT325" s="186" t="s">
        <v>72</v>
      </c>
      <c r="AU325" s="186" t="s">
        <v>73</v>
      </c>
      <c r="AY325" s="185" t="s">
        <v>145</v>
      </c>
      <c r="BK325" s="187">
        <f>BK326</f>
        <v>0</v>
      </c>
    </row>
    <row r="326" spans="2:63" s="10" customFormat="1" ht="19.9" customHeight="1">
      <c r="B326" s="174"/>
      <c r="C326" s="175"/>
      <c r="D326" s="176" t="s">
        <v>72</v>
      </c>
      <c r="E326" s="188" t="s">
        <v>974</v>
      </c>
      <c r="F326" s="188" t="s">
        <v>975</v>
      </c>
      <c r="G326" s="175"/>
      <c r="H326" s="175"/>
      <c r="I326" s="178"/>
      <c r="J326" s="189">
        <f>BK326</f>
        <v>0</v>
      </c>
      <c r="K326" s="175"/>
      <c r="L326" s="180"/>
      <c r="M326" s="181"/>
      <c r="N326" s="182"/>
      <c r="O326" s="182"/>
      <c r="P326" s="183">
        <f>P327</f>
        <v>0</v>
      </c>
      <c r="Q326" s="182"/>
      <c r="R326" s="183">
        <f>R327</f>
        <v>0</v>
      </c>
      <c r="S326" s="182"/>
      <c r="T326" s="184">
        <f>T327</f>
        <v>0</v>
      </c>
      <c r="AR326" s="185" t="s">
        <v>170</v>
      </c>
      <c r="AT326" s="186" t="s">
        <v>72</v>
      </c>
      <c r="AU326" s="186" t="s">
        <v>10</v>
      </c>
      <c r="AY326" s="185" t="s">
        <v>145</v>
      </c>
      <c r="BK326" s="187">
        <f>BK327</f>
        <v>0</v>
      </c>
    </row>
    <row r="327" spans="2:65" s="1" customFormat="1" ht="16.5" customHeight="1">
      <c r="B327" s="39"/>
      <c r="C327" s="190" t="s">
        <v>853</v>
      </c>
      <c r="D327" s="190" t="s">
        <v>147</v>
      </c>
      <c r="E327" s="191" t="s">
        <v>977</v>
      </c>
      <c r="F327" s="192" t="s">
        <v>975</v>
      </c>
      <c r="G327" s="193" t="s">
        <v>573</v>
      </c>
      <c r="H327" s="224"/>
      <c r="I327" s="195"/>
      <c r="J327" s="196">
        <f>ROUND(I327*H327,0)</f>
        <v>0</v>
      </c>
      <c r="K327" s="192" t="s">
        <v>151</v>
      </c>
      <c r="L327" s="59"/>
      <c r="M327" s="197" t="s">
        <v>23</v>
      </c>
      <c r="N327" s="235" t="s">
        <v>44</v>
      </c>
      <c r="O327" s="236"/>
      <c r="P327" s="237">
        <f>O327*H327</f>
        <v>0</v>
      </c>
      <c r="Q327" s="237">
        <v>0</v>
      </c>
      <c r="R327" s="237">
        <f>Q327*H327</f>
        <v>0</v>
      </c>
      <c r="S327" s="237">
        <v>0</v>
      </c>
      <c r="T327" s="238">
        <f>S327*H327</f>
        <v>0</v>
      </c>
      <c r="AR327" s="22" t="s">
        <v>978</v>
      </c>
      <c r="AT327" s="22" t="s">
        <v>147</v>
      </c>
      <c r="AU327" s="22" t="s">
        <v>82</v>
      </c>
      <c r="AY327" s="22" t="s">
        <v>145</v>
      </c>
      <c r="BE327" s="201">
        <f>IF(N327="základní",J327,0)</f>
        <v>0</v>
      </c>
      <c r="BF327" s="201">
        <f>IF(N327="snížená",J327,0)</f>
        <v>0</v>
      </c>
      <c r="BG327" s="201">
        <f>IF(N327="zákl. přenesená",J327,0)</f>
        <v>0</v>
      </c>
      <c r="BH327" s="201">
        <f>IF(N327="sníž. přenesená",J327,0)</f>
        <v>0</v>
      </c>
      <c r="BI327" s="201">
        <f>IF(N327="nulová",J327,0)</f>
        <v>0</v>
      </c>
      <c r="BJ327" s="22" t="s">
        <v>10</v>
      </c>
      <c r="BK327" s="201">
        <f>ROUND(I327*H327,0)</f>
        <v>0</v>
      </c>
      <c r="BL327" s="22" t="s">
        <v>978</v>
      </c>
      <c r="BM327" s="22" t="s">
        <v>1441</v>
      </c>
    </row>
    <row r="328" spans="2:12" s="1" customFormat="1" ht="6.95" customHeight="1">
      <c r="B328" s="54"/>
      <c r="C328" s="55"/>
      <c r="D328" s="55"/>
      <c r="E328" s="55"/>
      <c r="F328" s="55"/>
      <c r="G328" s="55"/>
      <c r="H328" s="55"/>
      <c r="I328" s="137"/>
      <c r="J328" s="55"/>
      <c r="K328" s="55"/>
      <c r="L328" s="59"/>
    </row>
  </sheetData>
  <sheetProtection algorithmName="SHA-512" hashValue="75SOevEA/z5KbxzhtwO9CeRhvGA0FDHyaaAJhomfgEkFdghhrQicH4obEgJsOIy8qDBgTkxdIkYmgrspIKIbFw==" saltValue="8eYL87Y5MS8mUlgtFuYiGPsYcpBj45KcRLdLjYccbJ2LSPEcipXLEP5sqQ5Q0beqek2rGZX9WLc9KeKvElUyTg==" spinCount="100000" sheet="1" objects="1" scenarios="1" formatColumns="0" formatRows="0" autoFilter="0"/>
  <autoFilter ref="C96:K327"/>
  <mergeCells count="10">
    <mergeCell ref="J51:J52"/>
    <mergeCell ref="E87:H87"/>
    <mergeCell ref="E89:H8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34"/>
  <sheetViews>
    <sheetView showGridLines="0" workbookViewId="0" topLeftCell="A1">
      <pane ySplit="1" topLeftCell="A179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92</v>
      </c>
      <c r="G1" s="389" t="s">
        <v>93</v>
      </c>
      <c r="H1" s="389"/>
      <c r="I1" s="113"/>
      <c r="J1" s="112" t="s">
        <v>94</v>
      </c>
      <c r="K1" s="111" t="s">
        <v>95</v>
      </c>
      <c r="L1" s="112" t="s">
        <v>96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2" t="s">
        <v>91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82</v>
      </c>
    </row>
    <row r="4" spans="2:46" ht="36.95" customHeight="1">
      <c r="B4" s="26"/>
      <c r="C4" s="27"/>
      <c r="D4" s="28" t="s">
        <v>97</v>
      </c>
      <c r="E4" s="27"/>
      <c r="F4" s="27"/>
      <c r="G4" s="27"/>
      <c r="H4" s="27"/>
      <c r="I4" s="115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20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90" t="str">
        <f>'Rekapitulace stavby'!K6</f>
        <v>Objekt č.p. 324-II - Gymnázium Sušice - udržovací práce v části 1.PP, II. etapa</v>
      </c>
      <c r="F7" s="391"/>
      <c r="G7" s="391"/>
      <c r="H7" s="391"/>
      <c r="I7" s="115"/>
      <c r="J7" s="27"/>
      <c r="K7" s="29"/>
    </row>
    <row r="8" spans="2:11" s="1" customFormat="1" ht="15">
      <c r="B8" s="39"/>
      <c r="C8" s="40"/>
      <c r="D8" s="35" t="s">
        <v>98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92" t="s">
        <v>1457</v>
      </c>
      <c r="F9" s="393"/>
      <c r="G9" s="393"/>
      <c r="H9" s="393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22</v>
      </c>
      <c r="E11" s="40"/>
      <c r="F11" s="33" t="s">
        <v>23</v>
      </c>
      <c r="G11" s="40"/>
      <c r="H11" s="40"/>
      <c r="I11" s="117" t="s">
        <v>24</v>
      </c>
      <c r="J11" s="33" t="s">
        <v>23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11. 4. 2018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29</v>
      </c>
      <c r="E14" s="40"/>
      <c r="F14" s="40"/>
      <c r="G14" s="40"/>
      <c r="H14" s="40"/>
      <c r="I14" s="117" t="s">
        <v>30</v>
      </c>
      <c r="J14" s="33" t="s">
        <v>23</v>
      </c>
      <c r="K14" s="43"/>
    </row>
    <row r="15" spans="2:11" s="1" customFormat="1" ht="18" customHeight="1">
      <c r="B15" s="39"/>
      <c r="C15" s="40"/>
      <c r="D15" s="40"/>
      <c r="E15" s="33" t="s">
        <v>31</v>
      </c>
      <c r="F15" s="40"/>
      <c r="G15" s="40"/>
      <c r="H15" s="40"/>
      <c r="I15" s="117" t="s">
        <v>32</v>
      </c>
      <c r="J15" s="33" t="s">
        <v>23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33</v>
      </c>
      <c r="E17" s="40"/>
      <c r="F17" s="40"/>
      <c r="G17" s="40"/>
      <c r="H17" s="40"/>
      <c r="I17" s="117" t="s">
        <v>30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32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35</v>
      </c>
      <c r="E20" s="40"/>
      <c r="F20" s="40"/>
      <c r="G20" s="40"/>
      <c r="H20" s="40"/>
      <c r="I20" s="117" t="s">
        <v>30</v>
      </c>
      <c r="J20" s="33" t="s">
        <v>23</v>
      </c>
      <c r="K20" s="43"/>
    </row>
    <row r="21" spans="2:11" s="1" customFormat="1" ht="18" customHeight="1">
      <c r="B21" s="39"/>
      <c r="C21" s="40"/>
      <c r="D21" s="40"/>
      <c r="E21" s="33" t="s">
        <v>36</v>
      </c>
      <c r="F21" s="40"/>
      <c r="G21" s="40"/>
      <c r="H21" s="40"/>
      <c r="I21" s="117" t="s">
        <v>32</v>
      </c>
      <c r="J21" s="33" t="s">
        <v>23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81" t="s">
        <v>23</v>
      </c>
      <c r="F24" s="381"/>
      <c r="G24" s="381"/>
      <c r="H24" s="381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39</v>
      </c>
      <c r="E27" s="40"/>
      <c r="F27" s="40"/>
      <c r="G27" s="40"/>
      <c r="H27" s="40"/>
      <c r="I27" s="116"/>
      <c r="J27" s="126">
        <f>ROUND(J97,1)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27" t="s">
        <v>40</v>
      </c>
      <c r="J29" s="44" t="s">
        <v>42</v>
      </c>
      <c r="K29" s="43"/>
    </row>
    <row r="30" spans="2:11" s="1" customFormat="1" ht="14.45" customHeight="1">
      <c r="B30" s="39"/>
      <c r="C30" s="40"/>
      <c r="D30" s="47" t="s">
        <v>43</v>
      </c>
      <c r="E30" s="47" t="s">
        <v>44</v>
      </c>
      <c r="F30" s="128">
        <f>ROUND(SUM(BE97:BE333),1)</f>
        <v>0</v>
      </c>
      <c r="G30" s="40"/>
      <c r="H30" s="40"/>
      <c r="I30" s="129">
        <v>0.21</v>
      </c>
      <c r="J30" s="128">
        <f>ROUND(ROUND((SUM(BE97:BE333)),1)*I30,1)</f>
        <v>0</v>
      </c>
      <c r="K30" s="43"/>
    </row>
    <row r="31" spans="2:11" s="1" customFormat="1" ht="14.45" customHeight="1">
      <c r="B31" s="39"/>
      <c r="C31" s="40"/>
      <c r="D31" s="40"/>
      <c r="E31" s="47" t="s">
        <v>45</v>
      </c>
      <c r="F31" s="128">
        <f>ROUND(SUM(BF97:BF333),1)</f>
        <v>0</v>
      </c>
      <c r="G31" s="40"/>
      <c r="H31" s="40"/>
      <c r="I31" s="129">
        <v>0.15</v>
      </c>
      <c r="J31" s="128">
        <f>ROUND(ROUND((SUM(BF97:BF333)),1)*I31,1)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28">
        <f>ROUND(SUM(BG97:BG333),1)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47</v>
      </c>
      <c r="F33" s="128">
        <f>ROUND(SUM(BH97:BH333),1)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28">
        <f>ROUND(SUM(BI97:BI333),1)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49</v>
      </c>
      <c r="E36" s="77"/>
      <c r="F36" s="77"/>
      <c r="G36" s="132" t="s">
        <v>50</v>
      </c>
      <c r="H36" s="133" t="s">
        <v>51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100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20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90" t="str">
        <f>E7</f>
        <v>Objekt č.p. 324-II - Gymnázium Sušice - udržovací práce v části 1.PP, II. etapa</v>
      </c>
      <c r="F45" s="391"/>
      <c r="G45" s="391"/>
      <c r="H45" s="391"/>
      <c r="I45" s="116"/>
      <c r="J45" s="40"/>
      <c r="K45" s="43"/>
    </row>
    <row r="46" spans="2:11" s="1" customFormat="1" ht="14.45" customHeight="1">
      <c r="B46" s="39"/>
      <c r="C46" s="35" t="s">
        <v>98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92" t="str">
        <f>E9</f>
        <v>040 - 3.NP - WC invalidé</v>
      </c>
      <c r="F47" s="393"/>
      <c r="G47" s="393"/>
      <c r="H47" s="393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>Sušice</v>
      </c>
      <c r="G49" s="40"/>
      <c r="H49" s="40"/>
      <c r="I49" s="117" t="s">
        <v>27</v>
      </c>
      <c r="J49" s="118" t="str">
        <f>IF(J12="","",J12)</f>
        <v>11. 4. 2018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29</v>
      </c>
      <c r="D51" s="40"/>
      <c r="E51" s="40"/>
      <c r="F51" s="33" t="str">
        <f>E15</f>
        <v>Gymnázium Sušice</v>
      </c>
      <c r="G51" s="40"/>
      <c r="H51" s="40"/>
      <c r="I51" s="117" t="s">
        <v>35</v>
      </c>
      <c r="J51" s="381" t="str">
        <f>E21</f>
        <v>Ing. Jiří Lejsek</v>
      </c>
      <c r="K51" s="43"/>
    </row>
    <row r="52" spans="2:11" s="1" customFormat="1" ht="14.45" customHeight="1">
      <c r="B52" s="39"/>
      <c r="C52" s="35" t="s">
        <v>33</v>
      </c>
      <c r="D52" s="40"/>
      <c r="E52" s="40"/>
      <c r="F52" s="33" t="str">
        <f>IF(E18="","",E18)</f>
        <v/>
      </c>
      <c r="G52" s="40"/>
      <c r="H52" s="40"/>
      <c r="I52" s="116"/>
      <c r="J52" s="38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101</v>
      </c>
      <c r="D54" s="130"/>
      <c r="E54" s="130"/>
      <c r="F54" s="130"/>
      <c r="G54" s="130"/>
      <c r="H54" s="130"/>
      <c r="I54" s="143"/>
      <c r="J54" s="144" t="s">
        <v>102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103</v>
      </c>
      <c r="D56" s="40"/>
      <c r="E56" s="40"/>
      <c r="F56" s="40"/>
      <c r="G56" s="40"/>
      <c r="H56" s="40"/>
      <c r="I56" s="116"/>
      <c r="J56" s="126">
        <f>J97</f>
        <v>0</v>
      </c>
      <c r="K56" s="43"/>
      <c r="AU56" s="22" t="s">
        <v>104</v>
      </c>
    </row>
    <row r="57" spans="2:11" s="7" customFormat="1" ht="24.95" customHeight="1">
      <c r="B57" s="147"/>
      <c r="C57" s="148"/>
      <c r="D57" s="149" t="s">
        <v>105</v>
      </c>
      <c r="E57" s="150"/>
      <c r="F57" s="150"/>
      <c r="G57" s="150"/>
      <c r="H57" s="150"/>
      <c r="I57" s="151"/>
      <c r="J57" s="152">
        <f>J98</f>
        <v>0</v>
      </c>
      <c r="K57" s="153"/>
    </row>
    <row r="58" spans="2:11" s="8" customFormat="1" ht="19.9" customHeight="1">
      <c r="B58" s="154"/>
      <c r="C58" s="155"/>
      <c r="D58" s="156" t="s">
        <v>108</v>
      </c>
      <c r="E58" s="157"/>
      <c r="F58" s="157"/>
      <c r="G58" s="157"/>
      <c r="H58" s="157"/>
      <c r="I58" s="158"/>
      <c r="J58" s="159">
        <f>J99</f>
        <v>0</v>
      </c>
      <c r="K58" s="160"/>
    </row>
    <row r="59" spans="2:11" s="8" customFormat="1" ht="19.9" customHeight="1">
      <c r="B59" s="154"/>
      <c r="C59" s="155"/>
      <c r="D59" s="156" t="s">
        <v>109</v>
      </c>
      <c r="E59" s="157"/>
      <c r="F59" s="157"/>
      <c r="G59" s="157"/>
      <c r="H59" s="157"/>
      <c r="I59" s="158"/>
      <c r="J59" s="159">
        <f>J112</f>
        <v>0</v>
      </c>
      <c r="K59" s="160"/>
    </row>
    <row r="60" spans="2:11" s="8" customFormat="1" ht="19.9" customHeight="1">
      <c r="B60" s="154"/>
      <c r="C60" s="155"/>
      <c r="D60" s="156" t="s">
        <v>981</v>
      </c>
      <c r="E60" s="157"/>
      <c r="F60" s="157"/>
      <c r="G60" s="157"/>
      <c r="H60" s="157"/>
      <c r="I60" s="158"/>
      <c r="J60" s="159">
        <f>J140</f>
        <v>0</v>
      </c>
      <c r="K60" s="160"/>
    </row>
    <row r="61" spans="2:11" s="8" customFormat="1" ht="19.9" customHeight="1">
      <c r="B61" s="154"/>
      <c r="C61" s="155"/>
      <c r="D61" s="156" t="s">
        <v>113</v>
      </c>
      <c r="E61" s="157"/>
      <c r="F61" s="157"/>
      <c r="G61" s="157"/>
      <c r="H61" s="157"/>
      <c r="I61" s="158"/>
      <c r="J61" s="159">
        <f>J160</f>
        <v>0</v>
      </c>
      <c r="K61" s="160"/>
    </row>
    <row r="62" spans="2:11" s="8" customFormat="1" ht="19.9" customHeight="1">
      <c r="B62" s="154"/>
      <c r="C62" s="155"/>
      <c r="D62" s="156" t="s">
        <v>114</v>
      </c>
      <c r="E62" s="157"/>
      <c r="F62" s="157"/>
      <c r="G62" s="157"/>
      <c r="H62" s="157"/>
      <c r="I62" s="158"/>
      <c r="J62" s="159">
        <f>J166</f>
        <v>0</v>
      </c>
      <c r="K62" s="160"/>
    </row>
    <row r="63" spans="2:11" s="7" customFormat="1" ht="24.95" customHeight="1">
      <c r="B63" s="147"/>
      <c r="C63" s="148"/>
      <c r="D63" s="149" t="s">
        <v>115</v>
      </c>
      <c r="E63" s="150"/>
      <c r="F63" s="150"/>
      <c r="G63" s="150"/>
      <c r="H63" s="150"/>
      <c r="I63" s="151"/>
      <c r="J63" s="152">
        <f>J168</f>
        <v>0</v>
      </c>
      <c r="K63" s="153"/>
    </row>
    <row r="64" spans="2:11" s="8" customFormat="1" ht="19.9" customHeight="1">
      <c r="B64" s="154"/>
      <c r="C64" s="155"/>
      <c r="D64" s="156" t="s">
        <v>118</v>
      </c>
      <c r="E64" s="157"/>
      <c r="F64" s="157"/>
      <c r="G64" s="157"/>
      <c r="H64" s="157"/>
      <c r="I64" s="158"/>
      <c r="J64" s="159">
        <f>J169</f>
        <v>0</v>
      </c>
      <c r="K64" s="160"/>
    </row>
    <row r="65" spans="2:11" s="8" customFormat="1" ht="19.9" customHeight="1">
      <c r="B65" s="154"/>
      <c r="C65" s="155"/>
      <c r="D65" s="156" t="s">
        <v>119</v>
      </c>
      <c r="E65" s="157"/>
      <c r="F65" s="157"/>
      <c r="G65" s="157"/>
      <c r="H65" s="157"/>
      <c r="I65" s="158"/>
      <c r="J65" s="159">
        <f>J189</f>
        <v>0</v>
      </c>
      <c r="K65" s="160"/>
    </row>
    <row r="66" spans="2:11" s="8" customFormat="1" ht="19.9" customHeight="1">
      <c r="B66" s="154"/>
      <c r="C66" s="155"/>
      <c r="D66" s="156" t="s">
        <v>982</v>
      </c>
      <c r="E66" s="157"/>
      <c r="F66" s="157"/>
      <c r="G66" s="157"/>
      <c r="H66" s="157"/>
      <c r="I66" s="158"/>
      <c r="J66" s="159">
        <f>J208</f>
        <v>0</v>
      </c>
      <c r="K66" s="160"/>
    </row>
    <row r="67" spans="2:11" s="8" customFormat="1" ht="19.9" customHeight="1">
      <c r="B67" s="154"/>
      <c r="C67" s="155"/>
      <c r="D67" s="156" t="s">
        <v>983</v>
      </c>
      <c r="E67" s="157"/>
      <c r="F67" s="157"/>
      <c r="G67" s="157"/>
      <c r="H67" s="157"/>
      <c r="I67" s="158"/>
      <c r="J67" s="159">
        <f>J235</f>
        <v>0</v>
      </c>
      <c r="K67" s="160"/>
    </row>
    <row r="68" spans="2:11" s="8" customFormat="1" ht="19.9" customHeight="1">
      <c r="B68" s="154"/>
      <c r="C68" s="155"/>
      <c r="D68" s="156" t="s">
        <v>984</v>
      </c>
      <c r="E68" s="157"/>
      <c r="F68" s="157"/>
      <c r="G68" s="157"/>
      <c r="H68" s="157"/>
      <c r="I68" s="158"/>
      <c r="J68" s="159">
        <f>J244</f>
        <v>0</v>
      </c>
      <c r="K68" s="160"/>
    </row>
    <row r="69" spans="2:11" s="8" customFormat="1" ht="19.9" customHeight="1">
      <c r="B69" s="154"/>
      <c r="C69" s="155"/>
      <c r="D69" s="156" t="s">
        <v>985</v>
      </c>
      <c r="E69" s="157"/>
      <c r="F69" s="157"/>
      <c r="G69" s="157"/>
      <c r="H69" s="157"/>
      <c r="I69" s="158"/>
      <c r="J69" s="159">
        <f>J246</f>
        <v>0</v>
      </c>
      <c r="K69" s="160"/>
    </row>
    <row r="70" spans="2:11" s="8" customFormat="1" ht="19.9" customHeight="1">
      <c r="B70" s="154"/>
      <c r="C70" s="155"/>
      <c r="D70" s="156" t="s">
        <v>986</v>
      </c>
      <c r="E70" s="157"/>
      <c r="F70" s="157"/>
      <c r="G70" s="157"/>
      <c r="H70" s="157"/>
      <c r="I70" s="158"/>
      <c r="J70" s="159">
        <f>J251</f>
        <v>0</v>
      </c>
      <c r="K70" s="160"/>
    </row>
    <row r="71" spans="2:11" s="8" customFormat="1" ht="19.9" customHeight="1">
      <c r="B71" s="154"/>
      <c r="C71" s="155"/>
      <c r="D71" s="156" t="s">
        <v>122</v>
      </c>
      <c r="E71" s="157"/>
      <c r="F71" s="157"/>
      <c r="G71" s="157"/>
      <c r="H71" s="157"/>
      <c r="I71" s="158"/>
      <c r="J71" s="159">
        <f>J264</f>
        <v>0</v>
      </c>
      <c r="K71" s="160"/>
    </row>
    <row r="72" spans="2:11" s="8" customFormat="1" ht="19.9" customHeight="1">
      <c r="B72" s="154"/>
      <c r="C72" s="155"/>
      <c r="D72" s="156" t="s">
        <v>124</v>
      </c>
      <c r="E72" s="157"/>
      <c r="F72" s="157"/>
      <c r="G72" s="157"/>
      <c r="H72" s="157"/>
      <c r="I72" s="158"/>
      <c r="J72" s="159">
        <f>J279</f>
        <v>0</v>
      </c>
      <c r="K72" s="160"/>
    </row>
    <row r="73" spans="2:11" s="8" customFormat="1" ht="19.9" customHeight="1">
      <c r="B73" s="154"/>
      <c r="C73" s="155"/>
      <c r="D73" s="156" t="s">
        <v>987</v>
      </c>
      <c r="E73" s="157"/>
      <c r="F73" s="157"/>
      <c r="G73" s="157"/>
      <c r="H73" s="157"/>
      <c r="I73" s="158"/>
      <c r="J73" s="159">
        <f>J293</f>
        <v>0</v>
      </c>
      <c r="K73" s="160"/>
    </row>
    <row r="74" spans="2:11" s="8" customFormat="1" ht="19.9" customHeight="1">
      <c r="B74" s="154"/>
      <c r="C74" s="155"/>
      <c r="D74" s="156" t="s">
        <v>125</v>
      </c>
      <c r="E74" s="157"/>
      <c r="F74" s="157"/>
      <c r="G74" s="157"/>
      <c r="H74" s="157"/>
      <c r="I74" s="158"/>
      <c r="J74" s="159">
        <f>J316</f>
        <v>0</v>
      </c>
      <c r="K74" s="160"/>
    </row>
    <row r="75" spans="2:11" s="8" customFormat="1" ht="19.9" customHeight="1">
      <c r="B75" s="154"/>
      <c r="C75" s="155"/>
      <c r="D75" s="156" t="s">
        <v>126</v>
      </c>
      <c r="E75" s="157"/>
      <c r="F75" s="157"/>
      <c r="G75" s="157"/>
      <c r="H75" s="157"/>
      <c r="I75" s="158"/>
      <c r="J75" s="159">
        <f>J319</f>
        <v>0</v>
      </c>
      <c r="K75" s="160"/>
    </row>
    <row r="76" spans="2:11" s="7" customFormat="1" ht="24.95" customHeight="1">
      <c r="B76" s="147"/>
      <c r="C76" s="148"/>
      <c r="D76" s="149" t="s">
        <v>127</v>
      </c>
      <c r="E76" s="150"/>
      <c r="F76" s="150"/>
      <c r="G76" s="150"/>
      <c r="H76" s="150"/>
      <c r="I76" s="151"/>
      <c r="J76" s="152">
        <f>J331</f>
        <v>0</v>
      </c>
      <c r="K76" s="153"/>
    </row>
    <row r="77" spans="2:11" s="8" customFormat="1" ht="19.9" customHeight="1">
      <c r="B77" s="154"/>
      <c r="C77" s="155"/>
      <c r="D77" s="156" t="s">
        <v>128</v>
      </c>
      <c r="E77" s="157"/>
      <c r="F77" s="157"/>
      <c r="G77" s="157"/>
      <c r="H77" s="157"/>
      <c r="I77" s="158"/>
      <c r="J77" s="159">
        <f>J332</f>
        <v>0</v>
      </c>
      <c r="K77" s="160"/>
    </row>
    <row r="78" spans="2:11" s="1" customFormat="1" ht="21.75" customHeight="1">
      <c r="B78" s="39"/>
      <c r="C78" s="40"/>
      <c r="D78" s="40"/>
      <c r="E78" s="40"/>
      <c r="F78" s="40"/>
      <c r="G78" s="40"/>
      <c r="H78" s="40"/>
      <c r="I78" s="116"/>
      <c r="J78" s="40"/>
      <c r="K78" s="43"/>
    </row>
    <row r="79" spans="2:11" s="1" customFormat="1" ht="6.95" customHeight="1">
      <c r="B79" s="54"/>
      <c r="C79" s="55"/>
      <c r="D79" s="55"/>
      <c r="E79" s="55"/>
      <c r="F79" s="55"/>
      <c r="G79" s="55"/>
      <c r="H79" s="55"/>
      <c r="I79" s="137"/>
      <c r="J79" s="55"/>
      <c r="K79" s="56"/>
    </row>
    <row r="83" spans="2:12" s="1" customFormat="1" ht="6.95" customHeight="1">
      <c r="B83" s="57"/>
      <c r="C83" s="58"/>
      <c r="D83" s="58"/>
      <c r="E83" s="58"/>
      <c r="F83" s="58"/>
      <c r="G83" s="58"/>
      <c r="H83" s="58"/>
      <c r="I83" s="140"/>
      <c r="J83" s="58"/>
      <c r="K83" s="58"/>
      <c r="L83" s="59"/>
    </row>
    <row r="84" spans="2:12" s="1" customFormat="1" ht="36.95" customHeight="1">
      <c r="B84" s="39"/>
      <c r="C84" s="60" t="s">
        <v>129</v>
      </c>
      <c r="D84" s="61"/>
      <c r="E84" s="61"/>
      <c r="F84" s="61"/>
      <c r="G84" s="61"/>
      <c r="H84" s="61"/>
      <c r="I84" s="161"/>
      <c r="J84" s="61"/>
      <c r="K84" s="61"/>
      <c r="L84" s="59"/>
    </row>
    <row r="85" spans="2:12" s="1" customFormat="1" ht="6.95" customHeight="1">
      <c r="B85" s="39"/>
      <c r="C85" s="61"/>
      <c r="D85" s="61"/>
      <c r="E85" s="61"/>
      <c r="F85" s="61"/>
      <c r="G85" s="61"/>
      <c r="H85" s="61"/>
      <c r="I85" s="161"/>
      <c r="J85" s="61"/>
      <c r="K85" s="61"/>
      <c r="L85" s="59"/>
    </row>
    <row r="86" spans="2:12" s="1" customFormat="1" ht="14.45" customHeight="1">
      <c r="B86" s="39"/>
      <c r="C86" s="63" t="s">
        <v>20</v>
      </c>
      <c r="D86" s="61"/>
      <c r="E86" s="61"/>
      <c r="F86" s="61"/>
      <c r="G86" s="61"/>
      <c r="H86" s="61"/>
      <c r="I86" s="161"/>
      <c r="J86" s="61"/>
      <c r="K86" s="61"/>
      <c r="L86" s="59"/>
    </row>
    <row r="87" spans="2:12" s="1" customFormat="1" ht="16.5" customHeight="1">
      <c r="B87" s="39"/>
      <c r="C87" s="61"/>
      <c r="D87" s="61"/>
      <c r="E87" s="386" t="str">
        <f>E7</f>
        <v>Objekt č.p. 324-II - Gymnázium Sušice - udržovací práce v části 1.PP, II. etapa</v>
      </c>
      <c r="F87" s="387"/>
      <c r="G87" s="387"/>
      <c r="H87" s="387"/>
      <c r="I87" s="161"/>
      <c r="J87" s="61"/>
      <c r="K87" s="61"/>
      <c r="L87" s="59"/>
    </row>
    <row r="88" spans="2:12" s="1" customFormat="1" ht="14.45" customHeight="1">
      <c r="B88" s="39"/>
      <c r="C88" s="63" t="s">
        <v>98</v>
      </c>
      <c r="D88" s="61"/>
      <c r="E88" s="61"/>
      <c r="F88" s="61"/>
      <c r="G88" s="61"/>
      <c r="H88" s="61"/>
      <c r="I88" s="161"/>
      <c r="J88" s="61"/>
      <c r="K88" s="61"/>
      <c r="L88" s="59"/>
    </row>
    <row r="89" spans="2:12" s="1" customFormat="1" ht="17.25" customHeight="1">
      <c r="B89" s="39"/>
      <c r="C89" s="61"/>
      <c r="D89" s="61"/>
      <c r="E89" s="353" t="str">
        <f>E9</f>
        <v>040 - 3.NP - WC invalidé</v>
      </c>
      <c r="F89" s="388"/>
      <c r="G89" s="388"/>
      <c r="H89" s="388"/>
      <c r="I89" s="161"/>
      <c r="J89" s="61"/>
      <c r="K89" s="61"/>
      <c r="L89" s="59"/>
    </row>
    <row r="90" spans="2:12" s="1" customFormat="1" ht="6.95" customHeight="1">
      <c r="B90" s="39"/>
      <c r="C90" s="61"/>
      <c r="D90" s="61"/>
      <c r="E90" s="61"/>
      <c r="F90" s="61"/>
      <c r="G90" s="61"/>
      <c r="H90" s="61"/>
      <c r="I90" s="161"/>
      <c r="J90" s="61"/>
      <c r="K90" s="61"/>
      <c r="L90" s="59"/>
    </row>
    <row r="91" spans="2:12" s="1" customFormat="1" ht="18" customHeight="1">
      <c r="B91" s="39"/>
      <c r="C91" s="63" t="s">
        <v>25</v>
      </c>
      <c r="D91" s="61"/>
      <c r="E91" s="61"/>
      <c r="F91" s="162" t="str">
        <f>F12</f>
        <v>Sušice</v>
      </c>
      <c r="G91" s="61"/>
      <c r="H91" s="61"/>
      <c r="I91" s="163" t="s">
        <v>27</v>
      </c>
      <c r="J91" s="71" t="str">
        <f>IF(J12="","",J12)</f>
        <v>11. 4. 2018</v>
      </c>
      <c r="K91" s="61"/>
      <c r="L91" s="59"/>
    </row>
    <row r="92" spans="2:12" s="1" customFormat="1" ht="6.95" customHeight="1">
      <c r="B92" s="39"/>
      <c r="C92" s="61"/>
      <c r="D92" s="61"/>
      <c r="E92" s="61"/>
      <c r="F92" s="61"/>
      <c r="G92" s="61"/>
      <c r="H92" s="61"/>
      <c r="I92" s="161"/>
      <c r="J92" s="61"/>
      <c r="K92" s="61"/>
      <c r="L92" s="59"/>
    </row>
    <row r="93" spans="2:12" s="1" customFormat="1" ht="15">
      <c r="B93" s="39"/>
      <c r="C93" s="63" t="s">
        <v>29</v>
      </c>
      <c r="D93" s="61"/>
      <c r="E93" s="61"/>
      <c r="F93" s="162" t="str">
        <f>E15</f>
        <v>Gymnázium Sušice</v>
      </c>
      <c r="G93" s="61"/>
      <c r="H93" s="61"/>
      <c r="I93" s="163" t="s">
        <v>35</v>
      </c>
      <c r="J93" s="162" t="str">
        <f>E21</f>
        <v>Ing. Jiří Lejsek</v>
      </c>
      <c r="K93" s="61"/>
      <c r="L93" s="59"/>
    </row>
    <row r="94" spans="2:12" s="1" customFormat="1" ht="14.45" customHeight="1">
      <c r="B94" s="39"/>
      <c r="C94" s="63" t="s">
        <v>33</v>
      </c>
      <c r="D94" s="61"/>
      <c r="E94" s="61"/>
      <c r="F94" s="162" t="str">
        <f>IF(E18="","",E18)</f>
        <v/>
      </c>
      <c r="G94" s="61"/>
      <c r="H94" s="61"/>
      <c r="I94" s="161"/>
      <c r="J94" s="61"/>
      <c r="K94" s="61"/>
      <c r="L94" s="59"/>
    </row>
    <row r="95" spans="2:12" s="1" customFormat="1" ht="10.35" customHeight="1">
      <c r="B95" s="39"/>
      <c r="C95" s="61"/>
      <c r="D95" s="61"/>
      <c r="E95" s="61"/>
      <c r="F95" s="61"/>
      <c r="G95" s="61"/>
      <c r="H95" s="61"/>
      <c r="I95" s="161"/>
      <c r="J95" s="61"/>
      <c r="K95" s="61"/>
      <c r="L95" s="59"/>
    </row>
    <row r="96" spans="2:20" s="9" customFormat="1" ht="29.25" customHeight="1">
      <c r="B96" s="164"/>
      <c r="C96" s="165" t="s">
        <v>130</v>
      </c>
      <c r="D96" s="166" t="s">
        <v>58</v>
      </c>
      <c r="E96" s="166" t="s">
        <v>54</v>
      </c>
      <c r="F96" s="166" t="s">
        <v>131</v>
      </c>
      <c r="G96" s="166" t="s">
        <v>132</v>
      </c>
      <c r="H96" s="166" t="s">
        <v>133</v>
      </c>
      <c r="I96" s="167" t="s">
        <v>134</v>
      </c>
      <c r="J96" s="166" t="s">
        <v>102</v>
      </c>
      <c r="K96" s="168" t="s">
        <v>135</v>
      </c>
      <c r="L96" s="169"/>
      <c r="M96" s="79" t="s">
        <v>136</v>
      </c>
      <c r="N96" s="80" t="s">
        <v>43</v>
      </c>
      <c r="O96" s="80" t="s">
        <v>137</v>
      </c>
      <c r="P96" s="80" t="s">
        <v>138</v>
      </c>
      <c r="Q96" s="80" t="s">
        <v>139</v>
      </c>
      <c r="R96" s="80" t="s">
        <v>140</v>
      </c>
      <c r="S96" s="80" t="s">
        <v>141</v>
      </c>
      <c r="T96" s="81" t="s">
        <v>142</v>
      </c>
    </row>
    <row r="97" spans="2:63" s="1" customFormat="1" ht="29.25" customHeight="1">
      <c r="B97" s="39"/>
      <c r="C97" s="85" t="s">
        <v>103</v>
      </c>
      <c r="D97" s="61"/>
      <c r="E97" s="61"/>
      <c r="F97" s="61"/>
      <c r="G97" s="61"/>
      <c r="H97" s="61"/>
      <c r="I97" s="161"/>
      <c r="J97" s="170">
        <f>BK97</f>
        <v>0</v>
      </c>
      <c r="K97" s="61"/>
      <c r="L97" s="59"/>
      <c r="M97" s="82"/>
      <c r="N97" s="83"/>
      <c r="O97" s="83"/>
      <c r="P97" s="171">
        <f>P98+P168+P331</f>
        <v>0</v>
      </c>
      <c r="Q97" s="83"/>
      <c r="R97" s="171">
        <f>R98+R168+R331</f>
        <v>2.9502581899999996</v>
      </c>
      <c r="S97" s="83"/>
      <c r="T97" s="172">
        <f>T98+T168+T331</f>
        <v>4.580600960000001</v>
      </c>
      <c r="AT97" s="22" t="s">
        <v>72</v>
      </c>
      <c r="AU97" s="22" t="s">
        <v>104</v>
      </c>
      <c r="BK97" s="173">
        <f>BK98+BK168+BK331</f>
        <v>0</v>
      </c>
    </row>
    <row r="98" spans="2:63" s="10" customFormat="1" ht="37.35" customHeight="1">
      <c r="B98" s="174"/>
      <c r="C98" s="175"/>
      <c r="D98" s="176" t="s">
        <v>72</v>
      </c>
      <c r="E98" s="177" t="s">
        <v>143</v>
      </c>
      <c r="F98" s="177" t="s">
        <v>144</v>
      </c>
      <c r="G98" s="175"/>
      <c r="H98" s="175"/>
      <c r="I98" s="178"/>
      <c r="J98" s="179">
        <f>BK98</f>
        <v>0</v>
      </c>
      <c r="K98" s="175"/>
      <c r="L98" s="180"/>
      <c r="M98" s="181"/>
      <c r="N98" s="182"/>
      <c r="O98" s="182"/>
      <c r="P98" s="183">
        <f>P99+P112+P140+P160+P166</f>
        <v>0</v>
      </c>
      <c r="Q98" s="182"/>
      <c r="R98" s="183">
        <f>R99+R112+R140+R160+R166</f>
        <v>1.89561202</v>
      </c>
      <c r="S98" s="182"/>
      <c r="T98" s="184">
        <f>T99+T112+T140+T160+T166</f>
        <v>3.6976020000000007</v>
      </c>
      <c r="AR98" s="185" t="s">
        <v>10</v>
      </c>
      <c r="AT98" s="186" t="s">
        <v>72</v>
      </c>
      <c r="AU98" s="186" t="s">
        <v>73</v>
      </c>
      <c r="AY98" s="185" t="s">
        <v>145</v>
      </c>
      <c r="BK98" s="187">
        <f>BK99+BK112+BK140+BK160+BK166</f>
        <v>0</v>
      </c>
    </row>
    <row r="99" spans="2:63" s="10" customFormat="1" ht="19.9" customHeight="1">
      <c r="B99" s="174"/>
      <c r="C99" s="175"/>
      <c r="D99" s="176" t="s">
        <v>72</v>
      </c>
      <c r="E99" s="188" t="s">
        <v>163</v>
      </c>
      <c r="F99" s="188" t="s">
        <v>201</v>
      </c>
      <c r="G99" s="175"/>
      <c r="H99" s="175"/>
      <c r="I99" s="178"/>
      <c r="J99" s="189">
        <f>BK99</f>
        <v>0</v>
      </c>
      <c r="K99" s="175"/>
      <c r="L99" s="180"/>
      <c r="M99" s="181"/>
      <c r="N99" s="182"/>
      <c r="O99" s="182"/>
      <c r="P99" s="183">
        <f>SUM(P100:P111)</f>
        <v>0</v>
      </c>
      <c r="Q99" s="182"/>
      <c r="R99" s="183">
        <f>SUM(R100:R111)</f>
        <v>0.89338058</v>
      </c>
      <c r="S99" s="182"/>
      <c r="T99" s="184">
        <f>SUM(T100:T111)</f>
        <v>0</v>
      </c>
      <c r="AR99" s="185" t="s">
        <v>10</v>
      </c>
      <c r="AT99" s="186" t="s">
        <v>72</v>
      </c>
      <c r="AU99" s="186" t="s">
        <v>10</v>
      </c>
      <c r="AY99" s="185" t="s">
        <v>145</v>
      </c>
      <c r="BK99" s="187">
        <f>SUM(BK100:BK111)</f>
        <v>0</v>
      </c>
    </row>
    <row r="100" spans="2:65" s="1" customFormat="1" ht="16.5" customHeight="1">
      <c r="B100" s="39"/>
      <c r="C100" s="190" t="s">
        <v>10</v>
      </c>
      <c r="D100" s="190" t="s">
        <v>147</v>
      </c>
      <c r="E100" s="191" t="s">
        <v>203</v>
      </c>
      <c r="F100" s="192" t="s">
        <v>204</v>
      </c>
      <c r="G100" s="193" t="s">
        <v>150</v>
      </c>
      <c r="H100" s="194">
        <v>0.111</v>
      </c>
      <c r="I100" s="195"/>
      <c r="J100" s="196">
        <f>ROUND(I100*H100,0)</f>
        <v>0</v>
      </c>
      <c r="K100" s="192" t="s">
        <v>151</v>
      </c>
      <c r="L100" s="59"/>
      <c r="M100" s="197" t="s">
        <v>23</v>
      </c>
      <c r="N100" s="198" t="s">
        <v>44</v>
      </c>
      <c r="O100" s="40"/>
      <c r="P100" s="199">
        <f>O100*H100</f>
        <v>0</v>
      </c>
      <c r="Q100" s="199">
        <v>1.94302</v>
      </c>
      <c r="R100" s="199">
        <f>Q100*H100</f>
        <v>0.21567522</v>
      </c>
      <c r="S100" s="199">
        <v>0</v>
      </c>
      <c r="T100" s="200">
        <f>S100*H100</f>
        <v>0</v>
      </c>
      <c r="AR100" s="22" t="s">
        <v>152</v>
      </c>
      <c r="AT100" s="22" t="s">
        <v>147</v>
      </c>
      <c r="AU100" s="22" t="s">
        <v>82</v>
      </c>
      <c r="AY100" s="22" t="s">
        <v>145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2" t="s">
        <v>10</v>
      </c>
      <c r="BK100" s="201">
        <f>ROUND(I100*H100,0)</f>
        <v>0</v>
      </c>
      <c r="BL100" s="22" t="s">
        <v>152</v>
      </c>
      <c r="BM100" s="22" t="s">
        <v>988</v>
      </c>
    </row>
    <row r="101" spans="2:51" s="11" customFormat="1" ht="13.5">
      <c r="B101" s="202"/>
      <c r="C101" s="203"/>
      <c r="D101" s="204" t="s">
        <v>154</v>
      </c>
      <c r="E101" s="205" t="s">
        <v>23</v>
      </c>
      <c r="F101" s="206" t="s">
        <v>989</v>
      </c>
      <c r="G101" s="203"/>
      <c r="H101" s="207">
        <v>0.111</v>
      </c>
      <c r="I101" s="208"/>
      <c r="J101" s="203"/>
      <c r="K101" s="203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154</v>
      </c>
      <c r="AU101" s="213" t="s">
        <v>82</v>
      </c>
      <c r="AV101" s="11" t="s">
        <v>82</v>
      </c>
      <c r="AW101" s="11" t="s">
        <v>37</v>
      </c>
      <c r="AX101" s="11" t="s">
        <v>73</v>
      </c>
      <c r="AY101" s="213" t="s">
        <v>145</v>
      </c>
    </row>
    <row r="102" spans="2:65" s="1" customFormat="1" ht="16.5" customHeight="1">
      <c r="B102" s="39"/>
      <c r="C102" s="190" t="s">
        <v>82</v>
      </c>
      <c r="D102" s="190" t="s">
        <v>147</v>
      </c>
      <c r="E102" s="191" t="s">
        <v>990</v>
      </c>
      <c r="F102" s="192" t="s">
        <v>991</v>
      </c>
      <c r="G102" s="193" t="s">
        <v>177</v>
      </c>
      <c r="H102" s="194">
        <v>0.069</v>
      </c>
      <c r="I102" s="195"/>
      <c r="J102" s="196">
        <f>ROUND(I102*H102,0)</f>
        <v>0</v>
      </c>
      <c r="K102" s="192" t="s">
        <v>151</v>
      </c>
      <c r="L102" s="59"/>
      <c r="M102" s="197" t="s">
        <v>23</v>
      </c>
      <c r="N102" s="198" t="s">
        <v>44</v>
      </c>
      <c r="O102" s="40"/>
      <c r="P102" s="199">
        <f>O102*H102</f>
        <v>0</v>
      </c>
      <c r="Q102" s="199">
        <v>1.09</v>
      </c>
      <c r="R102" s="199">
        <f>Q102*H102</f>
        <v>0.07521000000000001</v>
      </c>
      <c r="S102" s="199">
        <v>0</v>
      </c>
      <c r="T102" s="200">
        <f>S102*H102</f>
        <v>0</v>
      </c>
      <c r="AR102" s="22" t="s">
        <v>152</v>
      </c>
      <c r="AT102" s="22" t="s">
        <v>147</v>
      </c>
      <c r="AU102" s="22" t="s">
        <v>82</v>
      </c>
      <c r="AY102" s="22" t="s">
        <v>145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2" t="s">
        <v>10</v>
      </c>
      <c r="BK102" s="201">
        <f>ROUND(I102*H102,0)</f>
        <v>0</v>
      </c>
      <c r="BL102" s="22" t="s">
        <v>152</v>
      </c>
      <c r="BM102" s="22" t="s">
        <v>992</v>
      </c>
    </row>
    <row r="103" spans="2:51" s="11" customFormat="1" ht="13.5">
      <c r="B103" s="202"/>
      <c r="C103" s="203"/>
      <c r="D103" s="204" t="s">
        <v>154</v>
      </c>
      <c r="E103" s="205" t="s">
        <v>23</v>
      </c>
      <c r="F103" s="206" t="s">
        <v>993</v>
      </c>
      <c r="G103" s="203"/>
      <c r="H103" s="207">
        <v>0.069</v>
      </c>
      <c r="I103" s="208"/>
      <c r="J103" s="203"/>
      <c r="K103" s="203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154</v>
      </c>
      <c r="AU103" s="213" t="s">
        <v>82</v>
      </c>
      <c r="AV103" s="11" t="s">
        <v>82</v>
      </c>
      <c r="AW103" s="11" t="s">
        <v>37</v>
      </c>
      <c r="AX103" s="11" t="s">
        <v>73</v>
      </c>
      <c r="AY103" s="213" t="s">
        <v>145</v>
      </c>
    </row>
    <row r="104" spans="2:65" s="1" customFormat="1" ht="16.5" customHeight="1">
      <c r="B104" s="39"/>
      <c r="C104" s="190" t="s">
        <v>163</v>
      </c>
      <c r="D104" s="190" t="s">
        <v>147</v>
      </c>
      <c r="E104" s="191" t="s">
        <v>994</v>
      </c>
      <c r="F104" s="192" t="s">
        <v>995</v>
      </c>
      <c r="G104" s="193" t="s">
        <v>215</v>
      </c>
      <c r="H104" s="194">
        <v>1.386</v>
      </c>
      <c r="I104" s="195"/>
      <c r="J104" s="196">
        <f>ROUND(I104*H104,0)</f>
        <v>0</v>
      </c>
      <c r="K104" s="192" t="s">
        <v>151</v>
      </c>
      <c r="L104" s="59"/>
      <c r="M104" s="197" t="s">
        <v>23</v>
      </c>
      <c r="N104" s="198" t="s">
        <v>44</v>
      </c>
      <c r="O104" s="40"/>
      <c r="P104" s="199">
        <f>O104*H104</f>
        <v>0</v>
      </c>
      <c r="Q104" s="199">
        <v>0.04795</v>
      </c>
      <c r="R104" s="199">
        <f>Q104*H104</f>
        <v>0.0664587</v>
      </c>
      <c r="S104" s="199">
        <v>0</v>
      </c>
      <c r="T104" s="200">
        <f>S104*H104</f>
        <v>0</v>
      </c>
      <c r="AR104" s="22" t="s">
        <v>152</v>
      </c>
      <c r="AT104" s="22" t="s">
        <v>147</v>
      </c>
      <c r="AU104" s="22" t="s">
        <v>82</v>
      </c>
      <c r="AY104" s="22" t="s">
        <v>145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2" t="s">
        <v>10</v>
      </c>
      <c r="BK104" s="201">
        <f>ROUND(I104*H104,0)</f>
        <v>0</v>
      </c>
      <c r="BL104" s="22" t="s">
        <v>152</v>
      </c>
      <c r="BM104" s="22" t="s">
        <v>996</v>
      </c>
    </row>
    <row r="105" spans="2:51" s="11" customFormat="1" ht="13.5">
      <c r="B105" s="202"/>
      <c r="C105" s="203"/>
      <c r="D105" s="204" t="s">
        <v>154</v>
      </c>
      <c r="E105" s="205" t="s">
        <v>23</v>
      </c>
      <c r="F105" s="206" t="s">
        <v>997</v>
      </c>
      <c r="G105" s="203"/>
      <c r="H105" s="207">
        <v>1.386</v>
      </c>
      <c r="I105" s="208"/>
      <c r="J105" s="203"/>
      <c r="K105" s="203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154</v>
      </c>
      <c r="AU105" s="213" t="s">
        <v>82</v>
      </c>
      <c r="AV105" s="11" t="s">
        <v>82</v>
      </c>
      <c r="AW105" s="11" t="s">
        <v>37</v>
      </c>
      <c r="AX105" s="11" t="s">
        <v>73</v>
      </c>
      <c r="AY105" s="213" t="s">
        <v>145</v>
      </c>
    </row>
    <row r="106" spans="2:65" s="1" customFormat="1" ht="16.5" customHeight="1">
      <c r="B106" s="39"/>
      <c r="C106" s="190" t="s">
        <v>152</v>
      </c>
      <c r="D106" s="190" t="s">
        <v>147</v>
      </c>
      <c r="E106" s="191" t="s">
        <v>998</v>
      </c>
      <c r="F106" s="192" t="s">
        <v>999</v>
      </c>
      <c r="G106" s="193" t="s">
        <v>215</v>
      </c>
      <c r="H106" s="194">
        <v>6.01</v>
      </c>
      <c r="I106" s="195"/>
      <c r="J106" s="196">
        <f>ROUND(I106*H106,0)</f>
        <v>0</v>
      </c>
      <c r="K106" s="192" t="s">
        <v>151</v>
      </c>
      <c r="L106" s="59"/>
      <c r="M106" s="197" t="s">
        <v>23</v>
      </c>
      <c r="N106" s="198" t="s">
        <v>44</v>
      </c>
      <c r="O106" s="40"/>
      <c r="P106" s="199">
        <f>O106*H106</f>
        <v>0</v>
      </c>
      <c r="Q106" s="199">
        <v>0.06917</v>
      </c>
      <c r="R106" s="199">
        <f>Q106*H106</f>
        <v>0.41571169999999996</v>
      </c>
      <c r="S106" s="199">
        <v>0</v>
      </c>
      <c r="T106" s="200">
        <f>S106*H106</f>
        <v>0</v>
      </c>
      <c r="AR106" s="22" t="s">
        <v>152</v>
      </c>
      <c r="AT106" s="22" t="s">
        <v>147</v>
      </c>
      <c r="AU106" s="22" t="s">
        <v>82</v>
      </c>
      <c r="AY106" s="22" t="s">
        <v>145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2" t="s">
        <v>10</v>
      </c>
      <c r="BK106" s="201">
        <f>ROUND(I106*H106,0)</f>
        <v>0</v>
      </c>
      <c r="BL106" s="22" t="s">
        <v>152</v>
      </c>
      <c r="BM106" s="22" t="s">
        <v>1000</v>
      </c>
    </row>
    <row r="107" spans="2:51" s="11" customFormat="1" ht="13.5">
      <c r="B107" s="202"/>
      <c r="C107" s="203"/>
      <c r="D107" s="204" t="s">
        <v>154</v>
      </c>
      <c r="E107" s="205" t="s">
        <v>23</v>
      </c>
      <c r="F107" s="206" t="s">
        <v>1001</v>
      </c>
      <c r="G107" s="203"/>
      <c r="H107" s="207">
        <v>6.01</v>
      </c>
      <c r="I107" s="208"/>
      <c r="J107" s="203"/>
      <c r="K107" s="203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154</v>
      </c>
      <c r="AU107" s="213" t="s">
        <v>82</v>
      </c>
      <c r="AV107" s="11" t="s">
        <v>82</v>
      </c>
      <c r="AW107" s="11" t="s">
        <v>37</v>
      </c>
      <c r="AX107" s="11" t="s">
        <v>73</v>
      </c>
      <c r="AY107" s="213" t="s">
        <v>145</v>
      </c>
    </row>
    <row r="108" spans="2:65" s="1" customFormat="1" ht="16.5" customHeight="1">
      <c r="B108" s="39"/>
      <c r="C108" s="190" t="s">
        <v>170</v>
      </c>
      <c r="D108" s="190" t="s">
        <v>147</v>
      </c>
      <c r="E108" s="191" t="s">
        <v>1002</v>
      </c>
      <c r="F108" s="192" t="s">
        <v>1003</v>
      </c>
      <c r="G108" s="193" t="s">
        <v>188</v>
      </c>
      <c r="H108" s="194">
        <v>4.9</v>
      </c>
      <c r="I108" s="195"/>
      <c r="J108" s="196">
        <f>ROUND(I108*H108,0)</f>
        <v>0</v>
      </c>
      <c r="K108" s="192" t="s">
        <v>151</v>
      </c>
      <c r="L108" s="59"/>
      <c r="M108" s="197" t="s">
        <v>23</v>
      </c>
      <c r="N108" s="198" t="s">
        <v>44</v>
      </c>
      <c r="O108" s="40"/>
      <c r="P108" s="199">
        <f>O108*H108</f>
        <v>0</v>
      </c>
      <c r="Q108" s="199">
        <v>0.00012</v>
      </c>
      <c r="R108" s="199">
        <f>Q108*H108</f>
        <v>0.0005880000000000001</v>
      </c>
      <c r="S108" s="199">
        <v>0</v>
      </c>
      <c r="T108" s="200">
        <f>S108*H108</f>
        <v>0</v>
      </c>
      <c r="AR108" s="22" t="s">
        <v>152</v>
      </c>
      <c r="AT108" s="22" t="s">
        <v>147</v>
      </c>
      <c r="AU108" s="22" t="s">
        <v>82</v>
      </c>
      <c r="AY108" s="22" t="s">
        <v>145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2" t="s">
        <v>10</v>
      </c>
      <c r="BK108" s="201">
        <f>ROUND(I108*H108,0)</f>
        <v>0</v>
      </c>
      <c r="BL108" s="22" t="s">
        <v>152</v>
      </c>
      <c r="BM108" s="22" t="s">
        <v>1004</v>
      </c>
    </row>
    <row r="109" spans="2:51" s="11" customFormat="1" ht="13.5">
      <c r="B109" s="202"/>
      <c r="C109" s="203"/>
      <c r="D109" s="204" t="s">
        <v>154</v>
      </c>
      <c r="E109" s="205" t="s">
        <v>23</v>
      </c>
      <c r="F109" s="206" t="s">
        <v>1005</v>
      </c>
      <c r="G109" s="203"/>
      <c r="H109" s="207">
        <v>4.9</v>
      </c>
      <c r="I109" s="208"/>
      <c r="J109" s="203"/>
      <c r="K109" s="203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154</v>
      </c>
      <c r="AU109" s="213" t="s">
        <v>82</v>
      </c>
      <c r="AV109" s="11" t="s">
        <v>82</v>
      </c>
      <c r="AW109" s="11" t="s">
        <v>37</v>
      </c>
      <c r="AX109" s="11" t="s">
        <v>73</v>
      </c>
      <c r="AY109" s="213" t="s">
        <v>145</v>
      </c>
    </row>
    <row r="110" spans="2:65" s="1" customFormat="1" ht="16.5" customHeight="1">
      <c r="B110" s="39"/>
      <c r="C110" s="190" t="s">
        <v>174</v>
      </c>
      <c r="D110" s="190" t="s">
        <v>147</v>
      </c>
      <c r="E110" s="191" t="s">
        <v>224</v>
      </c>
      <c r="F110" s="192" t="s">
        <v>225</v>
      </c>
      <c r="G110" s="193" t="s">
        <v>215</v>
      </c>
      <c r="H110" s="194">
        <v>0.672</v>
      </c>
      <c r="I110" s="195"/>
      <c r="J110" s="196">
        <f>ROUND(I110*H110,0)</f>
        <v>0</v>
      </c>
      <c r="K110" s="192" t="s">
        <v>151</v>
      </c>
      <c r="L110" s="59"/>
      <c r="M110" s="197" t="s">
        <v>23</v>
      </c>
      <c r="N110" s="198" t="s">
        <v>44</v>
      </c>
      <c r="O110" s="40"/>
      <c r="P110" s="199">
        <f>O110*H110</f>
        <v>0</v>
      </c>
      <c r="Q110" s="199">
        <v>0.17818</v>
      </c>
      <c r="R110" s="199">
        <f>Q110*H110</f>
        <v>0.11973696000000002</v>
      </c>
      <c r="S110" s="199">
        <v>0</v>
      </c>
      <c r="T110" s="200">
        <f>S110*H110</f>
        <v>0</v>
      </c>
      <c r="AR110" s="22" t="s">
        <v>152</v>
      </c>
      <c r="AT110" s="22" t="s">
        <v>147</v>
      </c>
      <c r="AU110" s="22" t="s">
        <v>82</v>
      </c>
      <c r="AY110" s="22" t="s">
        <v>145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2" t="s">
        <v>10</v>
      </c>
      <c r="BK110" s="201">
        <f>ROUND(I110*H110,0)</f>
        <v>0</v>
      </c>
      <c r="BL110" s="22" t="s">
        <v>152</v>
      </c>
      <c r="BM110" s="22" t="s">
        <v>1006</v>
      </c>
    </row>
    <row r="111" spans="2:51" s="11" customFormat="1" ht="13.5">
      <c r="B111" s="202"/>
      <c r="C111" s="203"/>
      <c r="D111" s="204" t="s">
        <v>154</v>
      </c>
      <c r="E111" s="205" t="s">
        <v>23</v>
      </c>
      <c r="F111" s="206" t="s">
        <v>1007</v>
      </c>
      <c r="G111" s="203"/>
      <c r="H111" s="207">
        <v>0.672</v>
      </c>
      <c r="I111" s="208"/>
      <c r="J111" s="203"/>
      <c r="K111" s="203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154</v>
      </c>
      <c r="AU111" s="213" t="s">
        <v>82</v>
      </c>
      <c r="AV111" s="11" t="s">
        <v>82</v>
      </c>
      <c r="AW111" s="11" t="s">
        <v>37</v>
      </c>
      <c r="AX111" s="11" t="s">
        <v>73</v>
      </c>
      <c r="AY111" s="213" t="s">
        <v>145</v>
      </c>
    </row>
    <row r="112" spans="2:63" s="10" customFormat="1" ht="29.85" customHeight="1">
      <c r="B112" s="174"/>
      <c r="C112" s="175"/>
      <c r="D112" s="176" t="s">
        <v>72</v>
      </c>
      <c r="E112" s="188" t="s">
        <v>174</v>
      </c>
      <c r="F112" s="188" t="s">
        <v>228</v>
      </c>
      <c r="G112" s="175"/>
      <c r="H112" s="175"/>
      <c r="I112" s="178"/>
      <c r="J112" s="189">
        <f>BK112</f>
        <v>0</v>
      </c>
      <c r="K112" s="175"/>
      <c r="L112" s="180"/>
      <c r="M112" s="181"/>
      <c r="N112" s="182"/>
      <c r="O112" s="182"/>
      <c r="P112" s="183">
        <f>SUM(P113:P139)</f>
        <v>0</v>
      </c>
      <c r="Q112" s="182"/>
      <c r="R112" s="183">
        <f>SUM(R113:R139)</f>
        <v>1.000711</v>
      </c>
      <c r="S112" s="182"/>
      <c r="T112" s="184">
        <f>SUM(T113:T139)</f>
        <v>0</v>
      </c>
      <c r="AR112" s="185" t="s">
        <v>10</v>
      </c>
      <c r="AT112" s="186" t="s">
        <v>72</v>
      </c>
      <c r="AU112" s="186" t="s">
        <v>10</v>
      </c>
      <c r="AY112" s="185" t="s">
        <v>145</v>
      </c>
      <c r="BK112" s="187">
        <f>SUM(BK113:BK139)</f>
        <v>0</v>
      </c>
    </row>
    <row r="113" spans="2:65" s="1" customFormat="1" ht="16.5" customHeight="1">
      <c r="B113" s="39"/>
      <c r="C113" s="190" t="s">
        <v>181</v>
      </c>
      <c r="D113" s="190" t="s">
        <v>147</v>
      </c>
      <c r="E113" s="191" t="s">
        <v>1008</v>
      </c>
      <c r="F113" s="192" t="s">
        <v>1009</v>
      </c>
      <c r="G113" s="193" t="s">
        <v>215</v>
      </c>
      <c r="H113" s="194">
        <v>10.162</v>
      </c>
      <c r="I113" s="195"/>
      <c r="J113" s="196">
        <f>ROUND(I113*H113,0)</f>
        <v>0</v>
      </c>
      <c r="K113" s="192" t="s">
        <v>151</v>
      </c>
      <c r="L113" s="59"/>
      <c r="M113" s="197" t="s">
        <v>23</v>
      </c>
      <c r="N113" s="198" t="s">
        <v>44</v>
      </c>
      <c r="O113" s="40"/>
      <c r="P113" s="199">
        <f>O113*H113</f>
        <v>0</v>
      </c>
      <c r="Q113" s="199">
        <v>0.003</v>
      </c>
      <c r="R113" s="199">
        <f>Q113*H113</f>
        <v>0.030486000000000003</v>
      </c>
      <c r="S113" s="199">
        <v>0</v>
      </c>
      <c r="T113" s="200">
        <f>S113*H113</f>
        <v>0</v>
      </c>
      <c r="AR113" s="22" t="s">
        <v>152</v>
      </c>
      <c r="AT113" s="22" t="s">
        <v>147</v>
      </c>
      <c r="AU113" s="22" t="s">
        <v>82</v>
      </c>
      <c r="AY113" s="22" t="s">
        <v>145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2" t="s">
        <v>10</v>
      </c>
      <c r="BK113" s="201">
        <f>ROUND(I113*H113,0)</f>
        <v>0</v>
      </c>
      <c r="BL113" s="22" t="s">
        <v>152</v>
      </c>
      <c r="BM113" s="22" t="s">
        <v>1010</v>
      </c>
    </row>
    <row r="114" spans="2:51" s="11" customFormat="1" ht="13.5">
      <c r="B114" s="202"/>
      <c r="C114" s="203"/>
      <c r="D114" s="204" t="s">
        <v>154</v>
      </c>
      <c r="E114" s="205" t="s">
        <v>23</v>
      </c>
      <c r="F114" s="206" t="s">
        <v>1011</v>
      </c>
      <c r="G114" s="203"/>
      <c r="H114" s="207">
        <v>6.719</v>
      </c>
      <c r="I114" s="208"/>
      <c r="J114" s="203"/>
      <c r="K114" s="203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154</v>
      </c>
      <c r="AU114" s="213" t="s">
        <v>82</v>
      </c>
      <c r="AV114" s="11" t="s">
        <v>82</v>
      </c>
      <c r="AW114" s="11" t="s">
        <v>37</v>
      </c>
      <c r="AX114" s="11" t="s">
        <v>73</v>
      </c>
      <c r="AY114" s="213" t="s">
        <v>145</v>
      </c>
    </row>
    <row r="115" spans="2:51" s="11" customFormat="1" ht="13.5">
      <c r="B115" s="202"/>
      <c r="C115" s="203"/>
      <c r="D115" s="204" t="s">
        <v>154</v>
      </c>
      <c r="E115" s="205" t="s">
        <v>23</v>
      </c>
      <c r="F115" s="206" t="s">
        <v>1012</v>
      </c>
      <c r="G115" s="203"/>
      <c r="H115" s="207">
        <v>3.443</v>
      </c>
      <c r="I115" s="208"/>
      <c r="J115" s="203"/>
      <c r="K115" s="203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154</v>
      </c>
      <c r="AU115" s="213" t="s">
        <v>82</v>
      </c>
      <c r="AV115" s="11" t="s">
        <v>82</v>
      </c>
      <c r="AW115" s="11" t="s">
        <v>37</v>
      </c>
      <c r="AX115" s="11" t="s">
        <v>73</v>
      </c>
      <c r="AY115" s="213" t="s">
        <v>145</v>
      </c>
    </row>
    <row r="116" spans="2:65" s="1" customFormat="1" ht="25.5" customHeight="1">
      <c r="B116" s="39"/>
      <c r="C116" s="190" t="s">
        <v>185</v>
      </c>
      <c r="D116" s="190" t="s">
        <v>147</v>
      </c>
      <c r="E116" s="191" t="s">
        <v>1013</v>
      </c>
      <c r="F116" s="192" t="s">
        <v>1014</v>
      </c>
      <c r="G116" s="193" t="s">
        <v>215</v>
      </c>
      <c r="H116" s="194">
        <v>10.764</v>
      </c>
      <c r="I116" s="195"/>
      <c r="J116" s="196">
        <f>ROUND(I116*H116,0)</f>
        <v>0</v>
      </c>
      <c r="K116" s="192" t="s">
        <v>151</v>
      </c>
      <c r="L116" s="59"/>
      <c r="M116" s="197" t="s">
        <v>23</v>
      </c>
      <c r="N116" s="198" t="s">
        <v>44</v>
      </c>
      <c r="O116" s="40"/>
      <c r="P116" s="199">
        <f>O116*H116</f>
        <v>0</v>
      </c>
      <c r="Q116" s="199">
        <v>0.01575</v>
      </c>
      <c r="R116" s="199">
        <f>Q116*H116</f>
        <v>0.169533</v>
      </c>
      <c r="S116" s="199">
        <v>0</v>
      </c>
      <c r="T116" s="200">
        <f>S116*H116</f>
        <v>0</v>
      </c>
      <c r="AR116" s="22" t="s">
        <v>152</v>
      </c>
      <c r="AT116" s="22" t="s">
        <v>147</v>
      </c>
      <c r="AU116" s="22" t="s">
        <v>82</v>
      </c>
      <c r="AY116" s="22" t="s">
        <v>145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2" t="s">
        <v>10</v>
      </c>
      <c r="BK116" s="201">
        <f>ROUND(I116*H116,0)</f>
        <v>0</v>
      </c>
      <c r="BL116" s="22" t="s">
        <v>152</v>
      </c>
      <c r="BM116" s="22" t="s">
        <v>1015</v>
      </c>
    </row>
    <row r="117" spans="2:51" s="11" customFormat="1" ht="27">
      <c r="B117" s="202"/>
      <c r="C117" s="203"/>
      <c r="D117" s="204" t="s">
        <v>154</v>
      </c>
      <c r="E117" s="205" t="s">
        <v>23</v>
      </c>
      <c r="F117" s="206" t="s">
        <v>1016</v>
      </c>
      <c r="G117" s="203"/>
      <c r="H117" s="207">
        <v>10.764</v>
      </c>
      <c r="I117" s="208"/>
      <c r="J117" s="203"/>
      <c r="K117" s="203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154</v>
      </c>
      <c r="AU117" s="213" t="s">
        <v>82</v>
      </c>
      <c r="AV117" s="11" t="s">
        <v>82</v>
      </c>
      <c r="AW117" s="11" t="s">
        <v>37</v>
      </c>
      <c r="AX117" s="11" t="s">
        <v>73</v>
      </c>
      <c r="AY117" s="213" t="s">
        <v>145</v>
      </c>
    </row>
    <row r="118" spans="2:65" s="1" customFormat="1" ht="25.5" customHeight="1">
      <c r="B118" s="39"/>
      <c r="C118" s="190" t="s">
        <v>195</v>
      </c>
      <c r="D118" s="190" t="s">
        <v>147</v>
      </c>
      <c r="E118" s="191" t="s">
        <v>1017</v>
      </c>
      <c r="F118" s="192" t="s">
        <v>1018</v>
      </c>
      <c r="G118" s="193" t="s">
        <v>215</v>
      </c>
      <c r="H118" s="194">
        <v>12.584</v>
      </c>
      <c r="I118" s="195"/>
      <c r="J118" s="196">
        <f>ROUND(I118*H118,0)</f>
        <v>0</v>
      </c>
      <c r="K118" s="192" t="s">
        <v>151</v>
      </c>
      <c r="L118" s="59"/>
      <c r="M118" s="197" t="s">
        <v>23</v>
      </c>
      <c r="N118" s="198" t="s">
        <v>44</v>
      </c>
      <c r="O118" s="40"/>
      <c r="P118" s="199">
        <f>O118*H118</f>
        <v>0</v>
      </c>
      <c r="Q118" s="199">
        <v>0.00656</v>
      </c>
      <c r="R118" s="199">
        <f>Q118*H118</f>
        <v>0.08255103999999999</v>
      </c>
      <c r="S118" s="199">
        <v>0</v>
      </c>
      <c r="T118" s="200">
        <f>S118*H118</f>
        <v>0</v>
      </c>
      <c r="AR118" s="22" t="s">
        <v>152</v>
      </c>
      <c r="AT118" s="22" t="s">
        <v>147</v>
      </c>
      <c r="AU118" s="22" t="s">
        <v>82</v>
      </c>
      <c r="AY118" s="22" t="s">
        <v>145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2" t="s">
        <v>10</v>
      </c>
      <c r="BK118" s="201">
        <f>ROUND(I118*H118,0)</f>
        <v>0</v>
      </c>
      <c r="BL118" s="22" t="s">
        <v>152</v>
      </c>
      <c r="BM118" s="22" t="s">
        <v>1019</v>
      </c>
    </row>
    <row r="119" spans="2:51" s="11" customFormat="1" ht="13.5">
      <c r="B119" s="202"/>
      <c r="C119" s="203"/>
      <c r="D119" s="204" t="s">
        <v>154</v>
      </c>
      <c r="E119" s="205" t="s">
        <v>23</v>
      </c>
      <c r="F119" s="206" t="s">
        <v>1020</v>
      </c>
      <c r="G119" s="203"/>
      <c r="H119" s="207">
        <v>12.02</v>
      </c>
      <c r="I119" s="208"/>
      <c r="J119" s="203"/>
      <c r="K119" s="203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154</v>
      </c>
      <c r="AU119" s="213" t="s">
        <v>82</v>
      </c>
      <c r="AV119" s="11" t="s">
        <v>82</v>
      </c>
      <c r="AW119" s="11" t="s">
        <v>37</v>
      </c>
      <c r="AX119" s="11" t="s">
        <v>73</v>
      </c>
      <c r="AY119" s="213" t="s">
        <v>145</v>
      </c>
    </row>
    <row r="120" spans="2:51" s="11" customFormat="1" ht="13.5">
      <c r="B120" s="202"/>
      <c r="C120" s="203"/>
      <c r="D120" s="204" t="s">
        <v>154</v>
      </c>
      <c r="E120" s="205" t="s">
        <v>23</v>
      </c>
      <c r="F120" s="206" t="s">
        <v>1021</v>
      </c>
      <c r="G120" s="203"/>
      <c r="H120" s="207">
        <v>0.564</v>
      </c>
      <c r="I120" s="208"/>
      <c r="J120" s="203"/>
      <c r="K120" s="203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154</v>
      </c>
      <c r="AU120" s="213" t="s">
        <v>82</v>
      </c>
      <c r="AV120" s="11" t="s">
        <v>82</v>
      </c>
      <c r="AW120" s="11" t="s">
        <v>37</v>
      </c>
      <c r="AX120" s="11" t="s">
        <v>73</v>
      </c>
      <c r="AY120" s="213" t="s">
        <v>145</v>
      </c>
    </row>
    <row r="121" spans="2:65" s="1" customFormat="1" ht="16.5" customHeight="1">
      <c r="B121" s="39"/>
      <c r="C121" s="190" t="s">
        <v>202</v>
      </c>
      <c r="D121" s="190" t="s">
        <v>147</v>
      </c>
      <c r="E121" s="191" t="s">
        <v>1022</v>
      </c>
      <c r="F121" s="192" t="s">
        <v>1023</v>
      </c>
      <c r="G121" s="193" t="s">
        <v>268</v>
      </c>
      <c r="H121" s="194">
        <v>2</v>
      </c>
      <c r="I121" s="195"/>
      <c r="J121" s="196">
        <f>ROUND(I121*H121,0)</f>
        <v>0</v>
      </c>
      <c r="K121" s="192" t="s">
        <v>151</v>
      </c>
      <c r="L121" s="59"/>
      <c r="M121" s="197" t="s">
        <v>23</v>
      </c>
      <c r="N121" s="198" t="s">
        <v>44</v>
      </c>
      <c r="O121" s="40"/>
      <c r="P121" s="199">
        <f>O121*H121</f>
        <v>0</v>
      </c>
      <c r="Q121" s="199">
        <v>0.0382</v>
      </c>
      <c r="R121" s="199">
        <f>Q121*H121</f>
        <v>0.0764</v>
      </c>
      <c r="S121" s="199">
        <v>0</v>
      </c>
      <c r="T121" s="200">
        <f>S121*H121</f>
        <v>0</v>
      </c>
      <c r="AR121" s="22" t="s">
        <v>152</v>
      </c>
      <c r="AT121" s="22" t="s">
        <v>147</v>
      </c>
      <c r="AU121" s="22" t="s">
        <v>82</v>
      </c>
      <c r="AY121" s="22" t="s">
        <v>145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2" t="s">
        <v>10</v>
      </c>
      <c r="BK121" s="201">
        <f>ROUND(I121*H121,0)</f>
        <v>0</v>
      </c>
      <c r="BL121" s="22" t="s">
        <v>152</v>
      </c>
      <c r="BM121" s="22" t="s">
        <v>1024</v>
      </c>
    </row>
    <row r="122" spans="2:51" s="11" customFormat="1" ht="13.5">
      <c r="B122" s="202"/>
      <c r="C122" s="203"/>
      <c r="D122" s="204" t="s">
        <v>154</v>
      </c>
      <c r="E122" s="205" t="s">
        <v>23</v>
      </c>
      <c r="F122" s="206" t="s">
        <v>1025</v>
      </c>
      <c r="G122" s="203"/>
      <c r="H122" s="207">
        <v>2</v>
      </c>
      <c r="I122" s="208"/>
      <c r="J122" s="203"/>
      <c r="K122" s="203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154</v>
      </c>
      <c r="AU122" s="213" t="s">
        <v>82</v>
      </c>
      <c r="AV122" s="11" t="s">
        <v>82</v>
      </c>
      <c r="AW122" s="11" t="s">
        <v>37</v>
      </c>
      <c r="AX122" s="11" t="s">
        <v>73</v>
      </c>
      <c r="AY122" s="213" t="s">
        <v>145</v>
      </c>
    </row>
    <row r="123" spans="2:65" s="1" customFormat="1" ht="16.5" customHeight="1">
      <c r="B123" s="39"/>
      <c r="C123" s="190" t="s">
        <v>207</v>
      </c>
      <c r="D123" s="190" t="s">
        <v>147</v>
      </c>
      <c r="E123" s="191" t="s">
        <v>1026</v>
      </c>
      <c r="F123" s="192" t="s">
        <v>1027</v>
      </c>
      <c r="G123" s="193" t="s">
        <v>268</v>
      </c>
      <c r="H123" s="194">
        <v>1</v>
      </c>
      <c r="I123" s="195"/>
      <c r="J123" s="196">
        <f>ROUND(I123*H123,0)</f>
        <v>0</v>
      </c>
      <c r="K123" s="192" t="s">
        <v>151</v>
      </c>
      <c r="L123" s="59"/>
      <c r="M123" s="197" t="s">
        <v>23</v>
      </c>
      <c r="N123" s="198" t="s">
        <v>44</v>
      </c>
      <c r="O123" s="40"/>
      <c r="P123" s="199">
        <f>O123*H123</f>
        <v>0</v>
      </c>
      <c r="Q123" s="199">
        <v>0.1575</v>
      </c>
      <c r="R123" s="199">
        <f>Q123*H123</f>
        <v>0.1575</v>
      </c>
      <c r="S123" s="199">
        <v>0</v>
      </c>
      <c r="T123" s="200">
        <f>S123*H123</f>
        <v>0</v>
      </c>
      <c r="AR123" s="22" t="s">
        <v>152</v>
      </c>
      <c r="AT123" s="22" t="s">
        <v>147</v>
      </c>
      <c r="AU123" s="22" t="s">
        <v>82</v>
      </c>
      <c r="AY123" s="22" t="s">
        <v>145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22" t="s">
        <v>10</v>
      </c>
      <c r="BK123" s="201">
        <f>ROUND(I123*H123,0)</f>
        <v>0</v>
      </c>
      <c r="BL123" s="22" t="s">
        <v>152</v>
      </c>
      <c r="BM123" s="22" t="s">
        <v>1028</v>
      </c>
    </row>
    <row r="124" spans="2:51" s="11" customFormat="1" ht="13.5">
      <c r="B124" s="202"/>
      <c r="C124" s="203"/>
      <c r="D124" s="204" t="s">
        <v>154</v>
      </c>
      <c r="E124" s="205" t="s">
        <v>23</v>
      </c>
      <c r="F124" s="206" t="s">
        <v>1029</v>
      </c>
      <c r="G124" s="203"/>
      <c r="H124" s="207">
        <v>1</v>
      </c>
      <c r="I124" s="208"/>
      <c r="J124" s="203"/>
      <c r="K124" s="203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154</v>
      </c>
      <c r="AU124" s="213" t="s">
        <v>82</v>
      </c>
      <c r="AV124" s="11" t="s">
        <v>82</v>
      </c>
      <c r="AW124" s="11" t="s">
        <v>37</v>
      </c>
      <c r="AX124" s="11" t="s">
        <v>73</v>
      </c>
      <c r="AY124" s="213" t="s">
        <v>145</v>
      </c>
    </row>
    <row r="125" spans="2:65" s="1" customFormat="1" ht="16.5" customHeight="1">
      <c r="B125" s="39"/>
      <c r="C125" s="190" t="s">
        <v>212</v>
      </c>
      <c r="D125" s="190" t="s">
        <v>147</v>
      </c>
      <c r="E125" s="191" t="s">
        <v>1030</v>
      </c>
      <c r="F125" s="192" t="s">
        <v>1031</v>
      </c>
      <c r="G125" s="193" t="s">
        <v>215</v>
      </c>
      <c r="H125" s="194">
        <v>0.828</v>
      </c>
      <c r="I125" s="195"/>
      <c r="J125" s="196">
        <f>ROUND(I125*H125,0)</f>
        <v>0</v>
      </c>
      <c r="K125" s="192" t="s">
        <v>151</v>
      </c>
      <c r="L125" s="59"/>
      <c r="M125" s="197" t="s">
        <v>23</v>
      </c>
      <c r="N125" s="198" t="s">
        <v>44</v>
      </c>
      <c r="O125" s="40"/>
      <c r="P125" s="199">
        <f>O125*H125</f>
        <v>0</v>
      </c>
      <c r="Q125" s="199">
        <v>0.03045</v>
      </c>
      <c r="R125" s="199">
        <f>Q125*H125</f>
        <v>0.025212599999999998</v>
      </c>
      <c r="S125" s="199">
        <v>0</v>
      </c>
      <c r="T125" s="200">
        <f>S125*H125</f>
        <v>0</v>
      </c>
      <c r="AR125" s="22" t="s">
        <v>152</v>
      </c>
      <c r="AT125" s="22" t="s">
        <v>147</v>
      </c>
      <c r="AU125" s="22" t="s">
        <v>82</v>
      </c>
      <c r="AY125" s="22" t="s">
        <v>145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2" t="s">
        <v>10</v>
      </c>
      <c r="BK125" s="201">
        <f>ROUND(I125*H125,0)</f>
        <v>0</v>
      </c>
      <c r="BL125" s="22" t="s">
        <v>152</v>
      </c>
      <c r="BM125" s="22" t="s">
        <v>1032</v>
      </c>
    </row>
    <row r="126" spans="2:51" s="11" customFormat="1" ht="13.5">
      <c r="B126" s="202"/>
      <c r="C126" s="203"/>
      <c r="D126" s="204" t="s">
        <v>154</v>
      </c>
      <c r="E126" s="205" t="s">
        <v>23</v>
      </c>
      <c r="F126" s="206" t="s">
        <v>1033</v>
      </c>
      <c r="G126" s="203"/>
      <c r="H126" s="207">
        <v>0.828</v>
      </c>
      <c r="I126" s="208"/>
      <c r="J126" s="203"/>
      <c r="K126" s="203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154</v>
      </c>
      <c r="AU126" s="213" t="s">
        <v>82</v>
      </c>
      <c r="AV126" s="11" t="s">
        <v>82</v>
      </c>
      <c r="AW126" s="11" t="s">
        <v>37</v>
      </c>
      <c r="AX126" s="11" t="s">
        <v>73</v>
      </c>
      <c r="AY126" s="213" t="s">
        <v>145</v>
      </c>
    </row>
    <row r="127" spans="2:65" s="1" customFormat="1" ht="16.5" customHeight="1">
      <c r="B127" s="39"/>
      <c r="C127" s="190" t="s">
        <v>218</v>
      </c>
      <c r="D127" s="190" t="s">
        <v>147</v>
      </c>
      <c r="E127" s="191" t="s">
        <v>272</v>
      </c>
      <c r="F127" s="192" t="s">
        <v>273</v>
      </c>
      <c r="G127" s="193" t="s">
        <v>215</v>
      </c>
      <c r="H127" s="194">
        <v>0.598</v>
      </c>
      <c r="I127" s="195"/>
      <c r="J127" s="196">
        <f>ROUND(I127*H127,0)</f>
        <v>0</v>
      </c>
      <c r="K127" s="192" t="s">
        <v>151</v>
      </c>
      <c r="L127" s="59"/>
      <c r="M127" s="197" t="s">
        <v>23</v>
      </c>
      <c r="N127" s="198" t="s">
        <v>44</v>
      </c>
      <c r="O127" s="40"/>
      <c r="P127" s="199">
        <f>O127*H127</f>
        <v>0</v>
      </c>
      <c r="Q127" s="199">
        <v>0.03358</v>
      </c>
      <c r="R127" s="199">
        <f>Q127*H127</f>
        <v>0.02008084</v>
      </c>
      <c r="S127" s="199">
        <v>0</v>
      </c>
      <c r="T127" s="200">
        <f>S127*H127</f>
        <v>0</v>
      </c>
      <c r="AR127" s="22" t="s">
        <v>152</v>
      </c>
      <c r="AT127" s="22" t="s">
        <v>147</v>
      </c>
      <c r="AU127" s="22" t="s">
        <v>82</v>
      </c>
      <c r="AY127" s="22" t="s">
        <v>145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2" t="s">
        <v>10</v>
      </c>
      <c r="BK127" s="201">
        <f>ROUND(I127*H127,0)</f>
        <v>0</v>
      </c>
      <c r="BL127" s="22" t="s">
        <v>152</v>
      </c>
      <c r="BM127" s="22" t="s">
        <v>1034</v>
      </c>
    </row>
    <row r="128" spans="2:51" s="11" customFormat="1" ht="13.5">
      <c r="B128" s="202"/>
      <c r="C128" s="203"/>
      <c r="D128" s="204" t="s">
        <v>154</v>
      </c>
      <c r="E128" s="205" t="s">
        <v>23</v>
      </c>
      <c r="F128" s="206" t="s">
        <v>1035</v>
      </c>
      <c r="G128" s="203"/>
      <c r="H128" s="207">
        <v>0.598</v>
      </c>
      <c r="I128" s="208"/>
      <c r="J128" s="203"/>
      <c r="K128" s="203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154</v>
      </c>
      <c r="AU128" s="213" t="s">
        <v>82</v>
      </c>
      <c r="AV128" s="11" t="s">
        <v>82</v>
      </c>
      <c r="AW128" s="11" t="s">
        <v>37</v>
      </c>
      <c r="AX128" s="11" t="s">
        <v>73</v>
      </c>
      <c r="AY128" s="213" t="s">
        <v>145</v>
      </c>
    </row>
    <row r="129" spans="2:65" s="1" customFormat="1" ht="16.5" customHeight="1">
      <c r="B129" s="39"/>
      <c r="C129" s="190" t="s">
        <v>223</v>
      </c>
      <c r="D129" s="190" t="s">
        <v>147</v>
      </c>
      <c r="E129" s="191" t="s">
        <v>1036</v>
      </c>
      <c r="F129" s="192" t="s">
        <v>1037</v>
      </c>
      <c r="G129" s="193" t="s">
        <v>215</v>
      </c>
      <c r="H129" s="194">
        <v>2.232</v>
      </c>
      <c r="I129" s="195"/>
      <c r="J129" s="196">
        <f>ROUND(I129*H129,0)</f>
        <v>0</v>
      </c>
      <c r="K129" s="192" t="s">
        <v>151</v>
      </c>
      <c r="L129" s="59"/>
      <c r="M129" s="197" t="s">
        <v>23</v>
      </c>
      <c r="N129" s="198" t="s">
        <v>44</v>
      </c>
      <c r="O129" s="40"/>
      <c r="P129" s="199">
        <f>O129*H129</f>
        <v>0</v>
      </c>
      <c r="Q129" s="199">
        <v>0.00036</v>
      </c>
      <c r="R129" s="199">
        <f>Q129*H129</f>
        <v>0.0008035200000000002</v>
      </c>
      <c r="S129" s="199">
        <v>0</v>
      </c>
      <c r="T129" s="200">
        <f>S129*H129</f>
        <v>0</v>
      </c>
      <c r="AR129" s="22" t="s">
        <v>152</v>
      </c>
      <c r="AT129" s="22" t="s">
        <v>147</v>
      </c>
      <c r="AU129" s="22" t="s">
        <v>82</v>
      </c>
      <c r="AY129" s="22" t="s">
        <v>145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2" t="s">
        <v>10</v>
      </c>
      <c r="BK129" s="201">
        <f>ROUND(I129*H129,0)</f>
        <v>0</v>
      </c>
      <c r="BL129" s="22" t="s">
        <v>152</v>
      </c>
      <c r="BM129" s="22" t="s">
        <v>1038</v>
      </c>
    </row>
    <row r="130" spans="2:51" s="11" customFormat="1" ht="13.5">
      <c r="B130" s="202"/>
      <c r="C130" s="203"/>
      <c r="D130" s="204" t="s">
        <v>154</v>
      </c>
      <c r="E130" s="205" t="s">
        <v>23</v>
      </c>
      <c r="F130" s="206" t="s">
        <v>1039</v>
      </c>
      <c r="G130" s="203"/>
      <c r="H130" s="207">
        <v>2.232</v>
      </c>
      <c r="I130" s="208"/>
      <c r="J130" s="203"/>
      <c r="K130" s="203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154</v>
      </c>
      <c r="AU130" s="213" t="s">
        <v>82</v>
      </c>
      <c r="AV130" s="11" t="s">
        <v>82</v>
      </c>
      <c r="AW130" s="11" t="s">
        <v>37</v>
      </c>
      <c r="AX130" s="11" t="s">
        <v>73</v>
      </c>
      <c r="AY130" s="213" t="s">
        <v>145</v>
      </c>
    </row>
    <row r="131" spans="2:65" s="1" customFormat="1" ht="16.5" customHeight="1">
      <c r="B131" s="39"/>
      <c r="C131" s="190" t="s">
        <v>11</v>
      </c>
      <c r="D131" s="190" t="s">
        <v>147</v>
      </c>
      <c r="E131" s="191" t="s">
        <v>1040</v>
      </c>
      <c r="F131" s="192" t="s">
        <v>1041</v>
      </c>
      <c r="G131" s="193" t="s">
        <v>215</v>
      </c>
      <c r="H131" s="194">
        <v>50</v>
      </c>
      <c r="I131" s="195"/>
      <c r="J131" s="196">
        <f>ROUND(I131*H131,0)</f>
        <v>0</v>
      </c>
      <c r="K131" s="192" t="s">
        <v>151</v>
      </c>
      <c r="L131" s="59"/>
      <c r="M131" s="197" t="s">
        <v>23</v>
      </c>
      <c r="N131" s="198" t="s">
        <v>44</v>
      </c>
      <c r="O131" s="40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AR131" s="22" t="s">
        <v>152</v>
      </c>
      <c r="AT131" s="22" t="s">
        <v>147</v>
      </c>
      <c r="AU131" s="22" t="s">
        <v>82</v>
      </c>
      <c r="AY131" s="22" t="s">
        <v>145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2" t="s">
        <v>10</v>
      </c>
      <c r="BK131" s="201">
        <f>ROUND(I131*H131,0)</f>
        <v>0</v>
      </c>
      <c r="BL131" s="22" t="s">
        <v>152</v>
      </c>
      <c r="BM131" s="22" t="s">
        <v>1042</v>
      </c>
    </row>
    <row r="132" spans="2:51" s="11" customFormat="1" ht="13.5">
      <c r="B132" s="202"/>
      <c r="C132" s="203"/>
      <c r="D132" s="204" t="s">
        <v>154</v>
      </c>
      <c r="E132" s="205" t="s">
        <v>23</v>
      </c>
      <c r="F132" s="206" t="s">
        <v>1043</v>
      </c>
      <c r="G132" s="203"/>
      <c r="H132" s="207">
        <v>50</v>
      </c>
      <c r="I132" s="208"/>
      <c r="J132" s="203"/>
      <c r="K132" s="203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154</v>
      </c>
      <c r="AU132" s="213" t="s">
        <v>82</v>
      </c>
      <c r="AV132" s="11" t="s">
        <v>82</v>
      </c>
      <c r="AW132" s="11" t="s">
        <v>37</v>
      </c>
      <c r="AX132" s="11" t="s">
        <v>73</v>
      </c>
      <c r="AY132" s="213" t="s">
        <v>145</v>
      </c>
    </row>
    <row r="133" spans="2:65" s="1" customFormat="1" ht="16.5" customHeight="1">
      <c r="B133" s="39"/>
      <c r="C133" s="190" t="s">
        <v>198</v>
      </c>
      <c r="D133" s="190" t="s">
        <v>147</v>
      </c>
      <c r="E133" s="191" t="s">
        <v>277</v>
      </c>
      <c r="F133" s="192" t="s">
        <v>278</v>
      </c>
      <c r="G133" s="193" t="s">
        <v>215</v>
      </c>
      <c r="H133" s="194">
        <v>2.102</v>
      </c>
      <c r="I133" s="195"/>
      <c r="J133" s="196">
        <f>ROUND(I133*H133,0)</f>
        <v>0</v>
      </c>
      <c r="K133" s="192" t="s">
        <v>151</v>
      </c>
      <c r="L133" s="59"/>
      <c r="M133" s="197" t="s">
        <v>23</v>
      </c>
      <c r="N133" s="198" t="s">
        <v>44</v>
      </c>
      <c r="O133" s="40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2" t="s">
        <v>152</v>
      </c>
      <c r="AT133" s="22" t="s">
        <v>147</v>
      </c>
      <c r="AU133" s="22" t="s">
        <v>82</v>
      </c>
      <c r="AY133" s="22" t="s">
        <v>145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2" t="s">
        <v>10</v>
      </c>
      <c r="BK133" s="201">
        <f>ROUND(I133*H133,0)</f>
        <v>0</v>
      </c>
      <c r="BL133" s="22" t="s">
        <v>152</v>
      </c>
      <c r="BM133" s="22" t="s">
        <v>1044</v>
      </c>
    </row>
    <row r="134" spans="2:51" s="11" customFormat="1" ht="13.5">
      <c r="B134" s="202"/>
      <c r="C134" s="203"/>
      <c r="D134" s="204" t="s">
        <v>154</v>
      </c>
      <c r="E134" s="205" t="s">
        <v>23</v>
      </c>
      <c r="F134" s="206" t="s">
        <v>1045</v>
      </c>
      <c r="G134" s="203"/>
      <c r="H134" s="207">
        <v>2.102</v>
      </c>
      <c r="I134" s="208"/>
      <c r="J134" s="203"/>
      <c r="K134" s="203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154</v>
      </c>
      <c r="AU134" s="213" t="s">
        <v>82</v>
      </c>
      <c r="AV134" s="11" t="s">
        <v>82</v>
      </c>
      <c r="AW134" s="11" t="s">
        <v>37</v>
      </c>
      <c r="AX134" s="11" t="s">
        <v>73</v>
      </c>
      <c r="AY134" s="213" t="s">
        <v>145</v>
      </c>
    </row>
    <row r="135" spans="2:65" s="1" customFormat="1" ht="16.5" customHeight="1">
      <c r="B135" s="39"/>
      <c r="C135" s="190" t="s">
        <v>237</v>
      </c>
      <c r="D135" s="190" t="s">
        <v>147</v>
      </c>
      <c r="E135" s="191" t="s">
        <v>282</v>
      </c>
      <c r="F135" s="192" t="s">
        <v>283</v>
      </c>
      <c r="G135" s="193" t="s">
        <v>188</v>
      </c>
      <c r="H135" s="194">
        <v>6.58</v>
      </c>
      <c r="I135" s="195"/>
      <c r="J135" s="196">
        <f>ROUND(I135*H135,0)</f>
        <v>0</v>
      </c>
      <c r="K135" s="192" t="s">
        <v>151</v>
      </c>
      <c r="L135" s="59"/>
      <c r="M135" s="197" t="s">
        <v>23</v>
      </c>
      <c r="N135" s="198" t="s">
        <v>44</v>
      </c>
      <c r="O135" s="40"/>
      <c r="P135" s="199">
        <f>O135*H135</f>
        <v>0</v>
      </c>
      <c r="Q135" s="199">
        <v>0.0015</v>
      </c>
      <c r="R135" s="199">
        <f>Q135*H135</f>
        <v>0.00987</v>
      </c>
      <c r="S135" s="199">
        <v>0</v>
      </c>
      <c r="T135" s="200">
        <f>S135*H135</f>
        <v>0</v>
      </c>
      <c r="AR135" s="22" t="s">
        <v>152</v>
      </c>
      <c r="AT135" s="22" t="s">
        <v>147</v>
      </c>
      <c r="AU135" s="22" t="s">
        <v>82</v>
      </c>
      <c r="AY135" s="22" t="s">
        <v>145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2" t="s">
        <v>10</v>
      </c>
      <c r="BK135" s="201">
        <f>ROUND(I135*H135,0)</f>
        <v>0</v>
      </c>
      <c r="BL135" s="22" t="s">
        <v>152</v>
      </c>
      <c r="BM135" s="22" t="s">
        <v>1046</v>
      </c>
    </row>
    <row r="136" spans="2:51" s="11" customFormat="1" ht="13.5">
      <c r="B136" s="202"/>
      <c r="C136" s="203"/>
      <c r="D136" s="204" t="s">
        <v>154</v>
      </c>
      <c r="E136" s="205" t="s">
        <v>23</v>
      </c>
      <c r="F136" s="206" t="s">
        <v>1047</v>
      </c>
      <c r="G136" s="203"/>
      <c r="H136" s="207">
        <v>6.58</v>
      </c>
      <c r="I136" s="208"/>
      <c r="J136" s="203"/>
      <c r="K136" s="203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154</v>
      </c>
      <c r="AU136" s="213" t="s">
        <v>82</v>
      </c>
      <c r="AV136" s="11" t="s">
        <v>82</v>
      </c>
      <c r="AW136" s="11" t="s">
        <v>37</v>
      </c>
      <c r="AX136" s="11" t="s">
        <v>73</v>
      </c>
      <c r="AY136" s="213" t="s">
        <v>145</v>
      </c>
    </row>
    <row r="137" spans="2:65" s="1" customFormat="1" ht="25.5" customHeight="1">
      <c r="B137" s="39"/>
      <c r="C137" s="190" t="s">
        <v>252</v>
      </c>
      <c r="D137" s="190" t="s">
        <v>147</v>
      </c>
      <c r="E137" s="191" t="s">
        <v>1048</v>
      </c>
      <c r="F137" s="192" t="s">
        <v>1049</v>
      </c>
      <c r="G137" s="193" t="s">
        <v>215</v>
      </c>
      <c r="H137" s="194">
        <v>6.798</v>
      </c>
      <c r="I137" s="195"/>
      <c r="J137" s="196">
        <f>ROUND(I137*H137,0)</f>
        <v>0</v>
      </c>
      <c r="K137" s="192" t="s">
        <v>151</v>
      </c>
      <c r="L137" s="59"/>
      <c r="M137" s="197" t="s">
        <v>23</v>
      </c>
      <c r="N137" s="198" t="s">
        <v>44</v>
      </c>
      <c r="O137" s="40"/>
      <c r="P137" s="199">
        <f>O137*H137</f>
        <v>0</v>
      </c>
      <c r="Q137" s="199">
        <v>0.063</v>
      </c>
      <c r="R137" s="199">
        <f>Q137*H137</f>
        <v>0.428274</v>
      </c>
      <c r="S137" s="199">
        <v>0</v>
      </c>
      <c r="T137" s="200">
        <f>S137*H137</f>
        <v>0</v>
      </c>
      <c r="AR137" s="22" t="s">
        <v>152</v>
      </c>
      <c r="AT137" s="22" t="s">
        <v>147</v>
      </c>
      <c r="AU137" s="22" t="s">
        <v>82</v>
      </c>
      <c r="AY137" s="22" t="s">
        <v>145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2" t="s">
        <v>10</v>
      </c>
      <c r="BK137" s="201">
        <f>ROUND(I137*H137,0)</f>
        <v>0</v>
      </c>
      <c r="BL137" s="22" t="s">
        <v>152</v>
      </c>
      <c r="BM137" s="22" t="s">
        <v>1050</v>
      </c>
    </row>
    <row r="138" spans="2:51" s="11" customFormat="1" ht="13.5">
      <c r="B138" s="202"/>
      <c r="C138" s="203"/>
      <c r="D138" s="204" t="s">
        <v>154</v>
      </c>
      <c r="E138" s="205" t="s">
        <v>23</v>
      </c>
      <c r="F138" s="206" t="s">
        <v>1051</v>
      </c>
      <c r="G138" s="203"/>
      <c r="H138" s="207">
        <v>3.44</v>
      </c>
      <c r="I138" s="208"/>
      <c r="J138" s="203"/>
      <c r="K138" s="203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154</v>
      </c>
      <c r="AU138" s="213" t="s">
        <v>82</v>
      </c>
      <c r="AV138" s="11" t="s">
        <v>82</v>
      </c>
      <c r="AW138" s="11" t="s">
        <v>37</v>
      </c>
      <c r="AX138" s="11" t="s">
        <v>73</v>
      </c>
      <c r="AY138" s="213" t="s">
        <v>145</v>
      </c>
    </row>
    <row r="139" spans="2:51" s="11" customFormat="1" ht="13.5">
      <c r="B139" s="202"/>
      <c r="C139" s="203"/>
      <c r="D139" s="204" t="s">
        <v>154</v>
      </c>
      <c r="E139" s="205" t="s">
        <v>23</v>
      </c>
      <c r="F139" s="206" t="s">
        <v>1052</v>
      </c>
      <c r="G139" s="203"/>
      <c r="H139" s="207">
        <v>3.358</v>
      </c>
      <c r="I139" s="208"/>
      <c r="J139" s="203"/>
      <c r="K139" s="203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154</v>
      </c>
      <c r="AU139" s="213" t="s">
        <v>82</v>
      </c>
      <c r="AV139" s="11" t="s">
        <v>82</v>
      </c>
      <c r="AW139" s="11" t="s">
        <v>37</v>
      </c>
      <c r="AX139" s="11" t="s">
        <v>73</v>
      </c>
      <c r="AY139" s="213" t="s">
        <v>145</v>
      </c>
    </row>
    <row r="140" spans="2:63" s="10" customFormat="1" ht="29.85" customHeight="1">
      <c r="B140" s="174"/>
      <c r="C140" s="175"/>
      <c r="D140" s="176" t="s">
        <v>72</v>
      </c>
      <c r="E140" s="188" t="s">
        <v>195</v>
      </c>
      <c r="F140" s="188" t="s">
        <v>1053</v>
      </c>
      <c r="G140" s="175"/>
      <c r="H140" s="175"/>
      <c r="I140" s="178"/>
      <c r="J140" s="189">
        <f>BK140</f>
        <v>0</v>
      </c>
      <c r="K140" s="175"/>
      <c r="L140" s="180"/>
      <c r="M140" s="181"/>
      <c r="N140" s="182"/>
      <c r="O140" s="182"/>
      <c r="P140" s="183">
        <f>SUM(P141:P159)</f>
        <v>0</v>
      </c>
      <c r="Q140" s="182"/>
      <c r="R140" s="183">
        <f>SUM(R141:R159)</f>
        <v>0.0015204399999999996</v>
      </c>
      <c r="S140" s="182"/>
      <c r="T140" s="184">
        <f>SUM(T141:T159)</f>
        <v>3.6976020000000007</v>
      </c>
      <c r="AR140" s="185" t="s">
        <v>10</v>
      </c>
      <c r="AT140" s="186" t="s">
        <v>72</v>
      </c>
      <c r="AU140" s="186" t="s">
        <v>10</v>
      </c>
      <c r="AY140" s="185" t="s">
        <v>145</v>
      </c>
      <c r="BK140" s="187">
        <f>SUM(BK141:BK159)</f>
        <v>0</v>
      </c>
    </row>
    <row r="141" spans="2:65" s="1" customFormat="1" ht="25.5" customHeight="1">
      <c r="B141" s="39"/>
      <c r="C141" s="190" t="s">
        <v>257</v>
      </c>
      <c r="D141" s="190" t="s">
        <v>147</v>
      </c>
      <c r="E141" s="191" t="s">
        <v>343</v>
      </c>
      <c r="F141" s="192" t="s">
        <v>344</v>
      </c>
      <c r="G141" s="193" t="s">
        <v>215</v>
      </c>
      <c r="H141" s="194">
        <v>9.604</v>
      </c>
      <c r="I141" s="195"/>
      <c r="J141" s="196">
        <f>ROUND(I141*H141,0)</f>
        <v>0</v>
      </c>
      <c r="K141" s="192" t="s">
        <v>151</v>
      </c>
      <c r="L141" s="59"/>
      <c r="M141" s="197" t="s">
        <v>23</v>
      </c>
      <c r="N141" s="198" t="s">
        <v>44</v>
      </c>
      <c r="O141" s="40"/>
      <c r="P141" s="199">
        <f>O141*H141</f>
        <v>0</v>
      </c>
      <c r="Q141" s="199">
        <v>0.00013</v>
      </c>
      <c r="R141" s="199">
        <f>Q141*H141</f>
        <v>0.0012485199999999997</v>
      </c>
      <c r="S141" s="199">
        <v>0</v>
      </c>
      <c r="T141" s="200">
        <f>S141*H141</f>
        <v>0</v>
      </c>
      <c r="AR141" s="22" t="s">
        <v>152</v>
      </c>
      <c r="AT141" s="22" t="s">
        <v>147</v>
      </c>
      <c r="AU141" s="22" t="s">
        <v>82</v>
      </c>
      <c r="AY141" s="22" t="s">
        <v>145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22" t="s">
        <v>10</v>
      </c>
      <c r="BK141" s="201">
        <f>ROUND(I141*H141,0)</f>
        <v>0</v>
      </c>
      <c r="BL141" s="22" t="s">
        <v>152</v>
      </c>
      <c r="BM141" s="22" t="s">
        <v>1054</v>
      </c>
    </row>
    <row r="142" spans="2:51" s="11" customFormat="1" ht="13.5">
      <c r="B142" s="202"/>
      <c r="C142" s="203"/>
      <c r="D142" s="204" t="s">
        <v>154</v>
      </c>
      <c r="E142" s="205" t="s">
        <v>23</v>
      </c>
      <c r="F142" s="206" t="s">
        <v>1055</v>
      </c>
      <c r="G142" s="203"/>
      <c r="H142" s="207">
        <v>9.604</v>
      </c>
      <c r="I142" s="208"/>
      <c r="J142" s="203"/>
      <c r="K142" s="203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154</v>
      </c>
      <c r="AU142" s="213" t="s">
        <v>82</v>
      </c>
      <c r="AV142" s="11" t="s">
        <v>82</v>
      </c>
      <c r="AW142" s="11" t="s">
        <v>37</v>
      </c>
      <c r="AX142" s="11" t="s">
        <v>73</v>
      </c>
      <c r="AY142" s="213" t="s">
        <v>145</v>
      </c>
    </row>
    <row r="143" spans="2:65" s="1" customFormat="1" ht="16.5" customHeight="1">
      <c r="B143" s="39"/>
      <c r="C143" s="190" t="s">
        <v>261</v>
      </c>
      <c r="D143" s="190" t="s">
        <v>147</v>
      </c>
      <c r="E143" s="191" t="s">
        <v>349</v>
      </c>
      <c r="F143" s="192" t="s">
        <v>350</v>
      </c>
      <c r="G143" s="193" t="s">
        <v>215</v>
      </c>
      <c r="H143" s="194">
        <v>6.798</v>
      </c>
      <c r="I143" s="195"/>
      <c r="J143" s="196">
        <f>ROUND(I143*H143,0)</f>
        <v>0</v>
      </c>
      <c r="K143" s="192" t="s">
        <v>151</v>
      </c>
      <c r="L143" s="59"/>
      <c r="M143" s="197" t="s">
        <v>23</v>
      </c>
      <c r="N143" s="198" t="s">
        <v>44</v>
      </c>
      <c r="O143" s="40"/>
      <c r="P143" s="199">
        <f>O143*H143</f>
        <v>0</v>
      </c>
      <c r="Q143" s="199">
        <v>4E-05</v>
      </c>
      <c r="R143" s="199">
        <f>Q143*H143</f>
        <v>0.00027192000000000004</v>
      </c>
      <c r="S143" s="199">
        <v>0</v>
      </c>
      <c r="T143" s="200">
        <f>S143*H143</f>
        <v>0</v>
      </c>
      <c r="AR143" s="22" t="s">
        <v>152</v>
      </c>
      <c r="AT143" s="22" t="s">
        <v>147</v>
      </c>
      <c r="AU143" s="22" t="s">
        <v>82</v>
      </c>
      <c r="AY143" s="22" t="s">
        <v>145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2" t="s">
        <v>10</v>
      </c>
      <c r="BK143" s="201">
        <f>ROUND(I143*H143,0)</f>
        <v>0</v>
      </c>
      <c r="BL143" s="22" t="s">
        <v>152</v>
      </c>
      <c r="BM143" s="22" t="s">
        <v>1056</v>
      </c>
    </row>
    <row r="144" spans="2:51" s="11" customFormat="1" ht="13.5">
      <c r="B144" s="202"/>
      <c r="C144" s="203"/>
      <c r="D144" s="204" t="s">
        <v>154</v>
      </c>
      <c r="E144" s="205" t="s">
        <v>23</v>
      </c>
      <c r="F144" s="206" t="s">
        <v>1051</v>
      </c>
      <c r="G144" s="203"/>
      <c r="H144" s="207">
        <v>3.44</v>
      </c>
      <c r="I144" s="208"/>
      <c r="J144" s="203"/>
      <c r="K144" s="203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154</v>
      </c>
      <c r="AU144" s="213" t="s">
        <v>82</v>
      </c>
      <c r="AV144" s="11" t="s">
        <v>82</v>
      </c>
      <c r="AW144" s="11" t="s">
        <v>37</v>
      </c>
      <c r="AX144" s="11" t="s">
        <v>73</v>
      </c>
      <c r="AY144" s="213" t="s">
        <v>145</v>
      </c>
    </row>
    <row r="145" spans="2:51" s="11" customFormat="1" ht="13.5">
      <c r="B145" s="202"/>
      <c r="C145" s="203"/>
      <c r="D145" s="204" t="s">
        <v>154</v>
      </c>
      <c r="E145" s="205" t="s">
        <v>23</v>
      </c>
      <c r="F145" s="206" t="s">
        <v>1052</v>
      </c>
      <c r="G145" s="203"/>
      <c r="H145" s="207">
        <v>3.358</v>
      </c>
      <c r="I145" s="208"/>
      <c r="J145" s="203"/>
      <c r="K145" s="203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154</v>
      </c>
      <c r="AU145" s="213" t="s">
        <v>82</v>
      </c>
      <c r="AV145" s="11" t="s">
        <v>82</v>
      </c>
      <c r="AW145" s="11" t="s">
        <v>37</v>
      </c>
      <c r="AX145" s="11" t="s">
        <v>73</v>
      </c>
      <c r="AY145" s="213" t="s">
        <v>145</v>
      </c>
    </row>
    <row r="146" spans="2:65" s="1" customFormat="1" ht="25.5" customHeight="1">
      <c r="B146" s="39"/>
      <c r="C146" s="190" t="s">
        <v>9</v>
      </c>
      <c r="D146" s="190" t="s">
        <v>147</v>
      </c>
      <c r="E146" s="191" t="s">
        <v>1057</v>
      </c>
      <c r="F146" s="192" t="s">
        <v>1058</v>
      </c>
      <c r="G146" s="193" t="s">
        <v>215</v>
      </c>
      <c r="H146" s="194">
        <v>6.596</v>
      </c>
      <c r="I146" s="195"/>
      <c r="J146" s="196">
        <f>ROUND(I146*H146,0)</f>
        <v>0</v>
      </c>
      <c r="K146" s="192" t="s">
        <v>151</v>
      </c>
      <c r="L146" s="59"/>
      <c r="M146" s="197" t="s">
        <v>23</v>
      </c>
      <c r="N146" s="198" t="s">
        <v>44</v>
      </c>
      <c r="O146" s="40"/>
      <c r="P146" s="199">
        <f>O146*H146</f>
        <v>0</v>
      </c>
      <c r="Q146" s="199">
        <v>0</v>
      </c>
      <c r="R146" s="199">
        <f>Q146*H146</f>
        <v>0</v>
      </c>
      <c r="S146" s="199">
        <v>0.09</v>
      </c>
      <c r="T146" s="200">
        <f>S146*H146</f>
        <v>0.59364</v>
      </c>
      <c r="AR146" s="22" t="s">
        <v>152</v>
      </c>
      <c r="AT146" s="22" t="s">
        <v>147</v>
      </c>
      <c r="AU146" s="22" t="s">
        <v>82</v>
      </c>
      <c r="AY146" s="22" t="s">
        <v>145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2" t="s">
        <v>10</v>
      </c>
      <c r="BK146" s="201">
        <f>ROUND(I146*H146,0)</f>
        <v>0</v>
      </c>
      <c r="BL146" s="22" t="s">
        <v>152</v>
      </c>
      <c r="BM146" s="22" t="s">
        <v>1059</v>
      </c>
    </row>
    <row r="147" spans="2:51" s="11" customFormat="1" ht="13.5">
      <c r="B147" s="202"/>
      <c r="C147" s="203"/>
      <c r="D147" s="204" t="s">
        <v>154</v>
      </c>
      <c r="E147" s="205" t="s">
        <v>23</v>
      </c>
      <c r="F147" s="206" t="s">
        <v>1060</v>
      </c>
      <c r="G147" s="203"/>
      <c r="H147" s="207">
        <v>6.596</v>
      </c>
      <c r="I147" s="208"/>
      <c r="J147" s="203"/>
      <c r="K147" s="203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154</v>
      </c>
      <c r="AU147" s="213" t="s">
        <v>82</v>
      </c>
      <c r="AV147" s="11" t="s">
        <v>82</v>
      </c>
      <c r="AW147" s="11" t="s">
        <v>37</v>
      </c>
      <c r="AX147" s="11" t="s">
        <v>73</v>
      </c>
      <c r="AY147" s="213" t="s">
        <v>145</v>
      </c>
    </row>
    <row r="148" spans="2:65" s="1" customFormat="1" ht="25.5" customHeight="1">
      <c r="B148" s="39"/>
      <c r="C148" s="190" t="s">
        <v>271</v>
      </c>
      <c r="D148" s="190" t="s">
        <v>147</v>
      </c>
      <c r="E148" s="191" t="s">
        <v>1061</v>
      </c>
      <c r="F148" s="192" t="s">
        <v>1062</v>
      </c>
      <c r="G148" s="193" t="s">
        <v>215</v>
      </c>
      <c r="H148" s="194">
        <v>6.596</v>
      </c>
      <c r="I148" s="195"/>
      <c r="J148" s="196">
        <f>ROUND(I148*H148,0)</f>
        <v>0</v>
      </c>
      <c r="K148" s="192" t="s">
        <v>151</v>
      </c>
      <c r="L148" s="59"/>
      <c r="M148" s="197" t="s">
        <v>23</v>
      </c>
      <c r="N148" s="198" t="s">
        <v>44</v>
      </c>
      <c r="O148" s="40"/>
      <c r="P148" s="199">
        <f>O148*H148</f>
        <v>0</v>
      </c>
      <c r="Q148" s="199">
        <v>0</v>
      </c>
      <c r="R148" s="199">
        <f>Q148*H148</f>
        <v>0</v>
      </c>
      <c r="S148" s="199">
        <v>0.035</v>
      </c>
      <c r="T148" s="200">
        <f>S148*H148</f>
        <v>0.23086000000000004</v>
      </c>
      <c r="AR148" s="22" t="s">
        <v>152</v>
      </c>
      <c r="AT148" s="22" t="s">
        <v>147</v>
      </c>
      <c r="AU148" s="22" t="s">
        <v>82</v>
      </c>
      <c r="AY148" s="22" t="s">
        <v>145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2" t="s">
        <v>10</v>
      </c>
      <c r="BK148" s="201">
        <f>ROUND(I148*H148,0)</f>
        <v>0</v>
      </c>
      <c r="BL148" s="22" t="s">
        <v>152</v>
      </c>
      <c r="BM148" s="22" t="s">
        <v>1063</v>
      </c>
    </row>
    <row r="149" spans="2:65" s="1" customFormat="1" ht="16.5" customHeight="1">
      <c r="B149" s="39"/>
      <c r="C149" s="190" t="s">
        <v>276</v>
      </c>
      <c r="D149" s="190" t="s">
        <v>147</v>
      </c>
      <c r="E149" s="191" t="s">
        <v>410</v>
      </c>
      <c r="F149" s="192" t="s">
        <v>411</v>
      </c>
      <c r="G149" s="193" t="s">
        <v>215</v>
      </c>
      <c r="H149" s="194">
        <v>1.386</v>
      </c>
      <c r="I149" s="195"/>
      <c r="J149" s="196">
        <f>ROUND(I149*H149,0)</f>
        <v>0</v>
      </c>
      <c r="K149" s="192" t="s">
        <v>151</v>
      </c>
      <c r="L149" s="59"/>
      <c r="M149" s="197" t="s">
        <v>23</v>
      </c>
      <c r="N149" s="198" t="s">
        <v>44</v>
      </c>
      <c r="O149" s="40"/>
      <c r="P149" s="199">
        <f>O149*H149</f>
        <v>0</v>
      </c>
      <c r="Q149" s="199">
        <v>0</v>
      </c>
      <c r="R149" s="199">
        <f>Q149*H149</f>
        <v>0</v>
      </c>
      <c r="S149" s="199">
        <v>0.055</v>
      </c>
      <c r="T149" s="200">
        <f>S149*H149</f>
        <v>0.07622999999999999</v>
      </c>
      <c r="AR149" s="22" t="s">
        <v>152</v>
      </c>
      <c r="AT149" s="22" t="s">
        <v>147</v>
      </c>
      <c r="AU149" s="22" t="s">
        <v>82</v>
      </c>
      <c r="AY149" s="22" t="s">
        <v>145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22" t="s">
        <v>10</v>
      </c>
      <c r="BK149" s="201">
        <f>ROUND(I149*H149,0)</f>
        <v>0</v>
      </c>
      <c r="BL149" s="22" t="s">
        <v>152</v>
      </c>
      <c r="BM149" s="22" t="s">
        <v>1064</v>
      </c>
    </row>
    <row r="150" spans="2:51" s="11" customFormat="1" ht="13.5">
      <c r="B150" s="202"/>
      <c r="C150" s="203"/>
      <c r="D150" s="204" t="s">
        <v>154</v>
      </c>
      <c r="E150" s="205" t="s">
        <v>23</v>
      </c>
      <c r="F150" s="206" t="s">
        <v>997</v>
      </c>
      <c r="G150" s="203"/>
      <c r="H150" s="207">
        <v>1.386</v>
      </c>
      <c r="I150" s="208"/>
      <c r="J150" s="203"/>
      <c r="K150" s="203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154</v>
      </c>
      <c r="AU150" s="213" t="s">
        <v>82</v>
      </c>
      <c r="AV150" s="11" t="s">
        <v>82</v>
      </c>
      <c r="AW150" s="11" t="s">
        <v>37</v>
      </c>
      <c r="AX150" s="11" t="s">
        <v>73</v>
      </c>
      <c r="AY150" s="213" t="s">
        <v>145</v>
      </c>
    </row>
    <row r="151" spans="2:65" s="1" customFormat="1" ht="16.5" customHeight="1">
      <c r="B151" s="39"/>
      <c r="C151" s="190" t="s">
        <v>281</v>
      </c>
      <c r="D151" s="190" t="s">
        <v>147</v>
      </c>
      <c r="E151" s="191" t="s">
        <v>400</v>
      </c>
      <c r="F151" s="192" t="s">
        <v>401</v>
      </c>
      <c r="G151" s="193" t="s">
        <v>215</v>
      </c>
      <c r="H151" s="194">
        <v>1.8</v>
      </c>
      <c r="I151" s="195"/>
      <c r="J151" s="196">
        <f>ROUND(I151*H151,0)</f>
        <v>0</v>
      </c>
      <c r="K151" s="192" t="s">
        <v>151</v>
      </c>
      <c r="L151" s="59"/>
      <c r="M151" s="197" t="s">
        <v>23</v>
      </c>
      <c r="N151" s="198" t="s">
        <v>44</v>
      </c>
      <c r="O151" s="40"/>
      <c r="P151" s="199">
        <f>O151*H151</f>
        <v>0</v>
      </c>
      <c r="Q151" s="199">
        <v>0</v>
      </c>
      <c r="R151" s="199">
        <f>Q151*H151</f>
        <v>0</v>
      </c>
      <c r="S151" s="199">
        <v>0.076</v>
      </c>
      <c r="T151" s="200">
        <f>S151*H151</f>
        <v>0.1368</v>
      </c>
      <c r="AR151" s="22" t="s">
        <v>152</v>
      </c>
      <c r="AT151" s="22" t="s">
        <v>147</v>
      </c>
      <c r="AU151" s="22" t="s">
        <v>82</v>
      </c>
      <c r="AY151" s="22" t="s">
        <v>145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22" t="s">
        <v>10</v>
      </c>
      <c r="BK151" s="201">
        <f>ROUND(I151*H151,0)</f>
        <v>0</v>
      </c>
      <c r="BL151" s="22" t="s">
        <v>152</v>
      </c>
      <c r="BM151" s="22" t="s">
        <v>1443</v>
      </c>
    </row>
    <row r="152" spans="2:51" s="11" customFormat="1" ht="13.5">
      <c r="B152" s="202"/>
      <c r="C152" s="203"/>
      <c r="D152" s="204" t="s">
        <v>154</v>
      </c>
      <c r="E152" s="205" t="s">
        <v>23</v>
      </c>
      <c r="F152" s="206" t="s">
        <v>1444</v>
      </c>
      <c r="G152" s="203"/>
      <c r="H152" s="207">
        <v>1.8</v>
      </c>
      <c r="I152" s="208"/>
      <c r="J152" s="203"/>
      <c r="K152" s="203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154</v>
      </c>
      <c r="AU152" s="213" t="s">
        <v>82</v>
      </c>
      <c r="AV152" s="11" t="s">
        <v>82</v>
      </c>
      <c r="AW152" s="11" t="s">
        <v>37</v>
      </c>
      <c r="AX152" s="11" t="s">
        <v>73</v>
      </c>
      <c r="AY152" s="213" t="s">
        <v>145</v>
      </c>
    </row>
    <row r="153" spans="2:65" s="1" customFormat="1" ht="25.5" customHeight="1">
      <c r="B153" s="39"/>
      <c r="C153" s="190" t="s">
        <v>287</v>
      </c>
      <c r="D153" s="190" t="s">
        <v>147</v>
      </c>
      <c r="E153" s="191" t="s">
        <v>1065</v>
      </c>
      <c r="F153" s="192" t="s">
        <v>1066</v>
      </c>
      <c r="G153" s="193" t="s">
        <v>150</v>
      </c>
      <c r="H153" s="194">
        <v>0.658</v>
      </c>
      <c r="I153" s="195"/>
      <c r="J153" s="196">
        <f>ROUND(I153*H153,0)</f>
        <v>0</v>
      </c>
      <c r="K153" s="192" t="s">
        <v>151</v>
      </c>
      <c r="L153" s="59"/>
      <c r="M153" s="197" t="s">
        <v>23</v>
      </c>
      <c r="N153" s="198" t="s">
        <v>44</v>
      </c>
      <c r="O153" s="40"/>
      <c r="P153" s="199">
        <f>O153*H153</f>
        <v>0</v>
      </c>
      <c r="Q153" s="199">
        <v>0</v>
      </c>
      <c r="R153" s="199">
        <f>Q153*H153</f>
        <v>0</v>
      </c>
      <c r="S153" s="199">
        <v>1.8</v>
      </c>
      <c r="T153" s="200">
        <f>S153*H153</f>
        <v>1.1844000000000001</v>
      </c>
      <c r="AR153" s="22" t="s">
        <v>152</v>
      </c>
      <c r="AT153" s="22" t="s">
        <v>147</v>
      </c>
      <c r="AU153" s="22" t="s">
        <v>82</v>
      </c>
      <c r="AY153" s="22" t="s">
        <v>145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22" t="s">
        <v>10</v>
      </c>
      <c r="BK153" s="201">
        <f>ROUND(I153*H153,0)</f>
        <v>0</v>
      </c>
      <c r="BL153" s="22" t="s">
        <v>152</v>
      </c>
      <c r="BM153" s="22" t="s">
        <v>1067</v>
      </c>
    </row>
    <row r="154" spans="2:51" s="11" customFormat="1" ht="13.5">
      <c r="B154" s="202"/>
      <c r="C154" s="203"/>
      <c r="D154" s="204" t="s">
        <v>154</v>
      </c>
      <c r="E154" s="205" t="s">
        <v>23</v>
      </c>
      <c r="F154" s="206" t="s">
        <v>1068</v>
      </c>
      <c r="G154" s="203"/>
      <c r="H154" s="207">
        <v>0.658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154</v>
      </c>
      <c r="AU154" s="213" t="s">
        <v>82</v>
      </c>
      <c r="AV154" s="11" t="s">
        <v>82</v>
      </c>
      <c r="AW154" s="11" t="s">
        <v>37</v>
      </c>
      <c r="AX154" s="11" t="s">
        <v>73</v>
      </c>
      <c r="AY154" s="213" t="s">
        <v>145</v>
      </c>
    </row>
    <row r="155" spans="2:65" s="1" customFormat="1" ht="25.5" customHeight="1">
      <c r="B155" s="39"/>
      <c r="C155" s="190" t="s">
        <v>292</v>
      </c>
      <c r="D155" s="190" t="s">
        <v>147</v>
      </c>
      <c r="E155" s="191" t="s">
        <v>420</v>
      </c>
      <c r="F155" s="192" t="s">
        <v>421</v>
      </c>
      <c r="G155" s="193" t="s">
        <v>188</v>
      </c>
      <c r="H155" s="194">
        <v>7.2</v>
      </c>
      <c r="I155" s="195"/>
      <c r="J155" s="196">
        <f>ROUND(I155*H155,0)</f>
        <v>0</v>
      </c>
      <c r="K155" s="192" t="s">
        <v>151</v>
      </c>
      <c r="L155" s="59"/>
      <c r="M155" s="197" t="s">
        <v>23</v>
      </c>
      <c r="N155" s="198" t="s">
        <v>44</v>
      </c>
      <c r="O155" s="40"/>
      <c r="P155" s="199">
        <f>O155*H155</f>
        <v>0</v>
      </c>
      <c r="Q155" s="199">
        <v>0</v>
      </c>
      <c r="R155" s="199">
        <f>Q155*H155</f>
        <v>0</v>
      </c>
      <c r="S155" s="199">
        <v>0.042</v>
      </c>
      <c r="T155" s="200">
        <f>S155*H155</f>
        <v>0.3024</v>
      </c>
      <c r="AR155" s="22" t="s">
        <v>152</v>
      </c>
      <c r="AT155" s="22" t="s">
        <v>147</v>
      </c>
      <c r="AU155" s="22" t="s">
        <v>82</v>
      </c>
      <c r="AY155" s="22" t="s">
        <v>145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2" t="s">
        <v>10</v>
      </c>
      <c r="BK155" s="201">
        <f>ROUND(I155*H155,0)</f>
        <v>0</v>
      </c>
      <c r="BL155" s="22" t="s">
        <v>152</v>
      </c>
      <c r="BM155" s="22" t="s">
        <v>1069</v>
      </c>
    </row>
    <row r="156" spans="2:51" s="11" customFormat="1" ht="13.5">
      <c r="B156" s="202"/>
      <c r="C156" s="203"/>
      <c r="D156" s="204" t="s">
        <v>154</v>
      </c>
      <c r="E156" s="205" t="s">
        <v>23</v>
      </c>
      <c r="F156" s="206" t="s">
        <v>1070</v>
      </c>
      <c r="G156" s="203"/>
      <c r="H156" s="207">
        <v>7.2</v>
      </c>
      <c r="I156" s="208"/>
      <c r="J156" s="203"/>
      <c r="K156" s="203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154</v>
      </c>
      <c r="AU156" s="213" t="s">
        <v>82</v>
      </c>
      <c r="AV156" s="11" t="s">
        <v>82</v>
      </c>
      <c r="AW156" s="11" t="s">
        <v>37</v>
      </c>
      <c r="AX156" s="11" t="s">
        <v>73</v>
      </c>
      <c r="AY156" s="213" t="s">
        <v>145</v>
      </c>
    </row>
    <row r="157" spans="2:65" s="1" customFormat="1" ht="16.5" customHeight="1">
      <c r="B157" s="39"/>
      <c r="C157" s="190" t="s">
        <v>297</v>
      </c>
      <c r="D157" s="190" t="s">
        <v>147</v>
      </c>
      <c r="E157" s="191" t="s">
        <v>1071</v>
      </c>
      <c r="F157" s="192" t="s">
        <v>1072</v>
      </c>
      <c r="G157" s="193" t="s">
        <v>188</v>
      </c>
      <c r="H157" s="194">
        <v>0.91</v>
      </c>
      <c r="I157" s="195"/>
      <c r="J157" s="196">
        <f>ROUND(I157*H157,0)</f>
        <v>0</v>
      </c>
      <c r="K157" s="192" t="s">
        <v>151</v>
      </c>
      <c r="L157" s="59"/>
      <c r="M157" s="197" t="s">
        <v>23</v>
      </c>
      <c r="N157" s="198" t="s">
        <v>44</v>
      </c>
      <c r="O157" s="40"/>
      <c r="P157" s="199">
        <f>O157*H157</f>
        <v>0</v>
      </c>
      <c r="Q157" s="199">
        <v>0</v>
      </c>
      <c r="R157" s="199">
        <f>Q157*H157</f>
        <v>0</v>
      </c>
      <c r="S157" s="199">
        <v>0</v>
      </c>
      <c r="T157" s="200">
        <f>S157*H157</f>
        <v>0</v>
      </c>
      <c r="AR157" s="22" t="s">
        <v>152</v>
      </c>
      <c r="AT157" s="22" t="s">
        <v>147</v>
      </c>
      <c r="AU157" s="22" t="s">
        <v>82</v>
      </c>
      <c r="AY157" s="22" t="s">
        <v>145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22" t="s">
        <v>10</v>
      </c>
      <c r="BK157" s="201">
        <f>ROUND(I157*H157,0)</f>
        <v>0</v>
      </c>
      <c r="BL157" s="22" t="s">
        <v>152</v>
      </c>
      <c r="BM157" s="22" t="s">
        <v>1073</v>
      </c>
    </row>
    <row r="158" spans="2:65" s="1" customFormat="1" ht="16.5" customHeight="1">
      <c r="B158" s="39"/>
      <c r="C158" s="190" t="s">
        <v>301</v>
      </c>
      <c r="D158" s="190" t="s">
        <v>147</v>
      </c>
      <c r="E158" s="191" t="s">
        <v>1074</v>
      </c>
      <c r="F158" s="192" t="s">
        <v>1075</v>
      </c>
      <c r="G158" s="193" t="s">
        <v>215</v>
      </c>
      <c r="H158" s="194">
        <v>17.254</v>
      </c>
      <c r="I158" s="195"/>
      <c r="J158" s="196">
        <f>ROUND(I158*H158,0)</f>
        <v>0</v>
      </c>
      <c r="K158" s="192" t="s">
        <v>151</v>
      </c>
      <c r="L158" s="59"/>
      <c r="M158" s="197" t="s">
        <v>23</v>
      </c>
      <c r="N158" s="198" t="s">
        <v>44</v>
      </c>
      <c r="O158" s="40"/>
      <c r="P158" s="199">
        <f>O158*H158</f>
        <v>0</v>
      </c>
      <c r="Q158" s="199">
        <v>0</v>
      </c>
      <c r="R158" s="199">
        <f>Q158*H158</f>
        <v>0</v>
      </c>
      <c r="S158" s="199">
        <v>0.068</v>
      </c>
      <c r="T158" s="200">
        <f>S158*H158</f>
        <v>1.173272</v>
      </c>
      <c r="AR158" s="22" t="s">
        <v>152</v>
      </c>
      <c r="AT158" s="22" t="s">
        <v>147</v>
      </c>
      <c r="AU158" s="22" t="s">
        <v>82</v>
      </c>
      <c r="AY158" s="22" t="s">
        <v>145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2" t="s">
        <v>10</v>
      </c>
      <c r="BK158" s="201">
        <f>ROUND(I158*H158,0)</f>
        <v>0</v>
      </c>
      <c r="BL158" s="22" t="s">
        <v>152</v>
      </c>
      <c r="BM158" s="22" t="s">
        <v>1076</v>
      </c>
    </row>
    <row r="159" spans="2:51" s="11" customFormat="1" ht="13.5">
      <c r="B159" s="202"/>
      <c r="C159" s="203"/>
      <c r="D159" s="204" t="s">
        <v>154</v>
      </c>
      <c r="E159" s="205" t="s">
        <v>23</v>
      </c>
      <c r="F159" s="206" t="s">
        <v>1077</v>
      </c>
      <c r="G159" s="203"/>
      <c r="H159" s="207">
        <v>17.254</v>
      </c>
      <c r="I159" s="208"/>
      <c r="J159" s="203"/>
      <c r="K159" s="203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154</v>
      </c>
      <c r="AU159" s="213" t="s">
        <v>82</v>
      </c>
      <c r="AV159" s="11" t="s">
        <v>82</v>
      </c>
      <c r="AW159" s="11" t="s">
        <v>37</v>
      </c>
      <c r="AX159" s="11" t="s">
        <v>73</v>
      </c>
      <c r="AY159" s="213" t="s">
        <v>145</v>
      </c>
    </row>
    <row r="160" spans="2:63" s="10" customFormat="1" ht="29.85" customHeight="1">
      <c r="B160" s="174"/>
      <c r="C160" s="175"/>
      <c r="D160" s="176" t="s">
        <v>72</v>
      </c>
      <c r="E160" s="188" t="s">
        <v>443</v>
      </c>
      <c r="F160" s="188" t="s">
        <v>444</v>
      </c>
      <c r="G160" s="175"/>
      <c r="H160" s="175"/>
      <c r="I160" s="178"/>
      <c r="J160" s="189">
        <f>BK160</f>
        <v>0</v>
      </c>
      <c r="K160" s="175"/>
      <c r="L160" s="180"/>
      <c r="M160" s="181"/>
      <c r="N160" s="182"/>
      <c r="O160" s="182"/>
      <c r="P160" s="183">
        <f>SUM(P161:P165)</f>
        <v>0</v>
      </c>
      <c r="Q160" s="182"/>
      <c r="R160" s="183">
        <f>SUM(R161:R165)</f>
        <v>0</v>
      </c>
      <c r="S160" s="182"/>
      <c r="T160" s="184">
        <f>SUM(T161:T165)</f>
        <v>0</v>
      </c>
      <c r="AR160" s="185" t="s">
        <v>10</v>
      </c>
      <c r="AT160" s="186" t="s">
        <v>72</v>
      </c>
      <c r="AU160" s="186" t="s">
        <v>10</v>
      </c>
      <c r="AY160" s="185" t="s">
        <v>145</v>
      </c>
      <c r="BK160" s="187">
        <f>SUM(BK161:BK165)</f>
        <v>0</v>
      </c>
    </row>
    <row r="161" spans="2:65" s="1" customFormat="1" ht="25.5" customHeight="1">
      <c r="B161" s="39"/>
      <c r="C161" s="190" t="s">
        <v>305</v>
      </c>
      <c r="D161" s="190" t="s">
        <v>147</v>
      </c>
      <c r="E161" s="191" t="s">
        <v>1078</v>
      </c>
      <c r="F161" s="192" t="s">
        <v>1079</v>
      </c>
      <c r="G161" s="193" t="s">
        <v>177</v>
      </c>
      <c r="H161" s="194">
        <v>4.581</v>
      </c>
      <c r="I161" s="195"/>
      <c r="J161" s="196">
        <f>ROUND(I161*H161,0)</f>
        <v>0</v>
      </c>
      <c r="K161" s="192" t="s">
        <v>151</v>
      </c>
      <c r="L161" s="59"/>
      <c r="M161" s="197" t="s">
        <v>23</v>
      </c>
      <c r="N161" s="198" t="s">
        <v>44</v>
      </c>
      <c r="O161" s="40"/>
      <c r="P161" s="199">
        <f>O161*H161</f>
        <v>0</v>
      </c>
      <c r="Q161" s="199">
        <v>0</v>
      </c>
      <c r="R161" s="199">
        <f>Q161*H161</f>
        <v>0</v>
      </c>
      <c r="S161" s="199">
        <v>0</v>
      </c>
      <c r="T161" s="200">
        <f>S161*H161</f>
        <v>0</v>
      </c>
      <c r="AR161" s="22" t="s">
        <v>152</v>
      </c>
      <c r="AT161" s="22" t="s">
        <v>147</v>
      </c>
      <c r="AU161" s="22" t="s">
        <v>82</v>
      </c>
      <c r="AY161" s="22" t="s">
        <v>145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22" t="s">
        <v>10</v>
      </c>
      <c r="BK161" s="201">
        <f>ROUND(I161*H161,0)</f>
        <v>0</v>
      </c>
      <c r="BL161" s="22" t="s">
        <v>152</v>
      </c>
      <c r="BM161" s="22" t="s">
        <v>1080</v>
      </c>
    </row>
    <row r="162" spans="2:65" s="1" customFormat="1" ht="25.5" customHeight="1">
      <c r="B162" s="39"/>
      <c r="C162" s="190" t="s">
        <v>311</v>
      </c>
      <c r="D162" s="190" t="s">
        <v>147</v>
      </c>
      <c r="E162" s="191" t="s">
        <v>450</v>
      </c>
      <c r="F162" s="192" t="s">
        <v>451</v>
      </c>
      <c r="G162" s="193" t="s">
        <v>177</v>
      </c>
      <c r="H162" s="194">
        <v>4.581</v>
      </c>
      <c r="I162" s="195"/>
      <c r="J162" s="196">
        <f>ROUND(I162*H162,0)</f>
        <v>0</v>
      </c>
      <c r="K162" s="192" t="s">
        <v>151</v>
      </c>
      <c r="L162" s="59"/>
      <c r="M162" s="197" t="s">
        <v>23</v>
      </c>
      <c r="N162" s="198" t="s">
        <v>44</v>
      </c>
      <c r="O162" s="40"/>
      <c r="P162" s="199">
        <f>O162*H162</f>
        <v>0</v>
      </c>
      <c r="Q162" s="199">
        <v>0</v>
      </c>
      <c r="R162" s="199">
        <f>Q162*H162</f>
        <v>0</v>
      </c>
      <c r="S162" s="199">
        <v>0</v>
      </c>
      <c r="T162" s="200">
        <f>S162*H162</f>
        <v>0</v>
      </c>
      <c r="AR162" s="22" t="s">
        <v>152</v>
      </c>
      <c r="AT162" s="22" t="s">
        <v>147</v>
      </c>
      <c r="AU162" s="22" t="s">
        <v>82</v>
      </c>
      <c r="AY162" s="22" t="s">
        <v>145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22" t="s">
        <v>10</v>
      </c>
      <c r="BK162" s="201">
        <f>ROUND(I162*H162,0)</f>
        <v>0</v>
      </c>
      <c r="BL162" s="22" t="s">
        <v>152</v>
      </c>
      <c r="BM162" s="22" t="s">
        <v>1081</v>
      </c>
    </row>
    <row r="163" spans="2:65" s="1" customFormat="1" ht="25.5" customHeight="1">
      <c r="B163" s="39"/>
      <c r="C163" s="190" t="s">
        <v>316</v>
      </c>
      <c r="D163" s="190" t="s">
        <v>147</v>
      </c>
      <c r="E163" s="191" t="s">
        <v>454</v>
      </c>
      <c r="F163" s="192" t="s">
        <v>455</v>
      </c>
      <c r="G163" s="193" t="s">
        <v>177</v>
      </c>
      <c r="H163" s="194">
        <v>87.039</v>
      </c>
      <c r="I163" s="195"/>
      <c r="J163" s="196">
        <f>ROUND(I163*H163,0)</f>
        <v>0</v>
      </c>
      <c r="K163" s="192" t="s">
        <v>151</v>
      </c>
      <c r="L163" s="59"/>
      <c r="M163" s="197" t="s">
        <v>23</v>
      </c>
      <c r="N163" s="198" t="s">
        <v>44</v>
      </c>
      <c r="O163" s="40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AR163" s="22" t="s">
        <v>152</v>
      </c>
      <c r="AT163" s="22" t="s">
        <v>147</v>
      </c>
      <c r="AU163" s="22" t="s">
        <v>82</v>
      </c>
      <c r="AY163" s="22" t="s">
        <v>145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22" t="s">
        <v>10</v>
      </c>
      <c r="BK163" s="201">
        <f>ROUND(I163*H163,0)</f>
        <v>0</v>
      </c>
      <c r="BL163" s="22" t="s">
        <v>152</v>
      </c>
      <c r="BM163" s="22" t="s">
        <v>1082</v>
      </c>
    </row>
    <row r="164" spans="2:51" s="11" customFormat="1" ht="13.5">
      <c r="B164" s="202"/>
      <c r="C164" s="203"/>
      <c r="D164" s="204" t="s">
        <v>154</v>
      </c>
      <c r="E164" s="203"/>
      <c r="F164" s="206" t="s">
        <v>1445</v>
      </c>
      <c r="G164" s="203"/>
      <c r="H164" s="207">
        <v>87.039</v>
      </c>
      <c r="I164" s="208"/>
      <c r="J164" s="203"/>
      <c r="K164" s="203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154</v>
      </c>
      <c r="AU164" s="213" t="s">
        <v>82</v>
      </c>
      <c r="AV164" s="11" t="s">
        <v>82</v>
      </c>
      <c r="AW164" s="11" t="s">
        <v>6</v>
      </c>
      <c r="AX164" s="11" t="s">
        <v>10</v>
      </c>
      <c r="AY164" s="213" t="s">
        <v>145</v>
      </c>
    </row>
    <row r="165" spans="2:65" s="1" customFormat="1" ht="25.5" customHeight="1">
      <c r="B165" s="39"/>
      <c r="C165" s="190" t="s">
        <v>320</v>
      </c>
      <c r="D165" s="190" t="s">
        <v>147</v>
      </c>
      <c r="E165" s="191" t="s">
        <v>459</v>
      </c>
      <c r="F165" s="192" t="s">
        <v>460</v>
      </c>
      <c r="G165" s="193" t="s">
        <v>177</v>
      </c>
      <c r="H165" s="194">
        <v>2.339</v>
      </c>
      <c r="I165" s="195"/>
      <c r="J165" s="196">
        <f>ROUND(I165*H165,0)</f>
        <v>0</v>
      </c>
      <c r="K165" s="192" t="s">
        <v>151</v>
      </c>
      <c r="L165" s="59"/>
      <c r="M165" s="197" t="s">
        <v>23</v>
      </c>
      <c r="N165" s="198" t="s">
        <v>44</v>
      </c>
      <c r="O165" s="40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AR165" s="22" t="s">
        <v>152</v>
      </c>
      <c r="AT165" s="22" t="s">
        <v>147</v>
      </c>
      <c r="AU165" s="22" t="s">
        <v>82</v>
      </c>
      <c r="AY165" s="22" t="s">
        <v>145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22" t="s">
        <v>10</v>
      </c>
      <c r="BK165" s="201">
        <f>ROUND(I165*H165,0)</f>
        <v>0</v>
      </c>
      <c r="BL165" s="22" t="s">
        <v>152</v>
      </c>
      <c r="BM165" s="22" t="s">
        <v>1084</v>
      </c>
    </row>
    <row r="166" spans="2:63" s="10" customFormat="1" ht="29.85" customHeight="1">
      <c r="B166" s="174"/>
      <c r="C166" s="175"/>
      <c r="D166" s="176" t="s">
        <v>72</v>
      </c>
      <c r="E166" s="188" t="s">
        <v>462</v>
      </c>
      <c r="F166" s="188" t="s">
        <v>463</v>
      </c>
      <c r="G166" s="175"/>
      <c r="H166" s="175"/>
      <c r="I166" s="178"/>
      <c r="J166" s="189">
        <f>BK166</f>
        <v>0</v>
      </c>
      <c r="K166" s="175"/>
      <c r="L166" s="180"/>
      <c r="M166" s="181"/>
      <c r="N166" s="182"/>
      <c r="O166" s="182"/>
      <c r="P166" s="183">
        <f>P167</f>
        <v>0</v>
      </c>
      <c r="Q166" s="182"/>
      <c r="R166" s="183">
        <f>R167</f>
        <v>0</v>
      </c>
      <c r="S166" s="182"/>
      <c r="T166" s="184">
        <f>T167</f>
        <v>0</v>
      </c>
      <c r="AR166" s="185" t="s">
        <v>10</v>
      </c>
      <c r="AT166" s="186" t="s">
        <v>72</v>
      </c>
      <c r="AU166" s="186" t="s">
        <v>10</v>
      </c>
      <c r="AY166" s="185" t="s">
        <v>145</v>
      </c>
      <c r="BK166" s="187">
        <f>BK167</f>
        <v>0</v>
      </c>
    </row>
    <row r="167" spans="2:65" s="1" customFormat="1" ht="16.5" customHeight="1">
      <c r="B167" s="39"/>
      <c r="C167" s="190" t="s">
        <v>324</v>
      </c>
      <c r="D167" s="190" t="s">
        <v>147</v>
      </c>
      <c r="E167" s="191" t="s">
        <v>1085</v>
      </c>
      <c r="F167" s="192" t="s">
        <v>1086</v>
      </c>
      <c r="G167" s="193" t="s">
        <v>177</v>
      </c>
      <c r="H167" s="194">
        <v>1.896</v>
      </c>
      <c r="I167" s="195"/>
      <c r="J167" s="196">
        <f>ROUND(I167*H167,0)</f>
        <v>0</v>
      </c>
      <c r="K167" s="192" t="s">
        <v>151</v>
      </c>
      <c r="L167" s="59"/>
      <c r="M167" s="197" t="s">
        <v>23</v>
      </c>
      <c r="N167" s="198" t="s">
        <v>44</v>
      </c>
      <c r="O167" s="40"/>
      <c r="P167" s="199">
        <f>O167*H167</f>
        <v>0</v>
      </c>
      <c r="Q167" s="199">
        <v>0</v>
      </c>
      <c r="R167" s="199">
        <f>Q167*H167</f>
        <v>0</v>
      </c>
      <c r="S167" s="199">
        <v>0</v>
      </c>
      <c r="T167" s="200">
        <f>S167*H167</f>
        <v>0</v>
      </c>
      <c r="AR167" s="22" t="s">
        <v>152</v>
      </c>
      <c r="AT167" s="22" t="s">
        <v>147</v>
      </c>
      <c r="AU167" s="22" t="s">
        <v>82</v>
      </c>
      <c r="AY167" s="22" t="s">
        <v>145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2" t="s">
        <v>10</v>
      </c>
      <c r="BK167" s="201">
        <f>ROUND(I167*H167,0)</f>
        <v>0</v>
      </c>
      <c r="BL167" s="22" t="s">
        <v>152</v>
      </c>
      <c r="BM167" s="22" t="s">
        <v>1087</v>
      </c>
    </row>
    <row r="168" spans="2:63" s="10" customFormat="1" ht="37.35" customHeight="1">
      <c r="B168" s="174"/>
      <c r="C168" s="175"/>
      <c r="D168" s="176" t="s">
        <v>72</v>
      </c>
      <c r="E168" s="177" t="s">
        <v>468</v>
      </c>
      <c r="F168" s="177" t="s">
        <v>469</v>
      </c>
      <c r="G168" s="175"/>
      <c r="H168" s="175"/>
      <c r="I168" s="178"/>
      <c r="J168" s="179">
        <f>BK168</f>
        <v>0</v>
      </c>
      <c r="K168" s="175"/>
      <c r="L168" s="180"/>
      <c r="M168" s="181"/>
      <c r="N168" s="182"/>
      <c r="O168" s="182"/>
      <c r="P168" s="183">
        <f>P169+P189+P208+P235+P244+P246+P251+P264+P279+P293+P316+P319</f>
        <v>0</v>
      </c>
      <c r="Q168" s="182"/>
      <c r="R168" s="183">
        <f>R169+R189+R208+R235+R244+R246+R251+R264+R279+R293+R316+R319</f>
        <v>1.0546461699999998</v>
      </c>
      <c r="S168" s="182"/>
      <c r="T168" s="184">
        <f>T169+T189+T208+T235+T244+T246+T251+T264+T279+T293+T316+T319</f>
        <v>0.8829989600000001</v>
      </c>
      <c r="AR168" s="185" t="s">
        <v>82</v>
      </c>
      <c r="AT168" s="186" t="s">
        <v>72</v>
      </c>
      <c r="AU168" s="186" t="s">
        <v>73</v>
      </c>
      <c r="AY168" s="185" t="s">
        <v>145</v>
      </c>
      <c r="BK168" s="187">
        <f>BK169+BK189+BK208+BK235+BK244+BK246+BK251+BK264+BK279+BK293+BK316+BK319</f>
        <v>0</v>
      </c>
    </row>
    <row r="169" spans="2:63" s="10" customFormat="1" ht="19.9" customHeight="1">
      <c r="B169" s="174"/>
      <c r="C169" s="175"/>
      <c r="D169" s="176" t="s">
        <v>72</v>
      </c>
      <c r="E169" s="188" t="s">
        <v>534</v>
      </c>
      <c r="F169" s="188" t="s">
        <v>535</v>
      </c>
      <c r="G169" s="175"/>
      <c r="H169" s="175"/>
      <c r="I169" s="178"/>
      <c r="J169" s="189">
        <f>BK169</f>
        <v>0</v>
      </c>
      <c r="K169" s="175"/>
      <c r="L169" s="180"/>
      <c r="M169" s="181"/>
      <c r="N169" s="182"/>
      <c r="O169" s="182"/>
      <c r="P169" s="183">
        <f>SUM(P170:P188)</f>
        <v>0</v>
      </c>
      <c r="Q169" s="182"/>
      <c r="R169" s="183">
        <f>SUM(R170:R188)</f>
        <v>0.012143</v>
      </c>
      <c r="S169" s="182"/>
      <c r="T169" s="184">
        <f>SUM(T170:T188)</f>
        <v>0</v>
      </c>
      <c r="AR169" s="185" t="s">
        <v>82</v>
      </c>
      <c r="AT169" s="186" t="s">
        <v>72</v>
      </c>
      <c r="AU169" s="186" t="s">
        <v>10</v>
      </c>
      <c r="AY169" s="185" t="s">
        <v>145</v>
      </c>
      <c r="BK169" s="187">
        <f>SUM(BK170:BK188)</f>
        <v>0</v>
      </c>
    </row>
    <row r="170" spans="2:65" s="1" customFormat="1" ht="16.5" customHeight="1">
      <c r="B170" s="39"/>
      <c r="C170" s="190" t="s">
        <v>331</v>
      </c>
      <c r="D170" s="190" t="s">
        <v>147</v>
      </c>
      <c r="E170" s="191" t="s">
        <v>1088</v>
      </c>
      <c r="F170" s="192" t="s">
        <v>1089</v>
      </c>
      <c r="G170" s="193" t="s">
        <v>188</v>
      </c>
      <c r="H170" s="194">
        <v>4.5</v>
      </c>
      <c r="I170" s="195"/>
      <c r="J170" s="196">
        <f>ROUND(I170*H170,0)</f>
        <v>0</v>
      </c>
      <c r="K170" s="192" t="s">
        <v>151</v>
      </c>
      <c r="L170" s="59"/>
      <c r="M170" s="197" t="s">
        <v>23</v>
      </c>
      <c r="N170" s="198" t="s">
        <v>44</v>
      </c>
      <c r="O170" s="40"/>
      <c r="P170" s="199">
        <f>O170*H170</f>
        <v>0</v>
      </c>
      <c r="Q170" s="199">
        <v>0.00059</v>
      </c>
      <c r="R170" s="199">
        <f>Q170*H170</f>
        <v>0.0026550000000000002</v>
      </c>
      <c r="S170" s="199">
        <v>0</v>
      </c>
      <c r="T170" s="200">
        <f>S170*H170</f>
        <v>0</v>
      </c>
      <c r="AR170" s="22" t="s">
        <v>198</v>
      </c>
      <c r="AT170" s="22" t="s">
        <v>147</v>
      </c>
      <c r="AU170" s="22" t="s">
        <v>82</v>
      </c>
      <c r="AY170" s="22" t="s">
        <v>145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22" t="s">
        <v>10</v>
      </c>
      <c r="BK170" s="201">
        <f>ROUND(I170*H170,0)</f>
        <v>0</v>
      </c>
      <c r="BL170" s="22" t="s">
        <v>198</v>
      </c>
      <c r="BM170" s="22" t="s">
        <v>1090</v>
      </c>
    </row>
    <row r="171" spans="2:51" s="11" customFormat="1" ht="13.5">
      <c r="B171" s="202"/>
      <c r="C171" s="203"/>
      <c r="D171" s="204" t="s">
        <v>154</v>
      </c>
      <c r="E171" s="205" t="s">
        <v>23</v>
      </c>
      <c r="F171" s="206" t="s">
        <v>1458</v>
      </c>
      <c r="G171" s="203"/>
      <c r="H171" s="207">
        <v>4.5</v>
      </c>
      <c r="I171" s="208"/>
      <c r="J171" s="203"/>
      <c r="K171" s="203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154</v>
      </c>
      <c r="AU171" s="213" t="s">
        <v>82</v>
      </c>
      <c r="AV171" s="11" t="s">
        <v>82</v>
      </c>
      <c r="AW171" s="11" t="s">
        <v>37</v>
      </c>
      <c r="AX171" s="11" t="s">
        <v>73</v>
      </c>
      <c r="AY171" s="213" t="s">
        <v>145</v>
      </c>
    </row>
    <row r="172" spans="2:65" s="1" customFormat="1" ht="16.5" customHeight="1">
      <c r="B172" s="39"/>
      <c r="C172" s="214" t="s">
        <v>336</v>
      </c>
      <c r="D172" s="214" t="s">
        <v>325</v>
      </c>
      <c r="E172" s="215" t="s">
        <v>1092</v>
      </c>
      <c r="F172" s="216" t="s">
        <v>1459</v>
      </c>
      <c r="G172" s="217" t="s">
        <v>339</v>
      </c>
      <c r="H172" s="218">
        <v>1</v>
      </c>
      <c r="I172" s="219"/>
      <c r="J172" s="220">
        <f>ROUND(I172*H172,0)</f>
        <v>0</v>
      </c>
      <c r="K172" s="216" t="s">
        <v>23</v>
      </c>
      <c r="L172" s="221"/>
      <c r="M172" s="222" t="s">
        <v>23</v>
      </c>
      <c r="N172" s="223" t="s">
        <v>44</v>
      </c>
      <c r="O172" s="40"/>
      <c r="P172" s="199">
        <f>O172*H172</f>
        <v>0</v>
      </c>
      <c r="Q172" s="199">
        <v>0.00017</v>
      </c>
      <c r="R172" s="199">
        <f>Q172*H172</f>
        <v>0.00017</v>
      </c>
      <c r="S172" s="199">
        <v>0</v>
      </c>
      <c r="T172" s="200">
        <f>S172*H172</f>
        <v>0</v>
      </c>
      <c r="AR172" s="22" t="s">
        <v>320</v>
      </c>
      <c r="AT172" s="22" t="s">
        <v>325</v>
      </c>
      <c r="AU172" s="22" t="s">
        <v>82</v>
      </c>
      <c r="AY172" s="22" t="s">
        <v>145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22" t="s">
        <v>10</v>
      </c>
      <c r="BK172" s="201">
        <f>ROUND(I172*H172,0)</f>
        <v>0</v>
      </c>
      <c r="BL172" s="22" t="s">
        <v>198</v>
      </c>
      <c r="BM172" s="22" t="s">
        <v>1094</v>
      </c>
    </row>
    <row r="173" spans="2:65" s="1" customFormat="1" ht="16.5" customHeight="1">
      <c r="B173" s="39"/>
      <c r="C173" s="190" t="s">
        <v>342</v>
      </c>
      <c r="D173" s="190" t="s">
        <v>147</v>
      </c>
      <c r="E173" s="191" t="s">
        <v>1095</v>
      </c>
      <c r="F173" s="192" t="s">
        <v>1096</v>
      </c>
      <c r="G173" s="193" t="s">
        <v>188</v>
      </c>
      <c r="H173" s="194">
        <v>4.5</v>
      </c>
      <c r="I173" s="195"/>
      <c r="J173" s="196">
        <f>ROUND(I173*H173,0)</f>
        <v>0</v>
      </c>
      <c r="K173" s="192" t="s">
        <v>151</v>
      </c>
      <c r="L173" s="59"/>
      <c r="M173" s="197" t="s">
        <v>23</v>
      </c>
      <c r="N173" s="198" t="s">
        <v>44</v>
      </c>
      <c r="O173" s="40"/>
      <c r="P173" s="199">
        <f>O173*H173</f>
        <v>0</v>
      </c>
      <c r="Q173" s="199">
        <v>0.00121</v>
      </c>
      <c r="R173" s="199">
        <f>Q173*H173</f>
        <v>0.005444999999999999</v>
      </c>
      <c r="S173" s="199">
        <v>0</v>
      </c>
      <c r="T173" s="200">
        <f>S173*H173</f>
        <v>0</v>
      </c>
      <c r="AR173" s="22" t="s">
        <v>198</v>
      </c>
      <c r="AT173" s="22" t="s">
        <v>147</v>
      </c>
      <c r="AU173" s="22" t="s">
        <v>82</v>
      </c>
      <c r="AY173" s="22" t="s">
        <v>145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22" t="s">
        <v>10</v>
      </c>
      <c r="BK173" s="201">
        <f>ROUND(I173*H173,0)</f>
        <v>0</v>
      </c>
      <c r="BL173" s="22" t="s">
        <v>198</v>
      </c>
      <c r="BM173" s="22" t="s">
        <v>1097</v>
      </c>
    </row>
    <row r="174" spans="2:51" s="11" customFormat="1" ht="13.5">
      <c r="B174" s="202"/>
      <c r="C174" s="203"/>
      <c r="D174" s="204" t="s">
        <v>154</v>
      </c>
      <c r="E174" s="205" t="s">
        <v>23</v>
      </c>
      <c r="F174" s="206" t="s">
        <v>1458</v>
      </c>
      <c r="G174" s="203"/>
      <c r="H174" s="207">
        <v>4.5</v>
      </c>
      <c r="I174" s="208"/>
      <c r="J174" s="203"/>
      <c r="K174" s="203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154</v>
      </c>
      <c r="AU174" s="213" t="s">
        <v>82</v>
      </c>
      <c r="AV174" s="11" t="s">
        <v>82</v>
      </c>
      <c r="AW174" s="11" t="s">
        <v>37</v>
      </c>
      <c r="AX174" s="11" t="s">
        <v>73</v>
      </c>
      <c r="AY174" s="213" t="s">
        <v>145</v>
      </c>
    </row>
    <row r="175" spans="2:65" s="1" customFormat="1" ht="16.5" customHeight="1">
      <c r="B175" s="39"/>
      <c r="C175" s="214" t="s">
        <v>348</v>
      </c>
      <c r="D175" s="214" t="s">
        <v>325</v>
      </c>
      <c r="E175" s="215" t="s">
        <v>1098</v>
      </c>
      <c r="F175" s="216" t="s">
        <v>1099</v>
      </c>
      <c r="G175" s="217" t="s">
        <v>339</v>
      </c>
      <c r="H175" s="218">
        <v>1</v>
      </c>
      <c r="I175" s="219"/>
      <c r="J175" s="220">
        <f>ROUND(I175*H175,0)</f>
        <v>0</v>
      </c>
      <c r="K175" s="216" t="s">
        <v>23</v>
      </c>
      <c r="L175" s="221"/>
      <c r="M175" s="222" t="s">
        <v>23</v>
      </c>
      <c r="N175" s="223" t="s">
        <v>44</v>
      </c>
      <c r="O175" s="40"/>
      <c r="P175" s="199">
        <f>O175*H175</f>
        <v>0</v>
      </c>
      <c r="Q175" s="199">
        <v>0.0005</v>
      </c>
      <c r="R175" s="199">
        <f>Q175*H175</f>
        <v>0.0005</v>
      </c>
      <c r="S175" s="199">
        <v>0</v>
      </c>
      <c r="T175" s="200">
        <f>S175*H175</f>
        <v>0</v>
      </c>
      <c r="AR175" s="22" t="s">
        <v>320</v>
      </c>
      <c r="AT175" s="22" t="s">
        <v>325</v>
      </c>
      <c r="AU175" s="22" t="s">
        <v>82</v>
      </c>
      <c r="AY175" s="22" t="s">
        <v>145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22" t="s">
        <v>10</v>
      </c>
      <c r="BK175" s="201">
        <f>ROUND(I175*H175,0)</f>
        <v>0</v>
      </c>
      <c r="BL175" s="22" t="s">
        <v>198</v>
      </c>
      <c r="BM175" s="22" t="s">
        <v>1100</v>
      </c>
    </row>
    <row r="176" spans="2:65" s="1" customFormat="1" ht="16.5" customHeight="1">
      <c r="B176" s="39"/>
      <c r="C176" s="190" t="s">
        <v>353</v>
      </c>
      <c r="D176" s="190" t="s">
        <v>147</v>
      </c>
      <c r="E176" s="191" t="s">
        <v>1101</v>
      </c>
      <c r="F176" s="192" t="s">
        <v>1102</v>
      </c>
      <c r="G176" s="193" t="s">
        <v>188</v>
      </c>
      <c r="H176" s="194">
        <v>2.9</v>
      </c>
      <c r="I176" s="195"/>
      <c r="J176" s="196">
        <f>ROUND(I176*H176,0)</f>
        <v>0</v>
      </c>
      <c r="K176" s="192" t="s">
        <v>151</v>
      </c>
      <c r="L176" s="59"/>
      <c r="M176" s="197" t="s">
        <v>23</v>
      </c>
      <c r="N176" s="198" t="s">
        <v>44</v>
      </c>
      <c r="O176" s="40"/>
      <c r="P176" s="199">
        <f>O176*H176</f>
        <v>0</v>
      </c>
      <c r="Q176" s="199">
        <v>0.00029</v>
      </c>
      <c r="R176" s="199">
        <f>Q176*H176</f>
        <v>0.000841</v>
      </c>
      <c r="S176" s="199">
        <v>0</v>
      </c>
      <c r="T176" s="200">
        <f>S176*H176</f>
        <v>0</v>
      </c>
      <c r="AR176" s="22" t="s">
        <v>198</v>
      </c>
      <c r="AT176" s="22" t="s">
        <v>147</v>
      </c>
      <c r="AU176" s="22" t="s">
        <v>82</v>
      </c>
      <c r="AY176" s="22" t="s">
        <v>145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22" t="s">
        <v>10</v>
      </c>
      <c r="BK176" s="201">
        <f>ROUND(I176*H176,0)</f>
        <v>0</v>
      </c>
      <c r="BL176" s="22" t="s">
        <v>198</v>
      </c>
      <c r="BM176" s="22" t="s">
        <v>1103</v>
      </c>
    </row>
    <row r="177" spans="2:51" s="11" customFormat="1" ht="13.5">
      <c r="B177" s="202"/>
      <c r="C177" s="203"/>
      <c r="D177" s="204" t="s">
        <v>154</v>
      </c>
      <c r="E177" s="205" t="s">
        <v>23</v>
      </c>
      <c r="F177" s="206" t="s">
        <v>1104</v>
      </c>
      <c r="G177" s="203"/>
      <c r="H177" s="207">
        <v>2.9</v>
      </c>
      <c r="I177" s="208"/>
      <c r="J177" s="203"/>
      <c r="K177" s="203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154</v>
      </c>
      <c r="AU177" s="213" t="s">
        <v>82</v>
      </c>
      <c r="AV177" s="11" t="s">
        <v>82</v>
      </c>
      <c r="AW177" s="11" t="s">
        <v>37</v>
      </c>
      <c r="AX177" s="11" t="s">
        <v>73</v>
      </c>
      <c r="AY177" s="213" t="s">
        <v>145</v>
      </c>
    </row>
    <row r="178" spans="2:65" s="1" customFormat="1" ht="16.5" customHeight="1">
      <c r="B178" s="39"/>
      <c r="C178" s="190" t="s">
        <v>357</v>
      </c>
      <c r="D178" s="190" t="s">
        <v>147</v>
      </c>
      <c r="E178" s="191" t="s">
        <v>1105</v>
      </c>
      <c r="F178" s="192" t="s">
        <v>1106</v>
      </c>
      <c r="G178" s="193" t="s">
        <v>188</v>
      </c>
      <c r="H178" s="194">
        <v>3.2</v>
      </c>
      <c r="I178" s="195"/>
      <c r="J178" s="196">
        <f aca="true" t="shared" si="0" ref="J178:J184">ROUND(I178*H178,0)</f>
        <v>0</v>
      </c>
      <c r="K178" s="192" t="s">
        <v>151</v>
      </c>
      <c r="L178" s="59"/>
      <c r="M178" s="197" t="s">
        <v>23</v>
      </c>
      <c r="N178" s="198" t="s">
        <v>44</v>
      </c>
      <c r="O178" s="40"/>
      <c r="P178" s="199">
        <f aca="true" t="shared" si="1" ref="P178:P184">O178*H178</f>
        <v>0</v>
      </c>
      <c r="Q178" s="199">
        <v>0.00035</v>
      </c>
      <c r="R178" s="199">
        <f aca="true" t="shared" si="2" ref="R178:R184">Q178*H178</f>
        <v>0.0011200000000000001</v>
      </c>
      <c r="S178" s="199">
        <v>0</v>
      </c>
      <c r="T178" s="200">
        <f aca="true" t="shared" si="3" ref="T178:T184">S178*H178</f>
        <v>0</v>
      </c>
      <c r="AR178" s="22" t="s">
        <v>198</v>
      </c>
      <c r="AT178" s="22" t="s">
        <v>147</v>
      </c>
      <c r="AU178" s="22" t="s">
        <v>82</v>
      </c>
      <c r="AY178" s="22" t="s">
        <v>145</v>
      </c>
      <c r="BE178" s="201">
        <f aca="true" t="shared" si="4" ref="BE178:BE184">IF(N178="základní",J178,0)</f>
        <v>0</v>
      </c>
      <c r="BF178" s="201">
        <f aca="true" t="shared" si="5" ref="BF178:BF184">IF(N178="snížená",J178,0)</f>
        <v>0</v>
      </c>
      <c r="BG178" s="201">
        <f aca="true" t="shared" si="6" ref="BG178:BG184">IF(N178="zákl. přenesená",J178,0)</f>
        <v>0</v>
      </c>
      <c r="BH178" s="201">
        <f aca="true" t="shared" si="7" ref="BH178:BH184">IF(N178="sníž. přenesená",J178,0)</f>
        <v>0</v>
      </c>
      <c r="BI178" s="201">
        <f aca="true" t="shared" si="8" ref="BI178:BI184">IF(N178="nulová",J178,0)</f>
        <v>0</v>
      </c>
      <c r="BJ178" s="22" t="s">
        <v>10</v>
      </c>
      <c r="BK178" s="201">
        <f aca="true" t="shared" si="9" ref="BK178:BK184">ROUND(I178*H178,0)</f>
        <v>0</v>
      </c>
      <c r="BL178" s="22" t="s">
        <v>198</v>
      </c>
      <c r="BM178" s="22" t="s">
        <v>1107</v>
      </c>
    </row>
    <row r="179" spans="2:65" s="1" customFormat="1" ht="16.5" customHeight="1">
      <c r="B179" s="39"/>
      <c r="C179" s="190" t="s">
        <v>363</v>
      </c>
      <c r="D179" s="190" t="s">
        <v>147</v>
      </c>
      <c r="E179" s="191" t="s">
        <v>548</v>
      </c>
      <c r="F179" s="192" t="s">
        <v>549</v>
      </c>
      <c r="G179" s="193" t="s">
        <v>188</v>
      </c>
      <c r="H179" s="194">
        <v>0.8</v>
      </c>
      <c r="I179" s="195"/>
      <c r="J179" s="196">
        <f t="shared" si="0"/>
        <v>0</v>
      </c>
      <c r="K179" s="192" t="s">
        <v>151</v>
      </c>
      <c r="L179" s="59"/>
      <c r="M179" s="197" t="s">
        <v>23</v>
      </c>
      <c r="N179" s="198" t="s">
        <v>44</v>
      </c>
      <c r="O179" s="40"/>
      <c r="P179" s="199">
        <f t="shared" si="1"/>
        <v>0</v>
      </c>
      <c r="Q179" s="199">
        <v>0.00114</v>
      </c>
      <c r="R179" s="199">
        <f t="shared" si="2"/>
        <v>0.000912</v>
      </c>
      <c r="S179" s="199">
        <v>0</v>
      </c>
      <c r="T179" s="200">
        <f t="shared" si="3"/>
        <v>0</v>
      </c>
      <c r="AR179" s="22" t="s">
        <v>198</v>
      </c>
      <c r="AT179" s="22" t="s">
        <v>147</v>
      </c>
      <c r="AU179" s="22" t="s">
        <v>82</v>
      </c>
      <c r="AY179" s="22" t="s">
        <v>145</v>
      </c>
      <c r="BE179" s="201">
        <f t="shared" si="4"/>
        <v>0</v>
      </c>
      <c r="BF179" s="201">
        <f t="shared" si="5"/>
        <v>0</v>
      </c>
      <c r="BG179" s="201">
        <f t="shared" si="6"/>
        <v>0</v>
      </c>
      <c r="BH179" s="201">
        <f t="shared" si="7"/>
        <v>0</v>
      </c>
      <c r="BI179" s="201">
        <f t="shared" si="8"/>
        <v>0</v>
      </c>
      <c r="BJ179" s="22" t="s">
        <v>10</v>
      </c>
      <c r="BK179" s="201">
        <f t="shared" si="9"/>
        <v>0</v>
      </c>
      <c r="BL179" s="22" t="s">
        <v>198</v>
      </c>
      <c r="BM179" s="22" t="s">
        <v>1108</v>
      </c>
    </row>
    <row r="180" spans="2:65" s="1" customFormat="1" ht="16.5" customHeight="1">
      <c r="B180" s="39"/>
      <c r="C180" s="190" t="s">
        <v>368</v>
      </c>
      <c r="D180" s="190" t="s">
        <v>147</v>
      </c>
      <c r="E180" s="191" t="s">
        <v>1109</v>
      </c>
      <c r="F180" s="192" t="s">
        <v>1110</v>
      </c>
      <c r="G180" s="193" t="s">
        <v>268</v>
      </c>
      <c r="H180" s="194">
        <v>2</v>
      </c>
      <c r="I180" s="195"/>
      <c r="J180" s="196">
        <f t="shared" si="0"/>
        <v>0</v>
      </c>
      <c r="K180" s="192" t="s">
        <v>151</v>
      </c>
      <c r="L180" s="59"/>
      <c r="M180" s="197" t="s">
        <v>23</v>
      </c>
      <c r="N180" s="198" t="s">
        <v>44</v>
      </c>
      <c r="O180" s="40"/>
      <c r="P180" s="199">
        <f t="shared" si="1"/>
        <v>0</v>
      </c>
      <c r="Q180" s="199">
        <v>0</v>
      </c>
      <c r="R180" s="199">
        <f t="shared" si="2"/>
        <v>0</v>
      </c>
      <c r="S180" s="199">
        <v>0</v>
      </c>
      <c r="T180" s="200">
        <f t="shared" si="3"/>
        <v>0</v>
      </c>
      <c r="AR180" s="22" t="s">
        <v>198</v>
      </c>
      <c r="AT180" s="22" t="s">
        <v>147</v>
      </c>
      <c r="AU180" s="22" t="s">
        <v>82</v>
      </c>
      <c r="AY180" s="22" t="s">
        <v>145</v>
      </c>
      <c r="BE180" s="201">
        <f t="shared" si="4"/>
        <v>0</v>
      </c>
      <c r="BF180" s="201">
        <f t="shared" si="5"/>
        <v>0</v>
      </c>
      <c r="BG180" s="201">
        <f t="shared" si="6"/>
        <v>0</v>
      </c>
      <c r="BH180" s="201">
        <f t="shared" si="7"/>
        <v>0</v>
      </c>
      <c r="BI180" s="201">
        <f t="shared" si="8"/>
        <v>0</v>
      </c>
      <c r="BJ180" s="22" t="s">
        <v>10</v>
      </c>
      <c r="BK180" s="201">
        <f t="shared" si="9"/>
        <v>0</v>
      </c>
      <c r="BL180" s="22" t="s">
        <v>198</v>
      </c>
      <c r="BM180" s="22" t="s">
        <v>1111</v>
      </c>
    </row>
    <row r="181" spans="2:65" s="1" customFormat="1" ht="16.5" customHeight="1">
      <c r="B181" s="39"/>
      <c r="C181" s="190" t="s">
        <v>373</v>
      </c>
      <c r="D181" s="190" t="s">
        <v>147</v>
      </c>
      <c r="E181" s="191" t="s">
        <v>1112</v>
      </c>
      <c r="F181" s="192" t="s">
        <v>1113</v>
      </c>
      <c r="G181" s="193" t="s">
        <v>268</v>
      </c>
      <c r="H181" s="194">
        <v>3</v>
      </c>
      <c r="I181" s="195"/>
      <c r="J181" s="196">
        <f t="shared" si="0"/>
        <v>0</v>
      </c>
      <c r="K181" s="192" t="s">
        <v>151</v>
      </c>
      <c r="L181" s="59"/>
      <c r="M181" s="197" t="s">
        <v>23</v>
      </c>
      <c r="N181" s="198" t="s">
        <v>44</v>
      </c>
      <c r="O181" s="40"/>
      <c r="P181" s="199">
        <f t="shared" si="1"/>
        <v>0</v>
      </c>
      <c r="Q181" s="199">
        <v>0</v>
      </c>
      <c r="R181" s="199">
        <f t="shared" si="2"/>
        <v>0</v>
      </c>
      <c r="S181" s="199">
        <v>0</v>
      </c>
      <c r="T181" s="200">
        <f t="shared" si="3"/>
        <v>0</v>
      </c>
      <c r="AR181" s="22" t="s">
        <v>198</v>
      </c>
      <c r="AT181" s="22" t="s">
        <v>147</v>
      </c>
      <c r="AU181" s="22" t="s">
        <v>82</v>
      </c>
      <c r="AY181" s="22" t="s">
        <v>145</v>
      </c>
      <c r="BE181" s="201">
        <f t="shared" si="4"/>
        <v>0</v>
      </c>
      <c r="BF181" s="201">
        <f t="shared" si="5"/>
        <v>0</v>
      </c>
      <c r="BG181" s="201">
        <f t="shared" si="6"/>
        <v>0</v>
      </c>
      <c r="BH181" s="201">
        <f t="shared" si="7"/>
        <v>0</v>
      </c>
      <c r="BI181" s="201">
        <f t="shared" si="8"/>
        <v>0</v>
      </c>
      <c r="BJ181" s="22" t="s">
        <v>10</v>
      </c>
      <c r="BK181" s="201">
        <f t="shared" si="9"/>
        <v>0</v>
      </c>
      <c r="BL181" s="22" t="s">
        <v>198</v>
      </c>
      <c r="BM181" s="22" t="s">
        <v>1114</v>
      </c>
    </row>
    <row r="182" spans="2:65" s="1" customFormat="1" ht="16.5" customHeight="1">
      <c r="B182" s="39"/>
      <c r="C182" s="190" t="s">
        <v>378</v>
      </c>
      <c r="D182" s="190" t="s">
        <v>147</v>
      </c>
      <c r="E182" s="191" t="s">
        <v>1115</v>
      </c>
      <c r="F182" s="192" t="s">
        <v>1116</v>
      </c>
      <c r="G182" s="193" t="s">
        <v>268</v>
      </c>
      <c r="H182" s="194">
        <v>1</v>
      </c>
      <c r="I182" s="195"/>
      <c r="J182" s="196">
        <f t="shared" si="0"/>
        <v>0</v>
      </c>
      <c r="K182" s="192" t="s">
        <v>151</v>
      </c>
      <c r="L182" s="59"/>
      <c r="M182" s="197" t="s">
        <v>23</v>
      </c>
      <c r="N182" s="198" t="s">
        <v>44</v>
      </c>
      <c r="O182" s="40"/>
      <c r="P182" s="199">
        <f t="shared" si="1"/>
        <v>0</v>
      </c>
      <c r="Q182" s="199">
        <v>0</v>
      </c>
      <c r="R182" s="199">
        <f t="shared" si="2"/>
        <v>0</v>
      </c>
      <c r="S182" s="199">
        <v>0</v>
      </c>
      <c r="T182" s="200">
        <f t="shared" si="3"/>
        <v>0</v>
      </c>
      <c r="AR182" s="22" t="s">
        <v>198</v>
      </c>
      <c r="AT182" s="22" t="s">
        <v>147</v>
      </c>
      <c r="AU182" s="22" t="s">
        <v>82</v>
      </c>
      <c r="AY182" s="22" t="s">
        <v>145</v>
      </c>
      <c r="BE182" s="201">
        <f t="shared" si="4"/>
        <v>0</v>
      </c>
      <c r="BF182" s="201">
        <f t="shared" si="5"/>
        <v>0</v>
      </c>
      <c r="BG182" s="201">
        <f t="shared" si="6"/>
        <v>0</v>
      </c>
      <c r="BH182" s="201">
        <f t="shared" si="7"/>
        <v>0</v>
      </c>
      <c r="BI182" s="201">
        <f t="shared" si="8"/>
        <v>0</v>
      </c>
      <c r="BJ182" s="22" t="s">
        <v>10</v>
      </c>
      <c r="BK182" s="201">
        <f t="shared" si="9"/>
        <v>0</v>
      </c>
      <c r="BL182" s="22" t="s">
        <v>198</v>
      </c>
      <c r="BM182" s="22" t="s">
        <v>1117</v>
      </c>
    </row>
    <row r="183" spans="2:65" s="1" customFormat="1" ht="16.5" customHeight="1">
      <c r="B183" s="39"/>
      <c r="C183" s="190" t="s">
        <v>383</v>
      </c>
      <c r="D183" s="190" t="s">
        <v>147</v>
      </c>
      <c r="E183" s="191" t="s">
        <v>1118</v>
      </c>
      <c r="F183" s="192" t="s">
        <v>1119</v>
      </c>
      <c r="G183" s="193" t="s">
        <v>268</v>
      </c>
      <c r="H183" s="194">
        <v>1</v>
      </c>
      <c r="I183" s="195"/>
      <c r="J183" s="196">
        <f t="shared" si="0"/>
        <v>0</v>
      </c>
      <c r="K183" s="192" t="s">
        <v>151</v>
      </c>
      <c r="L183" s="59"/>
      <c r="M183" s="197" t="s">
        <v>23</v>
      </c>
      <c r="N183" s="198" t="s">
        <v>44</v>
      </c>
      <c r="O183" s="40"/>
      <c r="P183" s="199">
        <f t="shared" si="1"/>
        <v>0</v>
      </c>
      <c r="Q183" s="199">
        <v>0.0005</v>
      </c>
      <c r="R183" s="199">
        <f t="shared" si="2"/>
        <v>0.0005</v>
      </c>
      <c r="S183" s="199">
        <v>0</v>
      </c>
      <c r="T183" s="200">
        <f t="shared" si="3"/>
        <v>0</v>
      </c>
      <c r="AR183" s="22" t="s">
        <v>198</v>
      </c>
      <c r="AT183" s="22" t="s">
        <v>147</v>
      </c>
      <c r="AU183" s="22" t="s">
        <v>82</v>
      </c>
      <c r="AY183" s="22" t="s">
        <v>145</v>
      </c>
      <c r="BE183" s="201">
        <f t="shared" si="4"/>
        <v>0</v>
      </c>
      <c r="BF183" s="201">
        <f t="shared" si="5"/>
        <v>0</v>
      </c>
      <c r="BG183" s="201">
        <f t="shared" si="6"/>
        <v>0</v>
      </c>
      <c r="BH183" s="201">
        <f t="shared" si="7"/>
        <v>0</v>
      </c>
      <c r="BI183" s="201">
        <f t="shared" si="8"/>
        <v>0</v>
      </c>
      <c r="BJ183" s="22" t="s">
        <v>10</v>
      </c>
      <c r="BK183" s="201">
        <f t="shared" si="9"/>
        <v>0</v>
      </c>
      <c r="BL183" s="22" t="s">
        <v>198</v>
      </c>
      <c r="BM183" s="22" t="s">
        <v>1120</v>
      </c>
    </row>
    <row r="184" spans="2:65" s="1" customFormat="1" ht="16.5" customHeight="1">
      <c r="B184" s="39"/>
      <c r="C184" s="190" t="s">
        <v>388</v>
      </c>
      <c r="D184" s="190" t="s">
        <v>147</v>
      </c>
      <c r="E184" s="191" t="s">
        <v>553</v>
      </c>
      <c r="F184" s="192" t="s">
        <v>554</v>
      </c>
      <c r="G184" s="193" t="s">
        <v>188</v>
      </c>
      <c r="H184" s="194">
        <v>15.9</v>
      </c>
      <c r="I184" s="195"/>
      <c r="J184" s="196">
        <f t="shared" si="0"/>
        <v>0</v>
      </c>
      <c r="K184" s="192" t="s">
        <v>151</v>
      </c>
      <c r="L184" s="59"/>
      <c r="M184" s="197" t="s">
        <v>23</v>
      </c>
      <c r="N184" s="198" t="s">
        <v>44</v>
      </c>
      <c r="O184" s="40"/>
      <c r="P184" s="199">
        <f t="shared" si="1"/>
        <v>0</v>
      </c>
      <c r="Q184" s="199">
        <v>0</v>
      </c>
      <c r="R184" s="199">
        <f t="shared" si="2"/>
        <v>0</v>
      </c>
      <c r="S184" s="199">
        <v>0</v>
      </c>
      <c r="T184" s="200">
        <f t="shared" si="3"/>
        <v>0</v>
      </c>
      <c r="AR184" s="22" t="s">
        <v>198</v>
      </c>
      <c r="AT184" s="22" t="s">
        <v>147</v>
      </c>
      <c r="AU184" s="22" t="s">
        <v>82</v>
      </c>
      <c r="AY184" s="22" t="s">
        <v>145</v>
      </c>
      <c r="BE184" s="201">
        <f t="shared" si="4"/>
        <v>0</v>
      </c>
      <c r="BF184" s="201">
        <f t="shared" si="5"/>
        <v>0</v>
      </c>
      <c r="BG184" s="201">
        <f t="shared" si="6"/>
        <v>0</v>
      </c>
      <c r="BH184" s="201">
        <f t="shared" si="7"/>
        <v>0</v>
      </c>
      <c r="BI184" s="201">
        <f t="shared" si="8"/>
        <v>0</v>
      </c>
      <c r="BJ184" s="22" t="s">
        <v>10</v>
      </c>
      <c r="BK184" s="201">
        <f t="shared" si="9"/>
        <v>0</v>
      </c>
      <c r="BL184" s="22" t="s">
        <v>198</v>
      </c>
      <c r="BM184" s="22" t="s">
        <v>1121</v>
      </c>
    </row>
    <row r="185" spans="2:51" s="11" customFormat="1" ht="13.5">
      <c r="B185" s="202"/>
      <c r="C185" s="203"/>
      <c r="D185" s="204" t="s">
        <v>154</v>
      </c>
      <c r="E185" s="205" t="s">
        <v>23</v>
      </c>
      <c r="F185" s="206" t="s">
        <v>1460</v>
      </c>
      <c r="G185" s="203"/>
      <c r="H185" s="207">
        <v>15.9</v>
      </c>
      <c r="I185" s="208"/>
      <c r="J185" s="203"/>
      <c r="K185" s="203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154</v>
      </c>
      <c r="AU185" s="213" t="s">
        <v>82</v>
      </c>
      <c r="AV185" s="11" t="s">
        <v>82</v>
      </c>
      <c r="AW185" s="11" t="s">
        <v>37</v>
      </c>
      <c r="AX185" s="11" t="s">
        <v>73</v>
      </c>
      <c r="AY185" s="213" t="s">
        <v>145</v>
      </c>
    </row>
    <row r="186" spans="2:65" s="1" customFormat="1" ht="16.5" customHeight="1">
      <c r="B186" s="39"/>
      <c r="C186" s="190" t="s">
        <v>394</v>
      </c>
      <c r="D186" s="190" t="s">
        <v>147</v>
      </c>
      <c r="E186" s="191" t="s">
        <v>571</v>
      </c>
      <c r="F186" s="192" t="s">
        <v>572</v>
      </c>
      <c r="G186" s="193" t="s">
        <v>573</v>
      </c>
      <c r="H186" s="224"/>
      <c r="I186" s="195"/>
      <c r="J186" s="196">
        <f>ROUND(I186*H186,0)</f>
        <v>0</v>
      </c>
      <c r="K186" s="192" t="s">
        <v>23</v>
      </c>
      <c r="L186" s="59"/>
      <c r="M186" s="197" t="s">
        <v>23</v>
      </c>
      <c r="N186" s="198" t="s">
        <v>44</v>
      </c>
      <c r="O186" s="40"/>
      <c r="P186" s="199">
        <f>O186*H186</f>
        <v>0</v>
      </c>
      <c r="Q186" s="199">
        <v>0</v>
      </c>
      <c r="R186" s="199">
        <f>Q186*H186</f>
        <v>0</v>
      </c>
      <c r="S186" s="199">
        <v>0</v>
      </c>
      <c r="T186" s="200">
        <f>S186*H186</f>
        <v>0</v>
      </c>
      <c r="AR186" s="22" t="s">
        <v>198</v>
      </c>
      <c r="AT186" s="22" t="s">
        <v>147</v>
      </c>
      <c r="AU186" s="22" t="s">
        <v>82</v>
      </c>
      <c r="AY186" s="22" t="s">
        <v>145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22" t="s">
        <v>10</v>
      </c>
      <c r="BK186" s="201">
        <f>ROUND(I186*H186,0)</f>
        <v>0</v>
      </c>
      <c r="BL186" s="22" t="s">
        <v>198</v>
      </c>
      <c r="BM186" s="22" t="s">
        <v>1123</v>
      </c>
    </row>
    <row r="187" spans="2:65" s="1" customFormat="1" ht="16.5" customHeight="1">
      <c r="B187" s="39"/>
      <c r="C187" s="190" t="s">
        <v>399</v>
      </c>
      <c r="D187" s="190" t="s">
        <v>147</v>
      </c>
      <c r="E187" s="191" t="s">
        <v>1124</v>
      </c>
      <c r="F187" s="192" t="s">
        <v>1125</v>
      </c>
      <c r="G187" s="193" t="s">
        <v>177</v>
      </c>
      <c r="H187" s="194">
        <v>0.012</v>
      </c>
      <c r="I187" s="195"/>
      <c r="J187" s="196">
        <f>ROUND(I187*H187,0)</f>
        <v>0</v>
      </c>
      <c r="K187" s="192" t="s">
        <v>151</v>
      </c>
      <c r="L187" s="59"/>
      <c r="M187" s="197" t="s">
        <v>23</v>
      </c>
      <c r="N187" s="198" t="s">
        <v>44</v>
      </c>
      <c r="O187" s="40"/>
      <c r="P187" s="199">
        <f>O187*H187</f>
        <v>0</v>
      </c>
      <c r="Q187" s="199">
        <v>0</v>
      </c>
      <c r="R187" s="199">
        <f>Q187*H187</f>
        <v>0</v>
      </c>
      <c r="S187" s="199">
        <v>0</v>
      </c>
      <c r="T187" s="200">
        <f>S187*H187</f>
        <v>0</v>
      </c>
      <c r="AR187" s="22" t="s">
        <v>198</v>
      </c>
      <c r="AT187" s="22" t="s">
        <v>147</v>
      </c>
      <c r="AU187" s="22" t="s">
        <v>82</v>
      </c>
      <c r="AY187" s="22" t="s">
        <v>145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22" t="s">
        <v>10</v>
      </c>
      <c r="BK187" s="201">
        <f>ROUND(I187*H187,0)</f>
        <v>0</v>
      </c>
      <c r="BL187" s="22" t="s">
        <v>198</v>
      </c>
      <c r="BM187" s="22" t="s">
        <v>1126</v>
      </c>
    </row>
    <row r="188" spans="2:65" s="1" customFormat="1" ht="16.5" customHeight="1">
      <c r="B188" s="39"/>
      <c r="C188" s="190" t="s">
        <v>404</v>
      </c>
      <c r="D188" s="190" t="s">
        <v>147</v>
      </c>
      <c r="E188" s="191" t="s">
        <v>580</v>
      </c>
      <c r="F188" s="192" t="s">
        <v>581</v>
      </c>
      <c r="G188" s="193" t="s">
        <v>177</v>
      </c>
      <c r="H188" s="194">
        <v>0.012</v>
      </c>
      <c r="I188" s="195"/>
      <c r="J188" s="196">
        <f>ROUND(I188*H188,0)</f>
        <v>0</v>
      </c>
      <c r="K188" s="192" t="s">
        <v>151</v>
      </c>
      <c r="L188" s="59"/>
      <c r="M188" s="197" t="s">
        <v>23</v>
      </c>
      <c r="N188" s="198" t="s">
        <v>44</v>
      </c>
      <c r="O188" s="40"/>
      <c r="P188" s="199">
        <f>O188*H188</f>
        <v>0</v>
      </c>
      <c r="Q188" s="199">
        <v>0</v>
      </c>
      <c r="R188" s="199">
        <f>Q188*H188</f>
        <v>0</v>
      </c>
      <c r="S188" s="199">
        <v>0</v>
      </c>
      <c r="T188" s="200">
        <f>S188*H188</f>
        <v>0</v>
      </c>
      <c r="AR188" s="22" t="s">
        <v>198</v>
      </c>
      <c r="AT188" s="22" t="s">
        <v>147</v>
      </c>
      <c r="AU188" s="22" t="s">
        <v>82</v>
      </c>
      <c r="AY188" s="22" t="s">
        <v>145</v>
      </c>
      <c r="BE188" s="201">
        <f>IF(N188="základní",J188,0)</f>
        <v>0</v>
      </c>
      <c r="BF188" s="201">
        <f>IF(N188="snížená",J188,0)</f>
        <v>0</v>
      </c>
      <c r="BG188" s="201">
        <f>IF(N188="zákl. přenesená",J188,0)</f>
        <v>0</v>
      </c>
      <c r="BH188" s="201">
        <f>IF(N188="sníž. přenesená",J188,0)</f>
        <v>0</v>
      </c>
      <c r="BI188" s="201">
        <f>IF(N188="nulová",J188,0)</f>
        <v>0</v>
      </c>
      <c r="BJ188" s="22" t="s">
        <v>10</v>
      </c>
      <c r="BK188" s="201">
        <f>ROUND(I188*H188,0)</f>
        <v>0</v>
      </c>
      <c r="BL188" s="22" t="s">
        <v>198</v>
      </c>
      <c r="BM188" s="22" t="s">
        <v>1127</v>
      </c>
    </row>
    <row r="189" spans="2:63" s="10" customFormat="1" ht="29.85" customHeight="1">
      <c r="B189" s="174"/>
      <c r="C189" s="175"/>
      <c r="D189" s="176" t="s">
        <v>72</v>
      </c>
      <c r="E189" s="188" t="s">
        <v>583</v>
      </c>
      <c r="F189" s="188" t="s">
        <v>584</v>
      </c>
      <c r="G189" s="175"/>
      <c r="H189" s="175"/>
      <c r="I189" s="178"/>
      <c r="J189" s="189">
        <f>BK189</f>
        <v>0</v>
      </c>
      <c r="K189" s="175"/>
      <c r="L189" s="180"/>
      <c r="M189" s="181"/>
      <c r="N189" s="182"/>
      <c r="O189" s="182"/>
      <c r="P189" s="183">
        <f>SUM(P190:P207)</f>
        <v>0</v>
      </c>
      <c r="Q189" s="182"/>
      <c r="R189" s="183">
        <f>SUM(R190:R207)</f>
        <v>0.03117</v>
      </c>
      <c r="S189" s="182"/>
      <c r="T189" s="184">
        <f>SUM(T190:T207)</f>
        <v>0.00069</v>
      </c>
      <c r="AR189" s="185" t="s">
        <v>82</v>
      </c>
      <c r="AT189" s="186" t="s">
        <v>72</v>
      </c>
      <c r="AU189" s="186" t="s">
        <v>10</v>
      </c>
      <c r="AY189" s="185" t="s">
        <v>145</v>
      </c>
      <c r="BK189" s="187">
        <f>SUM(BK190:BK207)</f>
        <v>0</v>
      </c>
    </row>
    <row r="190" spans="2:65" s="1" customFormat="1" ht="16.5" customHeight="1">
      <c r="B190" s="39"/>
      <c r="C190" s="190" t="s">
        <v>409</v>
      </c>
      <c r="D190" s="190" t="s">
        <v>147</v>
      </c>
      <c r="E190" s="191" t="s">
        <v>600</v>
      </c>
      <c r="F190" s="192" t="s">
        <v>601</v>
      </c>
      <c r="G190" s="193" t="s">
        <v>188</v>
      </c>
      <c r="H190" s="194">
        <v>18</v>
      </c>
      <c r="I190" s="195"/>
      <c r="J190" s="196">
        <f>ROUND(I190*H190,0)</f>
        <v>0</v>
      </c>
      <c r="K190" s="192" t="s">
        <v>151</v>
      </c>
      <c r="L190" s="59"/>
      <c r="M190" s="197" t="s">
        <v>23</v>
      </c>
      <c r="N190" s="198" t="s">
        <v>44</v>
      </c>
      <c r="O190" s="40"/>
      <c r="P190" s="199">
        <f>O190*H190</f>
        <v>0</v>
      </c>
      <c r="Q190" s="199">
        <v>0.00066</v>
      </c>
      <c r="R190" s="199">
        <f>Q190*H190</f>
        <v>0.01188</v>
      </c>
      <c r="S190" s="199">
        <v>0</v>
      </c>
      <c r="T190" s="200">
        <f>S190*H190</f>
        <v>0</v>
      </c>
      <c r="AR190" s="22" t="s">
        <v>198</v>
      </c>
      <c r="AT190" s="22" t="s">
        <v>147</v>
      </c>
      <c r="AU190" s="22" t="s">
        <v>82</v>
      </c>
      <c r="AY190" s="22" t="s">
        <v>145</v>
      </c>
      <c r="BE190" s="201">
        <f>IF(N190="základní",J190,0)</f>
        <v>0</v>
      </c>
      <c r="BF190" s="201">
        <f>IF(N190="snížená",J190,0)</f>
        <v>0</v>
      </c>
      <c r="BG190" s="201">
        <f>IF(N190="zákl. přenesená",J190,0)</f>
        <v>0</v>
      </c>
      <c r="BH190" s="201">
        <f>IF(N190="sníž. přenesená",J190,0)</f>
        <v>0</v>
      </c>
      <c r="BI190" s="201">
        <f>IF(N190="nulová",J190,0)</f>
        <v>0</v>
      </c>
      <c r="BJ190" s="22" t="s">
        <v>10</v>
      </c>
      <c r="BK190" s="201">
        <f>ROUND(I190*H190,0)</f>
        <v>0</v>
      </c>
      <c r="BL190" s="22" t="s">
        <v>198</v>
      </c>
      <c r="BM190" s="22" t="s">
        <v>1128</v>
      </c>
    </row>
    <row r="191" spans="2:51" s="11" customFormat="1" ht="13.5">
      <c r="B191" s="202"/>
      <c r="C191" s="203"/>
      <c r="D191" s="204" t="s">
        <v>154</v>
      </c>
      <c r="E191" s="205" t="s">
        <v>23</v>
      </c>
      <c r="F191" s="206" t="s">
        <v>1129</v>
      </c>
      <c r="G191" s="203"/>
      <c r="H191" s="207">
        <v>11.9</v>
      </c>
      <c r="I191" s="208"/>
      <c r="J191" s="203"/>
      <c r="K191" s="203"/>
      <c r="L191" s="209"/>
      <c r="M191" s="210"/>
      <c r="N191" s="211"/>
      <c r="O191" s="211"/>
      <c r="P191" s="211"/>
      <c r="Q191" s="211"/>
      <c r="R191" s="211"/>
      <c r="S191" s="211"/>
      <c r="T191" s="212"/>
      <c r="AT191" s="213" t="s">
        <v>154</v>
      </c>
      <c r="AU191" s="213" t="s">
        <v>82</v>
      </c>
      <c r="AV191" s="11" t="s">
        <v>82</v>
      </c>
      <c r="AW191" s="11" t="s">
        <v>37</v>
      </c>
      <c r="AX191" s="11" t="s">
        <v>73</v>
      </c>
      <c r="AY191" s="213" t="s">
        <v>145</v>
      </c>
    </row>
    <row r="192" spans="2:51" s="11" customFormat="1" ht="13.5">
      <c r="B192" s="202"/>
      <c r="C192" s="203"/>
      <c r="D192" s="204" t="s">
        <v>154</v>
      </c>
      <c r="E192" s="205" t="s">
        <v>23</v>
      </c>
      <c r="F192" s="206" t="s">
        <v>1130</v>
      </c>
      <c r="G192" s="203"/>
      <c r="H192" s="207">
        <v>6.1</v>
      </c>
      <c r="I192" s="208"/>
      <c r="J192" s="203"/>
      <c r="K192" s="203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154</v>
      </c>
      <c r="AU192" s="213" t="s">
        <v>82</v>
      </c>
      <c r="AV192" s="11" t="s">
        <v>82</v>
      </c>
      <c r="AW192" s="11" t="s">
        <v>37</v>
      </c>
      <c r="AX192" s="11" t="s">
        <v>73</v>
      </c>
      <c r="AY192" s="213" t="s">
        <v>145</v>
      </c>
    </row>
    <row r="193" spans="2:65" s="1" customFormat="1" ht="16.5" customHeight="1">
      <c r="B193" s="39"/>
      <c r="C193" s="190" t="s">
        <v>414</v>
      </c>
      <c r="D193" s="190" t="s">
        <v>147</v>
      </c>
      <c r="E193" s="191" t="s">
        <v>604</v>
      </c>
      <c r="F193" s="192" t="s">
        <v>605</v>
      </c>
      <c r="G193" s="193" t="s">
        <v>188</v>
      </c>
      <c r="H193" s="194">
        <v>10.2</v>
      </c>
      <c r="I193" s="195"/>
      <c r="J193" s="196">
        <f>ROUND(I193*H193,0)</f>
        <v>0</v>
      </c>
      <c r="K193" s="192" t="s">
        <v>151</v>
      </c>
      <c r="L193" s="59"/>
      <c r="M193" s="197" t="s">
        <v>23</v>
      </c>
      <c r="N193" s="198" t="s">
        <v>44</v>
      </c>
      <c r="O193" s="40"/>
      <c r="P193" s="199">
        <f>O193*H193</f>
        <v>0</v>
      </c>
      <c r="Q193" s="199">
        <v>0.00091</v>
      </c>
      <c r="R193" s="199">
        <f>Q193*H193</f>
        <v>0.009281999999999999</v>
      </c>
      <c r="S193" s="199">
        <v>0</v>
      </c>
      <c r="T193" s="200">
        <f>S193*H193</f>
        <v>0</v>
      </c>
      <c r="AR193" s="22" t="s">
        <v>198</v>
      </c>
      <c r="AT193" s="22" t="s">
        <v>147</v>
      </c>
      <c r="AU193" s="22" t="s">
        <v>82</v>
      </c>
      <c r="AY193" s="22" t="s">
        <v>145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22" t="s">
        <v>10</v>
      </c>
      <c r="BK193" s="201">
        <f>ROUND(I193*H193,0)</f>
        <v>0</v>
      </c>
      <c r="BL193" s="22" t="s">
        <v>198</v>
      </c>
      <c r="BM193" s="22" t="s">
        <v>1131</v>
      </c>
    </row>
    <row r="194" spans="2:51" s="11" customFormat="1" ht="13.5">
      <c r="B194" s="202"/>
      <c r="C194" s="203"/>
      <c r="D194" s="204" t="s">
        <v>154</v>
      </c>
      <c r="E194" s="205" t="s">
        <v>23</v>
      </c>
      <c r="F194" s="206" t="s">
        <v>1461</v>
      </c>
      <c r="G194" s="203"/>
      <c r="H194" s="207">
        <v>10.2</v>
      </c>
      <c r="I194" s="208"/>
      <c r="J194" s="203"/>
      <c r="K194" s="203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154</v>
      </c>
      <c r="AU194" s="213" t="s">
        <v>82</v>
      </c>
      <c r="AV194" s="11" t="s">
        <v>82</v>
      </c>
      <c r="AW194" s="11" t="s">
        <v>37</v>
      </c>
      <c r="AX194" s="11" t="s">
        <v>73</v>
      </c>
      <c r="AY194" s="213" t="s">
        <v>145</v>
      </c>
    </row>
    <row r="195" spans="2:65" s="1" customFormat="1" ht="25.5" customHeight="1">
      <c r="B195" s="39"/>
      <c r="C195" s="190" t="s">
        <v>419</v>
      </c>
      <c r="D195" s="190" t="s">
        <v>147</v>
      </c>
      <c r="E195" s="191" t="s">
        <v>1134</v>
      </c>
      <c r="F195" s="192" t="s">
        <v>1135</v>
      </c>
      <c r="G195" s="193" t="s">
        <v>188</v>
      </c>
      <c r="H195" s="194">
        <v>18</v>
      </c>
      <c r="I195" s="195"/>
      <c r="J195" s="196">
        <f aca="true" t="shared" si="10" ref="J195:J200">ROUND(I195*H195,0)</f>
        <v>0</v>
      </c>
      <c r="K195" s="192" t="s">
        <v>151</v>
      </c>
      <c r="L195" s="59"/>
      <c r="M195" s="197" t="s">
        <v>23</v>
      </c>
      <c r="N195" s="198" t="s">
        <v>44</v>
      </c>
      <c r="O195" s="40"/>
      <c r="P195" s="199">
        <f aca="true" t="shared" si="11" ref="P195:P200">O195*H195</f>
        <v>0</v>
      </c>
      <c r="Q195" s="199">
        <v>7E-05</v>
      </c>
      <c r="R195" s="199">
        <f aca="true" t="shared" si="12" ref="R195:R200">Q195*H195</f>
        <v>0.0012599999999999998</v>
      </c>
      <c r="S195" s="199">
        <v>0</v>
      </c>
      <c r="T195" s="200">
        <f aca="true" t="shared" si="13" ref="T195:T200">S195*H195</f>
        <v>0</v>
      </c>
      <c r="AR195" s="22" t="s">
        <v>198</v>
      </c>
      <c r="AT195" s="22" t="s">
        <v>147</v>
      </c>
      <c r="AU195" s="22" t="s">
        <v>82</v>
      </c>
      <c r="AY195" s="22" t="s">
        <v>145</v>
      </c>
      <c r="BE195" s="201">
        <f aca="true" t="shared" si="14" ref="BE195:BE200">IF(N195="základní",J195,0)</f>
        <v>0</v>
      </c>
      <c r="BF195" s="201">
        <f aca="true" t="shared" si="15" ref="BF195:BF200">IF(N195="snížená",J195,0)</f>
        <v>0</v>
      </c>
      <c r="BG195" s="201">
        <f aca="true" t="shared" si="16" ref="BG195:BG200">IF(N195="zákl. přenesená",J195,0)</f>
        <v>0</v>
      </c>
      <c r="BH195" s="201">
        <f aca="true" t="shared" si="17" ref="BH195:BH200">IF(N195="sníž. přenesená",J195,0)</f>
        <v>0</v>
      </c>
      <c r="BI195" s="201">
        <f aca="true" t="shared" si="18" ref="BI195:BI200">IF(N195="nulová",J195,0)</f>
        <v>0</v>
      </c>
      <c r="BJ195" s="22" t="s">
        <v>10</v>
      </c>
      <c r="BK195" s="201">
        <f aca="true" t="shared" si="19" ref="BK195:BK200">ROUND(I195*H195,0)</f>
        <v>0</v>
      </c>
      <c r="BL195" s="22" t="s">
        <v>198</v>
      </c>
      <c r="BM195" s="22" t="s">
        <v>1136</v>
      </c>
    </row>
    <row r="196" spans="2:65" s="1" customFormat="1" ht="25.5" customHeight="1">
      <c r="B196" s="39"/>
      <c r="C196" s="190" t="s">
        <v>424</v>
      </c>
      <c r="D196" s="190" t="s">
        <v>147</v>
      </c>
      <c r="E196" s="191" t="s">
        <v>1137</v>
      </c>
      <c r="F196" s="192" t="s">
        <v>1138</v>
      </c>
      <c r="G196" s="193" t="s">
        <v>188</v>
      </c>
      <c r="H196" s="194">
        <v>10.2</v>
      </c>
      <c r="I196" s="195"/>
      <c r="J196" s="196">
        <f t="shared" si="10"/>
        <v>0</v>
      </c>
      <c r="K196" s="192" t="s">
        <v>151</v>
      </c>
      <c r="L196" s="59"/>
      <c r="M196" s="197" t="s">
        <v>23</v>
      </c>
      <c r="N196" s="198" t="s">
        <v>44</v>
      </c>
      <c r="O196" s="40"/>
      <c r="P196" s="199">
        <f t="shared" si="11"/>
        <v>0</v>
      </c>
      <c r="Q196" s="199">
        <v>9E-05</v>
      </c>
      <c r="R196" s="199">
        <f t="shared" si="12"/>
        <v>0.000918</v>
      </c>
      <c r="S196" s="199">
        <v>0</v>
      </c>
      <c r="T196" s="200">
        <f t="shared" si="13"/>
        <v>0</v>
      </c>
      <c r="AR196" s="22" t="s">
        <v>198</v>
      </c>
      <c r="AT196" s="22" t="s">
        <v>147</v>
      </c>
      <c r="AU196" s="22" t="s">
        <v>82</v>
      </c>
      <c r="AY196" s="22" t="s">
        <v>145</v>
      </c>
      <c r="BE196" s="201">
        <f t="shared" si="14"/>
        <v>0</v>
      </c>
      <c r="BF196" s="201">
        <f t="shared" si="15"/>
        <v>0</v>
      </c>
      <c r="BG196" s="201">
        <f t="shared" si="16"/>
        <v>0</v>
      </c>
      <c r="BH196" s="201">
        <f t="shared" si="17"/>
        <v>0</v>
      </c>
      <c r="BI196" s="201">
        <f t="shared" si="18"/>
        <v>0</v>
      </c>
      <c r="BJ196" s="22" t="s">
        <v>10</v>
      </c>
      <c r="BK196" s="201">
        <f t="shared" si="19"/>
        <v>0</v>
      </c>
      <c r="BL196" s="22" t="s">
        <v>198</v>
      </c>
      <c r="BM196" s="22" t="s">
        <v>1139</v>
      </c>
    </row>
    <row r="197" spans="2:65" s="1" customFormat="1" ht="16.5" customHeight="1">
      <c r="B197" s="39"/>
      <c r="C197" s="190" t="s">
        <v>429</v>
      </c>
      <c r="D197" s="190" t="s">
        <v>147</v>
      </c>
      <c r="E197" s="191" t="s">
        <v>1140</v>
      </c>
      <c r="F197" s="192" t="s">
        <v>1141</v>
      </c>
      <c r="G197" s="193" t="s">
        <v>1142</v>
      </c>
      <c r="H197" s="194">
        <v>1</v>
      </c>
      <c r="I197" s="195"/>
      <c r="J197" s="196">
        <f t="shared" si="10"/>
        <v>0</v>
      </c>
      <c r="K197" s="192" t="s">
        <v>151</v>
      </c>
      <c r="L197" s="59"/>
      <c r="M197" s="197" t="s">
        <v>23</v>
      </c>
      <c r="N197" s="198" t="s">
        <v>44</v>
      </c>
      <c r="O197" s="40"/>
      <c r="P197" s="199">
        <f t="shared" si="11"/>
        <v>0</v>
      </c>
      <c r="Q197" s="199">
        <v>0.00025</v>
      </c>
      <c r="R197" s="199">
        <f t="shared" si="12"/>
        <v>0.00025</v>
      </c>
      <c r="S197" s="199">
        <v>0</v>
      </c>
      <c r="T197" s="200">
        <f t="shared" si="13"/>
        <v>0</v>
      </c>
      <c r="AR197" s="22" t="s">
        <v>198</v>
      </c>
      <c r="AT197" s="22" t="s">
        <v>147</v>
      </c>
      <c r="AU197" s="22" t="s">
        <v>82</v>
      </c>
      <c r="AY197" s="22" t="s">
        <v>145</v>
      </c>
      <c r="BE197" s="201">
        <f t="shared" si="14"/>
        <v>0</v>
      </c>
      <c r="BF197" s="201">
        <f t="shared" si="15"/>
        <v>0</v>
      </c>
      <c r="BG197" s="201">
        <f t="shared" si="16"/>
        <v>0</v>
      </c>
      <c r="BH197" s="201">
        <f t="shared" si="17"/>
        <v>0</v>
      </c>
      <c r="BI197" s="201">
        <f t="shared" si="18"/>
        <v>0</v>
      </c>
      <c r="BJ197" s="22" t="s">
        <v>10</v>
      </c>
      <c r="BK197" s="201">
        <f t="shared" si="19"/>
        <v>0</v>
      </c>
      <c r="BL197" s="22" t="s">
        <v>198</v>
      </c>
      <c r="BM197" s="22" t="s">
        <v>1143</v>
      </c>
    </row>
    <row r="198" spans="2:65" s="1" customFormat="1" ht="16.5" customHeight="1">
      <c r="B198" s="39"/>
      <c r="C198" s="190" t="s">
        <v>435</v>
      </c>
      <c r="D198" s="190" t="s">
        <v>147</v>
      </c>
      <c r="E198" s="191" t="s">
        <v>1144</v>
      </c>
      <c r="F198" s="192" t="s">
        <v>1145</v>
      </c>
      <c r="G198" s="193" t="s">
        <v>268</v>
      </c>
      <c r="H198" s="194">
        <v>7</v>
      </c>
      <c r="I198" s="195"/>
      <c r="J198" s="196">
        <f t="shared" si="10"/>
        <v>0</v>
      </c>
      <c r="K198" s="192" t="s">
        <v>151</v>
      </c>
      <c r="L198" s="59"/>
      <c r="M198" s="197" t="s">
        <v>23</v>
      </c>
      <c r="N198" s="198" t="s">
        <v>44</v>
      </c>
      <c r="O198" s="40"/>
      <c r="P198" s="199">
        <f t="shared" si="11"/>
        <v>0</v>
      </c>
      <c r="Q198" s="199">
        <v>0.00017</v>
      </c>
      <c r="R198" s="199">
        <f t="shared" si="12"/>
        <v>0.00119</v>
      </c>
      <c r="S198" s="199">
        <v>0</v>
      </c>
      <c r="T198" s="200">
        <f t="shared" si="13"/>
        <v>0</v>
      </c>
      <c r="AR198" s="22" t="s">
        <v>198</v>
      </c>
      <c r="AT198" s="22" t="s">
        <v>147</v>
      </c>
      <c r="AU198" s="22" t="s">
        <v>82</v>
      </c>
      <c r="AY198" s="22" t="s">
        <v>145</v>
      </c>
      <c r="BE198" s="201">
        <f t="shared" si="14"/>
        <v>0</v>
      </c>
      <c r="BF198" s="201">
        <f t="shared" si="15"/>
        <v>0</v>
      </c>
      <c r="BG198" s="201">
        <f t="shared" si="16"/>
        <v>0</v>
      </c>
      <c r="BH198" s="201">
        <f t="shared" si="17"/>
        <v>0</v>
      </c>
      <c r="BI198" s="201">
        <f t="shared" si="18"/>
        <v>0</v>
      </c>
      <c r="BJ198" s="22" t="s">
        <v>10</v>
      </c>
      <c r="BK198" s="201">
        <f t="shared" si="19"/>
        <v>0</v>
      </c>
      <c r="BL198" s="22" t="s">
        <v>198</v>
      </c>
      <c r="BM198" s="22" t="s">
        <v>1146</v>
      </c>
    </row>
    <row r="199" spans="2:65" s="1" customFormat="1" ht="16.5" customHeight="1">
      <c r="B199" s="39"/>
      <c r="C199" s="190" t="s">
        <v>439</v>
      </c>
      <c r="D199" s="190" t="s">
        <v>147</v>
      </c>
      <c r="E199" s="191" t="s">
        <v>1147</v>
      </c>
      <c r="F199" s="192" t="s">
        <v>1148</v>
      </c>
      <c r="G199" s="193" t="s">
        <v>268</v>
      </c>
      <c r="H199" s="194">
        <v>1</v>
      </c>
      <c r="I199" s="195"/>
      <c r="J199" s="196">
        <f t="shared" si="10"/>
        <v>0</v>
      </c>
      <c r="K199" s="192" t="s">
        <v>151</v>
      </c>
      <c r="L199" s="59"/>
      <c r="M199" s="197" t="s">
        <v>23</v>
      </c>
      <c r="N199" s="198" t="s">
        <v>44</v>
      </c>
      <c r="O199" s="40"/>
      <c r="P199" s="199">
        <f t="shared" si="11"/>
        <v>0</v>
      </c>
      <c r="Q199" s="199">
        <v>0</v>
      </c>
      <c r="R199" s="199">
        <f t="shared" si="12"/>
        <v>0</v>
      </c>
      <c r="S199" s="199">
        <v>0.00069</v>
      </c>
      <c r="T199" s="200">
        <f t="shared" si="13"/>
        <v>0.00069</v>
      </c>
      <c r="AR199" s="22" t="s">
        <v>198</v>
      </c>
      <c r="AT199" s="22" t="s">
        <v>147</v>
      </c>
      <c r="AU199" s="22" t="s">
        <v>82</v>
      </c>
      <c r="AY199" s="22" t="s">
        <v>145</v>
      </c>
      <c r="BE199" s="201">
        <f t="shared" si="14"/>
        <v>0</v>
      </c>
      <c r="BF199" s="201">
        <f t="shared" si="15"/>
        <v>0</v>
      </c>
      <c r="BG199" s="201">
        <f t="shared" si="16"/>
        <v>0</v>
      </c>
      <c r="BH199" s="201">
        <f t="shared" si="17"/>
        <v>0</v>
      </c>
      <c r="BI199" s="201">
        <f t="shared" si="18"/>
        <v>0</v>
      </c>
      <c r="BJ199" s="22" t="s">
        <v>10</v>
      </c>
      <c r="BK199" s="201">
        <f t="shared" si="19"/>
        <v>0</v>
      </c>
      <c r="BL199" s="22" t="s">
        <v>198</v>
      </c>
      <c r="BM199" s="22" t="s">
        <v>1149</v>
      </c>
    </row>
    <row r="200" spans="2:65" s="1" customFormat="1" ht="16.5" customHeight="1">
      <c r="B200" s="39"/>
      <c r="C200" s="190" t="s">
        <v>445</v>
      </c>
      <c r="D200" s="190" t="s">
        <v>147</v>
      </c>
      <c r="E200" s="191" t="s">
        <v>1152</v>
      </c>
      <c r="F200" s="192" t="s">
        <v>1153</v>
      </c>
      <c r="G200" s="193" t="s">
        <v>268</v>
      </c>
      <c r="H200" s="194">
        <v>1</v>
      </c>
      <c r="I200" s="195"/>
      <c r="J200" s="196">
        <f t="shared" si="10"/>
        <v>0</v>
      </c>
      <c r="K200" s="192" t="s">
        <v>151</v>
      </c>
      <c r="L200" s="59"/>
      <c r="M200" s="197" t="s">
        <v>23</v>
      </c>
      <c r="N200" s="198" t="s">
        <v>44</v>
      </c>
      <c r="O200" s="40"/>
      <c r="P200" s="199">
        <f t="shared" si="11"/>
        <v>0</v>
      </c>
      <c r="Q200" s="199">
        <v>0.00075</v>
      </c>
      <c r="R200" s="199">
        <f t="shared" si="12"/>
        <v>0.00075</v>
      </c>
      <c r="S200" s="199">
        <v>0</v>
      </c>
      <c r="T200" s="200">
        <f t="shared" si="13"/>
        <v>0</v>
      </c>
      <c r="AR200" s="22" t="s">
        <v>198</v>
      </c>
      <c r="AT200" s="22" t="s">
        <v>147</v>
      </c>
      <c r="AU200" s="22" t="s">
        <v>82</v>
      </c>
      <c r="AY200" s="22" t="s">
        <v>145</v>
      </c>
      <c r="BE200" s="201">
        <f t="shared" si="14"/>
        <v>0</v>
      </c>
      <c r="BF200" s="201">
        <f t="shared" si="15"/>
        <v>0</v>
      </c>
      <c r="BG200" s="201">
        <f t="shared" si="16"/>
        <v>0</v>
      </c>
      <c r="BH200" s="201">
        <f t="shared" si="17"/>
        <v>0</v>
      </c>
      <c r="BI200" s="201">
        <f t="shared" si="18"/>
        <v>0</v>
      </c>
      <c r="BJ200" s="22" t="s">
        <v>10</v>
      </c>
      <c r="BK200" s="201">
        <f t="shared" si="19"/>
        <v>0</v>
      </c>
      <c r="BL200" s="22" t="s">
        <v>198</v>
      </c>
      <c r="BM200" s="22" t="s">
        <v>1154</v>
      </c>
    </row>
    <row r="201" spans="2:51" s="11" customFormat="1" ht="13.5">
      <c r="B201" s="202"/>
      <c r="C201" s="203"/>
      <c r="D201" s="204" t="s">
        <v>154</v>
      </c>
      <c r="E201" s="205" t="s">
        <v>23</v>
      </c>
      <c r="F201" s="206" t="s">
        <v>1155</v>
      </c>
      <c r="G201" s="203"/>
      <c r="H201" s="207">
        <v>1</v>
      </c>
      <c r="I201" s="208"/>
      <c r="J201" s="203"/>
      <c r="K201" s="203"/>
      <c r="L201" s="209"/>
      <c r="M201" s="210"/>
      <c r="N201" s="211"/>
      <c r="O201" s="211"/>
      <c r="P201" s="211"/>
      <c r="Q201" s="211"/>
      <c r="R201" s="211"/>
      <c r="S201" s="211"/>
      <c r="T201" s="212"/>
      <c r="AT201" s="213" t="s">
        <v>154</v>
      </c>
      <c r="AU201" s="213" t="s">
        <v>82</v>
      </c>
      <c r="AV201" s="11" t="s">
        <v>82</v>
      </c>
      <c r="AW201" s="11" t="s">
        <v>37</v>
      </c>
      <c r="AX201" s="11" t="s">
        <v>73</v>
      </c>
      <c r="AY201" s="213" t="s">
        <v>145</v>
      </c>
    </row>
    <row r="202" spans="2:65" s="1" customFormat="1" ht="16.5" customHeight="1">
      <c r="B202" s="39"/>
      <c r="C202" s="190" t="s">
        <v>449</v>
      </c>
      <c r="D202" s="190" t="s">
        <v>147</v>
      </c>
      <c r="E202" s="191" t="s">
        <v>649</v>
      </c>
      <c r="F202" s="192" t="s">
        <v>650</v>
      </c>
      <c r="G202" s="193" t="s">
        <v>188</v>
      </c>
      <c r="H202" s="194">
        <v>28.2</v>
      </c>
      <c r="I202" s="195"/>
      <c r="J202" s="196">
        <f>ROUND(I202*H202,0)</f>
        <v>0</v>
      </c>
      <c r="K202" s="192" t="s">
        <v>151</v>
      </c>
      <c r="L202" s="59"/>
      <c r="M202" s="197" t="s">
        <v>23</v>
      </c>
      <c r="N202" s="198" t="s">
        <v>44</v>
      </c>
      <c r="O202" s="40"/>
      <c r="P202" s="199">
        <f>O202*H202</f>
        <v>0</v>
      </c>
      <c r="Q202" s="199">
        <v>0.00019</v>
      </c>
      <c r="R202" s="199">
        <f>Q202*H202</f>
        <v>0.005358</v>
      </c>
      <c r="S202" s="199">
        <v>0</v>
      </c>
      <c r="T202" s="200">
        <f>S202*H202</f>
        <v>0</v>
      </c>
      <c r="AR202" s="22" t="s">
        <v>198</v>
      </c>
      <c r="AT202" s="22" t="s">
        <v>147</v>
      </c>
      <c r="AU202" s="22" t="s">
        <v>82</v>
      </c>
      <c r="AY202" s="22" t="s">
        <v>145</v>
      </c>
      <c r="BE202" s="201">
        <f>IF(N202="základní",J202,0)</f>
        <v>0</v>
      </c>
      <c r="BF202" s="201">
        <f>IF(N202="snížená",J202,0)</f>
        <v>0</v>
      </c>
      <c r="BG202" s="201">
        <f>IF(N202="zákl. přenesená",J202,0)</f>
        <v>0</v>
      </c>
      <c r="BH202" s="201">
        <f>IF(N202="sníž. přenesená",J202,0)</f>
        <v>0</v>
      </c>
      <c r="BI202" s="201">
        <f>IF(N202="nulová",J202,0)</f>
        <v>0</v>
      </c>
      <c r="BJ202" s="22" t="s">
        <v>10</v>
      </c>
      <c r="BK202" s="201">
        <f>ROUND(I202*H202,0)</f>
        <v>0</v>
      </c>
      <c r="BL202" s="22" t="s">
        <v>198</v>
      </c>
      <c r="BM202" s="22" t="s">
        <v>1156</v>
      </c>
    </row>
    <row r="203" spans="2:51" s="11" customFormat="1" ht="13.5">
      <c r="B203" s="202"/>
      <c r="C203" s="203"/>
      <c r="D203" s="204" t="s">
        <v>154</v>
      </c>
      <c r="E203" s="205" t="s">
        <v>23</v>
      </c>
      <c r="F203" s="206" t="s">
        <v>1462</v>
      </c>
      <c r="G203" s="203"/>
      <c r="H203" s="207">
        <v>28.2</v>
      </c>
      <c r="I203" s="208"/>
      <c r="J203" s="203"/>
      <c r="K203" s="203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154</v>
      </c>
      <c r="AU203" s="213" t="s">
        <v>82</v>
      </c>
      <c r="AV203" s="11" t="s">
        <v>82</v>
      </c>
      <c r="AW203" s="11" t="s">
        <v>37</v>
      </c>
      <c r="AX203" s="11" t="s">
        <v>73</v>
      </c>
      <c r="AY203" s="213" t="s">
        <v>145</v>
      </c>
    </row>
    <row r="204" spans="2:65" s="1" customFormat="1" ht="16.5" customHeight="1">
      <c r="B204" s="39"/>
      <c r="C204" s="190" t="s">
        <v>453</v>
      </c>
      <c r="D204" s="190" t="s">
        <v>147</v>
      </c>
      <c r="E204" s="191" t="s">
        <v>654</v>
      </c>
      <c r="F204" s="192" t="s">
        <v>655</v>
      </c>
      <c r="G204" s="193" t="s">
        <v>188</v>
      </c>
      <c r="H204" s="194">
        <v>28.2</v>
      </c>
      <c r="I204" s="195"/>
      <c r="J204" s="196">
        <f>ROUND(I204*H204,0)</f>
        <v>0</v>
      </c>
      <c r="K204" s="192" t="s">
        <v>151</v>
      </c>
      <c r="L204" s="59"/>
      <c r="M204" s="197" t="s">
        <v>23</v>
      </c>
      <c r="N204" s="198" t="s">
        <v>44</v>
      </c>
      <c r="O204" s="40"/>
      <c r="P204" s="199">
        <f>O204*H204</f>
        <v>0</v>
      </c>
      <c r="Q204" s="199">
        <v>1E-05</v>
      </c>
      <c r="R204" s="199">
        <f>Q204*H204</f>
        <v>0.000282</v>
      </c>
      <c r="S204" s="199">
        <v>0</v>
      </c>
      <c r="T204" s="200">
        <f>S204*H204</f>
        <v>0</v>
      </c>
      <c r="AR204" s="22" t="s">
        <v>198</v>
      </c>
      <c r="AT204" s="22" t="s">
        <v>147</v>
      </c>
      <c r="AU204" s="22" t="s">
        <v>82</v>
      </c>
      <c r="AY204" s="22" t="s">
        <v>145</v>
      </c>
      <c r="BE204" s="201">
        <f>IF(N204="základní",J204,0)</f>
        <v>0</v>
      </c>
      <c r="BF204" s="201">
        <f>IF(N204="snížená",J204,0)</f>
        <v>0</v>
      </c>
      <c r="BG204" s="201">
        <f>IF(N204="zákl. přenesená",J204,0)</f>
        <v>0</v>
      </c>
      <c r="BH204" s="201">
        <f>IF(N204="sníž. přenesená",J204,0)</f>
        <v>0</v>
      </c>
      <c r="BI204" s="201">
        <f>IF(N204="nulová",J204,0)</f>
        <v>0</v>
      </c>
      <c r="BJ204" s="22" t="s">
        <v>10</v>
      </c>
      <c r="BK204" s="201">
        <f>ROUND(I204*H204,0)</f>
        <v>0</v>
      </c>
      <c r="BL204" s="22" t="s">
        <v>198</v>
      </c>
      <c r="BM204" s="22" t="s">
        <v>1158</v>
      </c>
    </row>
    <row r="205" spans="2:65" s="1" customFormat="1" ht="16.5" customHeight="1">
      <c r="B205" s="39"/>
      <c r="C205" s="190" t="s">
        <v>458</v>
      </c>
      <c r="D205" s="190" t="s">
        <v>147</v>
      </c>
      <c r="E205" s="191" t="s">
        <v>667</v>
      </c>
      <c r="F205" s="192" t="s">
        <v>572</v>
      </c>
      <c r="G205" s="193" t="s">
        <v>573</v>
      </c>
      <c r="H205" s="224"/>
      <c r="I205" s="195"/>
      <c r="J205" s="196">
        <f>ROUND(I205*H205,0)</f>
        <v>0</v>
      </c>
      <c r="K205" s="192" t="s">
        <v>23</v>
      </c>
      <c r="L205" s="59"/>
      <c r="M205" s="197" t="s">
        <v>23</v>
      </c>
      <c r="N205" s="198" t="s">
        <v>44</v>
      </c>
      <c r="O205" s="40"/>
      <c r="P205" s="199">
        <f>O205*H205</f>
        <v>0</v>
      </c>
      <c r="Q205" s="199">
        <v>0</v>
      </c>
      <c r="R205" s="199">
        <f>Q205*H205</f>
        <v>0</v>
      </c>
      <c r="S205" s="199">
        <v>0</v>
      </c>
      <c r="T205" s="200">
        <f>S205*H205</f>
        <v>0</v>
      </c>
      <c r="AR205" s="22" t="s">
        <v>198</v>
      </c>
      <c r="AT205" s="22" t="s">
        <v>147</v>
      </c>
      <c r="AU205" s="22" t="s">
        <v>82</v>
      </c>
      <c r="AY205" s="22" t="s">
        <v>145</v>
      </c>
      <c r="BE205" s="201">
        <f>IF(N205="základní",J205,0)</f>
        <v>0</v>
      </c>
      <c r="BF205" s="201">
        <f>IF(N205="snížená",J205,0)</f>
        <v>0</v>
      </c>
      <c r="BG205" s="201">
        <f>IF(N205="zákl. přenesená",J205,0)</f>
        <v>0</v>
      </c>
      <c r="BH205" s="201">
        <f>IF(N205="sníž. přenesená",J205,0)</f>
        <v>0</v>
      </c>
      <c r="BI205" s="201">
        <f>IF(N205="nulová",J205,0)</f>
        <v>0</v>
      </c>
      <c r="BJ205" s="22" t="s">
        <v>10</v>
      </c>
      <c r="BK205" s="201">
        <f>ROUND(I205*H205,0)</f>
        <v>0</v>
      </c>
      <c r="BL205" s="22" t="s">
        <v>198</v>
      </c>
      <c r="BM205" s="22" t="s">
        <v>1159</v>
      </c>
    </row>
    <row r="206" spans="2:65" s="1" customFormat="1" ht="16.5" customHeight="1">
      <c r="B206" s="39"/>
      <c r="C206" s="190" t="s">
        <v>464</v>
      </c>
      <c r="D206" s="190" t="s">
        <v>147</v>
      </c>
      <c r="E206" s="191" t="s">
        <v>1160</v>
      </c>
      <c r="F206" s="192" t="s">
        <v>1161</v>
      </c>
      <c r="G206" s="193" t="s">
        <v>177</v>
      </c>
      <c r="H206" s="194">
        <v>0.031</v>
      </c>
      <c r="I206" s="195"/>
      <c r="J206" s="196">
        <f>ROUND(I206*H206,0)</f>
        <v>0</v>
      </c>
      <c r="K206" s="192" t="s">
        <v>151</v>
      </c>
      <c r="L206" s="59"/>
      <c r="M206" s="197" t="s">
        <v>23</v>
      </c>
      <c r="N206" s="198" t="s">
        <v>44</v>
      </c>
      <c r="O206" s="40"/>
      <c r="P206" s="199">
        <f>O206*H206</f>
        <v>0</v>
      </c>
      <c r="Q206" s="199">
        <v>0</v>
      </c>
      <c r="R206" s="199">
        <f>Q206*H206</f>
        <v>0</v>
      </c>
      <c r="S206" s="199">
        <v>0</v>
      </c>
      <c r="T206" s="200">
        <f>S206*H206</f>
        <v>0</v>
      </c>
      <c r="AR206" s="22" t="s">
        <v>198</v>
      </c>
      <c r="AT206" s="22" t="s">
        <v>147</v>
      </c>
      <c r="AU206" s="22" t="s">
        <v>82</v>
      </c>
      <c r="AY206" s="22" t="s">
        <v>145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22" t="s">
        <v>10</v>
      </c>
      <c r="BK206" s="201">
        <f>ROUND(I206*H206,0)</f>
        <v>0</v>
      </c>
      <c r="BL206" s="22" t="s">
        <v>198</v>
      </c>
      <c r="BM206" s="22" t="s">
        <v>1162</v>
      </c>
    </row>
    <row r="207" spans="2:65" s="1" customFormat="1" ht="16.5" customHeight="1">
      <c r="B207" s="39"/>
      <c r="C207" s="190" t="s">
        <v>472</v>
      </c>
      <c r="D207" s="190" t="s">
        <v>147</v>
      </c>
      <c r="E207" s="191" t="s">
        <v>674</v>
      </c>
      <c r="F207" s="192" t="s">
        <v>675</v>
      </c>
      <c r="G207" s="193" t="s">
        <v>177</v>
      </c>
      <c r="H207" s="194">
        <v>0.031</v>
      </c>
      <c r="I207" s="195"/>
      <c r="J207" s="196">
        <f>ROUND(I207*H207,0)</f>
        <v>0</v>
      </c>
      <c r="K207" s="192" t="s">
        <v>151</v>
      </c>
      <c r="L207" s="59"/>
      <c r="M207" s="197" t="s">
        <v>23</v>
      </c>
      <c r="N207" s="198" t="s">
        <v>44</v>
      </c>
      <c r="O207" s="40"/>
      <c r="P207" s="199">
        <f>O207*H207</f>
        <v>0</v>
      </c>
      <c r="Q207" s="199">
        <v>0</v>
      </c>
      <c r="R207" s="199">
        <f>Q207*H207</f>
        <v>0</v>
      </c>
      <c r="S207" s="199">
        <v>0</v>
      </c>
      <c r="T207" s="200">
        <f>S207*H207</f>
        <v>0</v>
      </c>
      <c r="AR207" s="22" t="s">
        <v>198</v>
      </c>
      <c r="AT207" s="22" t="s">
        <v>147</v>
      </c>
      <c r="AU207" s="22" t="s">
        <v>82</v>
      </c>
      <c r="AY207" s="22" t="s">
        <v>145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22" t="s">
        <v>10</v>
      </c>
      <c r="BK207" s="201">
        <f>ROUND(I207*H207,0)</f>
        <v>0</v>
      </c>
      <c r="BL207" s="22" t="s">
        <v>198</v>
      </c>
      <c r="BM207" s="22" t="s">
        <v>1163</v>
      </c>
    </row>
    <row r="208" spans="2:63" s="10" customFormat="1" ht="29.85" customHeight="1">
      <c r="B208" s="174"/>
      <c r="C208" s="175"/>
      <c r="D208" s="176" t="s">
        <v>72</v>
      </c>
      <c r="E208" s="188" t="s">
        <v>1164</v>
      </c>
      <c r="F208" s="188" t="s">
        <v>1165</v>
      </c>
      <c r="G208" s="175"/>
      <c r="H208" s="175"/>
      <c r="I208" s="178"/>
      <c r="J208" s="189">
        <f>BK208</f>
        <v>0</v>
      </c>
      <c r="K208" s="175"/>
      <c r="L208" s="180"/>
      <c r="M208" s="181"/>
      <c r="N208" s="182"/>
      <c r="O208" s="182"/>
      <c r="P208" s="183">
        <f>SUM(P209:P234)</f>
        <v>0</v>
      </c>
      <c r="Q208" s="182"/>
      <c r="R208" s="183">
        <f>SUM(R209:R234)</f>
        <v>0.13135</v>
      </c>
      <c r="S208" s="182"/>
      <c r="T208" s="184">
        <f>SUM(T209:T234)</f>
        <v>0.7725600000000001</v>
      </c>
      <c r="AR208" s="185" t="s">
        <v>82</v>
      </c>
      <c r="AT208" s="186" t="s">
        <v>72</v>
      </c>
      <c r="AU208" s="186" t="s">
        <v>10</v>
      </c>
      <c r="AY208" s="185" t="s">
        <v>145</v>
      </c>
      <c r="BK208" s="187">
        <f>SUM(BK209:BK234)</f>
        <v>0</v>
      </c>
    </row>
    <row r="209" spans="2:65" s="1" customFormat="1" ht="25.5" customHeight="1">
      <c r="B209" s="39"/>
      <c r="C209" s="190" t="s">
        <v>476</v>
      </c>
      <c r="D209" s="190" t="s">
        <v>147</v>
      </c>
      <c r="E209" s="191" t="s">
        <v>1166</v>
      </c>
      <c r="F209" s="192" t="s">
        <v>1167</v>
      </c>
      <c r="G209" s="193" t="s">
        <v>1168</v>
      </c>
      <c r="H209" s="194">
        <v>1</v>
      </c>
      <c r="I209" s="195"/>
      <c r="J209" s="196">
        <f aca="true" t="shared" si="20" ref="J209:J234">ROUND(I209*H209,0)</f>
        <v>0</v>
      </c>
      <c r="K209" s="192" t="s">
        <v>151</v>
      </c>
      <c r="L209" s="59"/>
      <c r="M209" s="197" t="s">
        <v>23</v>
      </c>
      <c r="N209" s="198" t="s">
        <v>44</v>
      </c>
      <c r="O209" s="40"/>
      <c r="P209" s="199">
        <f aca="true" t="shared" si="21" ref="P209:P234">O209*H209</f>
        <v>0</v>
      </c>
      <c r="Q209" s="199">
        <v>0.01692</v>
      </c>
      <c r="R209" s="199">
        <f aca="true" t="shared" si="22" ref="R209:R234">Q209*H209</f>
        <v>0.01692</v>
      </c>
      <c r="S209" s="199">
        <v>0</v>
      </c>
      <c r="T209" s="200">
        <f aca="true" t="shared" si="23" ref="T209:T234">S209*H209</f>
        <v>0</v>
      </c>
      <c r="AR209" s="22" t="s">
        <v>198</v>
      </c>
      <c r="AT209" s="22" t="s">
        <v>147</v>
      </c>
      <c r="AU209" s="22" t="s">
        <v>82</v>
      </c>
      <c r="AY209" s="22" t="s">
        <v>145</v>
      </c>
      <c r="BE209" s="201">
        <f aca="true" t="shared" si="24" ref="BE209:BE234">IF(N209="základní",J209,0)</f>
        <v>0</v>
      </c>
      <c r="BF209" s="201">
        <f aca="true" t="shared" si="25" ref="BF209:BF234">IF(N209="snížená",J209,0)</f>
        <v>0</v>
      </c>
      <c r="BG209" s="201">
        <f aca="true" t="shared" si="26" ref="BG209:BG234">IF(N209="zákl. přenesená",J209,0)</f>
        <v>0</v>
      </c>
      <c r="BH209" s="201">
        <f aca="true" t="shared" si="27" ref="BH209:BH234">IF(N209="sníž. přenesená",J209,0)</f>
        <v>0</v>
      </c>
      <c r="BI209" s="201">
        <f aca="true" t="shared" si="28" ref="BI209:BI234">IF(N209="nulová",J209,0)</f>
        <v>0</v>
      </c>
      <c r="BJ209" s="22" t="s">
        <v>10</v>
      </c>
      <c r="BK209" s="201">
        <f aca="true" t="shared" si="29" ref="BK209:BK234">ROUND(I209*H209,0)</f>
        <v>0</v>
      </c>
      <c r="BL209" s="22" t="s">
        <v>198</v>
      </c>
      <c r="BM209" s="22" t="s">
        <v>1169</v>
      </c>
    </row>
    <row r="210" spans="2:65" s="1" customFormat="1" ht="25.5" customHeight="1">
      <c r="B210" s="39"/>
      <c r="C210" s="190" t="s">
        <v>482</v>
      </c>
      <c r="D210" s="190" t="s">
        <v>147</v>
      </c>
      <c r="E210" s="191" t="s">
        <v>1170</v>
      </c>
      <c r="F210" s="192" t="s">
        <v>1171</v>
      </c>
      <c r="G210" s="193" t="s">
        <v>1168</v>
      </c>
      <c r="H210" s="194">
        <v>3</v>
      </c>
      <c r="I210" s="195"/>
      <c r="J210" s="196">
        <f t="shared" si="20"/>
        <v>0</v>
      </c>
      <c r="K210" s="192" t="s">
        <v>151</v>
      </c>
      <c r="L210" s="59"/>
      <c r="M210" s="197" t="s">
        <v>23</v>
      </c>
      <c r="N210" s="198" t="s">
        <v>44</v>
      </c>
      <c r="O210" s="40"/>
      <c r="P210" s="199">
        <f t="shared" si="21"/>
        <v>0</v>
      </c>
      <c r="Q210" s="199">
        <v>0.00052</v>
      </c>
      <c r="R210" s="199">
        <f t="shared" si="22"/>
        <v>0.0015599999999999998</v>
      </c>
      <c r="S210" s="199">
        <v>0</v>
      </c>
      <c r="T210" s="200">
        <f t="shared" si="23"/>
        <v>0</v>
      </c>
      <c r="AR210" s="22" t="s">
        <v>198</v>
      </c>
      <c r="AT210" s="22" t="s">
        <v>147</v>
      </c>
      <c r="AU210" s="22" t="s">
        <v>82</v>
      </c>
      <c r="AY210" s="22" t="s">
        <v>145</v>
      </c>
      <c r="BE210" s="201">
        <f t="shared" si="24"/>
        <v>0</v>
      </c>
      <c r="BF210" s="201">
        <f t="shared" si="25"/>
        <v>0</v>
      </c>
      <c r="BG210" s="201">
        <f t="shared" si="26"/>
        <v>0</v>
      </c>
      <c r="BH210" s="201">
        <f t="shared" si="27"/>
        <v>0</v>
      </c>
      <c r="BI210" s="201">
        <f t="shared" si="28"/>
        <v>0</v>
      </c>
      <c r="BJ210" s="22" t="s">
        <v>10</v>
      </c>
      <c r="BK210" s="201">
        <f t="shared" si="29"/>
        <v>0</v>
      </c>
      <c r="BL210" s="22" t="s">
        <v>198</v>
      </c>
      <c r="BM210" s="22" t="s">
        <v>1449</v>
      </c>
    </row>
    <row r="211" spans="2:65" s="1" customFormat="1" ht="16.5" customHeight="1">
      <c r="B211" s="39"/>
      <c r="C211" s="190" t="s">
        <v>486</v>
      </c>
      <c r="D211" s="190" t="s">
        <v>147</v>
      </c>
      <c r="E211" s="191" t="s">
        <v>1173</v>
      </c>
      <c r="F211" s="192" t="s">
        <v>1174</v>
      </c>
      <c r="G211" s="193" t="s">
        <v>1168</v>
      </c>
      <c r="H211" s="194">
        <v>1</v>
      </c>
      <c r="I211" s="195"/>
      <c r="J211" s="196">
        <f t="shared" si="20"/>
        <v>0</v>
      </c>
      <c r="K211" s="192" t="s">
        <v>151</v>
      </c>
      <c r="L211" s="59"/>
      <c r="M211" s="197" t="s">
        <v>23</v>
      </c>
      <c r="N211" s="198" t="s">
        <v>44</v>
      </c>
      <c r="O211" s="40"/>
      <c r="P211" s="199">
        <f t="shared" si="21"/>
        <v>0</v>
      </c>
      <c r="Q211" s="199">
        <v>0.00052</v>
      </c>
      <c r="R211" s="199">
        <f t="shared" si="22"/>
        <v>0.00052</v>
      </c>
      <c r="S211" s="199">
        <v>0</v>
      </c>
      <c r="T211" s="200">
        <f t="shared" si="23"/>
        <v>0</v>
      </c>
      <c r="AR211" s="22" t="s">
        <v>198</v>
      </c>
      <c r="AT211" s="22" t="s">
        <v>147</v>
      </c>
      <c r="AU211" s="22" t="s">
        <v>82</v>
      </c>
      <c r="AY211" s="22" t="s">
        <v>145</v>
      </c>
      <c r="BE211" s="201">
        <f t="shared" si="24"/>
        <v>0</v>
      </c>
      <c r="BF211" s="201">
        <f t="shared" si="25"/>
        <v>0</v>
      </c>
      <c r="BG211" s="201">
        <f t="shared" si="26"/>
        <v>0</v>
      </c>
      <c r="BH211" s="201">
        <f t="shared" si="27"/>
        <v>0</v>
      </c>
      <c r="BI211" s="201">
        <f t="shared" si="28"/>
        <v>0</v>
      </c>
      <c r="BJ211" s="22" t="s">
        <v>10</v>
      </c>
      <c r="BK211" s="201">
        <f t="shared" si="29"/>
        <v>0</v>
      </c>
      <c r="BL211" s="22" t="s">
        <v>198</v>
      </c>
      <c r="BM211" s="22" t="s">
        <v>1450</v>
      </c>
    </row>
    <row r="212" spans="2:65" s="1" customFormat="1" ht="16.5" customHeight="1">
      <c r="B212" s="39"/>
      <c r="C212" s="190" t="s">
        <v>490</v>
      </c>
      <c r="D212" s="190" t="s">
        <v>147</v>
      </c>
      <c r="E212" s="191" t="s">
        <v>1176</v>
      </c>
      <c r="F212" s="192" t="s">
        <v>1177</v>
      </c>
      <c r="G212" s="193" t="s">
        <v>1168</v>
      </c>
      <c r="H212" s="194">
        <v>2</v>
      </c>
      <c r="I212" s="195"/>
      <c r="J212" s="196">
        <f t="shared" si="20"/>
        <v>0</v>
      </c>
      <c r="K212" s="192" t="s">
        <v>151</v>
      </c>
      <c r="L212" s="59"/>
      <c r="M212" s="197" t="s">
        <v>23</v>
      </c>
      <c r="N212" s="198" t="s">
        <v>44</v>
      </c>
      <c r="O212" s="40"/>
      <c r="P212" s="199">
        <f t="shared" si="21"/>
        <v>0</v>
      </c>
      <c r="Q212" s="199">
        <v>0.00052</v>
      </c>
      <c r="R212" s="199">
        <f t="shared" si="22"/>
        <v>0.00104</v>
      </c>
      <c r="S212" s="199">
        <v>0</v>
      </c>
      <c r="T212" s="200">
        <f t="shared" si="23"/>
        <v>0</v>
      </c>
      <c r="AR212" s="22" t="s">
        <v>198</v>
      </c>
      <c r="AT212" s="22" t="s">
        <v>147</v>
      </c>
      <c r="AU212" s="22" t="s">
        <v>82</v>
      </c>
      <c r="AY212" s="22" t="s">
        <v>145</v>
      </c>
      <c r="BE212" s="201">
        <f t="shared" si="24"/>
        <v>0</v>
      </c>
      <c r="BF212" s="201">
        <f t="shared" si="25"/>
        <v>0</v>
      </c>
      <c r="BG212" s="201">
        <f t="shared" si="26"/>
        <v>0</v>
      </c>
      <c r="BH212" s="201">
        <f t="shared" si="27"/>
        <v>0</v>
      </c>
      <c r="BI212" s="201">
        <f t="shared" si="28"/>
        <v>0</v>
      </c>
      <c r="BJ212" s="22" t="s">
        <v>10</v>
      </c>
      <c r="BK212" s="201">
        <f t="shared" si="29"/>
        <v>0</v>
      </c>
      <c r="BL212" s="22" t="s">
        <v>198</v>
      </c>
      <c r="BM212" s="22" t="s">
        <v>1451</v>
      </c>
    </row>
    <row r="213" spans="2:65" s="1" customFormat="1" ht="25.5" customHeight="1">
      <c r="B213" s="39"/>
      <c r="C213" s="190" t="s">
        <v>495</v>
      </c>
      <c r="D213" s="190" t="s">
        <v>147</v>
      </c>
      <c r="E213" s="191" t="s">
        <v>1179</v>
      </c>
      <c r="F213" s="192" t="s">
        <v>1180</v>
      </c>
      <c r="G213" s="193" t="s">
        <v>1168</v>
      </c>
      <c r="H213" s="194">
        <v>1</v>
      </c>
      <c r="I213" s="195"/>
      <c r="J213" s="196">
        <f t="shared" si="20"/>
        <v>0</v>
      </c>
      <c r="K213" s="192" t="s">
        <v>151</v>
      </c>
      <c r="L213" s="59"/>
      <c r="M213" s="197" t="s">
        <v>23</v>
      </c>
      <c r="N213" s="198" t="s">
        <v>44</v>
      </c>
      <c r="O213" s="40"/>
      <c r="P213" s="199">
        <f t="shared" si="21"/>
        <v>0</v>
      </c>
      <c r="Q213" s="199">
        <v>0.0092</v>
      </c>
      <c r="R213" s="199">
        <f t="shared" si="22"/>
        <v>0.0092</v>
      </c>
      <c r="S213" s="199">
        <v>0</v>
      </c>
      <c r="T213" s="200">
        <f t="shared" si="23"/>
        <v>0</v>
      </c>
      <c r="AR213" s="22" t="s">
        <v>198</v>
      </c>
      <c r="AT213" s="22" t="s">
        <v>147</v>
      </c>
      <c r="AU213" s="22" t="s">
        <v>82</v>
      </c>
      <c r="AY213" s="22" t="s">
        <v>145</v>
      </c>
      <c r="BE213" s="201">
        <f t="shared" si="24"/>
        <v>0</v>
      </c>
      <c r="BF213" s="201">
        <f t="shared" si="25"/>
        <v>0</v>
      </c>
      <c r="BG213" s="201">
        <f t="shared" si="26"/>
        <v>0</v>
      </c>
      <c r="BH213" s="201">
        <f t="shared" si="27"/>
        <v>0</v>
      </c>
      <c r="BI213" s="201">
        <f t="shared" si="28"/>
        <v>0</v>
      </c>
      <c r="BJ213" s="22" t="s">
        <v>10</v>
      </c>
      <c r="BK213" s="201">
        <f t="shared" si="29"/>
        <v>0</v>
      </c>
      <c r="BL213" s="22" t="s">
        <v>198</v>
      </c>
      <c r="BM213" s="22" t="s">
        <v>1181</v>
      </c>
    </row>
    <row r="214" spans="2:65" s="1" customFormat="1" ht="16.5" customHeight="1">
      <c r="B214" s="39"/>
      <c r="C214" s="190" t="s">
        <v>499</v>
      </c>
      <c r="D214" s="190" t="s">
        <v>147</v>
      </c>
      <c r="E214" s="191" t="s">
        <v>1182</v>
      </c>
      <c r="F214" s="192" t="s">
        <v>1183</v>
      </c>
      <c r="G214" s="193" t="s">
        <v>1168</v>
      </c>
      <c r="H214" s="194">
        <v>2</v>
      </c>
      <c r="I214" s="195"/>
      <c r="J214" s="196">
        <f t="shared" si="20"/>
        <v>0</v>
      </c>
      <c r="K214" s="192" t="s">
        <v>151</v>
      </c>
      <c r="L214" s="59"/>
      <c r="M214" s="197" t="s">
        <v>23</v>
      </c>
      <c r="N214" s="198" t="s">
        <v>44</v>
      </c>
      <c r="O214" s="40"/>
      <c r="P214" s="199">
        <f t="shared" si="21"/>
        <v>0</v>
      </c>
      <c r="Q214" s="199">
        <v>0</v>
      </c>
      <c r="R214" s="199">
        <f t="shared" si="22"/>
        <v>0</v>
      </c>
      <c r="S214" s="199">
        <v>0.01946</v>
      </c>
      <c r="T214" s="200">
        <f t="shared" si="23"/>
        <v>0.03892</v>
      </c>
      <c r="AR214" s="22" t="s">
        <v>198</v>
      </c>
      <c r="AT214" s="22" t="s">
        <v>147</v>
      </c>
      <c r="AU214" s="22" t="s">
        <v>82</v>
      </c>
      <c r="AY214" s="22" t="s">
        <v>145</v>
      </c>
      <c r="BE214" s="201">
        <f t="shared" si="24"/>
        <v>0</v>
      </c>
      <c r="BF214" s="201">
        <f t="shared" si="25"/>
        <v>0</v>
      </c>
      <c r="BG214" s="201">
        <f t="shared" si="26"/>
        <v>0</v>
      </c>
      <c r="BH214" s="201">
        <f t="shared" si="27"/>
        <v>0</v>
      </c>
      <c r="BI214" s="201">
        <f t="shared" si="28"/>
        <v>0</v>
      </c>
      <c r="BJ214" s="22" t="s">
        <v>10</v>
      </c>
      <c r="BK214" s="201">
        <f t="shared" si="29"/>
        <v>0</v>
      </c>
      <c r="BL214" s="22" t="s">
        <v>198</v>
      </c>
      <c r="BM214" s="22" t="s">
        <v>1184</v>
      </c>
    </row>
    <row r="215" spans="2:65" s="1" customFormat="1" ht="25.5" customHeight="1">
      <c r="B215" s="39"/>
      <c r="C215" s="190" t="s">
        <v>505</v>
      </c>
      <c r="D215" s="190" t="s">
        <v>147</v>
      </c>
      <c r="E215" s="191" t="s">
        <v>1185</v>
      </c>
      <c r="F215" s="192" t="s">
        <v>1186</v>
      </c>
      <c r="G215" s="193" t="s">
        <v>1168</v>
      </c>
      <c r="H215" s="194">
        <v>2</v>
      </c>
      <c r="I215" s="195"/>
      <c r="J215" s="196">
        <f t="shared" si="20"/>
        <v>0</v>
      </c>
      <c r="K215" s="192" t="s">
        <v>151</v>
      </c>
      <c r="L215" s="59"/>
      <c r="M215" s="197" t="s">
        <v>23</v>
      </c>
      <c r="N215" s="198" t="s">
        <v>44</v>
      </c>
      <c r="O215" s="40"/>
      <c r="P215" s="199">
        <f t="shared" si="21"/>
        <v>0</v>
      </c>
      <c r="Q215" s="199">
        <v>0.02518</v>
      </c>
      <c r="R215" s="199">
        <f t="shared" si="22"/>
        <v>0.05036</v>
      </c>
      <c r="S215" s="199">
        <v>0</v>
      </c>
      <c r="T215" s="200">
        <f t="shared" si="23"/>
        <v>0</v>
      </c>
      <c r="AR215" s="22" t="s">
        <v>198</v>
      </c>
      <c r="AT215" s="22" t="s">
        <v>147</v>
      </c>
      <c r="AU215" s="22" t="s">
        <v>82</v>
      </c>
      <c r="AY215" s="22" t="s">
        <v>145</v>
      </c>
      <c r="BE215" s="201">
        <f t="shared" si="24"/>
        <v>0</v>
      </c>
      <c r="BF215" s="201">
        <f t="shared" si="25"/>
        <v>0</v>
      </c>
      <c r="BG215" s="201">
        <f t="shared" si="26"/>
        <v>0</v>
      </c>
      <c r="BH215" s="201">
        <f t="shared" si="27"/>
        <v>0</v>
      </c>
      <c r="BI215" s="201">
        <f t="shared" si="28"/>
        <v>0</v>
      </c>
      <c r="BJ215" s="22" t="s">
        <v>10</v>
      </c>
      <c r="BK215" s="201">
        <f t="shared" si="29"/>
        <v>0</v>
      </c>
      <c r="BL215" s="22" t="s">
        <v>198</v>
      </c>
      <c r="BM215" s="22" t="s">
        <v>1187</v>
      </c>
    </row>
    <row r="216" spans="2:65" s="1" customFormat="1" ht="16.5" customHeight="1">
      <c r="B216" s="39"/>
      <c r="C216" s="190" t="s">
        <v>509</v>
      </c>
      <c r="D216" s="190" t="s">
        <v>147</v>
      </c>
      <c r="E216" s="191" t="s">
        <v>1188</v>
      </c>
      <c r="F216" s="192" t="s">
        <v>1189</v>
      </c>
      <c r="G216" s="193" t="s">
        <v>1168</v>
      </c>
      <c r="H216" s="194">
        <v>1</v>
      </c>
      <c r="I216" s="195"/>
      <c r="J216" s="196">
        <f t="shared" si="20"/>
        <v>0</v>
      </c>
      <c r="K216" s="192" t="s">
        <v>23</v>
      </c>
      <c r="L216" s="59"/>
      <c r="M216" s="197" t="s">
        <v>23</v>
      </c>
      <c r="N216" s="198" t="s">
        <v>44</v>
      </c>
      <c r="O216" s="40"/>
      <c r="P216" s="199">
        <f t="shared" si="21"/>
        <v>0</v>
      </c>
      <c r="Q216" s="199">
        <v>0.01528</v>
      </c>
      <c r="R216" s="199">
        <f t="shared" si="22"/>
        <v>0.01528</v>
      </c>
      <c r="S216" s="199">
        <v>0</v>
      </c>
      <c r="T216" s="200">
        <f t="shared" si="23"/>
        <v>0</v>
      </c>
      <c r="AR216" s="22" t="s">
        <v>198</v>
      </c>
      <c r="AT216" s="22" t="s">
        <v>147</v>
      </c>
      <c r="AU216" s="22" t="s">
        <v>82</v>
      </c>
      <c r="AY216" s="22" t="s">
        <v>145</v>
      </c>
      <c r="BE216" s="201">
        <f t="shared" si="24"/>
        <v>0</v>
      </c>
      <c r="BF216" s="201">
        <f t="shared" si="25"/>
        <v>0</v>
      </c>
      <c r="BG216" s="201">
        <f t="shared" si="26"/>
        <v>0</v>
      </c>
      <c r="BH216" s="201">
        <f t="shared" si="27"/>
        <v>0</v>
      </c>
      <c r="BI216" s="201">
        <f t="shared" si="28"/>
        <v>0</v>
      </c>
      <c r="BJ216" s="22" t="s">
        <v>10</v>
      </c>
      <c r="BK216" s="201">
        <f t="shared" si="29"/>
        <v>0</v>
      </c>
      <c r="BL216" s="22" t="s">
        <v>198</v>
      </c>
      <c r="BM216" s="22" t="s">
        <v>1190</v>
      </c>
    </row>
    <row r="217" spans="2:65" s="1" customFormat="1" ht="16.5" customHeight="1">
      <c r="B217" s="39"/>
      <c r="C217" s="190" t="s">
        <v>514</v>
      </c>
      <c r="D217" s="190" t="s">
        <v>147</v>
      </c>
      <c r="E217" s="191" t="s">
        <v>1191</v>
      </c>
      <c r="F217" s="192" t="s">
        <v>1192</v>
      </c>
      <c r="G217" s="193" t="s">
        <v>1168</v>
      </c>
      <c r="H217" s="194">
        <v>1</v>
      </c>
      <c r="I217" s="195"/>
      <c r="J217" s="196">
        <f t="shared" si="20"/>
        <v>0</v>
      </c>
      <c r="K217" s="192" t="s">
        <v>23</v>
      </c>
      <c r="L217" s="59"/>
      <c r="M217" s="197" t="s">
        <v>23</v>
      </c>
      <c r="N217" s="198" t="s">
        <v>44</v>
      </c>
      <c r="O217" s="40"/>
      <c r="P217" s="199">
        <f t="shared" si="21"/>
        <v>0</v>
      </c>
      <c r="Q217" s="199">
        <v>0.0008</v>
      </c>
      <c r="R217" s="199">
        <f t="shared" si="22"/>
        <v>0.0008</v>
      </c>
      <c r="S217" s="199">
        <v>0</v>
      </c>
      <c r="T217" s="200">
        <f t="shared" si="23"/>
        <v>0</v>
      </c>
      <c r="AR217" s="22" t="s">
        <v>198</v>
      </c>
      <c r="AT217" s="22" t="s">
        <v>147</v>
      </c>
      <c r="AU217" s="22" t="s">
        <v>82</v>
      </c>
      <c r="AY217" s="22" t="s">
        <v>145</v>
      </c>
      <c r="BE217" s="201">
        <f t="shared" si="24"/>
        <v>0</v>
      </c>
      <c r="BF217" s="201">
        <f t="shared" si="25"/>
        <v>0</v>
      </c>
      <c r="BG217" s="201">
        <f t="shared" si="26"/>
        <v>0</v>
      </c>
      <c r="BH217" s="201">
        <f t="shared" si="27"/>
        <v>0</v>
      </c>
      <c r="BI217" s="201">
        <f t="shared" si="28"/>
        <v>0</v>
      </c>
      <c r="BJ217" s="22" t="s">
        <v>10</v>
      </c>
      <c r="BK217" s="201">
        <f t="shared" si="29"/>
        <v>0</v>
      </c>
      <c r="BL217" s="22" t="s">
        <v>198</v>
      </c>
      <c r="BM217" s="22" t="s">
        <v>1193</v>
      </c>
    </row>
    <row r="218" spans="2:65" s="1" customFormat="1" ht="25.5" customHeight="1">
      <c r="B218" s="39"/>
      <c r="C218" s="190" t="s">
        <v>521</v>
      </c>
      <c r="D218" s="190" t="s">
        <v>147</v>
      </c>
      <c r="E218" s="191" t="s">
        <v>1194</v>
      </c>
      <c r="F218" s="192" t="s">
        <v>1195</v>
      </c>
      <c r="G218" s="193" t="s">
        <v>1168</v>
      </c>
      <c r="H218" s="194">
        <v>1</v>
      </c>
      <c r="I218" s="195"/>
      <c r="J218" s="196">
        <f t="shared" si="20"/>
        <v>0</v>
      </c>
      <c r="K218" s="192" t="s">
        <v>23</v>
      </c>
      <c r="L218" s="59"/>
      <c r="M218" s="197" t="s">
        <v>23</v>
      </c>
      <c r="N218" s="198" t="s">
        <v>44</v>
      </c>
      <c r="O218" s="40"/>
      <c r="P218" s="199">
        <f t="shared" si="21"/>
        <v>0</v>
      </c>
      <c r="Q218" s="199">
        <v>0.00085</v>
      </c>
      <c r="R218" s="199">
        <f t="shared" si="22"/>
        <v>0.00085</v>
      </c>
      <c r="S218" s="199">
        <v>0</v>
      </c>
      <c r="T218" s="200">
        <f t="shared" si="23"/>
        <v>0</v>
      </c>
      <c r="AR218" s="22" t="s">
        <v>198</v>
      </c>
      <c r="AT218" s="22" t="s">
        <v>147</v>
      </c>
      <c r="AU218" s="22" t="s">
        <v>82</v>
      </c>
      <c r="AY218" s="22" t="s">
        <v>145</v>
      </c>
      <c r="BE218" s="201">
        <f t="shared" si="24"/>
        <v>0</v>
      </c>
      <c r="BF218" s="201">
        <f t="shared" si="25"/>
        <v>0</v>
      </c>
      <c r="BG218" s="201">
        <f t="shared" si="26"/>
        <v>0</v>
      </c>
      <c r="BH218" s="201">
        <f t="shared" si="27"/>
        <v>0</v>
      </c>
      <c r="BI218" s="201">
        <f t="shared" si="28"/>
        <v>0</v>
      </c>
      <c r="BJ218" s="22" t="s">
        <v>10</v>
      </c>
      <c r="BK218" s="201">
        <f t="shared" si="29"/>
        <v>0</v>
      </c>
      <c r="BL218" s="22" t="s">
        <v>198</v>
      </c>
      <c r="BM218" s="22" t="s">
        <v>1196</v>
      </c>
    </row>
    <row r="219" spans="2:65" s="1" customFormat="1" ht="16.5" customHeight="1">
      <c r="B219" s="39"/>
      <c r="C219" s="190" t="s">
        <v>526</v>
      </c>
      <c r="D219" s="190" t="s">
        <v>147</v>
      </c>
      <c r="E219" s="191" t="s">
        <v>1197</v>
      </c>
      <c r="F219" s="192" t="s">
        <v>1198</v>
      </c>
      <c r="G219" s="193" t="s">
        <v>1168</v>
      </c>
      <c r="H219" s="194">
        <v>1</v>
      </c>
      <c r="I219" s="195"/>
      <c r="J219" s="196">
        <f t="shared" si="20"/>
        <v>0</v>
      </c>
      <c r="K219" s="192" t="s">
        <v>151</v>
      </c>
      <c r="L219" s="59"/>
      <c r="M219" s="197" t="s">
        <v>23</v>
      </c>
      <c r="N219" s="198" t="s">
        <v>44</v>
      </c>
      <c r="O219" s="40"/>
      <c r="P219" s="199">
        <f t="shared" si="21"/>
        <v>0</v>
      </c>
      <c r="Q219" s="199">
        <v>0</v>
      </c>
      <c r="R219" s="199">
        <f t="shared" si="22"/>
        <v>0</v>
      </c>
      <c r="S219" s="199">
        <v>0.0347</v>
      </c>
      <c r="T219" s="200">
        <f t="shared" si="23"/>
        <v>0.0347</v>
      </c>
      <c r="AR219" s="22" t="s">
        <v>198</v>
      </c>
      <c r="AT219" s="22" t="s">
        <v>147</v>
      </c>
      <c r="AU219" s="22" t="s">
        <v>82</v>
      </c>
      <c r="AY219" s="22" t="s">
        <v>145</v>
      </c>
      <c r="BE219" s="201">
        <f t="shared" si="24"/>
        <v>0</v>
      </c>
      <c r="BF219" s="201">
        <f t="shared" si="25"/>
        <v>0</v>
      </c>
      <c r="BG219" s="201">
        <f t="shared" si="26"/>
        <v>0</v>
      </c>
      <c r="BH219" s="201">
        <f t="shared" si="27"/>
        <v>0</v>
      </c>
      <c r="BI219" s="201">
        <f t="shared" si="28"/>
        <v>0</v>
      </c>
      <c r="BJ219" s="22" t="s">
        <v>10</v>
      </c>
      <c r="BK219" s="201">
        <f t="shared" si="29"/>
        <v>0</v>
      </c>
      <c r="BL219" s="22" t="s">
        <v>198</v>
      </c>
      <c r="BM219" s="22" t="s">
        <v>1199</v>
      </c>
    </row>
    <row r="220" spans="2:65" s="1" customFormat="1" ht="25.5" customHeight="1">
      <c r="B220" s="39"/>
      <c r="C220" s="190" t="s">
        <v>530</v>
      </c>
      <c r="D220" s="190" t="s">
        <v>147</v>
      </c>
      <c r="E220" s="191" t="s">
        <v>1200</v>
      </c>
      <c r="F220" s="192" t="s">
        <v>1201</v>
      </c>
      <c r="G220" s="193" t="s">
        <v>1168</v>
      </c>
      <c r="H220" s="194">
        <v>1</v>
      </c>
      <c r="I220" s="195"/>
      <c r="J220" s="196">
        <f t="shared" si="20"/>
        <v>0</v>
      </c>
      <c r="K220" s="192" t="s">
        <v>23</v>
      </c>
      <c r="L220" s="59"/>
      <c r="M220" s="197" t="s">
        <v>23</v>
      </c>
      <c r="N220" s="198" t="s">
        <v>44</v>
      </c>
      <c r="O220" s="40"/>
      <c r="P220" s="199">
        <f t="shared" si="21"/>
        <v>0</v>
      </c>
      <c r="Q220" s="199">
        <v>0.0147</v>
      </c>
      <c r="R220" s="199">
        <f t="shared" si="22"/>
        <v>0.0147</v>
      </c>
      <c r="S220" s="199">
        <v>0</v>
      </c>
      <c r="T220" s="200">
        <f t="shared" si="23"/>
        <v>0</v>
      </c>
      <c r="AR220" s="22" t="s">
        <v>198</v>
      </c>
      <c r="AT220" s="22" t="s">
        <v>147</v>
      </c>
      <c r="AU220" s="22" t="s">
        <v>82</v>
      </c>
      <c r="AY220" s="22" t="s">
        <v>145</v>
      </c>
      <c r="BE220" s="201">
        <f t="shared" si="24"/>
        <v>0</v>
      </c>
      <c r="BF220" s="201">
        <f t="shared" si="25"/>
        <v>0</v>
      </c>
      <c r="BG220" s="201">
        <f t="shared" si="26"/>
        <v>0</v>
      </c>
      <c r="BH220" s="201">
        <f t="shared" si="27"/>
        <v>0</v>
      </c>
      <c r="BI220" s="201">
        <f t="shared" si="28"/>
        <v>0</v>
      </c>
      <c r="BJ220" s="22" t="s">
        <v>10</v>
      </c>
      <c r="BK220" s="201">
        <f t="shared" si="29"/>
        <v>0</v>
      </c>
      <c r="BL220" s="22" t="s">
        <v>198</v>
      </c>
      <c r="BM220" s="22" t="s">
        <v>1202</v>
      </c>
    </row>
    <row r="221" spans="2:65" s="1" customFormat="1" ht="16.5" customHeight="1">
      <c r="B221" s="39"/>
      <c r="C221" s="190" t="s">
        <v>536</v>
      </c>
      <c r="D221" s="190" t="s">
        <v>147</v>
      </c>
      <c r="E221" s="191" t="s">
        <v>1203</v>
      </c>
      <c r="F221" s="192" t="s">
        <v>1204</v>
      </c>
      <c r="G221" s="193" t="s">
        <v>1168</v>
      </c>
      <c r="H221" s="194">
        <v>1</v>
      </c>
      <c r="I221" s="195"/>
      <c r="J221" s="196">
        <f t="shared" si="20"/>
        <v>0</v>
      </c>
      <c r="K221" s="192" t="s">
        <v>151</v>
      </c>
      <c r="L221" s="59"/>
      <c r="M221" s="197" t="s">
        <v>23</v>
      </c>
      <c r="N221" s="198" t="s">
        <v>44</v>
      </c>
      <c r="O221" s="40"/>
      <c r="P221" s="199">
        <f t="shared" si="21"/>
        <v>0</v>
      </c>
      <c r="Q221" s="199">
        <v>0</v>
      </c>
      <c r="R221" s="199">
        <f t="shared" si="22"/>
        <v>0</v>
      </c>
      <c r="S221" s="199">
        <v>0.69347</v>
      </c>
      <c r="T221" s="200">
        <f t="shared" si="23"/>
        <v>0.69347</v>
      </c>
      <c r="AR221" s="22" t="s">
        <v>198</v>
      </c>
      <c r="AT221" s="22" t="s">
        <v>147</v>
      </c>
      <c r="AU221" s="22" t="s">
        <v>82</v>
      </c>
      <c r="AY221" s="22" t="s">
        <v>145</v>
      </c>
      <c r="BE221" s="201">
        <f t="shared" si="24"/>
        <v>0</v>
      </c>
      <c r="BF221" s="201">
        <f t="shared" si="25"/>
        <v>0</v>
      </c>
      <c r="BG221" s="201">
        <f t="shared" si="26"/>
        <v>0</v>
      </c>
      <c r="BH221" s="201">
        <f t="shared" si="27"/>
        <v>0</v>
      </c>
      <c r="BI221" s="201">
        <f t="shared" si="28"/>
        <v>0</v>
      </c>
      <c r="BJ221" s="22" t="s">
        <v>10</v>
      </c>
      <c r="BK221" s="201">
        <f t="shared" si="29"/>
        <v>0</v>
      </c>
      <c r="BL221" s="22" t="s">
        <v>198</v>
      </c>
      <c r="BM221" s="22" t="s">
        <v>1205</v>
      </c>
    </row>
    <row r="222" spans="2:65" s="1" customFormat="1" ht="16.5" customHeight="1">
      <c r="B222" s="39"/>
      <c r="C222" s="190" t="s">
        <v>542</v>
      </c>
      <c r="D222" s="190" t="s">
        <v>147</v>
      </c>
      <c r="E222" s="191" t="s">
        <v>1206</v>
      </c>
      <c r="F222" s="192" t="s">
        <v>1207</v>
      </c>
      <c r="G222" s="193" t="s">
        <v>1168</v>
      </c>
      <c r="H222" s="194">
        <v>1</v>
      </c>
      <c r="I222" s="195"/>
      <c r="J222" s="196">
        <f t="shared" si="20"/>
        <v>0</v>
      </c>
      <c r="K222" s="192" t="s">
        <v>151</v>
      </c>
      <c r="L222" s="59"/>
      <c r="M222" s="197" t="s">
        <v>23</v>
      </c>
      <c r="N222" s="198" t="s">
        <v>44</v>
      </c>
      <c r="O222" s="40"/>
      <c r="P222" s="199">
        <f t="shared" si="21"/>
        <v>0</v>
      </c>
      <c r="Q222" s="199">
        <v>0.01066</v>
      </c>
      <c r="R222" s="199">
        <f t="shared" si="22"/>
        <v>0.01066</v>
      </c>
      <c r="S222" s="199">
        <v>0</v>
      </c>
      <c r="T222" s="200">
        <f t="shared" si="23"/>
        <v>0</v>
      </c>
      <c r="AR222" s="22" t="s">
        <v>198</v>
      </c>
      <c r="AT222" s="22" t="s">
        <v>147</v>
      </c>
      <c r="AU222" s="22" t="s">
        <v>82</v>
      </c>
      <c r="AY222" s="22" t="s">
        <v>145</v>
      </c>
      <c r="BE222" s="201">
        <f t="shared" si="24"/>
        <v>0</v>
      </c>
      <c r="BF222" s="201">
        <f t="shared" si="25"/>
        <v>0</v>
      </c>
      <c r="BG222" s="201">
        <f t="shared" si="26"/>
        <v>0</v>
      </c>
      <c r="BH222" s="201">
        <f t="shared" si="27"/>
        <v>0</v>
      </c>
      <c r="BI222" s="201">
        <f t="shared" si="28"/>
        <v>0</v>
      </c>
      <c r="BJ222" s="22" t="s">
        <v>10</v>
      </c>
      <c r="BK222" s="201">
        <f t="shared" si="29"/>
        <v>0</v>
      </c>
      <c r="BL222" s="22" t="s">
        <v>198</v>
      </c>
      <c r="BM222" s="22" t="s">
        <v>1208</v>
      </c>
    </row>
    <row r="223" spans="2:65" s="1" customFormat="1" ht="16.5" customHeight="1">
      <c r="B223" s="39"/>
      <c r="C223" s="190" t="s">
        <v>547</v>
      </c>
      <c r="D223" s="190" t="s">
        <v>147</v>
      </c>
      <c r="E223" s="191" t="s">
        <v>1209</v>
      </c>
      <c r="F223" s="192" t="s">
        <v>1210</v>
      </c>
      <c r="G223" s="193" t="s">
        <v>268</v>
      </c>
      <c r="H223" s="194">
        <v>1</v>
      </c>
      <c r="I223" s="195"/>
      <c r="J223" s="196">
        <f t="shared" si="20"/>
        <v>0</v>
      </c>
      <c r="K223" s="192" t="s">
        <v>151</v>
      </c>
      <c r="L223" s="59"/>
      <c r="M223" s="197" t="s">
        <v>23</v>
      </c>
      <c r="N223" s="198" t="s">
        <v>44</v>
      </c>
      <c r="O223" s="40"/>
      <c r="P223" s="199">
        <f t="shared" si="21"/>
        <v>0</v>
      </c>
      <c r="Q223" s="199">
        <v>0</v>
      </c>
      <c r="R223" s="199">
        <f t="shared" si="22"/>
        <v>0</v>
      </c>
      <c r="S223" s="199">
        <v>0.00049</v>
      </c>
      <c r="T223" s="200">
        <f t="shared" si="23"/>
        <v>0.00049</v>
      </c>
      <c r="AR223" s="22" t="s">
        <v>198</v>
      </c>
      <c r="AT223" s="22" t="s">
        <v>147</v>
      </c>
      <c r="AU223" s="22" t="s">
        <v>82</v>
      </c>
      <c r="AY223" s="22" t="s">
        <v>145</v>
      </c>
      <c r="BE223" s="201">
        <f t="shared" si="24"/>
        <v>0</v>
      </c>
      <c r="BF223" s="201">
        <f t="shared" si="25"/>
        <v>0</v>
      </c>
      <c r="BG223" s="201">
        <f t="shared" si="26"/>
        <v>0</v>
      </c>
      <c r="BH223" s="201">
        <f t="shared" si="27"/>
        <v>0</v>
      </c>
      <c r="BI223" s="201">
        <f t="shared" si="28"/>
        <v>0</v>
      </c>
      <c r="BJ223" s="22" t="s">
        <v>10</v>
      </c>
      <c r="BK223" s="201">
        <f t="shared" si="29"/>
        <v>0</v>
      </c>
      <c r="BL223" s="22" t="s">
        <v>198</v>
      </c>
      <c r="BM223" s="22" t="s">
        <v>1211</v>
      </c>
    </row>
    <row r="224" spans="2:65" s="1" customFormat="1" ht="16.5" customHeight="1">
      <c r="B224" s="39"/>
      <c r="C224" s="190" t="s">
        <v>552</v>
      </c>
      <c r="D224" s="190" t="s">
        <v>147</v>
      </c>
      <c r="E224" s="191" t="s">
        <v>1212</v>
      </c>
      <c r="F224" s="192" t="s">
        <v>1213</v>
      </c>
      <c r="G224" s="193" t="s">
        <v>1168</v>
      </c>
      <c r="H224" s="194">
        <v>7</v>
      </c>
      <c r="I224" s="195"/>
      <c r="J224" s="196">
        <f t="shared" si="20"/>
        <v>0</v>
      </c>
      <c r="K224" s="192" t="s">
        <v>151</v>
      </c>
      <c r="L224" s="59"/>
      <c r="M224" s="197" t="s">
        <v>23</v>
      </c>
      <c r="N224" s="198" t="s">
        <v>44</v>
      </c>
      <c r="O224" s="40"/>
      <c r="P224" s="199">
        <f t="shared" si="21"/>
        <v>0</v>
      </c>
      <c r="Q224" s="199">
        <v>0.0003</v>
      </c>
      <c r="R224" s="199">
        <f t="shared" si="22"/>
        <v>0.0021</v>
      </c>
      <c r="S224" s="199">
        <v>0</v>
      </c>
      <c r="T224" s="200">
        <f t="shared" si="23"/>
        <v>0</v>
      </c>
      <c r="AR224" s="22" t="s">
        <v>198</v>
      </c>
      <c r="AT224" s="22" t="s">
        <v>147</v>
      </c>
      <c r="AU224" s="22" t="s">
        <v>82</v>
      </c>
      <c r="AY224" s="22" t="s">
        <v>145</v>
      </c>
      <c r="BE224" s="201">
        <f t="shared" si="24"/>
        <v>0</v>
      </c>
      <c r="BF224" s="201">
        <f t="shared" si="25"/>
        <v>0</v>
      </c>
      <c r="BG224" s="201">
        <f t="shared" si="26"/>
        <v>0</v>
      </c>
      <c r="BH224" s="201">
        <f t="shared" si="27"/>
        <v>0</v>
      </c>
      <c r="BI224" s="201">
        <f t="shared" si="28"/>
        <v>0</v>
      </c>
      <c r="BJ224" s="22" t="s">
        <v>10</v>
      </c>
      <c r="BK224" s="201">
        <f t="shared" si="29"/>
        <v>0</v>
      </c>
      <c r="BL224" s="22" t="s">
        <v>198</v>
      </c>
      <c r="BM224" s="22" t="s">
        <v>1214</v>
      </c>
    </row>
    <row r="225" spans="2:65" s="1" customFormat="1" ht="16.5" customHeight="1">
      <c r="B225" s="39"/>
      <c r="C225" s="190" t="s">
        <v>557</v>
      </c>
      <c r="D225" s="190" t="s">
        <v>147</v>
      </c>
      <c r="E225" s="191" t="s">
        <v>1215</v>
      </c>
      <c r="F225" s="192" t="s">
        <v>1216</v>
      </c>
      <c r="G225" s="193" t="s">
        <v>1168</v>
      </c>
      <c r="H225" s="194">
        <v>1</v>
      </c>
      <c r="I225" s="195"/>
      <c r="J225" s="196">
        <f t="shared" si="20"/>
        <v>0</v>
      </c>
      <c r="K225" s="192" t="s">
        <v>151</v>
      </c>
      <c r="L225" s="59"/>
      <c r="M225" s="197" t="s">
        <v>23</v>
      </c>
      <c r="N225" s="198" t="s">
        <v>44</v>
      </c>
      <c r="O225" s="40"/>
      <c r="P225" s="199">
        <f t="shared" si="21"/>
        <v>0</v>
      </c>
      <c r="Q225" s="199">
        <v>0</v>
      </c>
      <c r="R225" s="199">
        <f t="shared" si="22"/>
        <v>0</v>
      </c>
      <c r="S225" s="199">
        <v>0.00156</v>
      </c>
      <c r="T225" s="200">
        <f t="shared" si="23"/>
        <v>0.00156</v>
      </c>
      <c r="AR225" s="22" t="s">
        <v>198</v>
      </c>
      <c r="AT225" s="22" t="s">
        <v>147</v>
      </c>
      <c r="AU225" s="22" t="s">
        <v>82</v>
      </c>
      <c r="AY225" s="22" t="s">
        <v>145</v>
      </c>
      <c r="BE225" s="201">
        <f t="shared" si="24"/>
        <v>0</v>
      </c>
      <c r="BF225" s="201">
        <f t="shared" si="25"/>
        <v>0</v>
      </c>
      <c r="BG225" s="201">
        <f t="shared" si="26"/>
        <v>0</v>
      </c>
      <c r="BH225" s="201">
        <f t="shared" si="27"/>
        <v>0</v>
      </c>
      <c r="BI225" s="201">
        <f t="shared" si="28"/>
        <v>0</v>
      </c>
      <c r="BJ225" s="22" t="s">
        <v>10</v>
      </c>
      <c r="BK225" s="201">
        <f t="shared" si="29"/>
        <v>0</v>
      </c>
      <c r="BL225" s="22" t="s">
        <v>198</v>
      </c>
      <c r="BM225" s="22" t="s">
        <v>1217</v>
      </c>
    </row>
    <row r="226" spans="2:65" s="1" customFormat="1" ht="16.5" customHeight="1">
      <c r="B226" s="39"/>
      <c r="C226" s="190" t="s">
        <v>561</v>
      </c>
      <c r="D226" s="190" t="s">
        <v>147</v>
      </c>
      <c r="E226" s="191" t="s">
        <v>1218</v>
      </c>
      <c r="F226" s="192" t="s">
        <v>1219</v>
      </c>
      <c r="G226" s="193" t="s">
        <v>1168</v>
      </c>
      <c r="H226" s="194">
        <v>2</v>
      </c>
      <c r="I226" s="195"/>
      <c r="J226" s="196">
        <f t="shared" si="20"/>
        <v>0</v>
      </c>
      <c r="K226" s="192" t="s">
        <v>151</v>
      </c>
      <c r="L226" s="59"/>
      <c r="M226" s="197" t="s">
        <v>23</v>
      </c>
      <c r="N226" s="198" t="s">
        <v>44</v>
      </c>
      <c r="O226" s="40"/>
      <c r="P226" s="199">
        <f t="shared" si="21"/>
        <v>0</v>
      </c>
      <c r="Q226" s="199">
        <v>0</v>
      </c>
      <c r="R226" s="199">
        <f t="shared" si="22"/>
        <v>0</v>
      </c>
      <c r="S226" s="199">
        <v>0.00086</v>
      </c>
      <c r="T226" s="200">
        <f t="shared" si="23"/>
        <v>0.00172</v>
      </c>
      <c r="AR226" s="22" t="s">
        <v>198</v>
      </c>
      <c r="AT226" s="22" t="s">
        <v>147</v>
      </c>
      <c r="AU226" s="22" t="s">
        <v>82</v>
      </c>
      <c r="AY226" s="22" t="s">
        <v>145</v>
      </c>
      <c r="BE226" s="201">
        <f t="shared" si="24"/>
        <v>0</v>
      </c>
      <c r="BF226" s="201">
        <f t="shared" si="25"/>
        <v>0</v>
      </c>
      <c r="BG226" s="201">
        <f t="shared" si="26"/>
        <v>0</v>
      </c>
      <c r="BH226" s="201">
        <f t="shared" si="27"/>
        <v>0</v>
      </c>
      <c r="BI226" s="201">
        <f t="shared" si="28"/>
        <v>0</v>
      </c>
      <c r="BJ226" s="22" t="s">
        <v>10</v>
      </c>
      <c r="BK226" s="201">
        <f t="shared" si="29"/>
        <v>0</v>
      </c>
      <c r="BL226" s="22" t="s">
        <v>198</v>
      </c>
      <c r="BM226" s="22" t="s">
        <v>1220</v>
      </c>
    </row>
    <row r="227" spans="2:65" s="1" customFormat="1" ht="25.5" customHeight="1">
      <c r="B227" s="39"/>
      <c r="C227" s="190" t="s">
        <v>565</v>
      </c>
      <c r="D227" s="190" t="s">
        <v>147</v>
      </c>
      <c r="E227" s="191" t="s">
        <v>1221</v>
      </c>
      <c r="F227" s="192" t="s">
        <v>1222</v>
      </c>
      <c r="G227" s="193" t="s">
        <v>1168</v>
      </c>
      <c r="H227" s="194">
        <v>1</v>
      </c>
      <c r="I227" s="195"/>
      <c r="J227" s="196">
        <f t="shared" si="20"/>
        <v>0</v>
      </c>
      <c r="K227" s="192" t="s">
        <v>151</v>
      </c>
      <c r="L227" s="59"/>
      <c r="M227" s="197" t="s">
        <v>23</v>
      </c>
      <c r="N227" s="198" t="s">
        <v>44</v>
      </c>
      <c r="O227" s="40"/>
      <c r="P227" s="199">
        <f t="shared" si="21"/>
        <v>0</v>
      </c>
      <c r="Q227" s="199">
        <v>0.00196</v>
      </c>
      <c r="R227" s="199">
        <f t="shared" si="22"/>
        <v>0.00196</v>
      </c>
      <c r="S227" s="199">
        <v>0</v>
      </c>
      <c r="T227" s="200">
        <f t="shared" si="23"/>
        <v>0</v>
      </c>
      <c r="AR227" s="22" t="s">
        <v>198</v>
      </c>
      <c r="AT227" s="22" t="s">
        <v>147</v>
      </c>
      <c r="AU227" s="22" t="s">
        <v>82</v>
      </c>
      <c r="AY227" s="22" t="s">
        <v>145</v>
      </c>
      <c r="BE227" s="201">
        <f t="shared" si="24"/>
        <v>0</v>
      </c>
      <c r="BF227" s="201">
        <f t="shared" si="25"/>
        <v>0</v>
      </c>
      <c r="BG227" s="201">
        <f t="shared" si="26"/>
        <v>0</v>
      </c>
      <c r="BH227" s="201">
        <f t="shared" si="27"/>
        <v>0</v>
      </c>
      <c r="BI227" s="201">
        <f t="shared" si="28"/>
        <v>0</v>
      </c>
      <c r="BJ227" s="22" t="s">
        <v>10</v>
      </c>
      <c r="BK227" s="201">
        <f t="shared" si="29"/>
        <v>0</v>
      </c>
      <c r="BL227" s="22" t="s">
        <v>198</v>
      </c>
      <c r="BM227" s="22" t="s">
        <v>1223</v>
      </c>
    </row>
    <row r="228" spans="2:65" s="1" customFormat="1" ht="16.5" customHeight="1">
      <c r="B228" s="39"/>
      <c r="C228" s="190" t="s">
        <v>570</v>
      </c>
      <c r="D228" s="190" t="s">
        <v>147</v>
      </c>
      <c r="E228" s="191" t="s">
        <v>1224</v>
      </c>
      <c r="F228" s="192" t="s">
        <v>1225</v>
      </c>
      <c r="G228" s="193" t="s">
        <v>1168</v>
      </c>
      <c r="H228" s="194">
        <v>3</v>
      </c>
      <c r="I228" s="195"/>
      <c r="J228" s="196">
        <f t="shared" si="20"/>
        <v>0</v>
      </c>
      <c r="K228" s="192" t="s">
        <v>151</v>
      </c>
      <c r="L228" s="59"/>
      <c r="M228" s="197" t="s">
        <v>23</v>
      </c>
      <c r="N228" s="198" t="s">
        <v>44</v>
      </c>
      <c r="O228" s="40"/>
      <c r="P228" s="199">
        <f t="shared" si="21"/>
        <v>0</v>
      </c>
      <c r="Q228" s="199">
        <v>0.0018</v>
      </c>
      <c r="R228" s="199">
        <f t="shared" si="22"/>
        <v>0.0054</v>
      </c>
      <c r="S228" s="199">
        <v>0</v>
      </c>
      <c r="T228" s="200">
        <f t="shared" si="23"/>
        <v>0</v>
      </c>
      <c r="AR228" s="22" t="s">
        <v>198</v>
      </c>
      <c r="AT228" s="22" t="s">
        <v>147</v>
      </c>
      <c r="AU228" s="22" t="s">
        <v>82</v>
      </c>
      <c r="AY228" s="22" t="s">
        <v>145</v>
      </c>
      <c r="BE228" s="201">
        <f t="shared" si="24"/>
        <v>0</v>
      </c>
      <c r="BF228" s="201">
        <f t="shared" si="25"/>
        <v>0</v>
      </c>
      <c r="BG228" s="201">
        <f t="shared" si="26"/>
        <v>0</v>
      </c>
      <c r="BH228" s="201">
        <f t="shared" si="27"/>
        <v>0</v>
      </c>
      <c r="BI228" s="201">
        <f t="shared" si="28"/>
        <v>0</v>
      </c>
      <c r="BJ228" s="22" t="s">
        <v>10</v>
      </c>
      <c r="BK228" s="201">
        <f t="shared" si="29"/>
        <v>0</v>
      </c>
      <c r="BL228" s="22" t="s">
        <v>198</v>
      </c>
      <c r="BM228" s="22" t="s">
        <v>1226</v>
      </c>
    </row>
    <row r="229" spans="2:65" s="1" customFormat="1" ht="16.5" customHeight="1">
      <c r="B229" s="39"/>
      <c r="C229" s="190" t="s">
        <v>575</v>
      </c>
      <c r="D229" s="190" t="s">
        <v>147</v>
      </c>
      <c r="E229" s="191" t="s">
        <v>1227</v>
      </c>
      <c r="F229" s="192" t="s">
        <v>1228</v>
      </c>
      <c r="G229" s="193" t="s">
        <v>268</v>
      </c>
      <c r="H229" s="194">
        <v>2</v>
      </c>
      <c r="I229" s="195"/>
      <c r="J229" s="196">
        <f t="shared" si="20"/>
        <v>0</v>
      </c>
      <c r="K229" s="192" t="s">
        <v>151</v>
      </c>
      <c r="L229" s="59"/>
      <c r="M229" s="197" t="s">
        <v>23</v>
      </c>
      <c r="N229" s="198" t="s">
        <v>44</v>
      </c>
      <c r="O229" s="40"/>
      <c r="P229" s="199">
        <f t="shared" si="21"/>
        <v>0</v>
      </c>
      <c r="Q229" s="199">
        <v>0</v>
      </c>
      <c r="R229" s="199">
        <f t="shared" si="22"/>
        <v>0</v>
      </c>
      <c r="S229" s="199">
        <v>0.00085</v>
      </c>
      <c r="T229" s="200">
        <f t="shared" si="23"/>
        <v>0.0017</v>
      </c>
      <c r="AR229" s="22" t="s">
        <v>198</v>
      </c>
      <c r="AT229" s="22" t="s">
        <v>147</v>
      </c>
      <c r="AU229" s="22" t="s">
        <v>82</v>
      </c>
      <c r="AY229" s="22" t="s">
        <v>145</v>
      </c>
      <c r="BE229" s="201">
        <f t="shared" si="24"/>
        <v>0</v>
      </c>
      <c r="BF229" s="201">
        <f t="shared" si="25"/>
        <v>0</v>
      </c>
      <c r="BG229" s="201">
        <f t="shared" si="26"/>
        <v>0</v>
      </c>
      <c r="BH229" s="201">
        <f t="shared" si="27"/>
        <v>0</v>
      </c>
      <c r="BI229" s="201">
        <f t="shared" si="28"/>
        <v>0</v>
      </c>
      <c r="BJ229" s="22" t="s">
        <v>10</v>
      </c>
      <c r="BK229" s="201">
        <f t="shared" si="29"/>
        <v>0</v>
      </c>
      <c r="BL229" s="22" t="s">
        <v>198</v>
      </c>
      <c r="BM229" s="22" t="s">
        <v>1229</v>
      </c>
    </row>
    <row r="230" spans="2:65" s="1" customFormat="1" ht="16.5" customHeight="1">
      <c r="B230" s="39"/>
      <c r="C230" s="190" t="s">
        <v>579</v>
      </c>
      <c r="D230" s="190" t="s">
        <v>147</v>
      </c>
      <c r="E230" s="191" t="s">
        <v>1230</v>
      </c>
      <c r="F230" s="192" t="s">
        <v>1231</v>
      </c>
      <c r="G230" s="193" t="s">
        <v>339</v>
      </c>
      <c r="H230" s="194">
        <v>1</v>
      </c>
      <c r="I230" s="195"/>
      <c r="J230" s="196">
        <f t="shared" si="20"/>
        <v>0</v>
      </c>
      <c r="K230" s="192" t="s">
        <v>23</v>
      </c>
      <c r="L230" s="59"/>
      <c r="M230" s="197" t="s">
        <v>23</v>
      </c>
      <c r="N230" s="198" t="s">
        <v>44</v>
      </c>
      <c r="O230" s="40"/>
      <c r="P230" s="199">
        <f t="shared" si="21"/>
        <v>0</v>
      </c>
      <c r="Q230" s="199">
        <v>0</v>
      </c>
      <c r="R230" s="199">
        <f t="shared" si="22"/>
        <v>0</v>
      </c>
      <c r="S230" s="199">
        <v>0</v>
      </c>
      <c r="T230" s="200">
        <f t="shared" si="23"/>
        <v>0</v>
      </c>
      <c r="AR230" s="22" t="s">
        <v>198</v>
      </c>
      <c r="AT230" s="22" t="s">
        <v>147</v>
      </c>
      <c r="AU230" s="22" t="s">
        <v>82</v>
      </c>
      <c r="AY230" s="22" t="s">
        <v>145</v>
      </c>
      <c r="BE230" s="201">
        <f t="shared" si="24"/>
        <v>0</v>
      </c>
      <c r="BF230" s="201">
        <f t="shared" si="25"/>
        <v>0</v>
      </c>
      <c r="BG230" s="201">
        <f t="shared" si="26"/>
        <v>0</v>
      </c>
      <c r="BH230" s="201">
        <f t="shared" si="27"/>
        <v>0</v>
      </c>
      <c r="BI230" s="201">
        <f t="shared" si="28"/>
        <v>0</v>
      </c>
      <c r="BJ230" s="22" t="s">
        <v>10</v>
      </c>
      <c r="BK230" s="201">
        <f t="shared" si="29"/>
        <v>0</v>
      </c>
      <c r="BL230" s="22" t="s">
        <v>198</v>
      </c>
      <c r="BM230" s="22" t="s">
        <v>1452</v>
      </c>
    </row>
    <row r="231" spans="2:65" s="1" customFormat="1" ht="16.5" customHeight="1">
      <c r="B231" s="39"/>
      <c r="C231" s="190" t="s">
        <v>585</v>
      </c>
      <c r="D231" s="190" t="s">
        <v>147</v>
      </c>
      <c r="E231" s="191" t="s">
        <v>1233</v>
      </c>
      <c r="F231" s="192" t="s">
        <v>572</v>
      </c>
      <c r="G231" s="193" t="s">
        <v>573</v>
      </c>
      <c r="H231" s="224"/>
      <c r="I231" s="195"/>
      <c r="J231" s="196">
        <f t="shared" si="20"/>
        <v>0</v>
      </c>
      <c r="K231" s="192" t="s">
        <v>23</v>
      </c>
      <c r="L231" s="59"/>
      <c r="M231" s="197" t="s">
        <v>23</v>
      </c>
      <c r="N231" s="198" t="s">
        <v>44</v>
      </c>
      <c r="O231" s="40"/>
      <c r="P231" s="199">
        <f t="shared" si="21"/>
        <v>0</v>
      </c>
      <c r="Q231" s="199">
        <v>0</v>
      </c>
      <c r="R231" s="199">
        <f t="shared" si="22"/>
        <v>0</v>
      </c>
      <c r="S231" s="199">
        <v>0</v>
      </c>
      <c r="T231" s="200">
        <f t="shared" si="23"/>
        <v>0</v>
      </c>
      <c r="AR231" s="22" t="s">
        <v>198</v>
      </c>
      <c r="AT231" s="22" t="s">
        <v>147</v>
      </c>
      <c r="AU231" s="22" t="s">
        <v>82</v>
      </c>
      <c r="AY231" s="22" t="s">
        <v>145</v>
      </c>
      <c r="BE231" s="201">
        <f t="shared" si="24"/>
        <v>0</v>
      </c>
      <c r="BF231" s="201">
        <f t="shared" si="25"/>
        <v>0</v>
      </c>
      <c r="BG231" s="201">
        <f t="shared" si="26"/>
        <v>0</v>
      </c>
      <c r="BH231" s="201">
        <f t="shared" si="27"/>
        <v>0</v>
      </c>
      <c r="BI231" s="201">
        <f t="shared" si="28"/>
        <v>0</v>
      </c>
      <c r="BJ231" s="22" t="s">
        <v>10</v>
      </c>
      <c r="BK231" s="201">
        <f t="shared" si="29"/>
        <v>0</v>
      </c>
      <c r="BL231" s="22" t="s">
        <v>198</v>
      </c>
      <c r="BM231" s="22" t="s">
        <v>1234</v>
      </c>
    </row>
    <row r="232" spans="2:65" s="1" customFormat="1" ht="16.5" customHeight="1">
      <c r="B232" s="39"/>
      <c r="C232" s="190" t="s">
        <v>590</v>
      </c>
      <c r="D232" s="190" t="s">
        <v>147</v>
      </c>
      <c r="E232" s="191" t="s">
        <v>1235</v>
      </c>
      <c r="F232" s="192" t="s">
        <v>1236</v>
      </c>
      <c r="G232" s="193" t="s">
        <v>573</v>
      </c>
      <c r="H232" s="224"/>
      <c r="I232" s="195"/>
      <c r="J232" s="196">
        <f t="shared" si="20"/>
        <v>0</v>
      </c>
      <c r="K232" s="192" t="s">
        <v>23</v>
      </c>
      <c r="L232" s="59"/>
      <c r="M232" s="197" t="s">
        <v>23</v>
      </c>
      <c r="N232" s="198" t="s">
        <v>44</v>
      </c>
      <c r="O232" s="40"/>
      <c r="P232" s="199">
        <f t="shared" si="21"/>
        <v>0</v>
      </c>
      <c r="Q232" s="199">
        <v>0</v>
      </c>
      <c r="R232" s="199">
        <f t="shared" si="22"/>
        <v>0</v>
      </c>
      <c r="S232" s="199">
        <v>0</v>
      </c>
      <c r="T232" s="200">
        <f t="shared" si="23"/>
        <v>0</v>
      </c>
      <c r="AR232" s="22" t="s">
        <v>198</v>
      </c>
      <c r="AT232" s="22" t="s">
        <v>147</v>
      </c>
      <c r="AU232" s="22" t="s">
        <v>82</v>
      </c>
      <c r="AY232" s="22" t="s">
        <v>145</v>
      </c>
      <c r="BE232" s="201">
        <f t="shared" si="24"/>
        <v>0</v>
      </c>
      <c r="BF232" s="201">
        <f t="shared" si="25"/>
        <v>0</v>
      </c>
      <c r="BG232" s="201">
        <f t="shared" si="26"/>
        <v>0</v>
      </c>
      <c r="BH232" s="201">
        <f t="shared" si="27"/>
        <v>0</v>
      </c>
      <c r="BI232" s="201">
        <f t="shared" si="28"/>
        <v>0</v>
      </c>
      <c r="BJ232" s="22" t="s">
        <v>10</v>
      </c>
      <c r="BK232" s="201">
        <f t="shared" si="29"/>
        <v>0</v>
      </c>
      <c r="BL232" s="22" t="s">
        <v>198</v>
      </c>
      <c r="BM232" s="22" t="s">
        <v>1237</v>
      </c>
    </row>
    <row r="233" spans="2:65" s="1" customFormat="1" ht="16.5" customHeight="1">
      <c r="B233" s="39"/>
      <c r="C233" s="190" t="s">
        <v>594</v>
      </c>
      <c r="D233" s="190" t="s">
        <v>147</v>
      </c>
      <c r="E233" s="191" t="s">
        <v>1238</v>
      </c>
      <c r="F233" s="192" t="s">
        <v>1239</v>
      </c>
      <c r="G233" s="193" t="s">
        <v>177</v>
      </c>
      <c r="H233" s="194">
        <v>0.131</v>
      </c>
      <c r="I233" s="195"/>
      <c r="J233" s="196">
        <f t="shared" si="20"/>
        <v>0</v>
      </c>
      <c r="K233" s="192" t="s">
        <v>151</v>
      </c>
      <c r="L233" s="59"/>
      <c r="M233" s="197" t="s">
        <v>23</v>
      </c>
      <c r="N233" s="198" t="s">
        <v>44</v>
      </c>
      <c r="O233" s="40"/>
      <c r="P233" s="199">
        <f t="shared" si="21"/>
        <v>0</v>
      </c>
      <c r="Q233" s="199">
        <v>0</v>
      </c>
      <c r="R233" s="199">
        <f t="shared" si="22"/>
        <v>0</v>
      </c>
      <c r="S233" s="199">
        <v>0</v>
      </c>
      <c r="T233" s="200">
        <f t="shared" si="23"/>
        <v>0</v>
      </c>
      <c r="AR233" s="22" t="s">
        <v>198</v>
      </c>
      <c r="AT233" s="22" t="s">
        <v>147</v>
      </c>
      <c r="AU233" s="22" t="s">
        <v>82</v>
      </c>
      <c r="AY233" s="22" t="s">
        <v>145</v>
      </c>
      <c r="BE233" s="201">
        <f t="shared" si="24"/>
        <v>0</v>
      </c>
      <c r="BF233" s="201">
        <f t="shared" si="25"/>
        <v>0</v>
      </c>
      <c r="BG233" s="201">
        <f t="shared" si="26"/>
        <v>0</v>
      </c>
      <c r="BH233" s="201">
        <f t="shared" si="27"/>
        <v>0</v>
      </c>
      <c r="BI233" s="201">
        <f t="shared" si="28"/>
        <v>0</v>
      </c>
      <c r="BJ233" s="22" t="s">
        <v>10</v>
      </c>
      <c r="BK233" s="201">
        <f t="shared" si="29"/>
        <v>0</v>
      </c>
      <c r="BL233" s="22" t="s">
        <v>198</v>
      </c>
      <c r="BM233" s="22" t="s">
        <v>1240</v>
      </c>
    </row>
    <row r="234" spans="2:65" s="1" customFormat="1" ht="16.5" customHeight="1">
      <c r="B234" s="39"/>
      <c r="C234" s="190" t="s">
        <v>599</v>
      </c>
      <c r="D234" s="190" t="s">
        <v>147</v>
      </c>
      <c r="E234" s="191" t="s">
        <v>1241</v>
      </c>
      <c r="F234" s="192" t="s">
        <v>1242</v>
      </c>
      <c r="G234" s="193" t="s">
        <v>177</v>
      </c>
      <c r="H234" s="194">
        <v>0.131</v>
      </c>
      <c r="I234" s="195"/>
      <c r="J234" s="196">
        <f t="shared" si="20"/>
        <v>0</v>
      </c>
      <c r="K234" s="192" t="s">
        <v>151</v>
      </c>
      <c r="L234" s="59"/>
      <c r="M234" s="197" t="s">
        <v>23</v>
      </c>
      <c r="N234" s="198" t="s">
        <v>44</v>
      </c>
      <c r="O234" s="40"/>
      <c r="P234" s="199">
        <f t="shared" si="21"/>
        <v>0</v>
      </c>
      <c r="Q234" s="199">
        <v>0</v>
      </c>
      <c r="R234" s="199">
        <f t="shared" si="22"/>
        <v>0</v>
      </c>
      <c r="S234" s="199">
        <v>0</v>
      </c>
      <c r="T234" s="200">
        <f t="shared" si="23"/>
        <v>0</v>
      </c>
      <c r="AR234" s="22" t="s">
        <v>198</v>
      </c>
      <c r="AT234" s="22" t="s">
        <v>147</v>
      </c>
      <c r="AU234" s="22" t="s">
        <v>82</v>
      </c>
      <c r="AY234" s="22" t="s">
        <v>145</v>
      </c>
      <c r="BE234" s="201">
        <f t="shared" si="24"/>
        <v>0</v>
      </c>
      <c r="BF234" s="201">
        <f t="shared" si="25"/>
        <v>0</v>
      </c>
      <c r="BG234" s="201">
        <f t="shared" si="26"/>
        <v>0</v>
      </c>
      <c r="BH234" s="201">
        <f t="shared" si="27"/>
        <v>0</v>
      </c>
      <c r="BI234" s="201">
        <f t="shared" si="28"/>
        <v>0</v>
      </c>
      <c r="BJ234" s="22" t="s">
        <v>10</v>
      </c>
      <c r="BK234" s="201">
        <f t="shared" si="29"/>
        <v>0</v>
      </c>
      <c r="BL234" s="22" t="s">
        <v>198</v>
      </c>
      <c r="BM234" s="22" t="s">
        <v>1243</v>
      </c>
    </row>
    <row r="235" spans="2:63" s="10" customFormat="1" ht="29.85" customHeight="1">
      <c r="B235" s="174"/>
      <c r="C235" s="175"/>
      <c r="D235" s="176" t="s">
        <v>72</v>
      </c>
      <c r="E235" s="188" t="s">
        <v>677</v>
      </c>
      <c r="F235" s="188" t="s">
        <v>1244</v>
      </c>
      <c r="G235" s="175"/>
      <c r="H235" s="175"/>
      <c r="I235" s="178"/>
      <c r="J235" s="189">
        <f>BK235</f>
        <v>0</v>
      </c>
      <c r="K235" s="175"/>
      <c r="L235" s="180"/>
      <c r="M235" s="181"/>
      <c r="N235" s="182"/>
      <c r="O235" s="182"/>
      <c r="P235" s="183">
        <f>SUM(P236:P243)</f>
        <v>0</v>
      </c>
      <c r="Q235" s="182"/>
      <c r="R235" s="183">
        <f>SUM(R236:R243)</f>
        <v>0.030799999999999998</v>
      </c>
      <c r="S235" s="182"/>
      <c r="T235" s="184">
        <f>SUM(T236:T243)</f>
        <v>0</v>
      </c>
      <c r="AR235" s="185" t="s">
        <v>82</v>
      </c>
      <c r="AT235" s="186" t="s">
        <v>72</v>
      </c>
      <c r="AU235" s="186" t="s">
        <v>10</v>
      </c>
      <c r="AY235" s="185" t="s">
        <v>145</v>
      </c>
      <c r="BK235" s="187">
        <f>SUM(BK236:BK243)</f>
        <v>0</v>
      </c>
    </row>
    <row r="236" spans="2:65" s="1" customFormat="1" ht="16.5" customHeight="1">
      <c r="B236" s="39"/>
      <c r="C236" s="190" t="s">
        <v>603</v>
      </c>
      <c r="D236" s="190" t="s">
        <v>147</v>
      </c>
      <c r="E236" s="191" t="s">
        <v>1245</v>
      </c>
      <c r="F236" s="192" t="s">
        <v>1246</v>
      </c>
      <c r="G236" s="193" t="s">
        <v>188</v>
      </c>
      <c r="H236" s="194">
        <v>1.8</v>
      </c>
      <c r="I236" s="195"/>
      <c r="J236" s="196">
        <f aca="true" t="shared" si="30" ref="J236:J243">ROUND(I236*H236,0)</f>
        <v>0</v>
      </c>
      <c r="K236" s="192" t="s">
        <v>151</v>
      </c>
      <c r="L236" s="59"/>
      <c r="M236" s="197" t="s">
        <v>23</v>
      </c>
      <c r="N236" s="198" t="s">
        <v>44</v>
      </c>
      <c r="O236" s="40"/>
      <c r="P236" s="199">
        <f aca="true" t="shared" si="31" ref="P236:P243">O236*H236</f>
        <v>0</v>
      </c>
      <c r="Q236" s="199">
        <v>0.00045</v>
      </c>
      <c r="R236" s="199">
        <f aca="true" t="shared" si="32" ref="R236:R243">Q236*H236</f>
        <v>0.00081</v>
      </c>
      <c r="S236" s="199">
        <v>0</v>
      </c>
      <c r="T236" s="200">
        <f aca="true" t="shared" si="33" ref="T236:T243">S236*H236</f>
        <v>0</v>
      </c>
      <c r="AR236" s="22" t="s">
        <v>198</v>
      </c>
      <c r="AT236" s="22" t="s">
        <v>147</v>
      </c>
      <c r="AU236" s="22" t="s">
        <v>82</v>
      </c>
      <c r="AY236" s="22" t="s">
        <v>145</v>
      </c>
      <c r="BE236" s="201">
        <f aca="true" t="shared" si="34" ref="BE236:BE243">IF(N236="základní",J236,0)</f>
        <v>0</v>
      </c>
      <c r="BF236" s="201">
        <f aca="true" t="shared" si="35" ref="BF236:BF243">IF(N236="snížená",J236,0)</f>
        <v>0</v>
      </c>
      <c r="BG236" s="201">
        <f aca="true" t="shared" si="36" ref="BG236:BG243">IF(N236="zákl. přenesená",J236,0)</f>
        <v>0</v>
      </c>
      <c r="BH236" s="201">
        <f aca="true" t="shared" si="37" ref="BH236:BH243">IF(N236="sníž. přenesená",J236,0)</f>
        <v>0</v>
      </c>
      <c r="BI236" s="201">
        <f aca="true" t="shared" si="38" ref="BI236:BI243">IF(N236="nulová",J236,0)</f>
        <v>0</v>
      </c>
      <c r="BJ236" s="22" t="s">
        <v>10</v>
      </c>
      <c r="BK236" s="201">
        <f aca="true" t="shared" si="39" ref="BK236:BK243">ROUND(I236*H236,0)</f>
        <v>0</v>
      </c>
      <c r="BL236" s="22" t="s">
        <v>198</v>
      </c>
      <c r="BM236" s="22" t="s">
        <v>1247</v>
      </c>
    </row>
    <row r="237" spans="2:65" s="1" customFormat="1" ht="16.5" customHeight="1">
      <c r="B237" s="39"/>
      <c r="C237" s="190" t="s">
        <v>607</v>
      </c>
      <c r="D237" s="190" t="s">
        <v>147</v>
      </c>
      <c r="E237" s="191" t="s">
        <v>1248</v>
      </c>
      <c r="F237" s="192" t="s">
        <v>1249</v>
      </c>
      <c r="G237" s="193" t="s">
        <v>268</v>
      </c>
      <c r="H237" s="194">
        <v>1</v>
      </c>
      <c r="I237" s="195"/>
      <c r="J237" s="196">
        <f t="shared" si="30"/>
        <v>0</v>
      </c>
      <c r="K237" s="192" t="s">
        <v>151</v>
      </c>
      <c r="L237" s="59"/>
      <c r="M237" s="197" t="s">
        <v>23</v>
      </c>
      <c r="N237" s="198" t="s">
        <v>44</v>
      </c>
      <c r="O237" s="40"/>
      <c r="P237" s="199">
        <f t="shared" si="31"/>
        <v>0</v>
      </c>
      <c r="Q237" s="199">
        <v>0.00014</v>
      </c>
      <c r="R237" s="199">
        <f t="shared" si="32"/>
        <v>0.00014</v>
      </c>
      <c r="S237" s="199">
        <v>0</v>
      </c>
      <c r="T237" s="200">
        <f t="shared" si="33"/>
        <v>0</v>
      </c>
      <c r="AR237" s="22" t="s">
        <v>198</v>
      </c>
      <c r="AT237" s="22" t="s">
        <v>147</v>
      </c>
      <c r="AU237" s="22" t="s">
        <v>82</v>
      </c>
      <c r="AY237" s="22" t="s">
        <v>145</v>
      </c>
      <c r="BE237" s="201">
        <f t="shared" si="34"/>
        <v>0</v>
      </c>
      <c r="BF237" s="201">
        <f t="shared" si="35"/>
        <v>0</v>
      </c>
      <c r="BG237" s="201">
        <f t="shared" si="36"/>
        <v>0</v>
      </c>
      <c r="BH237" s="201">
        <f t="shared" si="37"/>
        <v>0</v>
      </c>
      <c r="BI237" s="201">
        <f t="shared" si="38"/>
        <v>0</v>
      </c>
      <c r="BJ237" s="22" t="s">
        <v>10</v>
      </c>
      <c r="BK237" s="201">
        <f t="shared" si="39"/>
        <v>0</v>
      </c>
      <c r="BL237" s="22" t="s">
        <v>198</v>
      </c>
      <c r="BM237" s="22" t="s">
        <v>1250</v>
      </c>
    </row>
    <row r="238" spans="2:65" s="1" customFormat="1" ht="16.5" customHeight="1">
      <c r="B238" s="39"/>
      <c r="C238" s="190" t="s">
        <v>611</v>
      </c>
      <c r="D238" s="190" t="s">
        <v>147</v>
      </c>
      <c r="E238" s="191" t="s">
        <v>1251</v>
      </c>
      <c r="F238" s="192" t="s">
        <v>1252</v>
      </c>
      <c r="G238" s="193" t="s">
        <v>268</v>
      </c>
      <c r="H238" s="194">
        <v>1</v>
      </c>
      <c r="I238" s="195"/>
      <c r="J238" s="196">
        <f t="shared" si="30"/>
        <v>0</v>
      </c>
      <c r="K238" s="192" t="s">
        <v>151</v>
      </c>
      <c r="L238" s="59"/>
      <c r="M238" s="197" t="s">
        <v>23</v>
      </c>
      <c r="N238" s="198" t="s">
        <v>44</v>
      </c>
      <c r="O238" s="40"/>
      <c r="P238" s="199">
        <f t="shared" si="31"/>
        <v>0</v>
      </c>
      <c r="Q238" s="199">
        <v>0.0007</v>
      </c>
      <c r="R238" s="199">
        <f t="shared" si="32"/>
        <v>0.0007</v>
      </c>
      <c r="S238" s="199">
        <v>0</v>
      </c>
      <c r="T238" s="200">
        <f t="shared" si="33"/>
        <v>0</v>
      </c>
      <c r="AR238" s="22" t="s">
        <v>198</v>
      </c>
      <c r="AT238" s="22" t="s">
        <v>147</v>
      </c>
      <c r="AU238" s="22" t="s">
        <v>82</v>
      </c>
      <c r="AY238" s="22" t="s">
        <v>145</v>
      </c>
      <c r="BE238" s="201">
        <f t="shared" si="34"/>
        <v>0</v>
      </c>
      <c r="BF238" s="201">
        <f t="shared" si="35"/>
        <v>0</v>
      </c>
      <c r="BG238" s="201">
        <f t="shared" si="36"/>
        <v>0</v>
      </c>
      <c r="BH238" s="201">
        <f t="shared" si="37"/>
        <v>0</v>
      </c>
      <c r="BI238" s="201">
        <f t="shared" si="38"/>
        <v>0</v>
      </c>
      <c r="BJ238" s="22" t="s">
        <v>10</v>
      </c>
      <c r="BK238" s="201">
        <f t="shared" si="39"/>
        <v>0</v>
      </c>
      <c r="BL238" s="22" t="s">
        <v>198</v>
      </c>
      <c r="BM238" s="22" t="s">
        <v>1253</v>
      </c>
    </row>
    <row r="239" spans="2:65" s="1" customFormat="1" ht="16.5" customHeight="1">
      <c r="B239" s="39"/>
      <c r="C239" s="190" t="s">
        <v>615</v>
      </c>
      <c r="D239" s="190" t="s">
        <v>147</v>
      </c>
      <c r="E239" s="191" t="s">
        <v>1254</v>
      </c>
      <c r="F239" s="192" t="s">
        <v>1255</v>
      </c>
      <c r="G239" s="193" t="s">
        <v>268</v>
      </c>
      <c r="H239" s="194">
        <v>1</v>
      </c>
      <c r="I239" s="195"/>
      <c r="J239" s="196">
        <f t="shared" si="30"/>
        <v>0</v>
      </c>
      <c r="K239" s="192" t="s">
        <v>23</v>
      </c>
      <c r="L239" s="59"/>
      <c r="M239" s="197" t="s">
        <v>23</v>
      </c>
      <c r="N239" s="198" t="s">
        <v>44</v>
      </c>
      <c r="O239" s="40"/>
      <c r="P239" s="199">
        <f t="shared" si="31"/>
        <v>0</v>
      </c>
      <c r="Q239" s="199">
        <v>0.02915</v>
      </c>
      <c r="R239" s="199">
        <f t="shared" si="32"/>
        <v>0.02915</v>
      </c>
      <c r="S239" s="199">
        <v>0</v>
      </c>
      <c r="T239" s="200">
        <f t="shared" si="33"/>
        <v>0</v>
      </c>
      <c r="AR239" s="22" t="s">
        <v>198</v>
      </c>
      <c r="AT239" s="22" t="s">
        <v>147</v>
      </c>
      <c r="AU239" s="22" t="s">
        <v>82</v>
      </c>
      <c r="AY239" s="22" t="s">
        <v>145</v>
      </c>
      <c r="BE239" s="201">
        <f t="shared" si="34"/>
        <v>0</v>
      </c>
      <c r="BF239" s="201">
        <f t="shared" si="35"/>
        <v>0</v>
      </c>
      <c r="BG239" s="201">
        <f t="shared" si="36"/>
        <v>0</v>
      </c>
      <c r="BH239" s="201">
        <f t="shared" si="37"/>
        <v>0</v>
      </c>
      <c r="BI239" s="201">
        <f t="shared" si="38"/>
        <v>0</v>
      </c>
      <c r="BJ239" s="22" t="s">
        <v>10</v>
      </c>
      <c r="BK239" s="201">
        <f t="shared" si="39"/>
        <v>0</v>
      </c>
      <c r="BL239" s="22" t="s">
        <v>198</v>
      </c>
      <c r="BM239" s="22" t="s">
        <v>1256</v>
      </c>
    </row>
    <row r="240" spans="2:65" s="1" customFormat="1" ht="16.5" customHeight="1">
      <c r="B240" s="39"/>
      <c r="C240" s="190" t="s">
        <v>620</v>
      </c>
      <c r="D240" s="190" t="s">
        <v>147</v>
      </c>
      <c r="E240" s="191" t="s">
        <v>770</v>
      </c>
      <c r="F240" s="192" t="s">
        <v>771</v>
      </c>
      <c r="G240" s="193" t="s">
        <v>339</v>
      </c>
      <c r="H240" s="194">
        <v>1</v>
      </c>
      <c r="I240" s="195"/>
      <c r="J240" s="196">
        <f t="shared" si="30"/>
        <v>0</v>
      </c>
      <c r="K240" s="192" t="s">
        <v>23</v>
      </c>
      <c r="L240" s="59"/>
      <c r="M240" s="197" t="s">
        <v>23</v>
      </c>
      <c r="N240" s="198" t="s">
        <v>44</v>
      </c>
      <c r="O240" s="40"/>
      <c r="P240" s="199">
        <f t="shared" si="31"/>
        <v>0</v>
      </c>
      <c r="Q240" s="199">
        <v>0</v>
      </c>
      <c r="R240" s="199">
        <f t="shared" si="32"/>
        <v>0</v>
      </c>
      <c r="S240" s="199">
        <v>0</v>
      </c>
      <c r="T240" s="200">
        <f t="shared" si="33"/>
        <v>0</v>
      </c>
      <c r="AR240" s="22" t="s">
        <v>198</v>
      </c>
      <c r="AT240" s="22" t="s">
        <v>147</v>
      </c>
      <c r="AU240" s="22" t="s">
        <v>82</v>
      </c>
      <c r="AY240" s="22" t="s">
        <v>145</v>
      </c>
      <c r="BE240" s="201">
        <f t="shared" si="34"/>
        <v>0</v>
      </c>
      <c r="BF240" s="201">
        <f t="shared" si="35"/>
        <v>0</v>
      </c>
      <c r="BG240" s="201">
        <f t="shared" si="36"/>
        <v>0</v>
      </c>
      <c r="BH240" s="201">
        <f t="shared" si="37"/>
        <v>0</v>
      </c>
      <c r="BI240" s="201">
        <f t="shared" si="38"/>
        <v>0</v>
      </c>
      <c r="BJ240" s="22" t="s">
        <v>10</v>
      </c>
      <c r="BK240" s="201">
        <f t="shared" si="39"/>
        <v>0</v>
      </c>
      <c r="BL240" s="22" t="s">
        <v>198</v>
      </c>
      <c r="BM240" s="22" t="s">
        <v>1257</v>
      </c>
    </row>
    <row r="241" spans="2:65" s="1" customFormat="1" ht="16.5" customHeight="1">
      <c r="B241" s="39"/>
      <c r="C241" s="190" t="s">
        <v>625</v>
      </c>
      <c r="D241" s="190" t="s">
        <v>147</v>
      </c>
      <c r="E241" s="191" t="s">
        <v>774</v>
      </c>
      <c r="F241" s="192" t="s">
        <v>775</v>
      </c>
      <c r="G241" s="193" t="s">
        <v>339</v>
      </c>
      <c r="H241" s="194">
        <v>1</v>
      </c>
      <c r="I241" s="195"/>
      <c r="J241" s="196">
        <f t="shared" si="30"/>
        <v>0</v>
      </c>
      <c r="K241" s="192" t="s">
        <v>23</v>
      </c>
      <c r="L241" s="59"/>
      <c r="M241" s="197" t="s">
        <v>23</v>
      </c>
      <c r="N241" s="198" t="s">
        <v>44</v>
      </c>
      <c r="O241" s="40"/>
      <c r="P241" s="199">
        <f t="shared" si="31"/>
        <v>0</v>
      </c>
      <c r="Q241" s="199">
        <v>0</v>
      </c>
      <c r="R241" s="199">
        <f t="shared" si="32"/>
        <v>0</v>
      </c>
      <c r="S241" s="199">
        <v>0</v>
      </c>
      <c r="T241" s="200">
        <f t="shared" si="33"/>
        <v>0</v>
      </c>
      <c r="AR241" s="22" t="s">
        <v>198</v>
      </c>
      <c r="AT241" s="22" t="s">
        <v>147</v>
      </c>
      <c r="AU241" s="22" t="s">
        <v>82</v>
      </c>
      <c r="AY241" s="22" t="s">
        <v>145</v>
      </c>
      <c r="BE241" s="201">
        <f t="shared" si="34"/>
        <v>0</v>
      </c>
      <c r="BF241" s="201">
        <f t="shared" si="35"/>
        <v>0</v>
      </c>
      <c r="BG241" s="201">
        <f t="shared" si="36"/>
        <v>0</v>
      </c>
      <c r="BH241" s="201">
        <f t="shared" si="37"/>
        <v>0</v>
      </c>
      <c r="BI241" s="201">
        <f t="shared" si="38"/>
        <v>0</v>
      </c>
      <c r="BJ241" s="22" t="s">
        <v>10</v>
      </c>
      <c r="BK241" s="201">
        <f t="shared" si="39"/>
        <v>0</v>
      </c>
      <c r="BL241" s="22" t="s">
        <v>198</v>
      </c>
      <c r="BM241" s="22" t="s">
        <v>1258</v>
      </c>
    </row>
    <row r="242" spans="2:65" s="1" customFormat="1" ht="16.5" customHeight="1">
      <c r="B242" s="39"/>
      <c r="C242" s="190" t="s">
        <v>629</v>
      </c>
      <c r="D242" s="190" t="s">
        <v>147</v>
      </c>
      <c r="E242" s="191" t="s">
        <v>1259</v>
      </c>
      <c r="F242" s="192" t="s">
        <v>1260</v>
      </c>
      <c r="G242" s="193" t="s">
        <v>177</v>
      </c>
      <c r="H242" s="194">
        <v>0.031</v>
      </c>
      <c r="I242" s="195"/>
      <c r="J242" s="196">
        <f t="shared" si="30"/>
        <v>0</v>
      </c>
      <c r="K242" s="192" t="s">
        <v>151</v>
      </c>
      <c r="L242" s="59"/>
      <c r="M242" s="197" t="s">
        <v>23</v>
      </c>
      <c r="N242" s="198" t="s">
        <v>44</v>
      </c>
      <c r="O242" s="40"/>
      <c r="P242" s="199">
        <f t="shared" si="31"/>
        <v>0</v>
      </c>
      <c r="Q242" s="199">
        <v>0</v>
      </c>
      <c r="R242" s="199">
        <f t="shared" si="32"/>
        <v>0</v>
      </c>
      <c r="S242" s="199">
        <v>0</v>
      </c>
      <c r="T242" s="200">
        <f t="shared" si="33"/>
        <v>0</v>
      </c>
      <c r="AR242" s="22" t="s">
        <v>198</v>
      </c>
      <c r="AT242" s="22" t="s">
        <v>147</v>
      </c>
      <c r="AU242" s="22" t="s">
        <v>82</v>
      </c>
      <c r="AY242" s="22" t="s">
        <v>145</v>
      </c>
      <c r="BE242" s="201">
        <f t="shared" si="34"/>
        <v>0</v>
      </c>
      <c r="BF242" s="201">
        <f t="shared" si="35"/>
        <v>0</v>
      </c>
      <c r="BG242" s="201">
        <f t="shared" si="36"/>
        <v>0</v>
      </c>
      <c r="BH242" s="201">
        <f t="shared" si="37"/>
        <v>0</v>
      </c>
      <c r="BI242" s="201">
        <f t="shared" si="38"/>
        <v>0</v>
      </c>
      <c r="BJ242" s="22" t="s">
        <v>10</v>
      </c>
      <c r="BK242" s="201">
        <f t="shared" si="39"/>
        <v>0</v>
      </c>
      <c r="BL242" s="22" t="s">
        <v>198</v>
      </c>
      <c r="BM242" s="22" t="s">
        <v>1261</v>
      </c>
    </row>
    <row r="243" spans="2:65" s="1" customFormat="1" ht="16.5" customHeight="1">
      <c r="B243" s="39"/>
      <c r="C243" s="190" t="s">
        <v>633</v>
      </c>
      <c r="D243" s="190" t="s">
        <v>147</v>
      </c>
      <c r="E243" s="191" t="s">
        <v>786</v>
      </c>
      <c r="F243" s="192" t="s">
        <v>787</v>
      </c>
      <c r="G243" s="193" t="s">
        <v>177</v>
      </c>
      <c r="H243" s="194">
        <v>0.031</v>
      </c>
      <c r="I243" s="195"/>
      <c r="J243" s="196">
        <f t="shared" si="30"/>
        <v>0</v>
      </c>
      <c r="K243" s="192" t="s">
        <v>151</v>
      </c>
      <c r="L243" s="59"/>
      <c r="M243" s="197" t="s">
        <v>23</v>
      </c>
      <c r="N243" s="198" t="s">
        <v>44</v>
      </c>
      <c r="O243" s="40"/>
      <c r="P243" s="199">
        <f t="shared" si="31"/>
        <v>0</v>
      </c>
      <c r="Q243" s="199">
        <v>0</v>
      </c>
      <c r="R243" s="199">
        <f t="shared" si="32"/>
        <v>0</v>
      </c>
      <c r="S243" s="199">
        <v>0</v>
      </c>
      <c r="T243" s="200">
        <f t="shared" si="33"/>
        <v>0</v>
      </c>
      <c r="AR243" s="22" t="s">
        <v>198</v>
      </c>
      <c r="AT243" s="22" t="s">
        <v>147</v>
      </c>
      <c r="AU243" s="22" t="s">
        <v>82</v>
      </c>
      <c r="AY243" s="22" t="s">
        <v>145</v>
      </c>
      <c r="BE243" s="201">
        <f t="shared" si="34"/>
        <v>0</v>
      </c>
      <c r="BF243" s="201">
        <f t="shared" si="35"/>
        <v>0</v>
      </c>
      <c r="BG243" s="201">
        <f t="shared" si="36"/>
        <v>0</v>
      </c>
      <c r="BH243" s="201">
        <f t="shared" si="37"/>
        <v>0</v>
      </c>
      <c r="BI243" s="201">
        <f t="shared" si="38"/>
        <v>0</v>
      </c>
      <c r="BJ243" s="22" t="s">
        <v>10</v>
      </c>
      <c r="BK243" s="201">
        <f t="shared" si="39"/>
        <v>0</v>
      </c>
      <c r="BL243" s="22" t="s">
        <v>198</v>
      </c>
      <c r="BM243" s="22" t="s">
        <v>1262</v>
      </c>
    </row>
    <row r="244" spans="2:63" s="10" customFormat="1" ht="29.85" customHeight="1">
      <c r="B244" s="174"/>
      <c r="C244" s="175"/>
      <c r="D244" s="176" t="s">
        <v>72</v>
      </c>
      <c r="E244" s="188" t="s">
        <v>789</v>
      </c>
      <c r="F244" s="188" t="s">
        <v>1263</v>
      </c>
      <c r="G244" s="175"/>
      <c r="H244" s="175"/>
      <c r="I244" s="178"/>
      <c r="J244" s="189">
        <f>BK244</f>
        <v>0</v>
      </c>
      <c r="K244" s="175"/>
      <c r="L244" s="180"/>
      <c r="M244" s="181"/>
      <c r="N244" s="182"/>
      <c r="O244" s="182"/>
      <c r="P244" s="183">
        <f>P245</f>
        <v>0</v>
      </c>
      <c r="Q244" s="182"/>
      <c r="R244" s="183">
        <f>R245</f>
        <v>0</v>
      </c>
      <c r="S244" s="182"/>
      <c r="T244" s="184">
        <f>T245</f>
        <v>0</v>
      </c>
      <c r="AR244" s="185" t="s">
        <v>82</v>
      </c>
      <c r="AT244" s="186" t="s">
        <v>72</v>
      </c>
      <c r="AU244" s="186" t="s">
        <v>10</v>
      </c>
      <c r="AY244" s="185" t="s">
        <v>145</v>
      </c>
      <c r="BK244" s="187">
        <f>BK245</f>
        <v>0</v>
      </c>
    </row>
    <row r="245" spans="2:65" s="1" customFormat="1" ht="16.5" customHeight="1">
      <c r="B245" s="39"/>
      <c r="C245" s="190" t="s">
        <v>361</v>
      </c>
      <c r="D245" s="190" t="s">
        <v>147</v>
      </c>
      <c r="E245" s="191" t="s">
        <v>1453</v>
      </c>
      <c r="F245" s="192" t="s">
        <v>1265</v>
      </c>
      <c r="G245" s="193" t="s">
        <v>794</v>
      </c>
      <c r="H245" s="194">
        <v>1</v>
      </c>
      <c r="I245" s="195"/>
      <c r="J245" s="196">
        <f>ROUND(I245*H245,0)</f>
        <v>0</v>
      </c>
      <c r="K245" s="192" t="s">
        <v>23</v>
      </c>
      <c r="L245" s="59"/>
      <c r="M245" s="197" t="s">
        <v>23</v>
      </c>
      <c r="N245" s="198" t="s">
        <v>44</v>
      </c>
      <c r="O245" s="40"/>
      <c r="P245" s="199">
        <f>O245*H245</f>
        <v>0</v>
      </c>
      <c r="Q245" s="199">
        <v>0</v>
      </c>
      <c r="R245" s="199">
        <f>Q245*H245</f>
        <v>0</v>
      </c>
      <c r="S245" s="199">
        <v>0</v>
      </c>
      <c r="T245" s="200">
        <f>S245*H245</f>
        <v>0</v>
      </c>
      <c r="AR245" s="22" t="s">
        <v>198</v>
      </c>
      <c r="AT245" s="22" t="s">
        <v>147</v>
      </c>
      <c r="AU245" s="22" t="s">
        <v>82</v>
      </c>
      <c r="AY245" s="22" t="s">
        <v>145</v>
      </c>
      <c r="BE245" s="201">
        <f>IF(N245="základní",J245,0)</f>
        <v>0</v>
      </c>
      <c r="BF245" s="201">
        <f>IF(N245="snížená",J245,0)</f>
        <v>0</v>
      </c>
      <c r="BG245" s="201">
        <f>IF(N245="zákl. přenesená",J245,0)</f>
        <v>0</v>
      </c>
      <c r="BH245" s="201">
        <f>IF(N245="sníž. přenesená",J245,0)</f>
        <v>0</v>
      </c>
      <c r="BI245" s="201">
        <f>IF(N245="nulová",J245,0)</f>
        <v>0</v>
      </c>
      <c r="BJ245" s="22" t="s">
        <v>10</v>
      </c>
      <c r="BK245" s="201">
        <f>ROUND(I245*H245,0)</f>
        <v>0</v>
      </c>
      <c r="BL245" s="22" t="s">
        <v>198</v>
      </c>
      <c r="BM245" s="22" t="s">
        <v>1454</v>
      </c>
    </row>
    <row r="246" spans="2:63" s="10" customFormat="1" ht="29.85" customHeight="1">
      <c r="B246" s="174"/>
      <c r="C246" s="175"/>
      <c r="D246" s="176" t="s">
        <v>72</v>
      </c>
      <c r="E246" s="188" t="s">
        <v>1267</v>
      </c>
      <c r="F246" s="188" t="s">
        <v>1268</v>
      </c>
      <c r="G246" s="175"/>
      <c r="H246" s="175"/>
      <c r="I246" s="178"/>
      <c r="J246" s="189">
        <f>BK246</f>
        <v>0</v>
      </c>
      <c r="K246" s="175"/>
      <c r="L246" s="180"/>
      <c r="M246" s="181"/>
      <c r="N246" s="182"/>
      <c r="O246" s="182"/>
      <c r="P246" s="183">
        <f>SUM(P247:P250)</f>
        <v>0</v>
      </c>
      <c r="Q246" s="182"/>
      <c r="R246" s="183">
        <f>SUM(R247:R250)</f>
        <v>0.073824</v>
      </c>
      <c r="S246" s="182"/>
      <c r="T246" s="184">
        <f>SUM(T247:T250)</f>
        <v>0</v>
      </c>
      <c r="AR246" s="185" t="s">
        <v>82</v>
      </c>
      <c r="AT246" s="186" t="s">
        <v>72</v>
      </c>
      <c r="AU246" s="186" t="s">
        <v>10</v>
      </c>
      <c r="AY246" s="185" t="s">
        <v>145</v>
      </c>
      <c r="BK246" s="187">
        <f>SUM(BK247:BK250)</f>
        <v>0</v>
      </c>
    </row>
    <row r="247" spans="2:65" s="1" customFormat="1" ht="25.5" customHeight="1">
      <c r="B247" s="39"/>
      <c r="C247" s="190" t="s">
        <v>640</v>
      </c>
      <c r="D247" s="190" t="s">
        <v>147</v>
      </c>
      <c r="E247" s="191" t="s">
        <v>1269</v>
      </c>
      <c r="F247" s="192" t="s">
        <v>1270</v>
      </c>
      <c r="G247" s="193" t="s">
        <v>215</v>
      </c>
      <c r="H247" s="194">
        <v>0.64</v>
      </c>
      <c r="I247" s="195"/>
      <c r="J247" s="196">
        <f>ROUND(I247*H247,0)</f>
        <v>0</v>
      </c>
      <c r="K247" s="192" t="s">
        <v>151</v>
      </c>
      <c r="L247" s="59"/>
      <c r="M247" s="197" t="s">
        <v>23</v>
      </c>
      <c r="N247" s="198" t="s">
        <v>44</v>
      </c>
      <c r="O247" s="40"/>
      <c r="P247" s="199">
        <f>O247*H247</f>
        <v>0</v>
      </c>
      <c r="Q247" s="199">
        <v>0.11535</v>
      </c>
      <c r="R247" s="199">
        <f>Q247*H247</f>
        <v>0.073824</v>
      </c>
      <c r="S247" s="199">
        <v>0</v>
      </c>
      <c r="T247" s="200">
        <f>S247*H247</f>
        <v>0</v>
      </c>
      <c r="AR247" s="22" t="s">
        <v>198</v>
      </c>
      <c r="AT247" s="22" t="s">
        <v>147</v>
      </c>
      <c r="AU247" s="22" t="s">
        <v>82</v>
      </c>
      <c r="AY247" s="22" t="s">
        <v>145</v>
      </c>
      <c r="BE247" s="201">
        <f>IF(N247="základní",J247,0)</f>
        <v>0</v>
      </c>
      <c r="BF247" s="201">
        <f>IF(N247="snížená",J247,0)</f>
        <v>0</v>
      </c>
      <c r="BG247" s="201">
        <f>IF(N247="zákl. přenesená",J247,0)</f>
        <v>0</v>
      </c>
      <c r="BH247" s="201">
        <f>IF(N247="sníž. přenesená",J247,0)</f>
        <v>0</v>
      </c>
      <c r="BI247" s="201">
        <f>IF(N247="nulová",J247,0)</f>
        <v>0</v>
      </c>
      <c r="BJ247" s="22" t="s">
        <v>10</v>
      </c>
      <c r="BK247" s="201">
        <f>ROUND(I247*H247,0)</f>
        <v>0</v>
      </c>
      <c r="BL247" s="22" t="s">
        <v>198</v>
      </c>
      <c r="BM247" s="22" t="s">
        <v>1271</v>
      </c>
    </row>
    <row r="248" spans="2:51" s="11" customFormat="1" ht="13.5">
      <c r="B248" s="202"/>
      <c r="C248" s="203"/>
      <c r="D248" s="204" t="s">
        <v>154</v>
      </c>
      <c r="E248" s="205" t="s">
        <v>23</v>
      </c>
      <c r="F248" s="206" t="s">
        <v>1272</v>
      </c>
      <c r="G248" s="203"/>
      <c r="H248" s="207">
        <v>0.64</v>
      </c>
      <c r="I248" s="208"/>
      <c r="J248" s="203"/>
      <c r="K248" s="203"/>
      <c r="L248" s="209"/>
      <c r="M248" s="210"/>
      <c r="N248" s="211"/>
      <c r="O248" s="211"/>
      <c r="P248" s="211"/>
      <c r="Q248" s="211"/>
      <c r="R248" s="211"/>
      <c r="S248" s="211"/>
      <c r="T248" s="212"/>
      <c r="AT248" s="213" t="s">
        <v>154</v>
      </c>
      <c r="AU248" s="213" t="s">
        <v>82</v>
      </c>
      <c r="AV248" s="11" t="s">
        <v>82</v>
      </c>
      <c r="AW248" s="11" t="s">
        <v>37</v>
      </c>
      <c r="AX248" s="11" t="s">
        <v>73</v>
      </c>
      <c r="AY248" s="213" t="s">
        <v>145</v>
      </c>
    </row>
    <row r="249" spans="2:65" s="1" customFormat="1" ht="16.5" customHeight="1">
      <c r="B249" s="39"/>
      <c r="C249" s="190" t="s">
        <v>644</v>
      </c>
      <c r="D249" s="190" t="s">
        <v>147</v>
      </c>
      <c r="E249" s="191" t="s">
        <v>1273</v>
      </c>
      <c r="F249" s="192" t="s">
        <v>1274</v>
      </c>
      <c r="G249" s="193" t="s">
        <v>177</v>
      </c>
      <c r="H249" s="194">
        <v>0.074</v>
      </c>
      <c r="I249" s="195"/>
      <c r="J249" s="196">
        <f>ROUND(I249*H249,0)</f>
        <v>0</v>
      </c>
      <c r="K249" s="192" t="s">
        <v>151</v>
      </c>
      <c r="L249" s="59"/>
      <c r="M249" s="197" t="s">
        <v>23</v>
      </c>
      <c r="N249" s="198" t="s">
        <v>44</v>
      </c>
      <c r="O249" s="40"/>
      <c r="P249" s="199">
        <f>O249*H249</f>
        <v>0</v>
      </c>
      <c r="Q249" s="199">
        <v>0</v>
      </c>
      <c r="R249" s="199">
        <f>Q249*H249</f>
        <v>0</v>
      </c>
      <c r="S249" s="199">
        <v>0</v>
      </c>
      <c r="T249" s="200">
        <f>S249*H249</f>
        <v>0</v>
      </c>
      <c r="AR249" s="22" t="s">
        <v>198</v>
      </c>
      <c r="AT249" s="22" t="s">
        <v>147</v>
      </c>
      <c r="AU249" s="22" t="s">
        <v>82</v>
      </c>
      <c r="AY249" s="22" t="s">
        <v>145</v>
      </c>
      <c r="BE249" s="201">
        <f>IF(N249="základní",J249,0)</f>
        <v>0</v>
      </c>
      <c r="BF249" s="201">
        <f>IF(N249="snížená",J249,0)</f>
        <v>0</v>
      </c>
      <c r="BG249" s="201">
        <f>IF(N249="zákl. přenesená",J249,0)</f>
        <v>0</v>
      </c>
      <c r="BH249" s="201">
        <f>IF(N249="sníž. přenesená",J249,0)</f>
        <v>0</v>
      </c>
      <c r="BI249" s="201">
        <f>IF(N249="nulová",J249,0)</f>
        <v>0</v>
      </c>
      <c r="BJ249" s="22" t="s">
        <v>10</v>
      </c>
      <c r="BK249" s="201">
        <f>ROUND(I249*H249,0)</f>
        <v>0</v>
      </c>
      <c r="BL249" s="22" t="s">
        <v>198</v>
      </c>
      <c r="BM249" s="22" t="s">
        <v>1275</v>
      </c>
    </row>
    <row r="250" spans="2:65" s="1" customFormat="1" ht="16.5" customHeight="1">
      <c r="B250" s="39"/>
      <c r="C250" s="190" t="s">
        <v>648</v>
      </c>
      <c r="D250" s="190" t="s">
        <v>147</v>
      </c>
      <c r="E250" s="191" t="s">
        <v>1276</v>
      </c>
      <c r="F250" s="192" t="s">
        <v>1277</v>
      </c>
      <c r="G250" s="193" t="s">
        <v>177</v>
      </c>
      <c r="H250" s="194">
        <v>0.074</v>
      </c>
      <c r="I250" s="195"/>
      <c r="J250" s="196">
        <f>ROUND(I250*H250,0)</f>
        <v>0</v>
      </c>
      <c r="K250" s="192" t="s">
        <v>151</v>
      </c>
      <c r="L250" s="59"/>
      <c r="M250" s="197" t="s">
        <v>23</v>
      </c>
      <c r="N250" s="198" t="s">
        <v>44</v>
      </c>
      <c r="O250" s="40"/>
      <c r="P250" s="199">
        <f>O250*H250</f>
        <v>0</v>
      </c>
      <c r="Q250" s="199">
        <v>0</v>
      </c>
      <c r="R250" s="199">
        <f>Q250*H250</f>
        <v>0</v>
      </c>
      <c r="S250" s="199">
        <v>0</v>
      </c>
      <c r="T250" s="200">
        <f>S250*H250</f>
        <v>0</v>
      </c>
      <c r="AR250" s="22" t="s">
        <v>198</v>
      </c>
      <c r="AT250" s="22" t="s">
        <v>147</v>
      </c>
      <c r="AU250" s="22" t="s">
        <v>82</v>
      </c>
      <c r="AY250" s="22" t="s">
        <v>145</v>
      </c>
      <c r="BE250" s="201">
        <f>IF(N250="základní",J250,0)</f>
        <v>0</v>
      </c>
      <c r="BF250" s="201">
        <f>IF(N250="snížená",J250,0)</f>
        <v>0</v>
      </c>
      <c r="BG250" s="201">
        <f>IF(N250="zákl. přenesená",J250,0)</f>
        <v>0</v>
      </c>
      <c r="BH250" s="201">
        <f>IF(N250="sníž. přenesená",J250,0)</f>
        <v>0</v>
      </c>
      <c r="BI250" s="201">
        <f>IF(N250="nulová",J250,0)</f>
        <v>0</v>
      </c>
      <c r="BJ250" s="22" t="s">
        <v>10</v>
      </c>
      <c r="BK250" s="201">
        <f>ROUND(I250*H250,0)</f>
        <v>0</v>
      </c>
      <c r="BL250" s="22" t="s">
        <v>198</v>
      </c>
      <c r="BM250" s="22" t="s">
        <v>1278</v>
      </c>
    </row>
    <row r="251" spans="2:63" s="10" customFormat="1" ht="29.85" customHeight="1">
      <c r="B251" s="174"/>
      <c r="C251" s="175"/>
      <c r="D251" s="176" t="s">
        <v>72</v>
      </c>
      <c r="E251" s="188" t="s">
        <v>1279</v>
      </c>
      <c r="F251" s="188" t="s">
        <v>1280</v>
      </c>
      <c r="G251" s="175"/>
      <c r="H251" s="175"/>
      <c r="I251" s="178"/>
      <c r="J251" s="189">
        <f>BK251</f>
        <v>0</v>
      </c>
      <c r="K251" s="175"/>
      <c r="L251" s="180"/>
      <c r="M251" s="181"/>
      <c r="N251" s="182"/>
      <c r="O251" s="182"/>
      <c r="P251" s="183">
        <f>SUM(P252:P263)</f>
        <v>0</v>
      </c>
      <c r="Q251" s="182"/>
      <c r="R251" s="183">
        <f>SUM(R252:R263)</f>
        <v>0.1153802</v>
      </c>
      <c r="S251" s="182"/>
      <c r="T251" s="184">
        <f>SUM(T252:T263)</f>
        <v>0.10659874</v>
      </c>
      <c r="AR251" s="185" t="s">
        <v>82</v>
      </c>
      <c r="AT251" s="186" t="s">
        <v>72</v>
      </c>
      <c r="AU251" s="186" t="s">
        <v>10</v>
      </c>
      <c r="AY251" s="185" t="s">
        <v>145</v>
      </c>
      <c r="BK251" s="187">
        <f>SUM(BK252:BK263)</f>
        <v>0</v>
      </c>
    </row>
    <row r="252" spans="2:65" s="1" customFormat="1" ht="16.5" customHeight="1">
      <c r="B252" s="39"/>
      <c r="C252" s="190" t="s">
        <v>653</v>
      </c>
      <c r="D252" s="190" t="s">
        <v>147</v>
      </c>
      <c r="E252" s="191" t="s">
        <v>1281</v>
      </c>
      <c r="F252" s="192" t="s">
        <v>1282</v>
      </c>
      <c r="G252" s="193" t="s">
        <v>215</v>
      </c>
      <c r="H252" s="194">
        <v>1.419</v>
      </c>
      <c r="I252" s="195"/>
      <c r="J252" s="196">
        <f>ROUND(I252*H252,0)</f>
        <v>0</v>
      </c>
      <c r="K252" s="192" t="s">
        <v>151</v>
      </c>
      <c r="L252" s="59"/>
      <c r="M252" s="197" t="s">
        <v>23</v>
      </c>
      <c r="N252" s="198" t="s">
        <v>44</v>
      </c>
      <c r="O252" s="40"/>
      <c r="P252" s="199">
        <f>O252*H252</f>
        <v>0</v>
      </c>
      <c r="Q252" s="199">
        <v>0.02716</v>
      </c>
      <c r="R252" s="199">
        <f>Q252*H252</f>
        <v>0.038540040000000005</v>
      </c>
      <c r="S252" s="199">
        <v>0</v>
      </c>
      <c r="T252" s="200">
        <f>S252*H252</f>
        <v>0</v>
      </c>
      <c r="AR252" s="22" t="s">
        <v>198</v>
      </c>
      <c r="AT252" s="22" t="s">
        <v>147</v>
      </c>
      <c r="AU252" s="22" t="s">
        <v>82</v>
      </c>
      <c r="AY252" s="22" t="s">
        <v>145</v>
      </c>
      <c r="BE252" s="201">
        <f>IF(N252="základní",J252,0)</f>
        <v>0</v>
      </c>
      <c r="BF252" s="201">
        <f>IF(N252="snížená",J252,0)</f>
        <v>0</v>
      </c>
      <c r="BG252" s="201">
        <f>IF(N252="zákl. přenesená",J252,0)</f>
        <v>0</v>
      </c>
      <c r="BH252" s="201">
        <f>IF(N252="sníž. přenesená",J252,0)</f>
        <v>0</v>
      </c>
      <c r="BI252" s="201">
        <f>IF(N252="nulová",J252,0)</f>
        <v>0</v>
      </c>
      <c r="BJ252" s="22" t="s">
        <v>10</v>
      </c>
      <c r="BK252" s="201">
        <f>ROUND(I252*H252,0)</f>
        <v>0</v>
      </c>
      <c r="BL252" s="22" t="s">
        <v>198</v>
      </c>
      <c r="BM252" s="22" t="s">
        <v>1283</v>
      </c>
    </row>
    <row r="253" spans="2:51" s="11" customFormat="1" ht="13.5">
      <c r="B253" s="202"/>
      <c r="C253" s="203"/>
      <c r="D253" s="204" t="s">
        <v>154</v>
      </c>
      <c r="E253" s="205" t="s">
        <v>23</v>
      </c>
      <c r="F253" s="206" t="s">
        <v>1284</v>
      </c>
      <c r="G253" s="203"/>
      <c r="H253" s="207">
        <v>1.419</v>
      </c>
      <c r="I253" s="208"/>
      <c r="J253" s="203"/>
      <c r="K253" s="203"/>
      <c r="L253" s="209"/>
      <c r="M253" s="210"/>
      <c r="N253" s="211"/>
      <c r="O253" s="211"/>
      <c r="P253" s="211"/>
      <c r="Q253" s="211"/>
      <c r="R253" s="211"/>
      <c r="S253" s="211"/>
      <c r="T253" s="212"/>
      <c r="AT253" s="213" t="s">
        <v>154</v>
      </c>
      <c r="AU253" s="213" t="s">
        <v>82</v>
      </c>
      <c r="AV253" s="11" t="s">
        <v>82</v>
      </c>
      <c r="AW253" s="11" t="s">
        <v>37</v>
      </c>
      <c r="AX253" s="11" t="s">
        <v>73</v>
      </c>
      <c r="AY253" s="213" t="s">
        <v>145</v>
      </c>
    </row>
    <row r="254" spans="2:65" s="1" customFormat="1" ht="16.5" customHeight="1">
      <c r="B254" s="39"/>
      <c r="C254" s="190" t="s">
        <v>657</v>
      </c>
      <c r="D254" s="190" t="s">
        <v>147</v>
      </c>
      <c r="E254" s="191" t="s">
        <v>1285</v>
      </c>
      <c r="F254" s="192" t="s">
        <v>1286</v>
      </c>
      <c r="G254" s="193" t="s">
        <v>215</v>
      </c>
      <c r="H254" s="194">
        <v>6.004</v>
      </c>
      <c r="I254" s="195"/>
      <c r="J254" s="196">
        <f>ROUND(I254*H254,0)</f>
        <v>0</v>
      </c>
      <c r="K254" s="192" t="s">
        <v>151</v>
      </c>
      <c r="L254" s="59"/>
      <c r="M254" s="197" t="s">
        <v>23</v>
      </c>
      <c r="N254" s="198" t="s">
        <v>44</v>
      </c>
      <c r="O254" s="40"/>
      <c r="P254" s="199">
        <f>O254*H254</f>
        <v>0</v>
      </c>
      <c r="Q254" s="199">
        <v>0.01254</v>
      </c>
      <c r="R254" s="199">
        <f>Q254*H254</f>
        <v>0.07529016</v>
      </c>
      <c r="S254" s="199">
        <v>0</v>
      </c>
      <c r="T254" s="200">
        <f>S254*H254</f>
        <v>0</v>
      </c>
      <c r="AR254" s="22" t="s">
        <v>198</v>
      </c>
      <c r="AT254" s="22" t="s">
        <v>147</v>
      </c>
      <c r="AU254" s="22" t="s">
        <v>82</v>
      </c>
      <c r="AY254" s="22" t="s">
        <v>145</v>
      </c>
      <c r="BE254" s="201">
        <f>IF(N254="základní",J254,0)</f>
        <v>0</v>
      </c>
      <c r="BF254" s="201">
        <f>IF(N254="snížená",J254,0)</f>
        <v>0</v>
      </c>
      <c r="BG254" s="201">
        <f>IF(N254="zákl. přenesená",J254,0)</f>
        <v>0</v>
      </c>
      <c r="BH254" s="201">
        <f>IF(N254="sníž. přenesená",J254,0)</f>
        <v>0</v>
      </c>
      <c r="BI254" s="201">
        <f>IF(N254="nulová",J254,0)</f>
        <v>0</v>
      </c>
      <c r="BJ254" s="22" t="s">
        <v>10</v>
      </c>
      <c r="BK254" s="201">
        <f>ROUND(I254*H254,0)</f>
        <v>0</v>
      </c>
      <c r="BL254" s="22" t="s">
        <v>198</v>
      </c>
      <c r="BM254" s="22" t="s">
        <v>1287</v>
      </c>
    </row>
    <row r="255" spans="2:51" s="11" customFormat="1" ht="13.5">
      <c r="B255" s="202"/>
      <c r="C255" s="203"/>
      <c r="D255" s="204" t="s">
        <v>154</v>
      </c>
      <c r="E255" s="205" t="s">
        <v>23</v>
      </c>
      <c r="F255" s="206" t="s">
        <v>1288</v>
      </c>
      <c r="G255" s="203"/>
      <c r="H255" s="207">
        <v>6.004</v>
      </c>
      <c r="I255" s="208"/>
      <c r="J255" s="203"/>
      <c r="K255" s="203"/>
      <c r="L255" s="209"/>
      <c r="M255" s="210"/>
      <c r="N255" s="211"/>
      <c r="O255" s="211"/>
      <c r="P255" s="211"/>
      <c r="Q255" s="211"/>
      <c r="R255" s="211"/>
      <c r="S255" s="211"/>
      <c r="T255" s="212"/>
      <c r="AT255" s="213" t="s">
        <v>154</v>
      </c>
      <c r="AU255" s="213" t="s">
        <v>82</v>
      </c>
      <c r="AV255" s="11" t="s">
        <v>82</v>
      </c>
      <c r="AW255" s="11" t="s">
        <v>37</v>
      </c>
      <c r="AX255" s="11" t="s">
        <v>73</v>
      </c>
      <c r="AY255" s="213" t="s">
        <v>145</v>
      </c>
    </row>
    <row r="256" spans="2:65" s="1" customFormat="1" ht="25.5" customHeight="1">
      <c r="B256" s="39"/>
      <c r="C256" s="190" t="s">
        <v>661</v>
      </c>
      <c r="D256" s="190" t="s">
        <v>147</v>
      </c>
      <c r="E256" s="191" t="s">
        <v>1289</v>
      </c>
      <c r="F256" s="192" t="s">
        <v>1290</v>
      </c>
      <c r="G256" s="193" t="s">
        <v>215</v>
      </c>
      <c r="H256" s="194">
        <v>6.194</v>
      </c>
      <c r="I256" s="195"/>
      <c r="J256" s="196">
        <f>ROUND(I256*H256,0)</f>
        <v>0</v>
      </c>
      <c r="K256" s="192" t="s">
        <v>151</v>
      </c>
      <c r="L256" s="59"/>
      <c r="M256" s="197" t="s">
        <v>23</v>
      </c>
      <c r="N256" s="198" t="s">
        <v>44</v>
      </c>
      <c r="O256" s="40"/>
      <c r="P256" s="199">
        <f>O256*H256</f>
        <v>0</v>
      </c>
      <c r="Q256" s="199">
        <v>0</v>
      </c>
      <c r="R256" s="199">
        <f>Q256*H256</f>
        <v>0</v>
      </c>
      <c r="S256" s="199">
        <v>0.01721</v>
      </c>
      <c r="T256" s="200">
        <f>S256*H256</f>
        <v>0.10659874</v>
      </c>
      <c r="AR256" s="22" t="s">
        <v>198</v>
      </c>
      <c r="AT256" s="22" t="s">
        <v>147</v>
      </c>
      <c r="AU256" s="22" t="s">
        <v>82</v>
      </c>
      <c r="AY256" s="22" t="s">
        <v>145</v>
      </c>
      <c r="BE256" s="201">
        <f>IF(N256="základní",J256,0)</f>
        <v>0</v>
      </c>
      <c r="BF256" s="201">
        <f>IF(N256="snížená",J256,0)</f>
        <v>0</v>
      </c>
      <c r="BG256" s="201">
        <f>IF(N256="zákl. přenesená",J256,0)</f>
        <v>0</v>
      </c>
      <c r="BH256" s="201">
        <f>IF(N256="sníž. přenesená",J256,0)</f>
        <v>0</v>
      </c>
      <c r="BI256" s="201">
        <f>IF(N256="nulová",J256,0)</f>
        <v>0</v>
      </c>
      <c r="BJ256" s="22" t="s">
        <v>10</v>
      </c>
      <c r="BK256" s="201">
        <f>ROUND(I256*H256,0)</f>
        <v>0</v>
      </c>
      <c r="BL256" s="22" t="s">
        <v>198</v>
      </c>
      <c r="BM256" s="22" t="s">
        <v>1291</v>
      </c>
    </row>
    <row r="257" spans="2:51" s="11" customFormat="1" ht="13.5">
      <c r="B257" s="202"/>
      <c r="C257" s="203"/>
      <c r="D257" s="204" t="s">
        <v>154</v>
      </c>
      <c r="E257" s="205" t="s">
        <v>23</v>
      </c>
      <c r="F257" s="206" t="s">
        <v>1292</v>
      </c>
      <c r="G257" s="203"/>
      <c r="H257" s="207">
        <v>6.194</v>
      </c>
      <c r="I257" s="208"/>
      <c r="J257" s="203"/>
      <c r="K257" s="203"/>
      <c r="L257" s="209"/>
      <c r="M257" s="210"/>
      <c r="N257" s="211"/>
      <c r="O257" s="211"/>
      <c r="P257" s="211"/>
      <c r="Q257" s="211"/>
      <c r="R257" s="211"/>
      <c r="S257" s="211"/>
      <c r="T257" s="212"/>
      <c r="AT257" s="213" t="s">
        <v>154</v>
      </c>
      <c r="AU257" s="213" t="s">
        <v>82</v>
      </c>
      <c r="AV257" s="11" t="s">
        <v>82</v>
      </c>
      <c r="AW257" s="11" t="s">
        <v>37</v>
      </c>
      <c r="AX257" s="11" t="s">
        <v>73</v>
      </c>
      <c r="AY257" s="213" t="s">
        <v>145</v>
      </c>
    </row>
    <row r="258" spans="2:65" s="1" customFormat="1" ht="16.5" customHeight="1">
      <c r="B258" s="39"/>
      <c r="C258" s="190" t="s">
        <v>666</v>
      </c>
      <c r="D258" s="190" t="s">
        <v>147</v>
      </c>
      <c r="E258" s="191" t="s">
        <v>1293</v>
      </c>
      <c r="F258" s="192" t="s">
        <v>1294</v>
      </c>
      <c r="G258" s="193" t="s">
        <v>268</v>
      </c>
      <c r="H258" s="194">
        <v>1</v>
      </c>
      <c r="I258" s="195"/>
      <c r="J258" s="196">
        <f aca="true" t="shared" si="40" ref="J258:J263">ROUND(I258*H258,0)</f>
        <v>0</v>
      </c>
      <c r="K258" s="192" t="s">
        <v>151</v>
      </c>
      <c r="L258" s="59"/>
      <c r="M258" s="197" t="s">
        <v>23</v>
      </c>
      <c r="N258" s="198" t="s">
        <v>44</v>
      </c>
      <c r="O258" s="40"/>
      <c r="P258" s="199">
        <f aca="true" t="shared" si="41" ref="P258:P263">O258*H258</f>
        <v>0</v>
      </c>
      <c r="Q258" s="199">
        <v>3E-05</v>
      </c>
      <c r="R258" s="199">
        <f aca="true" t="shared" si="42" ref="R258:R263">Q258*H258</f>
        <v>3E-05</v>
      </c>
      <c r="S258" s="199">
        <v>0</v>
      </c>
      <c r="T258" s="200">
        <f aca="true" t="shared" si="43" ref="T258:T263">S258*H258</f>
        <v>0</v>
      </c>
      <c r="AR258" s="22" t="s">
        <v>198</v>
      </c>
      <c r="AT258" s="22" t="s">
        <v>147</v>
      </c>
      <c r="AU258" s="22" t="s">
        <v>82</v>
      </c>
      <c r="AY258" s="22" t="s">
        <v>145</v>
      </c>
      <c r="BE258" s="201">
        <f aca="true" t="shared" si="44" ref="BE258:BE263">IF(N258="základní",J258,0)</f>
        <v>0</v>
      </c>
      <c r="BF258" s="201">
        <f aca="true" t="shared" si="45" ref="BF258:BF263">IF(N258="snížená",J258,0)</f>
        <v>0</v>
      </c>
      <c r="BG258" s="201">
        <f aca="true" t="shared" si="46" ref="BG258:BG263">IF(N258="zákl. přenesená",J258,0)</f>
        <v>0</v>
      </c>
      <c r="BH258" s="201">
        <f aca="true" t="shared" si="47" ref="BH258:BH263">IF(N258="sníž. přenesená",J258,0)</f>
        <v>0</v>
      </c>
      <c r="BI258" s="201">
        <f aca="true" t="shared" si="48" ref="BI258:BI263">IF(N258="nulová",J258,0)</f>
        <v>0</v>
      </c>
      <c r="BJ258" s="22" t="s">
        <v>10</v>
      </c>
      <c r="BK258" s="201">
        <f aca="true" t="shared" si="49" ref="BK258:BK263">ROUND(I258*H258,0)</f>
        <v>0</v>
      </c>
      <c r="BL258" s="22" t="s">
        <v>198</v>
      </c>
      <c r="BM258" s="22" t="s">
        <v>1295</v>
      </c>
    </row>
    <row r="259" spans="2:65" s="1" customFormat="1" ht="16.5" customHeight="1">
      <c r="B259" s="39"/>
      <c r="C259" s="214" t="s">
        <v>669</v>
      </c>
      <c r="D259" s="214" t="s">
        <v>325</v>
      </c>
      <c r="E259" s="215" t="s">
        <v>1296</v>
      </c>
      <c r="F259" s="216" t="s">
        <v>1297</v>
      </c>
      <c r="G259" s="217" t="s">
        <v>268</v>
      </c>
      <c r="H259" s="218">
        <v>1</v>
      </c>
      <c r="I259" s="219"/>
      <c r="J259" s="220">
        <f t="shared" si="40"/>
        <v>0</v>
      </c>
      <c r="K259" s="216" t="s">
        <v>151</v>
      </c>
      <c r="L259" s="221"/>
      <c r="M259" s="222" t="s">
        <v>23</v>
      </c>
      <c r="N259" s="223" t="s">
        <v>44</v>
      </c>
      <c r="O259" s="40"/>
      <c r="P259" s="199">
        <f t="shared" si="41"/>
        <v>0</v>
      </c>
      <c r="Q259" s="199">
        <v>0.00036</v>
      </c>
      <c r="R259" s="199">
        <f t="shared" si="42"/>
        <v>0.00036</v>
      </c>
      <c r="S259" s="199">
        <v>0</v>
      </c>
      <c r="T259" s="200">
        <f t="shared" si="43"/>
        <v>0</v>
      </c>
      <c r="AR259" s="22" t="s">
        <v>320</v>
      </c>
      <c r="AT259" s="22" t="s">
        <v>325</v>
      </c>
      <c r="AU259" s="22" t="s">
        <v>82</v>
      </c>
      <c r="AY259" s="22" t="s">
        <v>145</v>
      </c>
      <c r="BE259" s="201">
        <f t="shared" si="44"/>
        <v>0</v>
      </c>
      <c r="BF259" s="201">
        <f t="shared" si="45"/>
        <v>0</v>
      </c>
      <c r="BG259" s="201">
        <f t="shared" si="46"/>
        <v>0</v>
      </c>
      <c r="BH259" s="201">
        <f t="shared" si="47"/>
        <v>0</v>
      </c>
      <c r="BI259" s="201">
        <f t="shared" si="48"/>
        <v>0</v>
      </c>
      <c r="BJ259" s="22" t="s">
        <v>10</v>
      </c>
      <c r="BK259" s="201">
        <f t="shared" si="49"/>
        <v>0</v>
      </c>
      <c r="BL259" s="22" t="s">
        <v>198</v>
      </c>
      <c r="BM259" s="22" t="s">
        <v>1298</v>
      </c>
    </row>
    <row r="260" spans="2:65" s="1" customFormat="1" ht="16.5" customHeight="1">
      <c r="B260" s="39"/>
      <c r="C260" s="190" t="s">
        <v>673</v>
      </c>
      <c r="D260" s="190" t="s">
        <v>147</v>
      </c>
      <c r="E260" s="191" t="s">
        <v>1299</v>
      </c>
      <c r="F260" s="192" t="s">
        <v>1300</v>
      </c>
      <c r="G260" s="193" t="s">
        <v>268</v>
      </c>
      <c r="H260" s="194">
        <v>2</v>
      </c>
      <c r="I260" s="195"/>
      <c r="J260" s="196">
        <f t="shared" si="40"/>
        <v>0</v>
      </c>
      <c r="K260" s="192" t="s">
        <v>151</v>
      </c>
      <c r="L260" s="59"/>
      <c r="M260" s="197" t="s">
        <v>23</v>
      </c>
      <c r="N260" s="198" t="s">
        <v>44</v>
      </c>
      <c r="O260" s="40"/>
      <c r="P260" s="199">
        <f t="shared" si="41"/>
        <v>0</v>
      </c>
      <c r="Q260" s="199">
        <v>3E-05</v>
      </c>
      <c r="R260" s="199">
        <f t="shared" si="42"/>
        <v>6E-05</v>
      </c>
      <c r="S260" s="199">
        <v>0</v>
      </c>
      <c r="T260" s="200">
        <f t="shared" si="43"/>
        <v>0</v>
      </c>
      <c r="AR260" s="22" t="s">
        <v>198</v>
      </c>
      <c r="AT260" s="22" t="s">
        <v>147</v>
      </c>
      <c r="AU260" s="22" t="s">
        <v>82</v>
      </c>
      <c r="AY260" s="22" t="s">
        <v>145</v>
      </c>
      <c r="BE260" s="201">
        <f t="shared" si="44"/>
        <v>0</v>
      </c>
      <c r="BF260" s="201">
        <f t="shared" si="45"/>
        <v>0</v>
      </c>
      <c r="BG260" s="201">
        <f t="shared" si="46"/>
        <v>0</v>
      </c>
      <c r="BH260" s="201">
        <f t="shared" si="47"/>
        <v>0</v>
      </c>
      <c r="BI260" s="201">
        <f t="shared" si="48"/>
        <v>0</v>
      </c>
      <c r="BJ260" s="22" t="s">
        <v>10</v>
      </c>
      <c r="BK260" s="201">
        <f t="shared" si="49"/>
        <v>0</v>
      </c>
      <c r="BL260" s="22" t="s">
        <v>198</v>
      </c>
      <c r="BM260" s="22" t="s">
        <v>1301</v>
      </c>
    </row>
    <row r="261" spans="2:65" s="1" customFormat="1" ht="16.5" customHeight="1">
      <c r="B261" s="39"/>
      <c r="C261" s="214" t="s">
        <v>679</v>
      </c>
      <c r="D261" s="214" t="s">
        <v>325</v>
      </c>
      <c r="E261" s="215" t="s">
        <v>1302</v>
      </c>
      <c r="F261" s="216" t="s">
        <v>1303</v>
      </c>
      <c r="G261" s="217" t="s">
        <v>268</v>
      </c>
      <c r="H261" s="218">
        <v>2</v>
      </c>
      <c r="I261" s="219"/>
      <c r="J261" s="220">
        <f t="shared" si="40"/>
        <v>0</v>
      </c>
      <c r="K261" s="216" t="s">
        <v>151</v>
      </c>
      <c r="L261" s="221"/>
      <c r="M261" s="222" t="s">
        <v>23</v>
      </c>
      <c r="N261" s="223" t="s">
        <v>44</v>
      </c>
      <c r="O261" s="40"/>
      <c r="P261" s="199">
        <f t="shared" si="41"/>
        <v>0</v>
      </c>
      <c r="Q261" s="199">
        <v>0.00055</v>
      </c>
      <c r="R261" s="199">
        <f t="shared" si="42"/>
        <v>0.0011</v>
      </c>
      <c r="S261" s="199">
        <v>0</v>
      </c>
      <c r="T261" s="200">
        <f t="shared" si="43"/>
        <v>0</v>
      </c>
      <c r="AR261" s="22" t="s">
        <v>320</v>
      </c>
      <c r="AT261" s="22" t="s">
        <v>325</v>
      </c>
      <c r="AU261" s="22" t="s">
        <v>82</v>
      </c>
      <c r="AY261" s="22" t="s">
        <v>145</v>
      </c>
      <c r="BE261" s="201">
        <f t="shared" si="44"/>
        <v>0</v>
      </c>
      <c r="BF261" s="201">
        <f t="shared" si="45"/>
        <v>0</v>
      </c>
      <c r="BG261" s="201">
        <f t="shared" si="46"/>
        <v>0</v>
      </c>
      <c r="BH261" s="201">
        <f t="shared" si="47"/>
        <v>0</v>
      </c>
      <c r="BI261" s="201">
        <f t="shared" si="48"/>
        <v>0</v>
      </c>
      <c r="BJ261" s="22" t="s">
        <v>10</v>
      </c>
      <c r="BK261" s="201">
        <f t="shared" si="49"/>
        <v>0</v>
      </c>
      <c r="BL261" s="22" t="s">
        <v>198</v>
      </c>
      <c r="BM261" s="22" t="s">
        <v>1304</v>
      </c>
    </row>
    <row r="262" spans="2:65" s="1" customFormat="1" ht="25.5" customHeight="1">
      <c r="B262" s="39"/>
      <c r="C262" s="190" t="s">
        <v>684</v>
      </c>
      <c r="D262" s="190" t="s">
        <v>147</v>
      </c>
      <c r="E262" s="191" t="s">
        <v>1305</v>
      </c>
      <c r="F262" s="192" t="s">
        <v>1306</v>
      </c>
      <c r="G262" s="193" t="s">
        <v>177</v>
      </c>
      <c r="H262" s="194">
        <v>0.115</v>
      </c>
      <c r="I262" s="195"/>
      <c r="J262" s="196">
        <f t="shared" si="40"/>
        <v>0</v>
      </c>
      <c r="K262" s="192" t="s">
        <v>151</v>
      </c>
      <c r="L262" s="59"/>
      <c r="M262" s="197" t="s">
        <v>23</v>
      </c>
      <c r="N262" s="198" t="s">
        <v>44</v>
      </c>
      <c r="O262" s="40"/>
      <c r="P262" s="199">
        <f t="shared" si="41"/>
        <v>0</v>
      </c>
      <c r="Q262" s="199">
        <v>0</v>
      </c>
      <c r="R262" s="199">
        <f t="shared" si="42"/>
        <v>0</v>
      </c>
      <c r="S262" s="199">
        <v>0</v>
      </c>
      <c r="T262" s="200">
        <f t="shared" si="43"/>
        <v>0</v>
      </c>
      <c r="AR262" s="22" t="s">
        <v>198</v>
      </c>
      <c r="AT262" s="22" t="s">
        <v>147</v>
      </c>
      <c r="AU262" s="22" t="s">
        <v>82</v>
      </c>
      <c r="AY262" s="22" t="s">
        <v>145</v>
      </c>
      <c r="BE262" s="201">
        <f t="shared" si="44"/>
        <v>0</v>
      </c>
      <c r="BF262" s="201">
        <f t="shared" si="45"/>
        <v>0</v>
      </c>
      <c r="BG262" s="201">
        <f t="shared" si="46"/>
        <v>0</v>
      </c>
      <c r="BH262" s="201">
        <f t="shared" si="47"/>
        <v>0</v>
      </c>
      <c r="BI262" s="201">
        <f t="shared" si="48"/>
        <v>0</v>
      </c>
      <c r="BJ262" s="22" t="s">
        <v>10</v>
      </c>
      <c r="BK262" s="201">
        <f t="shared" si="49"/>
        <v>0</v>
      </c>
      <c r="BL262" s="22" t="s">
        <v>198</v>
      </c>
      <c r="BM262" s="22" t="s">
        <v>1307</v>
      </c>
    </row>
    <row r="263" spans="2:65" s="1" customFormat="1" ht="25.5" customHeight="1">
      <c r="B263" s="39"/>
      <c r="C263" s="190" t="s">
        <v>689</v>
      </c>
      <c r="D263" s="190" t="s">
        <v>147</v>
      </c>
      <c r="E263" s="191" t="s">
        <v>1308</v>
      </c>
      <c r="F263" s="192" t="s">
        <v>1309</v>
      </c>
      <c r="G263" s="193" t="s">
        <v>177</v>
      </c>
      <c r="H263" s="194">
        <v>0.115</v>
      </c>
      <c r="I263" s="195"/>
      <c r="J263" s="196">
        <f t="shared" si="40"/>
        <v>0</v>
      </c>
      <c r="K263" s="192" t="s">
        <v>151</v>
      </c>
      <c r="L263" s="59"/>
      <c r="M263" s="197" t="s">
        <v>23</v>
      </c>
      <c r="N263" s="198" t="s">
        <v>44</v>
      </c>
      <c r="O263" s="40"/>
      <c r="P263" s="199">
        <f t="shared" si="41"/>
        <v>0</v>
      </c>
      <c r="Q263" s="199">
        <v>0</v>
      </c>
      <c r="R263" s="199">
        <f t="shared" si="42"/>
        <v>0</v>
      </c>
      <c r="S263" s="199">
        <v>0</v>
      </c>
      <c r="T263" s="200">
        <f t="shared" si="43"/>
        <v>0</v>
      </c>
      <c r="AR263" s="22" t="s">
        <v>198</v>
      </c>
      <c r="AT263" s="22" t="s">
        <v>147</v>
      </c>
      <c r="AU263" s="22" t="s">
        <v>82</v>
      </c>
      <c r="AY263" s="22" t="s">
        <v>145</v>
      </c>
      <c r="BE263" s="201">
        <f t="shared" si="44"/>
        <v>0</v>
      </c>
      <c r="BF263" s="201">
        <f t="shared" si="45"/>
        <v>0</v>
      </c>
      <c r="BG263" s="201">
        <f t="shared" si="46"/>
        <v>0</v>
      </c>
      <c r="BH263" s="201">
        <f t="shared" si="47"/>
        <v>0</v>
      </c>
      <c r="BI263" s="201">
        <f t="shared" si="48"/>
        <v>0</v>
      </c>
      <c r="BJ263" s="22" t="s">
        <v>10</v>
      </c>
      <c r="BK263" s="201">
        <f t="shared" si="49"/>
        <v>0</v>
      </c>
      <c r="BL263" s="22" t="s">
        <v>198</v>
      </c>
      <c r="BM263" s="22" t="s">
        <v>1310</v>
      </c>
    </row>
    <row r="264" spans="2:63" s="10" customFormat="1" ht="29.85" customHeight="1">
      <c r="B264" s="174"/>
      <c r="C264" s="175"/>
      <c r="D264" s="176" t="s">
        <v>72</v>
      </c>
      <c r="E264" s="188" t="s">
        <v>796</v>
      </c>
      <c r="F264" s="188" t="s">
        <v>797</v>
      </c>
      <c r="G264" s="175"/>
      <c r="H264" s="175"/>
      <c r="I264" s="178"/>
      <c r="J264" s="189">
        <f>BK264</f>
        <v>0</v>
      </c>
      <c r="K264" s="175"/>
      <c r="L264" s="180"/>
      <c r="M264" s="181"/>
      <c r="N264" s="182"/>
      <c r="O264" s="182"/>
      <c r="P264" s="183">
        <f>SUM(P265:P278)</f>
        <v>0</v>
      </c>
      <c r="Q264" s="182"/>
      <c r="R264" s="183">
        <f>SUM(R265:R278)</f>
        <v>0.08013999999999999</v>
      </c>
      <c r="S264" s="182"/>
      <c r="T264" s="184">
        <f>SUM(T265:T278)</f>
        <v>0</v>
      </c>
      <c r="AR264" s="185" t="s">
        <v>82</v>
      </c>
      <c r="AT264" s="186" t="s">
        <v>72</v>
      </c>
      <c r="AU264" s="186" t="s">
        <v>10</v>
      </c>
      <c r="AY264" s="185" t="s">
        <v>145</v>
      </c>
      <c r="BK264" s="187">
        <f>SUM(BK265:BK278)</f>
        <v>0</v>
      </c>
    </row>
    <row r="265" spans="2:65" s="1" customFormat="1" ht="25.5" customHeight="1">
      <c r="B265" s="39"/>
      <c r="C265" s="190" t="s">
        <v>694</v>
      </c>
      <c r="D265" s="190" t="s">
        <v>147</v>
      </c>
      <c r="E265" s="191" t="s">
        <v>1311</v>
      </c>
      <c r="F265" s="192" t="s">
        <v>1312</v>
      </c>
      <c r="G265" s="193" t="s">
        <v>268</v>
      </c>
      <c r="H265" s="194">
        <v>2</v>
      </c>
      <c r="I265" s="195"/>
      <c r="J265" s="196">
        <f aca="true" t="shared" si="50" ref="J265:J278">ROUND(I265*H265,0)</f>
        <v>0</v>
      </c>
      <c r="K265" s="192" t="s">
        <v>151</v>
      </c>
      <c r="L265" s="59"/>
      <c r="M265" s="197" t="s">
        <v>23</v>
      </c>
      <c r="N265" s="198" t="s">
        <v>44</v>
      </c>
      <c r="O265" s="40"/>
      <c r="P265" s="199">
        <f aca="true" t="shared" si="51" ref="P265:P278">O265*H265</f>
        <v>0</v>
      </c>
      <c r="Q265" s="199">
        <v>0</v>
      </c>
      <c r="R265" s="199">
        <f aca="true" t="shared" si="52" ref="R265:R278">Q265*H265</f>
        <v>0</v>
      </c>
      <c r="S265" s="199">
        <v>0</v>
      </c>
      <c r="T265" s="200">
        <f aca="true" t="shared" si="53" ref="T265:T278">S265*H265</f>
        <v>0</v>
      </c>
      <c r="AR265" s="22" t="s">
        <v>198</v>
      </c>
      <c r="AT265" s="22" t="s">
        <v>147</v>
      </c>
      <c r="AU265" s="22" t="s">
        <v>82</v>
      </c>
      <c r="AY265" s="22" t="s">
        <v>145</v>
      </c>
      <c r="BE265" s="201">
        <f aca="true" t="shared" si="54" ref="BE265:BE278">IF(N265="základní",J265,0)</f>
        <v>0</v>
      </c>
      <c r="BF265" s="201">
        <f aca="true" t="shared" si="55" ref="BF265:BF278">IF(N265="snížená",J265,0)</f>
        <v>0</v>
      </c>
      <c r="BG265" s="201">
        <f aca="true" t="shared" si="56" ref="BG265:BG278">IF(N265="zákl. přenesená",J265,0)</f>
        <v>0</v>
      </c>
      <c r="BH265" s="201">
        <f aca="true" t="shared" si="57" ref="BH265:BH278">IF(N265="sníž. přenesená",J265,0)</f>
        <v>0</v>
      </c>
      <c r="BI265" s="201">
        <f aca="true" t="shared" si="58" ref="BI265:BI278">IF(N265="nulová",J265,0)</f>
        <v>0</v>
      </c>
      <c r="BJ265" s="22" t="s">
        <v>10</v>
      </c>
      <c r="BK265" s="201">
        <f aca="true" t="shared" si="59" ref="BK265:BK278">ROUND(I265*H265,0)</f>
        <v>0</v>
      </c>
      <c r="BL265" s="22" t="s">
        <v>198</v>
      </c>
      <c r="BM265" s="22" t="s">
        <v>1313</v>
      </c>
    </row>
    <row r="266" spans="2:65" s="1" customFormat="1" ht="16.5" customHeight="1">
      <c r="B266" s="39"/>
      <c r="C266" s="214" t="s">
        <v>699</v>
      </c>
      <c r="D266" s="214" t="s">
        <v>325</v>
      </c>
      <c r="E266" s="215" t="s">
        <v>1314</v>
      </c>
      <c r="F266" s="216" t="s">
        <v>1315</v>
      </c>
      <c r="G266" s="217" t="s">
        <v>268</v>
      </c>
      <c r="H266" s="218">
        <v>2</v>
      </c>
      <c r="I266" s="219"/>
      <c r="J266" s="220">
        <f t="shared" si="50"/>
        <v>0</v>
      </c>
      <c r="K266" s="216" t="s">
        <v>23</v>
      </c>
      <c r="L266" s="221"/>
      <c r="M266" s="222" t="s">
        <v>23</v>
      </c>
      <c r="N266" s="223" t="s">
        <v>44</v>
      </c>
      <c r="O266" s="40"/>
      <c r="P266" s="199">
        <f t="shared" si="51"/>
        <v>0</v>
      </c>
      <c r="Q266" s="199">
        <v>0.0185</v>
      </c>
      <c r="R266" s="199">
        <f t="shared" si="52"/>
        <v>0.037</v>
      </c>
      <c r="S266" s="199">
        <v>0</v>
      </c>
      <c r="T266" s="200">
        <f t="shared" si="53"/>
        <v>0</v>
      </c>
      <c r="AR266" s="22" t="s">
        <v>320</v>
      </c>
      <c r="AT266" s="22" t="s">
        <v>325</v>
      </c>
      <c r="AU266" s="22" t="s">
        <v>82</v>
      </c>
      <c r="AY266" s="22" t="s">
        <v>145</v>
      </c>
      <c r="BE266" s="201">
        <f t="shared" si="54"/>
        <v>0</v>
      </c>
      <c r="BF266" s="201">
        <f t="shared" si="55"/>
        <v>0</v>
      </c>
      <c r="BG266" s="201">
        <f t="shared" si="56"/>
        <v>0</v>
      </c>
      <c r="BH266" s="201">
        <f t="shared" si="57"/>
        <v>0</v>
      </c>
      <c r="BI266" s="201">
        <f t="shared" si="58"/>
        <v>0</v>
      </c>
      <c r="BJ266" s="22" t="s">
        <v>10</v>
      </c>
      <c r="BK266" s="201">
        <f t="shared" si="59"/>
        <v>0</v>
      </c>
      <c r="BL266" s="22" t="s">
        <v>198</v>
      </c>
      <c r="BM266" s="22" t="s">
        <v>1316</v>
      </c>
    </row>
    <row r="267" spans="2:65" s="1" customFormat="1" ht="16.5" customHeight="1">
      <c r="B267" s="39"/>
      <c r="C267" s="214" t="s">
        <v>704</v>
      </c>
      <c r="D267" s="214" t="s">
        <v>325</v>
      </c>
      <c r="E267" s="215" t="s">
        <v>1317</v>
      </c>
      <c r="F267" s="216" t="s">
        <v>1318</v>
      </c>
      <c r="G267" s="217" t="s">
        <v>268</v>
      </c>
      <c r="H267" s="218">
        <v>1</v>
      </c>
      <c r="I267" s="219"/>
      <c r="J267" s="220">
        <f t="shared" si="50"/>
        <v>0</v>
      </c>
      <c r="K267" s="216" t="s">
        <v>23</v>
      </c>
      <c r="L267" s="221"/>
      <c r="M267" s="222" t="s">
        <v>23</v>
      </c>
      <c r="N267" s="223" t="s">
        <v>44</v>
      </c>
      <c r="O267" s="40"/>
      <c r="P267" s="199">
        <f t="shared" si="51"/>
        <v>0</v>
      </c>
      <c r="Q267" s="199">
        <v>0.0012</v>
      </c>
      <c r="R267" s="199">
        <f t="shared" si="52"/>
        <v>0.0012</v>
      </c>
      <c r="S267" s="199">
        <v>0</v>
      </c>
      <c r="T267" s="200">
        <f t="shared" si="53"/>
        <v>0</v>
      </c>
      <c r="AR267" s="22" t="s">
        <v>320</v>
      </c>
      <c r="AT267" s="22" t="s">
        <v>325</v>
      </c>
      <c r="AU267" s="22" t="s">
        <v>82</v>
      </c>
      <c r="AY267" s="22" t="s">
        <v>145</v>
      </c>
      <c r="BE267" s="201">
        <f t="shared" si="54"/>
        <v>0</v>
      </c>
      <c r="BF267" s="201">
        <f t="shared" si="55"/>
        <v>0</v>
      </c>
      <c r="BG267" s="201">
        <f t="shared" si="56"/>
        <v>0</v>
      </c>
      <c r="BH267" s="201">
        <f t="shared" si="57"/>
        <v>0</v>
      </c>
      <c r="BI267" s="201">
        <f t="shared" si="58"/>
        <v>0</v>
      </c>
      <c r="BJ267" s="22" t="s">
        <v>10</v>
      </c>
      <c r="BK267" s="201">
        <f t="shared" si="59"/>
        <v>0</v>
      </c>
      <c r="BL267" s="22" t="s">
        <v>198</v>
      </c>
      <c r="BM267" s="22" t="s">
        <v>1319</v>
      </c>
    </row>
    <row r="268" spans="2:65" s="1" customFormat="1" ht="16.5" customHeight="1">
      <c r="B268" s="39"/>
      <c r="C268" s="214" t="s">
        <v>709</v>
      </c>
      <c r="D268" s="214" t="s">
        <v>325</v>
      </c>
      <c r="E268" s="215" t="s">
        <v>1320</v>
      </c>
      <c r="F268" s="216" t="s">
        <v>1321</v>
      </c>
      <c r="G268" s="217" t="s">
        <v>268</v>
      </c>
      <c r="H268" s="218">
        <v>1</v>
      </c>
      <c r="I268" s="219"/>
      <c r="J268" s="220">
        <f t="shared" si="50"/>
        <v>0</v>
      </c>
      <c r="K268" s="216" t="s">
        <v>23</v>
      </c>
      <c r="L268" s="221"/>
      <c r="M268" s="222" t="s">
        <v>23</v>
      </c>
      <c r="N268" s="223" t="s">
        <v>44</v>
      </c>
      <c r="O268" s="40"/>
      <c r="P268" s="199">
        <f t="shared" si="51"/>
        <v>0</v>
      </c>
      <c r="Q268" s="199">
        <v>0.0012</v>
      </c>
      <c r="R268" s="199">
        <f t="shared" si="52"/>
        <v>0.0012</v>
      </c>
      <c r="S268" s="199">
        <v>0</v>
      </c>
      <c r="T268" s="200">
        <f t="shared" si="53"/>
        <v>0</v>
      </c>
      <c r="AR268" s="22" t="s">
        <v>320</v>
      </c>
      <c r="AT268" s="22" t="s">
        <v>325</v>
      </c>
      <c r="AU268" s="22" t="s">
        <v>82</v>
      </c>
      <c r="AY268" s="22" t="s">
        <v>145</v>
      </c>
      <c r="BE268" s="201">
        <f t="shared" si="54"/>
        <v>0</v>
      </c>
      <c r="BF268" s="201">
        <f t="shared" si="55"/>
        <v>0</v>
      </c>
      <c r="BG268" s="201">
        <f t="shared" si="56"/>
        <v>0</v>
      </c>
      <c r="BH268" s="201">
        <f t="shared" si="57"/>
        <v>0</v>
      </c>
      <c r="BI268" s="201">
        <f t="shared" si="58"/>
        <v>0</v>
      </c>
      <c r="BJ268" s="22" t="s">
        <v>10</v>
      </c>
      <c r="BK268" s="201">
        <f t="shared" si="59"/>
        <v>0</v>
      </c>
      <c r="BL268" s="22" t="s">
        <v>198</v>
      </c>
      <c r="BM268" s="22" t="s">
        <v>1322</v>
      </c>
    </row>
    <row r="269" spans="2:65" s="1" customFormat="1" ht="16.5" customHeight="1">
      <c r="B269" s="39"/>
      <c r="C269" s="214" t="s">
        <v>714</v>
      </c>
      <c r="D269" s="214" t="s">
        <v>325</v>
      </c>
      <c r="E269" s="215" t="s">
        <v>1323</v>
      </c>
      <c r="F269" s="216" t="s">
        <v>1324</v>
      </c>
      <c r="G269" s="217" t="s">
        <v>268</v>
      </c>
      <c r="H269" s="218">
        <v>1</v>
      </c>
      <c r="I269" s="219"/>
      <c r="J269" s="220">
        <f t="shared" si="50"/>
        <v>0</v>
      </c>
      <c r="K269" s="216" t="s">
        <v>151</v>
      </c>
      <c r="L269" s="221"/>
      <c r="M269" s="222" t="s">
        <v>23</v>
      </c>
      <c r="N269" s="223" t="s">
        <v>44</v>
      </c>
      <c r="O269" s="40"/>
      <c r="P269" s="199">
        <f t="shared" si="51"/>
        <v>0</v>
      </c>
      <c r="Q269" s="199">
        <v>0.00015</v>
      </c>
      <c r="R269" s="199">
        <f t="shared" si="52"/>
        <v>0.00015</v>
      </c>
      <c r="S269" s="199">
        <v>0</v>
      </c>
      <c r="T269" s="200">
        <f t="shared" si="53"/>
        <v>0</v>
      </c>
      <c r="AR269" s="22" t="s">
        <v>320</v>
      </c>
      <c r="AT269" s="22" t="s">
        <v>325</v>
      </c>
      <c r="AU269" s="22" t="s">
        <v>82</v>
      </c>
      <c r="AY269" s="22" t="s">
        <v>145</v>
      </c>
      <c r="BE269" s="201">
        <f t="shared" si="54"/>
        <v>0</v>
      </c>
      <c r="BF269" s="201">
        <f t="shared" si="55"/>
        <v>0</v>
      </c>
      <c r="BG269" s="201">
        <f t="shared" si="56"/>
        <v>0</v>
      </c>
      <c r="BH269" s="201">
        <f t="shared" si="57"/>
        <v>0</v>
      </c>
      <c r="BI269" s="201">
        <f t="shared" si="58"/>
        <v>0</v>
      </c>
      <c r="BJ269" s="22" t="s">
        <v>10</v>
      </c>
      <c r="BK269" s="201">
        <f t="shared" si="59"/>
        <v>0</v>
      </c>
      <c r="BL269" s="22" t="s">
        <v>198</v>
      </c>
      <c r="BM269" s="22" t="s">
        <v>1325</v>
      </c>
    </row>
    <row r="270" spans="2:65" s="1" customFormat="1" ht="16.5" customHeight="1">
      <c r="B270" s="39"/>
      <c r="C270" s="214" t="s">
        <v>719</v>
      </c>
      <c r="D270" s="214" t="s">
        <v>325</v>
      </c>
      <c r="E270" s="215" t="s">
        <v>1326</v>
      </c>
      <c r="F270" s="216" t="s">
        <v>1327</v>
      </c>
      <c r="G270" s="217" t="s">
        <v>268</v>
      </c>
      <c r="H270" s="218">
        <v>1</v>
      </c>
      <c r="I270" s="219"/>
      <c r="J270" s="220">
        <f t="shared" si="50"/>
        <v>0</v>
      </c>
      <c r="K270" s="216" t="s">
        <v>23</v>
      </c>
      <c r="L270" s="221"/>
      <c r="M270" s="222" t="s">
        <v>23</v>
      </c>
      <c r="N270" s="223" t="s">
        <v>44</v>
      </c>
      <c r="O270" s="40"/>
      <c r="P270" s="199">
        <f t="shared" si="51"/>
        <v>0</v>
      </c>
      <c r="Q270" s="199">
        <v>0.00015</v>
      </c>
      <c r="R270" s="199">
        <f t="shared" si="52"/>
        <v>0.00015</v>
      </c>
      <c r="S270" s="199">
        <v>0</v>
      </c>
      <c r="T270" s="200">
        <f t="shared" si="53"/>
        <v>0</v>
      </c>
      <c r="AR270" s="22" t="s">
        <v>320</v>
      </c>
      <c r="AT270" s="22" t="s">
        <v>325</v>
      </c>
      <c r="AU270" s="22" t="s">
        <v>82</v>
      </c>
      <c r="AY270" s="22" t="s">
        <v>145</v>
      </c>
      <c r="BE270" s="201">
        <f t="shared" si="54"/>
        <v>0</v>
      </c>
      <c r="BF270" s="201">
        <f t="shared" si="55"/>
        <v>0</v>
      </c>
      <c r="BG270" s="201">
        <f t="shared" si="56"/>
        <v>0</v>
      </c>
      <c r="BH270" s="201">
        <f t="shared" si="57"/>
        <v>0</v>
      </c>
      <c r="BI270" s="201">
        <f t="shared" si="58"/>
        <v>0</v>
      </c>
      <c r="BJ270" s="22" t="s">
        <v>10</v>
      </c>
      <c r="BK270" s="201">
        <f t="shared" si="59"/>
        <v>0</v>
      </c>
      <c r="BL270" s="22" t="s">
        <v>198</v>
      </c>
      <c r="BM270" s="22" t="s">
        <v>1328</v>
      </c>
    </row>
    <row r="271" spans="2:65" s="1" customFormat="1" ht="16.5" customHeight="1">
      <c r="B271" s="39"/>
      <c r="C271" s="190" t="s">
        <v>723</v>
      </c>
      <c r="D271" s="190" t="s">
        <v>147</v>
      </c>
      <c r="E271" s="191" t="s">
        <v>1329</v>
      </c>
      <c r="F271" s="192" t="s">
        <v>1330</v>
      </c>
      <c r="G271" s="193" t="s">
        <v>268</v>
      </c>
      <c r="H271" s="194">
        <v>2</v>
      </c>
      <c r="I271" s="195"/>
      <c r="J271" s="196">
        <f t="shared" si="50"/>
        <v>0</v>
      </c>
      <c r="K271" s="192" t="s">
        <v>151</v>
      </c>
      <c r="L271" s="59"/>
      <c r="M271" s="197" t="s">
        <v>23</v>
      </c>
      <c r="N271" s="198" t="s">
        <v>44</v>
      </c>
      <c r="O271" s="40"/>
      <c r="P271" s="199">
        <f t="shared" si="51"/>
        <v>0</v>
      </c>
      <c r="Q271" s="199">
        <v>0</v>
      </c>
      <c r="R271" s="199">
        <f t="shared" si="52"/>
        <v>0</v>
      </c>
      <c r="S271" s="199">
        <v>0</v>
      </c>
      <c r="T271" s="200">
        <f t="shared" si="53"/>
        <v>0</v>
      </c>
      <c r="AR271" s="22" t="s">
        <v>198</v>
      </c>
      <c r="AT271" s="22" t="s">
        <v>147</v>
      </c>
      <c r="AU271" s="22" t="s">
        <v>82</v>
      </c>
      <c r="AY271" s="22" t="s">
        <v>145</v>
      </c>
      <c r="BE271" s="201">
        <f t="shared" si="54"/>
        <v>0</v>
      </c>
      <c r="BF271" s="201">
        <f t="shared" si="55"/>
        <v>0</v>
      </c>
      <c r="BG271" s="201">
        <f t="shared" si="56"/>
        <v>0</v>
      </c>
      <c r="BH271" s="201">
        <f t="shared" si="57"/>
        <v>0</v>
      </c>
      <c r="BI271" s="201">
        <f t="shared" si="58"/>
        <v>0</v>
      </c>
      <c r="BJ271" s="22" t="s">
        <v>10</v>
      </c>
      <c r="BK271" s="201">
        <f t="shared" si="59"/>
        <v>0</v>
      </c>
      <c r="BL271" s="22" t="s">
        <v>198</v>
      </c>
      <c r="BM271" s="22" t="s">
        <v>1331</v>
      </c>
    </row>
    <row r="272" spans="2:65" s="1" customFormat="1" ht="16.5" customHeight="1">
      <c r="B272" s="39"/>
      <c r="C272" s="214" t="s">
        <v>728</v>
      </c>
      <c r="D272" s="214" t="s">
        <v>325</v>
      </c>
      <c r="E272" s="215" t="s">
        <v>1332</v>
      </c>
      <c r="F272" s="216" t="s">
        <v>1333</v>
      </c>
      <c r="G272" s="217" t="s">
        <v>268</v>
      </c>
      <c r="H272" s="218">
        <v>2</v>
      </c>
      <c r="I272" s="219"/>
      <c r="J272" s="220">
        <f t="shared" si="50"/>
        <v>0</v>
      </c>
      <c r="K272" s="216" t="s">
        <v>151</v>
      </c>
      <c r="L272" s="221"/>
      <c r="M272" s="222" t="s">
        <v>23</v>
      </c>
      <c r="N272" s="223" t="s">
        <v>44</v>
      </c>
      <c r="O272" s="40"/>
      <c r="P272" s="199">
        <f t="shared" si="51"/>
        <v>0</v>
      </c>
      <c r="Q272" s="199">
        <v>0.0032</v>
      </c>
      <c r="R272" s="199">
        <f t="shared" si="52"/>
        <v>0.0064</v>
      </c>
      <c r="S272" s="199">
        <v>0</v>
      </c>
      <c r="T272" s="200">
        <f t="shared" si="53"/>
        <v>0</v>
      </c>
      <c r="AR272" s="22" t="s">
        <v>320</v>
      </c>
      <c r="AT272" s="22" t="s">
        <v>325</v>
      </c>
      <c r="AU272" s="22" t="s">
        <v>82</v>
      </c>
      <c r="AY272" s="22" t="s">
        <v>145</v>
      </c>
      <c r="BE272" s="201">
        <f t="shared" si="54"/>
        <v>0</v>
      </c>
      <c r="BF272" s="201">
        <f t="shared" si="55"/>
        <v>0</v>
      </c>
      <c r="BG272" s="201">
        <f t="shared" si="56"/>
        <v>0</v>
      </c>
      <c r="BH272" s="201">
        <f t="shared" si="57"/>
        <v>0</v>
      </c>
      <c r="BI272" s="201">
        <f t="shared" si="58"/>
        <v>0</v>
      </c>
      <c r="BJ272" s="22" t="s">
        <v>10</v>
      </c>
      <c r="BK272" s="201">
        <f t="shared" si="59"/>
        <v>0</v>
      </c>
      <c r="BL272" s="22" t="s">
        <v>198</v>
      </c>
      <c r="BM272" s="22" t="s">
        <v>1334</v>
      </c>
    </row>
    <row r="273" spans="2:65" s="1" customFormat="1" ht="16.5" customHeight="1">
      <c r="B273" s="39"/>
      <c r="C273" s="190" t="s">
        <v>733</v>
      </c>
      <c r="D273" s="190" t="s">
        <v>147</v>
      </c>
      <c r="E273" s="191" t="s">
        <v>1335</v>
      </c>
      <c r="F273" s="192" t="s">
        <v>1336</v>
      </c>
      <c r="G273" s="193" t="s">
        <v>268</v>
      </c>
      <c r="H273" s="194">
        <v>1</v>
      </c>
      <c r="I273" s="195"/>
      <c r="J273" s="196">
        <f t="shared" si="50"/>
        <v>0</v>
      </c>
      <c r="K273" s="192" t="s">
        <v>151</v>
      </c>
      <c r="L273" s="59"/>
      <c r="M273" s="197" t="s">
        <v>23</v>
      </c>
      <c r="N273" s="198" t="s">
        <v>44</v>
      </c>
      <c r="O273" s="40"/>
      <c r="P273" s="199">
        <f t="shared" si="51"/>
        <v>0</v>
      </c>
      <c r="Q273" s="199">
        <v>0</v>
      </c>
      <c r="R273" s="199">
        <f t="shared" si="52"/>
        <v>0</v>
      </c>
      <c r="S273" s="199">
        <v>0</v>
      </c>
      <c r="T273" s="200">
        <f t="shared" si="53"/>
        <v>0</v>
      </c>
      <c r="AR273" s="22" t="s">
        <v>198</v>
      </c>
      <c r="AT273" s="22" t="s">
        <v>147</v>
      </c>
      <c r="AU273" s="22" t="s">
        <v>82</v>
      </c>
      <c r="AY273" s="22" t="s">
        <v>145</v>
      </c>
      <c r="BE273" s="201">
        <f t="shared" si="54"/>
        <v>0</v>
      </c>
      <c r="BF273" s="201">
        <f t="shared" si="55"/>
        <v>0</v>
      </c>
      <c r="BG273" s="201">
        <f t="shared" si="56"/>
        <v>0</v>
      </c>
      <c r="BH273" s="201">
        <f t="shared" si="57"/>
        <v>0</v>
      </c>
      <c r="BI273" s="201">
        <f t="shared" si="58"/>
        <v>0</v>
      </c>
      <c r="BJ273" s="22" t="s">
        <v>10</v>
      </c>
      <c r="BK273" s="201">
        <f t="shared" si="59"/>
        <v>0</v>
      </c>
      <c r="BL273" s="22" t="s">
        <v>198</v>
      </c>
      <c r="BM273" s="22" t="s">
        <v>1337</v>
      </c>
    </row>
    <row r="274" spans="2:65" s="1" customFormat="1" ht="16.5" customHeight="1">
      <c r="B274" s="39"/>
      <c r="C274" s="214" t="s">
        <v>737</v>
      </c>
      <c r="D274" s="214" t="s">
        <v>325</v>
      </c>
      <c r="E274" s="215" t="s">
        <v>1338</v>
      </c>
      <c r="F274" s="216" t="s">
        <v>1339</v>
      </c>
      <c r="G274" s="217" t="s">
        <v>268</v>
      </c>
      <c r="H274" s="218">
        <v>1</v>
      </c>
      <c r="I274" s="219"/>
      <c r="J274" s="220">
        <f t="shared" si="50"/>
        <v>0</v>
      </c>
      <c r="K274" s="216" t="s">
        <v>151</v>
      </c>
      <c r="L274" s="221"/>
      <c r="M274" s="222" t="s">
        <v>23</v>
      </c>
      <c r="N274" s="223" t="s">
        <v>44</v>
      </c>
      <c r="O274" s="40"/>
      <c r="P274" s="199">
        <f t="shared" si="51"/>
        <v>0</v>
      </c>
      <c r="Q274" s="199">
        <v>0.0011</v>
      </c>
      <c r="R274" s="199">
        <f t="shared" si="52"/>
        <v>0.0011</v>
      </c>
      <c r="S274" s="199">
        <v>0</v>
      </c>
      <c r="T274" s="200">
        <f t="shared" si="53"/>
        <v>0</v>
      </c>
      <c r="AR274" s="22" t="s">
        <v>320</v>
      </c>
      <c r="AT274" s="22" t="s">
        <v>325</v>
      </c>
      <c r="AU274" s="22" t="s">
        <v>82</v>
      </c>
      <c r="AY274" s="22" t="s">
        <v>145</v>
      </c>
      <c r="BE274" s="201">
        <f t="shared" si="54"/>
        <v>0</v>
      </c>
      <c r="BF274" s="201">
        <f t="shared" si="55"/>
        <v>0</v>
      </c>
      <c r="BG274" s="201">
        <f t="shared" si="56"/>
        <v>0</v>
      </c>
      <c r="BH274" s="201">
        <f t="shared" si="57"/>
        <v>0</v>
      </c>
      <c r="BI274" s="201">
        <f t="shared" si="58"/>
        <v>0</v>
      </c>
      <c r="BJ274" s="22" t="s">
        <v>10</v>
      </c>
      <c r="BK274" s="201">
        <f t="shared" si="59"/>
        <v>0</v>
      </c>
      <c r="BL274" s="22" t="s">
        <v>198</v>
      </c>
      <c r="BM274" s="22" t="s">
        <v>1340</v>
      </c>
    </row>
    <row r="275" spans="2:65" s="1" customFormat="1" ht="16.5" customHeight="1">
      <c r="B275" s="39"/>
      <c r="C275" s="190" t="s">
        <v>742</v>
      </c>
      <c r="D275" s="190" t="s">
        <v>147</v>
      </c>
      <c r="E275" s="191" t="s">
        <v>1345</v>
      </c>
      <c r="F275" s="192" t="s">
        <v>1346</v>
      </c>
      <c r="G275" s="193" t="s">
        <v>268</v>
      </c>
      <c r="H275" s="194">
        <v>2</v>
      </c>
      <c r="I275" s="195"/>
      <c r="J275" s="196">
        <f t="shared" si="50"/>
        <v>0</v>
      </c>
      <c r="K275" s="192" t="s">
        <v>151</v>
      </c>
      <c r="L275" s="59"/>
      <c r="M275" s="197" t="s">
        <v>23</v>
      </c>
      <c r="N275" s="198" t="s">
        <v>44</v>
      </c>
      <c r="O275" s="40"/>
      <c r="P275" s="199">
        <f t="shared" si="51"/>
        <v>0</v>
      </c>
      <c r="Q275" s="199">
        <v>0.00047</v>
      </c>
      <c r="R275" s="199">
        <f t="shared" si="52"/>
        <v>0.00094</v>
      </c>
      <c r="S275" s="199">
        <v>0</v>
      </c>
      <c r="T275" s="200">
        <f t="shared" si="53"/>
        <v>0</v>
      </c>
      <c r="AR275" s="22" t="s">
        <v>198</v>
      </c>
      <c r="AT275" s="22" t="s">
        <v>147</v>
      </c>
      <c r="AU275" s="22" t="s">
        <v>82</v>
      </c>
      <c r="AY275" s="22" t="s">
        <v>145</v>
      </c>
      <c r="BE275" s="201">
        <f t="shared" si="54"/>
        <v>0</v>
      </c>
      <c r="BF275" s="201">
        <f t="shared" si="55"/>
        <v>0</v>
      </c>
      <c r="BG275" s="201">
        <f t="shared" si="56"/>
        <v>0</v>
      </c>
      <c r="BH275" s="201">
        <f t="shared" si="57"/>
        <v>0</v>
      </c>
      <c r="BI275" s="201">
        <f t="shared" si="58"/>
        <v>0</v>
      </c>
      <c r="BJ275" s="22" t="s">
        <v>10</v>
      </c>
      <c r="BK275" s="201">
        <f t="shared" si="59"/>
        <v>0</v>
      </c>
      <c r="BL275" s="22" t="s">
        <v>198</v>
      </c>
      <c r="BM275" s="22" t="s">
        <v>1347</v>
      </c>
    </row>
    <row r="276" spans="2:65" s="1" customFormat="1" ht="25.5" customHeight="1">
      <c r="B276" s="39"/>
      <c r="C276" s="214" t="s">
        <v>746</v>
      </c>
      <c r="D276" s="214" t="s">
        <v>325</v>
      </c>
      <c r="E276" s="215" t="s">
        <v>1348</v>
      </c>
      <c r="F276" s="216" t="s">
        <v>1349</v>
      </c>
      <c r="G276" s="217" t="s">
        <v>268</v>
      </c>
      <c r="H276" s="218">
        <v>2</v>
      </c>
      <c r="I276" s="219"/>
      <c r="J276" s="220">
        <f t="shared" si="50"/>
        <v>0</v>
      </c>
      <c r="K276" s="216" t="s">
        <v>23</v>
      </c>
      <c r="L276" s="221"/>
      <c r="M276" s="222" t="s">
        <v>23</v>
      </c>
      <c r="N276" s="223" t="s">
        <v>44</v>
      </c>
      <c r="O276" s="40"/>
      <c r="P276" s="199">
        <f t="shared" si="51"/>
        <v>0</v>
      </c>
      <c r="Q276" s="199">
        <v>0.016</v>
      </c>
      <c r="R276" s="199">
        <f t="shared" si="52"/>
        <v>0.032</v>
      </c>
      <c r="S276" s="199">
        <v>0</v>
      </c>
      <c r="T276" s="200">
        <f t="shared" si="53"/>
        <v>0</v>
      </c>
      <c r="AR276" s="22" t="s">
        <v>320</v>
      </c>
      <c r="AT276" s="22" t="s">
        <v>325</v>
      </c>
      <c r="AU276" s="22" t="s">
        <v>82</v>
      </c>
      <c r="AY276" s="22" t="s">
        <v>145</v>
      </c>
      <c r="BE276" s="201">
        <f t="shared" si="54"/>
        <v>0</v>
      </c>
      <c r="BF276" s="201">
        <f t="shared" si="55"/>
        <v>0</v>
      </c>
      <c r="BG276" s="201">
        <f t="shared" si="56"/>
        <v>0</v>
      </c>
      <c r="BH276" s="201">
        <f t="shared" si="57"/>
        <v>0</v>
      </c>
      <c r="BI276" s="201">
        <f t="shared" si="58"/>
        <v>0</v>
      </c>
      <c r="BJ276" s="22" t="s">
        <v>10</v>
      </c>
      <c r="BK276" s="201">
        <f t="shared" si="59"/>
        <v>0</v>
      </c>
      <c r="BL276" s="22" t="s">
        <v>198</v>
      </c>
      <c r="BM276" s="22" t="s">
        <v>1350</v>
      </c>
    </row>
    <row r="277" spans="2:65" s="1" customFormat="1" ht="16.5" customHeight="1">
      <c r="B277" s="39"/>
      <c r="C277" s="190" t="s">
        <v>751</v>
      </c>
      <c r="D277" s="190" t="s">
        <v>147</v>
      </c>
      <c r="E277" s="191" t="s">
        <v>1354</v>
      </c>
      <c r="F277" s="192" t="s">
        <v>1355</v>
      </c>
      <c r="G277" s="193" t="s">
        <v>177</v>
      </c>
      <c r="H277" s="194">
        <v>0.08</v>
      </c>
      <c r="I277" s="195"/>
      <c r="J277" s="196">
        <f t="shared" si="50"/>
        <v>0</v>
      </c>
      <c r="K277" s="192" t="s">
        <v>151</v>
      </c>
      <c r="L277" s="59"/>
      <c r="M277" s="197" t="s">
        <v>23</v>
      </c>
      <c r="N277" s="198" t="s">
        <v>44</v>
      </c>
      <c r="O277" s="40"/>
      <c r="P277" s="199">
        <f t="shared" si="51"/>
        <v>0</v>
      </c>
      <c r="Q277" s="199">
        <v>0</v>
      </c>
      <c r="R277" s="199">
        <f t="shared" si="52"/>
        <v>0</v>
      </c>
      <c r="S277" s="199">
        <v>0</v>
      </c>
      <c r="T277" s="200">
        <f t="shared" si="53"/>
        <v>0</v>
      </c>
      <c r="AR277" s="22" t="s">
        <v>198</v>
      </c>
      <c r="AT277" s="22" t="s">
        <v>147</v>
      </c>
      <c r="AU277" s="22" t="s">
        <v>82</v>
      </c>
      <c r="AY277" s="22" t="s">
        <v>145</v>
      </c>
      <c r="BE277" s="201">
        <f t="shared" si="54"/>
        <v>0</v>
      </c>
      <c r="BF277" s="201">
        <f t="shared" si="55"/>
        <v>0</v>
      </c>
      <c r="BG277" s="201">
        <f t="shared" si="56"/>
        <v>0</v>
      </c>
      <c r="BH277" s="201">
        <f t="shared" si="57"/>
        <v>0</v>
      </c>
      <c r="BI277" s="201">
        <f t="shared" si="58"/>
        <v>0</v>
      </c>
      <c r="BJ277" s="22" t="s">
        <v>10</v>
      </c>
      <c r="BK277" s="201">
        <f t="shared" si="59"/>
        <v>0</v>
      </c>
      <c r="BL277" s="22" t="s">
        <v>198</v>
      </c>
      <c r="BM277" s="22" t="s">
        <v>1356</v>
      </c>
    </row>
    <row r="278" spans="2:65" s="1" customFormat="1" ht="16.5" customHeight="1">
      <c r="B278" s="39"/>
      <c r="C278" s="190" t="s">
        <v>756</v>
      </c>
      <c r="D278" s="190" t="s">
        <v>147</v>
      </c>
      <c r="E278" s="191" t="s">
        <v>1357</v>
      </c>
      <c r="F278" s="192" t="s">
        <v>1358</v>
      </c>
      <c r="G278" s="193" t="s">
        <v>177</v>
      </c>
      <c r="H278" s="194">
        <v>0.08</v>
      </c>
      <c r="I278" s="195"/>
      <c r="J278" s="196">
        <f t="shared" si="50"/>
        <v>0</v>
      </c>
      <c r="K278" s="192" t="s">
        <v>151</v>
      </c>
      <c r="L278" s="59"/>
      <c r="M278" s="197" t="s">
        <v>23</v>
      </c>
      <c r="N278" s="198" t="s">
        <v>44</v>
      </c>
      <c r="O278" s="40"/>
      <c r="P278" s="199">
        <f t="shared" si="51"/>
        <v>0</v>
      </c>
      <c r="Q278" s="199">
        <v>0</v>
      </c>
      <c r="R278" s="199">
        <f t="shared" si="52"/>
        <v>0</v>
      </c>
      <c r="S278" s="199">
        <v>0</v>
      </c>
      <c r="T278" s="200">
        <f t="shared" si="53"/>
        <v>0</v>
      </c>
      <c r="AR278" s="22" t="s">
        <v>198</v>
      </c>
      <c r="AT278" s="22" t="s">
        <v>147</v>
      </c>
      <c r="AU278" s="22" t="s">
        <v>82</v>
      </c>
      <c r="AY278" s="22" t="s">
        <v>145</v>
      </c>
      <c r="BE278" s="201">
        <f t="shared" si="54"/>
        <v>0</v>
      </c>
      <c r="BF278" s="201">
        <f t="shared" si="55"/>
        <v>0</v>
      </c>
      <c r="BG278" s="201">
        <f t="shared" si="56"/>
        <v>0</v>
      </c>
      <c r="BH278" s="201">
        <f t="shared" si="57"/>
        <v>0</v>
      </c>
      <c r="BI278" s="201">
        <f t="shared" si="58"/>
        <v>0</v>
      </c>
      <c r="BJ278" s="22" t="s">
        <v>10</v>
      </c>
      <c r="BK278" s="201">
        <f t="shared" si="59"/>
        <v>0</v>
      </c>
      <c r="BL278" s="22" t="s">
        <v>198</v>
      </c>
      <c r="BM278" s="22" t="s">
        <v>1359</v>
      </c>
    </row>
    <row r="279" spans="2:63" s="10" customFormat="1" ht="29.85" customHeight="1">
      <c r="B279" s="174"/>
      <c r="C279" s="175"/>
      <c r="D279" s="176" t="s">
        <v>72</v>
      </c>
      <c r="E279" s="188" t="s">
        <v>840</v>
      </c>
      <c r="F279" s="188" t="s">
        <v>841</v>
      </c>
      <c r="G279" s="175"/>
      <c r="H279" s="175"/>
      <c r="I279" s="178"/>
      <c r="J279" s="189">
        <f>BK279</f>
        <v>0</v>
      </c>
      <c r="K279" s="175"/>
      <c r="L279" s="180"/>
      <c r="M279" s="181"/>
      <c r="N279" s="182"/>
      <c r="O279" s="182"/>
      <c r="P279" s="183">
        <f>SUM(P280:P292)</f>
        <v>0</v>
      </c>
      <c r="Q279" s="182"/>
      <c r="R279" s="183">
        <f>SUM(R280:R292)</f>
        <v>0.16420398</v>
      </c>
      <c r="S279" s="182"/>
      <c r="T279" s="184">
        <f>SUM(T280:T292)</f>
        <v>0</v>
      </c>
      <c r="AR279" s="185" t="s">
        <v>82</v>
      </c>
      <c r="AT279" s="186" t="s">
        <v>72</v>
      </c>
      <c r="AU279" s="186" t="s">
        <v>10</v>
      </c>
      <c r="AY279" s="185" t="s">
        <v>145</v>
      </c>
      <c r="BK279" s="187">
        <f>SUM(BK280:BK292)</f>
        <v>0</v>
      </c>
    </row>
    <row r="280" spans="2:65" s="1" customFormat="1" ht="25.5" customHeight="1">
      <c r="B280" s="39"/>
      <c r="C280" s="190" t="s">
        <v>760</v>
      </c>
      <c r="D280" s="190" t="s">
        <v>147</v>
      </c>
      <c r="E280" s="191" t="s">
        <v>854</v>
      </c>
      <c r="F280" s="192" t="s">
        <v>855</v>
      </c>
      <c r="G280" s="193" t="s">
        <v>215</v>
      </c>
      <c r="H280" s="194">
        <v>6.798</v>
      </c>
      <c r="I280" s="195"/>
      <c r="J280" s="196">
        <f>ROUND(I280*H280,0)</f>
        <v>0</v>
      </c>
      <c r="K280" s="192" t="s">
        <v>151</v>
      </c>
      <c r="L280" s="59"/>
      <c r="M280" s="197" t="s">
        <v>23</v>
      </c>
      <c r="N280" s="198" t="s">
        <v>44</v>
      </c>
      <c r="O280" s="40"/>
      <c r="P280" s="199">
        <f>O280*H280</f>
        <v>0</v>
      </c>
      <c r="Q280" s="199">
        <v>0.00367</v>
      </c>
      <c r="R280" s="199">
        <f>Q280*H280</f>
        <v>0.02494866</v>
      </c>
      <c r="S280" s="199">
        <v>0</v>
      </c>
      <c r="T280" s="200">
        <f>S280*H280</f>
        <v>0</v>
      </c>
      <c r="AR280" s="22" t="s">
        <v>198</v>
      </c>
      <c r="AT280" s="22" t="s">
        <v>147</v>
      </c>
      <c r="AU280" s="22" t="s">
        <v>82</v>
      </c>
      <c r="AY280" s="22" t="s">
        <v>145</v>
      </c>
      <c r="BE280" s="201">
        <f>IF(N280="základní",J280,0)</f>
        <v>0</v>
      </c>
      <c r="BF280" s="201">
        <f>IF(N280="snížená",J280,0)</f>
        <v>0</v>
      </c>
      <c r="BG280" s="201">
        <f>IF(N280="zákl. přenesená",J280,0)</f>
        <v>0</v>
      </c>
      <c r="BH280" s="201">
        <f>IF(N280="sníž. přenesená",J280,0)</f>
        <v>0</v>
      </c>
      <c r="BI280" s="201">
        <f>IF(N280="nulová",J280,0)</f>
        <v>0</v>
      </c>
      <c r="BJ280" s="22" t="s">
        <v>10</v>
      </c>
      <c r="BK280" s="201">
        <f>ROUND(I280*H280,0)</f>
        <v>0</v>
      </c>
      <c r="BL280" s="22" t="s">
        <v>198</v>
      </c>
      <c r="BM280" s="22" t="s">
        <v>1360</v>
      </c>
    </row>
    <row r="281" spans="2:51" s="11" customFormat="1" ht="13.5">
      <c r="B281" s="202"/>
      <c r="C281" s="203"/>
      <c r="D281" s="204" t="s">
        <v>154</v>
      </c>
      <c r="E281" s="205" t="s">
        <v>23</v>
      </c>
      <c r="F281" s="206" t="s">
        <v>1051</v>
      </c>
      <c r="G281" s="203"/>
      <c r="H281" s="207">
        <v>3.44</v>
      </c>
      <c r="I281" s="208"/>
      <c r="J281" s="203"/>
      <c r="K281" s="203"/>
      <c r="L281" s="209"/>
      <c r="M281" s="210"/>
      <c r="N281" s="211"/>
      <c r="O281" s="211"/>
      <c r="P281" s="211"/>
      <c r="Q281" s="211"/>
      <c r="R281" s="211"/>
      <c r="S281" s="211"/>
      <c r="T281" s="212"/>
      <c r="AT281" s="213" t="s">
        <v>154</v>
      </c>
      <c r="AU281" s="213" t="s">
        <v>82</v>
      </c>
      <c r="AV281" s="11" t="s">
        <v>82</v>
      </c>
      <c r="AW281" s="11" t="s">
        <v>37</v>
      </c>
      <c r="AX281" s="11" t="s">
        <v>73</v>
      </c>
      <c r="AY281" s="213" t="s">
        <v>145</v>
      </c>
    </row>
    <row r="282" spans="2:51" s="11" customFormat="1" ht="13.5">
      <c r="B282" s="202"/>
      <c r="C282" s="203"/>
      <c r="D282" s="204" t="s">
        <v>154</v>
      </c>
      <c r="E282" s="205" t="s">
        <v>23</v>
      </c>
      <c r="F282" s="206" t="s">
        <v>1052</v>
      </c>
      <c r="G282" s="203"/>
      <c r="H282" s="207">
        <v>3.358</v>
      </c>
      <c r="I282" s="208"/>
      <c r="J282" s="203"/>
      <c r="K282" s="203"/>
      <c r="L282" s="209"/>
      <c r="M282" s="210"/>
      <c r="N282" s="211"/>
      <c r="O282" s="211"/>
      <c r="P282" s="211"/>
      <c r="Q282" s="211"/>
      <c r="R282" s="211"/>
      <c r="S282" s="211"/>
      <c r="T282" s="212"/>
      <c r="AT282" s="213" t="s">
        <v>154</v>
      </c>
      <c r="AU282" s="213" t="s">
        <v>82</v>
      </c>
      <c r="AV282" s="11" t="s">
        <v>82</v>
      </c>
      <c r="AW282" s="11" t="s">
        <v>37</v>
      </c>
      <c r="AX282" s="11" t="s">
        <v>73</v>
      </c>
      <c r="AY282" s="213" t="s">
        <v>145</v>
      </c>
    </row>
    <row r="283" spans="2:65" s="1" customFormat="1" ht="25.5" customHeight="1">
      <c r="B283" s="39"/>
      <c r="C283" s="214" t="s">
        <v>764</v>
      </c>
      <c r="D283" s="214" t="s">
        <v>325</v>
      </c>
      <c r="E283" s="215" t="s">
        <v>1361</v>
      </c>
      <c r="F283" s="216" t="s">
        <v>1362</v>
      </c>
      <c r="G283" s="217" t="s">
        <v>215</v>
      </c>
      <c r="H283" s="218">
        <v>7.138</v>
      </c>
      <c r="I283" s="219"/>
      <c r="J283" s="220">
        <f>ROUND(I283*H283,0)</f>
        <v>0</v>
      </c>
      <c r="K283" s="216" t="s">
        <v>151</v>
      </c>
      <c r="L283" s="221"/>
      <c r="M283" s="222" t="s">
        <v>23</v>
      </c>
      <c r="N283" s="223" t="s">
        <v>44</v>
      </c>
      <c r="O283" s="40"/>
      <c r="P283" s="199">
        <f>O283*H283</f>
        <v>0</v>
      </c>
      <c r="Q283" s="199">
        <v>0.0192</v>
      </c>
      <c r="R283" s="199">
        <f>Q283*H283</f>
        <v>0.1370496</v>
      </c>
      <c r="S283" s="199">
        <v>0</v>
      </c>
      <c r="T283" s="200">
        <f>S283*H283</f>
        <v>0</v>
      </c>
      <c r="AR283" s="22" t="s">
        <v>320</v>
      </c>
      <c r="AT283" s="22" t="s">
        <v>325</v>
      </c>
      <c r="AU283" s="22" t="s">
        <v>82</v>
      </c>
      <c r="AY283" s="22" t="s">
        <v>145</v>
      </c>
      <c r="BE283" s="201">
        <f>IF(N283="základní",J283,0)</f>
        <v>0</v>
      </c>
      <c r="BF283" s="201">
        <f>IF(N283="snížená",J283,0)</f>
        <v>0</v>
      </c>
      <c r="BG283" s="201">
        <f>IF(N283="zákl. přenesená",J283,0)</f>
        <v>0</v>
      </c>
      <c r="BH283" s="201">
        <f>IF(N283="sníž. přenesená",J283,0)</f>
        <v>0</v>
      </c>
      <c r="BI283" s="201">
        <f>IF(N283="nulová",J283,0)</f>
        <v>0</v>
      </c>
      <c r="BJ283" s="22" t="s">
        <v>10</v>
      </c>
      <c r="BK283" s="201">
        <f>ROUND(I283*H283,0)</f>
        <v>0</v>
      </c>
      <c r="BL283" s="22" t="s">
        <v>198</v>
      </c>
      <c r="BM283" s="22" t="s">
        <v>1363</v>
      </c>
    </row>
    <row r="284" spans="2:51" s="11" customFormat="1" ht="13.5">
      <c r="B284" s="202"/>
      <c r="C284" s="203"/>
      <c r="D284" s="204" t="s">
        <v>154</v>
      </c>
      <c r="E284" s="205" t="s">
        <v>23</v>
      </c>
      <c r="F284" s="206" t="s">
        <v>1364</v>
      </c>
      <c r="G284" s="203"/>
      <c r="H284" s="207">
        <v>7.138</v>
      </c>
      <c r="I284" s="208"/>
      <c r="J284" s="203"/>
      <c r="K284" s="203"/>
      <c r="L284" s="209"/>
      <c r="M284" s="210"/>
      <c r="N284" s="211"/>
      <c r="O284" s="211"/>
      <c r="P284" s="211"/>
      <c r="Q284" s="211"/>
      <c r="R284" s="211"/>
      <c r="S284" s="211"/>
      <c r="T284" s="212"/>
      <c r="AT284" s="213" t="s">
        <v>154</v>
      </c>
      <c r="AU284" s="213" t="s">
        <v>82</v>
      </c>
      <c r="AV284" s="11" t="s">
        <v>82</v>
      </c>
      <c r="AW284" s="11" t="s">
        <v>37</v>
      </c>
      <c r="AX284" s="11" t="s">
        <v>73</v>
      </c>
      <c r="AY284" s="213" t="s">
        <v>145</v>
      </c>
    </row>
    <row r="285" spans="2:65" s="1" customFormat="1" ht="16.5" customHeight="1">
      <c r="B285" s="39"/>
      <c r="C285" s="190" t="s">
        <v>769</v>
      </c>
      <c r="D285" s="190" t="s">
        <v>147</v>
      </c>
      <c r="E285" s="191" t="s">
        <v>1365</v>
      </c>
      <c r="F285" s="192" t="s">
        <v>1366</v>
      </c>
      <c r="G285" s="193" t="s">
        <v>215</v>
      </c>
      <c r="H285" s="194">
        <v>6.798</v>
      </c>
      <c r="I285" s="195"/>
      <c r="J285" s="196">
        <f>ROUND(I285*H285,0)</f>
        <v>0</v>
      </c>
      <c r="K285" s="192" t="s">
        <v>151</v>
      </c>
      <c r="L285" s="59"/>
      <c r="M285" s="197" t="s">
        <v>23</v>
      </c>
      <c r="N285" s="198" t="s">
        <v>44</v>
      </c>
      <c r="O285" s="40"/>
      <c r="P285" s="199">
        <f>O285*H285</f>
        <v>0</v>
      </c>
      <c r="Q285" s="199">
        <v>0</v>
      </c>
      <c r="R285" s="199">
        <f>Q285*H285</f>
        <v>0</v>
      </c>
      <c r="S285" s="199">
        <v>0</v>
      </c>
      <c r="T285" s="200">
        <f>S285*H285</f>
        <v>0</v>
      </c>
      <c r="AR285" s="22" t="s">
        <v>198</v>
      </c>
      <c r="AT285" s="22" t="s">
        <v>147</v>
      </c>
      <c r="AU285" s="22" t="s">
        <v>82</v>
      </c>
      <c r="AY285" s="22" t="s">
        <v>145</v>
      </c>
      <c r="BE285" s="201">
        <f>IF(N285="základní",J285,0)</f>
        <v>0</v>
      </c>
      <c r="BF285" s="201">
        <f>IF(N285="snížená",J285,0)</f>
        <v>0</v>
      </c>
      <c r="BG285" s="201">
        <f>IF(N285="zákl. přenesená",J285,0)</f>
        <v>0</v>
      </c>
      <c r="BH285" s="201">
        <f>IF(N285="sníž. přenesená",J285,0)</f>
        <v>0</v>
      </c>
      <c r="BI285" s="201">
        <f>IF(N285="nulová",J285,0)</f>
        <v>0</v>
      </c>
      <c r="BJ285" s="22" t="s">
        <v>10</v>
      </c>
      <c r="BK285" s="201">
        <f>ROUND(I285*H285,0)</f>
        <v>0</v>
      </c>
      <c r="BL285" s="22" t="s">
        <v>198</v>
      </c>
      <c r="BM285" s="22" t="s">
        <v>1367</v>
      </c>
    </row>
    <row r="286" spans="2:65" s="1" customFormat="1" ht="16.5" customHeight="1">
      <c r="B286" s="39"/>
      <c r="C286" s="190" t="s">
        <v>773</v>
      </c>
      <c r="D286" s="190" t="s">
        <v>147</v>
      </c>
      <c r="E286" s="191" t="s">
        <v>890</v>
      </c>
      <c r="F286" s="192" t="s">
        <v>891</v>
      </c>
      <c r="G286" s="193" t="s">
        <v>215</v>
      </c>
      <c r="H286" s="194">
        <v>6.798</v>
      </c>
      <c r="I286" s="195"/>
      <c r="J286" s="196">
        <f>ROUND(I286*H286,0)</f>
        <v>0</v>
      </c>
      <c r="K286" s="192" t="s">
        <v>151</v>
      </c>
      <c r="L286" s="59"/>
      <c r="M286" s="197" t="s">
        <v>23</v>
      </c>
      <c r="N286" s="198" t="s">
        <v>44</v>
      </c>
      <c r="O286" s="40"/>
      <c r="P286" s="199">
        <f>O286*H286</f>
        <v>0</v>
      </c>
      <c r="Q286" s="199">
        <v>0.0003</v>
      </c>
      <c r="R286" s="199">
        <f>Q286*H286</f>
        <v>0.0020394</v>
      </c>
      <c r="S286" s="199">
        <v>0</v>
      </c>
      <c r="T286" s="200">
        <f>S286*H286</f>
        <v>0</v>
      </c>
      <c r="AR286" s="22" t="s">
        <v>198</v>
      </c>
      <c r="AT286" s="22" t="s">
        <v>147</v>
      </c>
      <c r="AU286" s="22" t="s">
        <v>82</v>
      </c>
      <c r="AY286" s="22" t="s">
        <v>145</v>
      </c>
      <c r="BE286" s="201">
        <f>IF(N286="základní",J286,0)</f>
        <v>0</v>
      </c>
      <c r="BF286" s="201">
        <f>IF(N286="snížená",J286,0)</f>
        <v>0</v>
      </c>
      <c r="BG286" s="201">
        <f>IF(N286="zákl. přenesená",J286,0)</f>
        <v>0</v>
      </c>
      <c r="BH286" s="201">
        <f>IF(N286="sníž. přenesená",J286,0)</f>
        <v>0</v>
      </c>
      <c r="BI286" s="201">
        <f>IF(N286="nulová",J286,0)</f>
        <v>0</v>
      </c>
      <c r="BJ286" s="22" t="s">
        <v>10</v>
      </c>
      <c r="BK286" s="201">
        <f>ROUND(I286*H286,0)</f>
        <v>0</v>
      </c>
      <c r="BL286" s="22" t="s">
        <v>198</v>
      </c>
      <c r="BM286" s="22" t="s">
        <v>1368</v>
      </c>
    </row>
    <row r="287" spans="2:65" s="1" customFormat="1" ht="16.5" customHeight="1">
      <c r="B287" s="39"/>
      <c r="C287" s="190" t="s">
        <v>777</v>
      </c>
      <c r="D287" s="190" t="s">
        <v>147</v>
      </c>
      <c r="E287" s="191" t="s">
        <v>1369</v>
      </c>
      <c r="F287" s="192" t="s">
        <v>1370</v>
      </c>
      <c r="G287" s="193" t="s">
        <v>188</v>
      </c>
      <c r="H287" s="194">
        <v>2.52</v>
      </c>
      <c r="I287" s="195"/>
      <c r="J287" s="196">
        <f>ROUND(I287*H287,0)</f>
        <v>0</v>
      </c>
      <c r="K287" s="192" t="s">
        <v>151</v>
      </c>
      <c r="L287" s="59"/>
      <c r="M287" s="197" t="s">
        <v>23</v>
      </c>
      <c r="N287" s="198" t="s">
        <v>44</v>
      </c>
      <c r="O287" s="40"/>
      <c r="P287" s="199">
        <f>O287*H287</f>
        <v>0</v>
      </c>
      <c r="Q287" s="199">
        <v>0</v>
      </c>
      <c r="R287" s="199">
        <f>Q287*H287</f>
        <v>0</v>
      </c>
      <c r="S287" s="199">
        <v>0</v>
      </c>
      <c r="T287" s="200">
        <f>S287*H287</f>
        <v>0</v>
      </c>
      <c r="AR287" s="22" t="s">
        <v>198</v>
      </c>
      <c r="AT287" s="22" t="s">
        <v>147</v>
      </c>
      <c r="AU287" s="22" t="s">
        <v>82</v>
      </c>
      <c r="AY287" s="22" t="s">
        <v>145</v>
      </c>
      <c r="BE287" s="201">
        <f>IF(N287="základní",J287,0)</f>
        <v>0</v>
      </c>
      <c r="BF287" s="201">
        <f>IF(N287="snížená",J287,0)</f>
        <v>0</v>
      </c>
      <c r="BG287" s="201">
        <f>IF(N287="zákl. přenesená",J287,0)</f>
        <v>0</v>
      </c>
      <c r="BH287" s="201">
        <f>IF(N287="sníž. přenesená",J287,0)</f>
        <v>0</v>
      </c>
      <c r="BI287" s="201">
        <f>IF(N287="nulová",J287,0)</f>
        <v>0</v>
      </c>
      <c r="BJ287" s="22" t="s">
        <v>10</v>
      </c>
      <c r="BK287" s="201">
        <f>ROUND(I287*H287,0)</f>
        <v>0</v>
      </c>
      <c r="BL287" s="22" t="s">
        <v>198</v>
      </c>
      <c r="BM287" s="22" t="s">
        <v>1371</v>
      </c>
    </row>
    <row r="288" spans="2:51" s="11" customFormat="1" ht="13.5">
      <c r="B288" s="202"/>
      <c r="C288" s="203"/>
      <c r="D288" s="204" t="s">
        <v>154</v>
      </c>
      <c r="E288" s="205" t="s">
        <v>23</v>
      </c>
      <c r="F288" s="206" t="s">
        <v>1372</v>
      </c>
      <c r="G288" s="203"/>
      <c r="H288" s="207">
        <v>2.52</v>
      </c>
      <c r="I288" s="208"/>
      <c r="J288" s="203"/>
      <c r="K288" s="203"/>
      <c r="L288" s="209"/>
      <c r="M288" s="210"/>
      <c r="N288" s="211"/>
      <c r="O288" s="211"/>
      <c r="P288" s="211"/>
      <c r="Q288" s="211"/>
      <c r="R288" s="211"/>
      <c r="S288" s="211"/>
      <c r="T288" s="212"/>
      <c r="AT288" s="213" t="s">
        <v>154</v>
      </c>
      <c r="AU288" s="213" t="s">
        <v>82</v>
      </c>
      <c r="AV288" s="11" t="s">
        <v>82</v>
      </c>
      <c r="AW288" s="11" t="s">
        <v>37</v>
      </c>
      <c r="AX288" s="11" t="s">
        <v>73</v>
      </c>
      <c r="AY288" s="213" t="s">
        <v>145</v>
      </c>
    </row>
    <row r="289" spans="2:65" s="1" customFormat="1" ht="16.5" customHeight="1">
      <c r="B289" s="39"/>
      <c r="C289" s="214" t="s">
        <v>781</v>
      </c>
      <c r="D289" s="214" t="s">
        <v>325</v>
      </c>
      <c r="E289" s="215" t="s">
        <v>1373</v>
      </c>
      <c r="F289" s="216" t="s">
        <v>1374</v>
      </c>
      <c r="G289" s="217" t="s">
        <v>188</v>
      </c>
      <c r="H289" s="218">
        <v>2.772</v>
      </c>
      <c r="I289" s="219"/>
      <c r="J289" s="220">
        <f>ROUND(I289*H289,0)</f>
        <v>0</v>
      </c>
      <c r="K289" s="216" t="s">
        <v>151</v>
      </c>
      <c r="L289" s="221"/>
      <c r="M289" s="222" t="s">
        <v>23</v>
      </c>
      <c r="N289" s="223" t="s">
        <v>44</v>
      </c>
      <c r="O289" s="40"/>
      <c r="P289" s="199">
        <f>O289*H289</f>
        <v>0</v>
      </c>
      <c r="Q289" s="199">
        <v>6E-05</v>
      </c>
      <c r="R289" s="199">
        <f>Q289*H289</f>
        <v>0.00016632</v>
      </c>
      <c r="S289" s="199">
        <v>0</v>
      </c>
      <c r="T289" s="200">
        <f>S289*H289</f>
        <v>0</v>
      </c>
      <c r="AR289" s="22" t="s">
        <v>320</v>
      </c>
      <c r="AT289" s="22" t="s">
        <v>325</v>
      </c>
      <c r="AU289" s="22" t="s">
        <v>82</v>
      </c>
      <c r="AY289" s="22" t="s">
        <v>145</v>
      </c>
      <c r="BE289" s="201">
        <f>IF(N289="základní",J289,0)</f>
        <v>0</v>
      </c>
      <c r="BF289" s="201">
        <f>IF(N289="snížená",J289,0)</f>
        <v>0</v>
      </c>
      <c r="BG289" s="201">
        <f>IF(N289="zákl. přenesená",J289,0)</f>
        <v>0</v>
      </c>
      <c r="BH289" s="201">
        <f>IF(N289="sníž. přenesená",J289,0)</f>
        <v>0</v>
      </c>
      <c r="BI289" s="201">
        <f>IF(N289="nulová",J289,0)</f>
        <v>0</v>
      </c>
      <c r="BJ289" s="22" t="s">
        <v>10</v>
      </c>
      <c r="BK289" s="201">
        <f>ROUND(I289*H289,0)</f>
        <v>0</v>
      </c>
      <c r="BL289" s="22" t="s">
        <v>198</v>
      </c>
      <c r="BM289" s="22" t="s">
        <v>1375</v>
      </c>
    </row>
    <row r="290" spans="2:51" s="11" customFormat="1" ht="13.5">
      <c r="B290" s="202"/>
      <c r="C290" s="203"/>
      <c r="D290" s="204" t="s">
        <v>154</v>
      </c>
      <c r="E290" s="205" t="s">
        <v>23</v>
      </c>
      <c r="F290" s="206" t="s">
        <v>1376</v>
      </c>
      <c r="G290" s="203"/>
      <c r="H290" s="207">
        <v>2.772</v>
      </c>
      <c r="I290" s="208"/>
      <c r="J290" s="203"/>
      <c r="K290" s="203"/>
      <c r="L290" s="209"/>
      <c r="M290" s="210"/>
      <c r="N290" s="211"/>
      <c r="O290" s="211"/>
      <c r="P290" s="211"/>
      <c r="Q290" s="211"/>
      <c r="R290" s="211"/>
      <c r="S290" s="211"/>
      <c r="T290" s="212"/>
      <c r="AT290" s="213" t="s">
        <v>154</v>
      </c>
      <c r="AU290" s="213" t="s">
        <v>82</v>
      </c>
      <c r="AV290" s="11" t="s">
        <v>82</v>
      </c>
      <c r="AW290" s="11" t="s">
        <v>37</v>
      </c>
      <c r="AX290" s="11" t="s">
        <v>73</v>
      </c>
      <c r="AY290" s="213" t="s">
        <v>145</v>
      </c>
    </row>
    <row r="291" spans="2:65" s="1" customFormat="1" ht="16.5" customHeight="1">
      <c r="B291" s="39"/>
      <c r="C291" s="190" t="s">
        <v>785</v>
      </c>
      <c r="D291" s="190" t="s">
        <v>147</v>
      </c>
      <c r="E291" s="191" t="s">
        <v>1377</v>
      </c>
      <c r="F291" s="192" t="s">
        <v>1378</v>
      </c>
      <c r="G291" s="193" t="s">
        <v>177</v>
      </c>
      <c r="H291" s="194">
        <v>0.164</v>
      </c>
      <c r="I291" s="195"/>
      <c r="J291" s="196">
        <f>ROUND(I291*H291,0)</f>
        <v>0</v>
      </c>
      <c r="K291" s="192" t="s">
        <v>151</v>
      </c>
      <c r="L291" s="59"/>
      <c r="M291" s="197" t="s">
        <v>23</v>
      </c>
      <c r="N291" s="198" t="s">
        <v>44</v>
      </c>
      <c r="O291" s="40"/>
      <c r="P291" s="199">
        <f>O291*H291</f>
        <v>0</v>
      </c>
      <c r="Q291" s="199">
        <v>0</v>
      </c>
      <c r="R291" s="199">
        <f>Q291*H291</f>
        <v>0</v>
      </c>
      <c r="S291" s="199">
        <v>0</v>
      </c>
      <c r="T291" s="200">
        <f>S291*H291</f>
        <v>0</v>
      </c>
      <c r="AR291" s="22" t="s">
        <v>198</v>
      </c>
      <c r="AT291" s="22" t="s">
        <v>147</v>
      </c>
      <c r="AU291" s="22" t="s">
        <v>82</v>
      </c>
      <c r="AY291" s="22" t="s">
        <v>145</v>
      </c>
      <c r="BE291" s="201">
        <f>IF(N291="základní",J291,0)</f>
        <v>0</v>
      </c>
      <c r="BF291" s="201">
        <f>IF(N291="snížená",J291,0)</f>
        <v>0</v>
      </c>
      <c r="BG291" s="201">
        <f>IF(N291="zákl. přenesená",J291,0)</f>
        <v>0</v>
      </c>
      <c r="BH291" s="201">
        <f>IF(N291="sníž. přenesená",J291,0)</f>
        <v>0</v>
      </c>
      <c r="BI291" s="201">
        <f>IF(N291="nulová",J291,0)</f>
        <v>0</v>
      </c>
      <c r="BJ291" s="22" t="s">
        <v>10</v>
      </c>
      <c r="BK291" s="201">
        <f>ROUND(I291*H291,0)</f>
        <v>0</v>
      </c>
      <c r="BL291" s="22" t="s">
        <v>198</v>
      </c>
      <c r="BM291" s="22" t="s">
        <v>1379</v>
      </c>
    </row>
    <row r="292" spans="2:65" s="1" customFormat="1" ht="16.5" customHeight="1">
      <c r="B292" s="39"/>
      <c r="C292" s="190" t="s">
        <v>791</v>
      </c>
      <c r="D292" s="190" t="s">
        <v>147</v>
      </c>
      <c r="E292" s="191" t="s">
        <v>921</v>
      </c>
      <c r="F292" s="192" t="s">
        <v>922</v>
      </c>
      <c r="G292" s="193" t="s">
        <v>177</v>
      </c>
      <c r="H292" s="194">
        <v>0.164</v>
      </c>
      <c r="I292" s="195"/>
      <c r="J292" s="196">
        <f>ROUND(I292*H292,0)</f>
        <v>0</v>
      </c>
      <c r="K292" s="192" t="s">
        <v>151</v>
      </c>
      <c r="L292" s="59"/>
      <c r="M292" s="197" t="s">
        <v>23</v>
      </c>
      <c r="N292" s="198" t="s">
        <v>44</v>
      </c>
      <c r="O292" s="40"/>
      <c r="P292" s="199">
        <f>O292*H292</f>
        <v>0</v>
      </c>
      <c r="Q292" s="199">
        <v>0</v>
      </c>
      <c r="R292" s="199">
        <f>Q292*H292</f>
        <v>0</v>
      </c>
      <c r="S292" s="199">
        <v>0</v>
      </c>
      <c r="T292" s="200">
        <f>S292*H292</f>
        <v>0</v>
      </c>
      <c r="AR292" s="22" t="s">
        <v>198</v>
      </c>
      <c r="AT292" s="22" t="s">
        <v>147</v>
      </c>
      <c r="AU292" s="22" t="s">
        <v>82</v>
      </c>
      <c r="AY292" s="22" t="s">
        <v>145</v>
      </c>
      <c r="BE292" s="201">
        <f>IF(N292="základní",J292,0)</f>
        <v>0</v>
      </c>
      <c r="BF292" s="201">
        <f>IF(N292="snížená",J292,0)</f>
        <v>0</v>
      </c>
      <c r="BG292" s="201">
        <f>IF(N292="zákl. přenesená",J292,0)</f>
        <v>0</v>
      </c>
      <c r="BH292" s="201">
        <f>IF(N292="sníž. přenesená",J292,0)</f>
        <v>0</v>
      </c>
      <c r="BI292" s="201">
        <f>IF(N292="nulová",J292,0)</f>
        <v>0</v>
      </c>
      <c r="BJ292" s="22" t="s">
        <v>10</v>
      </c>
      <c r="BK292" s="201">
        <f>ROUND(I292*H292,0)</f>
        <v>0</v>
      </c>
      <c r="BL292" s="22" t="s">
        <v>198</v>
      </c>
      <c r="BM292" s="22" t="s">
        <v>1380</v>
      </c>
    </row>
    <row r="293" spans="2:63" s="10" customFormat="1" ht="29.85" customHeight="1">
      <c r="B293" s="174"/>
      <c r="C293" s="175"/>
      <c r="D293" s="176" t="s">
        <v>72</v>
      </c>
      <c r="E293" s="188" t="s">
        <v>1381</v>
      </c>
      <c r="F293" s="188" t="s">
        <v>1382</v>
      </c>
      <c r="G293" s="175"/>
      <c r="H293" s="175"/>
      <c r="I293" s="178"/>
      <c r="J293" s="189">
        <f>BK293</f>
        <v>0</v>
      </c>
      <c r="K293" s="175"/>
      <c r="L293" s="180"/>
      <c r="M293" s="181"/>
      <c r="N293" s="182"/>
      <c r="O293" s="182"/>
      <c r="P293" s="183">
        <f>SUM(P294:P315)</f>
        <v>0</v>
      </c>
      <c r="Q293" s="182"/>
      <c r="R293" s="183">
        <f>SUM(R294:R315)</f>
        <v>0.39070379999999993</v>
      </c>
      <c r="S293" s="182"/>
      <c r="T293" s="184">
        <f>SUM(T294:T315)</f>
        <v>0</v>
      </c>
      <c r="AR293" s="185" t="s">
        <v>82</v>
      </c>
      <c r="AT293" s="186" t="s">
        <v>72</v>
      </c>
      <c r="AU293" s="186" t="s">
        <v>10</v>
      </c>
      <c r="AY293" s="185" t="s">
        <v>145</v>
      </c>
      <c r="BK293" s="187">
        <f>SUM(BK294:BK315)</f>
        <v>0</v>
      </c>
    </row>
    <row r="294" spans="2:65" s="1" customFormat="1" ht="25.5" customHeight="1">
      <c r="B294" s="39"/>
      <c r="C294" s="190" t="s">
        <v>798</v>
      </c>
      <c r="D294" s="190" t="s">
        <v>147</v>
      </c>
      <c r="E294" s="191" t="s">
        <v>1383</v>
      </c>
      <c r="F294" s="192" t="s">
        <v>1384</v>
      </c>
      <c r="G294" s="193" t="s">
        <v>215</v>
      </c>
      <c r="H294" s="194">
        <v>22.86</v>
      </c>
      <c r="I294" s="195"/>
      <c r="J294" s="196">
        <f>ROUND(I294*H294,0)</f>
        <v>0</v>
      </c>
      <c r="K294" s="192" t="s">
        <v>151</v>
      </c>
      <c r="L294" s="59"/>
      <c r="M294" s="197" t="s">
        <v>23</v>
      </c>
      <c r="N294" s="198" t="s">
        <v>44</v>
      </c>
      <c r="O294" s="40"/>
      <c r="P294" s="199">
        <f>O294*H294</f>
        <v>0</v>
      </c>
      <c r="Q294" s="199">
        <v>0.003</v>
      </c>
      <c r="R294" s="199">
        <f>Q294*H294</f>
        <v>0.06858</v>
      </c>
      <c r="S294" s="199">
        <v>0</v>
      </c>
      <c r="T294" s="200">
        <f>S294*H294</f>
        <v>0</v>
      </c>
      <c r="AR294" s="22" t="s">
        <v>198</v>
      </c>
      <c r="AT294" s="22" t="s">
        <v>147</v>
      </c>
      <c r="AU294" s="22" t="s">
        <v>82</v>
      </c>
      <c r="AY294" s="22" t="s">
        <v>145</v>
      </c>
      <c r="BE294" s="201">
        <f>IF(N294="základní",J294,0)</f>
        <v>0</v>
      </c>
      <c r="BF294" s="201">
        <f>IF(N294="snížená",J294,0)</f>
        <v>0</v>
      </c>
      <c r="BG294" s="201">
        <f>IF(N294="zákl. přenesená",J294,0)</f>
        <v>0</v>
      </c>
      <c r="BH294" s="201">
        <f>IF(N294="sníž. přenesená",J294,0)</f>
        <v>0</v>
      </c>
      <c r="BI294" s="201">
        <f>IF(N294="nulová",J294,0)</f>
        <v>0</v>
      </c>
      <c r="BJ294" s="22" t="s">
        <v>10</v>
      </c>
      <c r="BK294" s="201">
        <f>ROUND(I294*H294,0)</f>
        <v>0</v>
      </c>
      <c r="BL294" s="22" t="s">
        <v>198</v>
      </c>
      <c r="BM294" s="22" t="s">
        <v>1385</v>
      </c>
    </row>
    <row r="295" spans="2:51" s="11" customFormat="1" ht="13.5">
      <c r="B295" s="202"/>
      <c r="C295" s="203"/>
      <c r="D295" s="204" t="s">
        <v>154</v>
      </c>
      <c r="E295" s="205" t="s">
        <v>23</v>
      </c>
      <c r="F295" s="206" t="s">
        <v>1386</v>
      </c>
      <c r="G295" s="203"/>
      <c r="H295" s="207">
        <v>12.186</v>
      </c>
      <c r="I295" s="208"/>
      <c r="J295" s="203"/>
      <c r="K295" s="203"/>
      <c r="L295" s="209"/>
      <c r="M295" s="210"/>
      <c r="N295" s="211"/>
      <c r="O295" s="211"/>
      <c r="P295" s="211"/>
      <c r="Q295" s="211"/>
      <c r="R295" s="211"/>
      <c r="S295" s="211"/>
      <c r="T295" s="212"/>
      <c r="AT295" s="213" t="s">
        <v>154</v>
      </c>
      <c r="AU295" s="213" t="s">
        <v>82</v>
      </c>
      <c r="AV295" s="11" t="s">
        <v>82</v>
      </c>
      <c r="AW295" s="11" t="s">
        <v>37</v>
      </c>
      <c r="AX295" s="11" t="s">
        <v>73</v>
      </c>
      <c r="AY295" s="213" t="s">
        <v>145</v>
      </c>
    </row>
    <row r="296" spans="2:51" s="11" customFormat="1" ht="13.5">
      <c r="B296" s="202"/>
      <c r="C296" s="203"/>
      <c r="D296" s="204" t="s">
        <v>154</v>
      </c>
      <c r="E296" s="205" t="s">
        <v>23</v>
      </c>
      <c r="F296" s="206" t="s">
        <v>1387</v>
      </c>
      <c r="G296" s="203"/>
      <c r="H296" s="207">
        <v>10.674</v>
      </c>
      <c r="I296" s="208"/>
      <c r="J296" s="203"/>
      <c r="K296" s="203"/>
      <c r="L296" s="209"/>
      <c r="M296" s="210"/>
      <c r="N296" s="211"/>
      <c r="O296" s="211"/>
      <c r="P296" s="211"/>
      <c r="Q296" s="211"/>
      <c r="R296" s="211"/>
      <c r="S296" s="211"/>
      <c r="T296" s="212"/>
      <c r="AT296" s="213" t="s">
        <v>154</v>
      </c>
      <c r="AU296" s="213" t="s">
        <v>82</v>
      </c>
      <c r="AV296" s="11" t="s">
        <v>82</v>
      </c>
      <c r="AW296" s="11" t="s">
        <v>37</v>
      </c>
      <c r="AX296" s="11" t="s">
        <v>73</v>
      </c>
      <c r="AY296" s="213" t="s">
        <v>145</v>
      </c>
    </row>
    <row r="297" spans="2:65" s="1" customFormat="1" ht="16.5" customHeight="1">
      <c r="B297" s="39"/>
      <c r="C297" s="214" t="s">
        <v>802</v>
      </c>
      <c r="D297" s="214" t="s">
        <v>325</v>
      </c>
      <c r="E297" s="215" t="s">
        <v>1388</v>
      </c>
      <c r="F297" s="216" t="s">
        <v>1389</v>
      </c>
      <c r="G297" s="217" t="s">
        <v>215</v>
      </c>
      <c r="H297" s="218">
        <v>24.003</v>
      </c>
      <c r="I297" s="219"/>
      <c r="J297" s="220">
        <f>ROUND(I297*H297,0)</f>
        <v>0</v>
      </c>
      <c r="K297" s="216" t="s">
        <v>151</v>
      </c>
      <c r="L297" s="221"/>
      <c r="M297" s="222" t="s">
        <v>23</v>
      </c>
      <c r="N297" s="223" t="s">
        <v>44</v>
      </c>
      <c r="O297" s="40"/>
      <c r="P297" s="199">
        <f>O297*H297</f>
        <v>0</v>
      </c>
      <c r="Q297" s="199">
        <v>0.0126</v>
      </c>
      <c r="R297" s="199">
        <f>Q297*H297</f>
        <v>0.3024378</v>
      </c>
      <c r="S297" s="199">
        <v>0</v>
      </c>
      <c r="T297" s="200">
        <f>S297*H297</f>
        <v>0</v>
      </c>
      <c r="AR297" s="22" t="s">
        <v>320</v>
      </c>
      <c r="AT297" s="22" t="s">
        <v>325</v>
      </c>
      <c r="AU297" s="22" t="s">
        <v>82</v>
      </c>
      <c r="AY297" s="22" t="s">
        <v>145</v>
      </c>
      <c r="BE297" s="201">
        <f>IF(N297="základní",J297,0)</f>
        <v>0</v>
      </c>
      <c r="BF297" s="201">
        <f>IF(N297="snížená",J297,0)</f>
        <v>0</v>
      </c>
      <c r="BG297" s="201">
        <f>IF(N297="zákl. přenesená",J297,0)</f>
        <v>0</v>
      </c>
      <c r="BH297" s="201">
        <f>IF(N297="sníž. přenesená",J297,0)</f>
        <v>0</v>
      </c>
      <c r="BI297" s="201">
        <f>IF(N297="nulová",J297,0)</f>
        <v>0</v>
      </c>
      <c r="BJ297" s="22" t="s">
        <v>10</v>
      </c>
      <c r="BK297" s="201">
        <f>ROUND(I297*H297,0)</f>
        <v>0</v>
      </c>
      <c r="BL297" s="22" t="s">
        <v>198</v>
      </c>
      <c r="BM297" s="22" t="s">
        <v>1390</v>
      </c>
    </row>
    <row r="298" spans="2:51" s="11" customFormat="1" ht="13.5">
      <c r="B298" s="202"/>
      <c r="C298" s="203"/>
      <c r="D298" s="204" t="s">
        <v>154</v>
      </c>
      <c r="E298" s="205" t="s">
        <v>23</v>
      </c>
      <c r="F298" s="206" t="s">
        <v>1391</v>
      </c>
      <c r="G298" s="203"/>
      <c r="H298" s="207">
        <v>24.003</v>
      </c>
      <c r="I298" s="208"/>
      <c r="J298" s="203"/>
      <c r="K298" s="203"/>
      <c r="L298" s="209"/>
      <c r="M298" s="210"/>
      <c r="N298" s="211"/>
      <c r="O298" s="211"/>
      <c r="P298" s="211"/>
      <c r="Q298" s="211"/>
      <c r="R298" s="211"/>
      <c r="S298" s="211"/>
      <c r="T298" s="212"/>
      <c r="AT298" s="213" t="s">
        <v>154</v>
      </c>
      <c r="AU298" s="213" t="s">
        <v>82</v>
      </c>
      <c r="AV298" s="11" t="s">
        <v>82</v>
      </c>
      <c r="AW298" s="11" t="s">
        <v>37</v>
      </c>
      <c r="AX298" s="11" t="s">
        <v>73</v>
      </c>
      <c r="AY298" s="213" t="s">
        <v>145</v>
      </c>
    </row>
    <row r="299" spans="2:65" s="1" customFormat="1" ht="16.5" customHeight="1">
      <c r="B299" s="39"/>
      <c r="C299" s="190" t="s">
        <v>806</v>
      </c>
      <c r="D299" s="190" t="s">
        <v>147</v>
      </c>
      <c r="E299" s="191" t="s">
        <v>1392</v>
      </c>
      <c r="F299" s="192" t="s">
        <v>1393</v>
      </c>
      <c r="G299" s="193" t="s">
        <v>215</v>
      </c>
      <c r="H299" s="194">
        <v>22.86</v>
      </c>
      <c r="I299" s="195"/>
      <c r="J299" s="196">
        <f>ROUND(I299*H299,0)</f>
        <v>0</v>
      </c>
      <c r="K299" s="192" t="s">
        <v>151</v>
      </c>
      <c r="L299" s="59"/>
      <c r="M299" s="197" t="s">
        <v>23</v>
      </c>
      <c r="N299" s="198" t="s">
        <v>44</v>
      </c>
      <c r="O299" s="40"/>
      <c r="P299" s="199">
        <f>O299*H299</f>
        <v>0</v>
      </c>
      <c r="Q299" s="199">
        <v>0</v>
      </c>
      <c r="R299" s="199">
        <f>Q299*H299</f>
        <v>0</v>
      </c>
      <c r="S299" s="199">
        <v>0</v>
      </c>
      <c r="T299" s="200">
        <f>S299*H299</f>
        <v>0</v>
      </c>
      <c r="AR299" s="22" t="s">
        <v>198</v>
      </c>
      <c r="AT299" s="22" t="s">
        <v>147</v>
      </c>
      <c r="AU299" s="22" t="s">
        <v>82</v>
      </c>
      <c r="AY299" s="22" t="s">
        <v>145</v>
      </c>
      <c r="BE299" s="201">
        <f>IF(N299="základní",J299,0)</f>
        <v>0</v>
      </c>
      <c r="BF299" s="201">
        <f>IF(N299="snížená",J299,0)</f>
        <v>0</v>
      </c>
      <c r="BG299" s="201">
        <f>IF(N299="zákl. přenesená",J299,0)</f>
        <v>0</v>
      </c>
      <c r="BH299" s="201">
        <f>IF(N299="sníž. přenesená",J299,0)</f>
        <v>0</v>
      </c>
      <c r="BI299" s="201">
        <f>IF(N299="nulová",J299,0)</f>
        <v>0</v>
      </c>
      <c r="BJ299" s="22" t="s">
        <v>10</v>
      </c>
      <c r="BK299" s="201">
        <f>ROUND(I299*H299,0)</f>
        <v>0</v>
      </c>
      <c r="BL299" s="22" t="s">
        <v>198</v>
      </c>
      <c r="BM299" s="22" t="s">
        <v>1394</v>
      </c>
    </row>
    <row r="300" spans="2:65" s="1" customFormat="1" ht="25.5" customHeight="1">
      <c r="B300" s="39"/>
      <c r="C300" s="190" t="s">
        <v>810</v>
      </c>
      <c r="D300" s="190" t="s">
        <v>147</v>
      </c>
      <c r="E300" s="191" t="s">
        <v>1395</v>
      </c>
      <c r="F300" s="192" t="s">
        <v>1396</v>
      </c>
      <c r="G300" s="193" t="s">
        <v>215</v>
      </c>
      <c r="H300" s="194">
        <v>0.48</v>
      </c>
      <c r="I300" s="195"/>
      <c r="J300" s="196">
        <f>ROUND(I300*H300,0)</f>
        <v>0</v>
      </c>
      <c r="K300" s="192" t="s">
        <v>151</v>
      </c>
      <c r="L300" s="59"/>
      <c r="M300" s="197" t="s">
        <v>23</v>
      </c>
      <c r="N300" s="198" t="s">
        <v>44</v>
      </c>
      <c r="O300" s="40"/>
      <c r="P300" s="199">
        <f>O300*H300</f>
        <v>0</v>
      </c>
      <c r="Q300" s="199">
        <v>0.00058</v>
      </c>
      <c r="R300" s="199">
        <f>Q300*H300</f>
        <v>0.0002784</v>
      </c>
      <c r="S300" s="199">
        <v>0</v>
      </c>
      <c r="T300" s="200">
        <f>S300*H300</f>
        <v>0</v>
      </c>
      <c r="AR300" s="22" t="s">
        <v>198</v>
      </c>
      <c r="AT300" s="22" t="s">
        <v>147</v>
      </c>
      <c r="AU300" s="22" t="s">
        <v>82</v>
      </c>
      <c r="AY300" s="22" t="s">
        <v>145</v>
      </c>
      <c r="BE300" s="201">
        <f>IF(N300="základní",J300,0)</f>
        <v>0</v>
      </c>
      <c r="BF300" s="201">
        <f>IF(N300="snížená",J300,0)</f>
        <v>0</v>
      </c>
      <c r="BG300" s="201">
        <f>IF(N300="zákl. přenesená",J300,0)</f>
        <v>0</v>
      </c>
      <c r="BH300" s="201">
        <f>IF(N300="sníž. přenesená",J300,0)</f>
        <v>0</v>
      </c>
      <c r="BI300" s="201">
        <f>IF(N300="nulová",J300,0)</f>
        <v>0</v>
      </c>
      <c r="BJ300" s="22" t="s">
        <v>10</v>
      </c>
      <c r="BK300" s="201">
        <f>ROUND(I300*H300,0)</f>
        <v>0</v>
      </c>
      <c r="BL300" s="22" t="s">
        <v>198</v>
      </c>
      <c r="BM300" s="22" t="s">
        <v>1455</v>
      </c>
    </row>
    <row r="301" spans="2:51" s="11" customFormat="1" ht="13.5">
      <c r="B301" s="202"/>
      <c r="C301" s="203"/>
      <c r="D301" s="204" t="s">
        <v>154</v>
      </c>
      <c r="E301" s="205" t="s">
        <v>23</v>
      </c>
      <c r="F301" s="206" t="s">
        <v>1398</v>
      </c>
      <c r="G301" s="203"/>
      <c r="H301" s="207">
        <v>0.48</v>
      </c>
      <c r="I301" s="208"/>
      <c r="J301" s="203"/>
      <c r="K301" s="203"/>
      <c r="L301" s="209"/>
      <c r="M301" s="210"/>
      <c r="N301" s="211"/>
      <c r="O301" s="211"/>
      <c r="P301" s="211"/>
      <c r="Q301" s="211"/>
      <c r="R301" s="211"/>
      <c r="S301" s="211"/>
      <c r="T301" s="212"/>
      <c r="AT301" s="213" t="s">
        <v>154</v>
      </c>
      <c r="AU301" s="213" t="s">
        <v>82</v>
      </c>
      <c r="AV301" s="11" t="s">
        <v>82</v>
      </c>
      <c r="AW301" s="11" t="s">
        <v>37</v>
      </c>
      <c r="AX301" s="11" t="s">
        <v>73</v>
      </c>
      <c r="AY301" s="213" t="s">
        <v>145</v>
      </c>
    </row>
    <row r="302" spans="2:65" s="1" customFormat="1" ht="16.5" customHeight="1">
      <c r="B302" s="39"/>
      <c r="C302" s="214" t="s">
        <v>814</v>
      </c>
      <c r="D302" s="214" t="s">
        <v>325</v>
      </c>
      <c r="E302" s="215" t="s">
        <v>1399</v>
      </c>
      <c r="F302" s="216" t="s">
        <v>1400</v>
      </c>
      <c r="G302" s="217" t="s">
        <v>215</v>
      </c>
      <c r="H302" s="218">
        <v>0.48</v>
      </c>
      <c r="I302" s="219"/>
      <c r="J302" s="220">
        <f>ROUND(I302*H302,0)</f>
        <v>0</v>
      </c>
      <c r="K302" s="216" t="s">
        <v>151</v>
      </c>
      <c r="L302" s="221"/>
      <c r="M302" s="222" t="s">
        <v>23</v>
      </c>
      <c r="N302" s="223" t="s">
        <v>44</v>
      </c>
      <c r="O302" s="40"/>
      <c r="P302" s="199">
        <f>O302*H302</f>
        <v>0</v>
      </c>
      <c r="Q302" s="199">
        <v>0.01</v>
      </c>
      <c r="R302" s="199">
        <f>Q302*H302</f>
        <v>0.0048</v>
      </c>
      <c r="S302" s="199">
        <v>0</v>
      </c>
      <c r="T302" s="200">
        <f>S302*H302</f>
        <v>0</v>
      </c>
      <c r="AR302" s="22" t="s">
        <v>320</v>
      </c>
      <c r="AT302" s="22" t="s">
        <v>325</v>
      </c>
      <c r="AU302" s="22" t="s">
        <v>82</v>
      </c>
      <c r="AY302" s="22" t="s">
        <v>145</v>
      </c>
      <c r="BE302" s="201">
        <f>IF(N302="základní",J302,0)</f>
        <v>0</v>
      </c>
      <c r="BF302" s="201">
        <f>IF(N302="snížená",J302,0)</f>
        <v>0</v>
      </c>
      <c r="BG302" s="201">
        <f>IF(N302="zákl. přenesená",J302,0)</f>
        <v>0</v>
      </c>
      <c r="BH302" s="201">
        <f>IF(N302="sníž. přenesená",J302,0)</f>
        <v>0</v>
      </c>
      <c r="BI302" s="201">
        <f>IF(N302="nulová",J302,0)</f>
        <v>0</v>
      </c>
      <c r="BJ302" s="22" t="s">
        <v>10</v>
      </c>
      <c r="BK302" s="201">
        <f>ROUND(I302*H302,0)</f>
        <v>0</v>
      </c>
      <c r="BL302" s="22" t="s">
        <v>198</v>
      </c>
      <c r="BM302" s="22" t="s">
        <v>1456</v>
      </c>
    </row>
    <row r="303" spans="2:65" s="1" customFormat="1" ht="16.5" customHeight="1">
      <c r="B303" s="39"/>
      <c r="C303" s="190" t="s">
        <v>818</v>
      </c>
      <c r="D303" s="190" t="s">
        <v>147</v>
      </c>
      <c r="E303" s="191" t="s">
        <v>1402</v>
      </c>
      <c r="F303" s="192" t="s">
        <v>1403</v>
      </c>
      <c r="G303" s="193" t="s">
        <v>188</v>
      </c>
      <c r="H303" s="194">
        <v>13.73</v>
      </c>
      <c r="I303" s="195"/>
      <c r="J303" s="196">
        <f>ROUND(I303*H303,0)</f>
        <v>0</v>
      </c>
      <c r="K303" s="192" t="s">
        <v>151</v>
      </c>
      <c r="L303" s="59"/>
      <c r="M303" s="197" t="s">
        <v>23</v>
      </c>
      <c r="N303" s="198" t="s">
        <v>44</v>
      </c>
      <c r="O303" s="40"/>
      <c r="P303" s="199">
        <f>O303*H303</f>
        <v>0</v>
      </c>
      <c r="Q303" s="199">
        <v>0.00031</v>
      </c>
      <c r="R303" s="199">
        <f>Q303*H303</f>
        <v>0.0042563</v>
      </c>
      <c r="S303" s="199">
        <v>0</v>
      </c>
      <c r="T303" s="200">
        <f>S303*H303</f>
        <v>0</v>
      </c>
      <c r="AR303" s="22" t="s">
        <v>198</v>
      </c>
      <c r="AT303" s="22" t="s">
        <v>147</v>
      </c>
      <c r="AU303" s="22" t="s">
        <v>82</v>
      </c>
      <c r="AY303" s="22" t="s">
        <v>145</v>
      </c>
      <c r="BE303" s="201">
        <f>IF(N303="základní",J303,0)</f>
        <v>0</v>
      </c>
      <c r="BF303" s="201">
        <f>IF(N303="snížená",J303,0)</f>
        <v>0</v>
      </c>
      <c r="BG303" s="201">
        <f>IF(N303="zákl. přenesená",J303,0)</f>
        <v>0</v>
      </c>
      <c r="BH303" s="201">
        <f>IF(N303="sníž. přenesená",J303,0)</f>
        <v>0</v>
      </c>
      <c r="BI303" s="201">
        <f>IF(N303="nulová",J303,0)</f>
        <v>0</v>
      </c>
      <c r="BJ303" s="22" t="s">
        <v>10</v>
      </c>
      <c r="BK303" s="201">
        <f>ROUND(I303*H303,0)</f>
        <v>0</v>
      </c>
      <c r="BL303" s="22" t="s">
        <v>198</v>
      </c>
      <c r="BM303" s="22" t="s">
        <v>1404</v>
      </c>
    </row>
    <row r="304" spans="2:51" s="11" customFormat="1" ht="13.5">
      <c r="B304" s="202"/>
      <c r="C304" s="203"/>
      <c r="D304" s="204" t="s">
        <v>154</v>
      </c>
      <c r="E304" s="205" t="s">
        <v>23</v>
      </c>
      <c r="F304" s="206" t="s">
        <v>1405</v>
      </c>
      <c r="G304" s="203"/>
      <c r="H304" s="207">
        <v>6.53</v>
      </c>
      <c r="I304" s="208"/>
      <c r="J304" s="203"/>
      <c r="K304" s="203"/>
      <c r="L304" s="209"/>
      <c r="M304" s="210"/>
      <c r="N304" s="211"/>
      <c r="O304" s="211"/>
      <c r="P304" s="211"/>
      <c r="Q304" s="211"/>
      <c r="R304" s="211"/>
      <c r="S304" s="211"/>
      <c r="T304" s="212"/>
      <c r="AT304" s="213" t="s">
        <v>154</v>
      </c>
      <c r="AU304" s="213" t="s">
        <v>82</v>
      </c>
      <c r="AV304" s="11" t="s">
        <v>82</v>
      </c>
      <c r="AW304" s="11" t="s">
        <v>37</v>
      </c>
      <c r="AX304" s="11" t="s">
        <v>73</v>
      </c>
      <c r="AY304" s="213" t="s">
        <v>145</v>
      </c>
    </row>
    <row r="305" spans="2:51" s="11" customFormat="1" ht="13.5">
      <c r="B305" s="202"/>
      <c r="C305" s="203"/>
      <c r="D305" s="204" t="s">
        <v>154</v>
      </c>
      <c r="E305" s="205" t="s">
        <v>23</v>
      </c>
      <c r="F305" s="206" t="s">
        <v>1406</v>
      </c>
      <c r="G305" s="203"/>
      <c r="H305" s="207">
        <v>7.2</v>
      </c>
      <c r="I305" s="208"/>
      <c r="J305" s="203"/>
      <c r="K305" s="203"/>
      <c r="L305" s="209"/>
      <c r="M305" s="210"/>
      <c r="N305" s="211"/>
      <c r="O305" s="211"/>
      <c r="P305" s="211"/>
      <c r="Q305" s="211"/>
      <c r="R305" s="211"/>
      <c r="S305" s="211"/>
      <c r="T305" s="212"/>
      <c r="AT305" s="213" t="s">
        <v>154</v>
      </c>
      <c r="AU305" s="213" t="s">
        <v>82</v>
      </c>
      <c r="AV305" s="11" t="s">
        <v>82</v>
      </c>
      <c r="AW305" s="11" t="s">
        <v>37</v>
      </c>
      <c r="AX305" s="11" t="s">
        <v>73</v>
      </c>
      <c r="AY305" s="213" t="s">
        <v>145</v>
      </c>
    </row>
    <row r="306" spans="2:65" s="1" customFormat="1" ht="16.5" customHeight="1">
      <c r="B306" s="39"/>
      <c r="C306" s="190" t="s">
        <v>822</v>
      </c>
      <c r="D306" s="190" t="s">
        <v>147</v>
      </c>
      <c r="E306" s="191" t="s">
        <v>1407</v>
      </c>
      <c r="F306" s="192" t="s">
        <v>1408</v>
      </c>
      <c r="G306" s="193" t="s">
        <v>188</v>
      </c>
      <c r="H306" s="194">
        <v>11.96</v>
      </c>
      <c r="I306" s="195"/>
      <c r="J306" s="196">
        <f>ROUND(I306*H306,0)</f>
        <v>0</v>
      </c>
      <c r="K306" s="192" t="s">
        <v>151</v>
      </c>
      <c r="L306" s="59"/>
      <c r="M306" s="197" t="s">
        <v>23</v>
      </c>
      <c r="N306" s="198" t="s">
        <v>44</v>
      </c>
      <c r="O306" s="40"/>
      <c r="P306" s="199">
        <f>O306*H306</f>
        <v>0</v>
      </c>
      <c r="Q306" s="199">
        <v>0.00026</v>
      </c>
      <c r="R306" s="199">
        <f>Q306*H306</f>
        <v>0.0031096</v>
      </c>
      <c r="S306" s="199">
        <v>0</v>
      </c>
      <c r="T306" s="200">
        <f>S306*H306</f>
        <v>0</v>
      </c>
      <c r="AR306" s="22" t="s">
        <v>198</v>
      </c>
      <c r="AT306" s="22" t="s">
        <v>147</v>
      </c>
      <c r="AU306" s="22" t="s">
        <v>82</v>
      </c>
      <c r="AY306" s="22" t="s">
        <v>145</v>
      </c>
      <c r="BE306" s="201">
        <f>IF(N306="základní",J306,0)</f>
        <v>0</v>
      </c>
      <c r="BF306" s="201">
        <f>IF(N306="snížená",J306,0)</f>
        <v>0</v>
      </c>
      <c r="BG306" s="201">
        <f>IF(N306="zákl. přenesená",J306,0)</f>
        <v>0</v>
      </c>
      <c r="BH306" s="201">
        <f>IF(N306="sníž. přenesená",J306,0)</f>
        <v>0</v>
      </c>
      <c r="BI306" s="201">
        <f>IF(N306="nulová",J306,0)</f>
        <v>0</v>
      </c>
      <c r="BJ306" s="22" t="s">
        <v>10</v>
      </c>
      <c r="BK306" s="201">
        <f>ROUND(I306*H306,0)</f>
        <v>0</v>
      </c>
      <c r="BL306" s="22" t="s">
        <v>198</v>
      </c>
      <c r="BM306" s="22" t="s">
        <v>1409</v>
      </c>
    </row>
    <row r="307" spans="2:51" s="11" customFormat="1" ht="13.5">
      <c r="B307" s="202"/>
      <c r="C307" s="203"/>
      <c r="D307" s="204" t="s">
        <v>154</v>
      </c>
      <c r="E307" s="205" t="s">
        <v>23</v>
      </c>
      <c r="F307" s="206" t="s">
        <v>1410</v>
      </c>
      <c r="G307" s="203"/>
      <c r="H307" s="207">
        <v>6.03</v>
      </c>
      <c r="I307" s="208"/>
      <c r="J307" s="203"/>
      <c r="K307" s="203"/>
      <c r="L307" s="209"/>
      <c r="M307" s="210"/>
      <c r="N307" s="211"/>
      <c r="O307" s="211"/>
      <c r="P307" s="211"/>
      <c r="Q307" s="211"/>
      <c r="R307" s="211"/>
      <c r="S307" s="211"/>
      <c r="T307" s="212"/>
      <c r="AT307" s="213" t="s">
        <v>154</v>
      </c>
      <c r="AU307" s="213" t="s">
        <v>82</v>
      </c>
      <c r="AV307" s="11" t="s">
        <v>82</v>
      </c>
      <c r="AW307" s="11" t="s">
        <v>37</v>
      </c>
      <c r="AX307" s="11" t="s">
        <v>73</v>
      </c>
      <c r="AY307" s="213" t="s">
        <v>145</v>
      </c>
    </row>
    <row r="308" spans="2:51" s="11" customFormat="1" ht="13.5">
      <c r="B308" s="202"/>
      <c r="C308" s="203"/>
      <c r="D308" s="204" t="s">
        <v>154</v>
      </c>
      <c r="E308" s="205" t="s">
        <v>23</v>
      </c>
      <c r="F308" s="206" t="s">
        <v>1411</v>
      </c>
      <c r="G308" s="203"/>
      <c r="H308" s="207">
        <v>5.93</v>
      </c>
      <c r="I308" s="208"/>
      <c r="J308" s="203"/>
      <c r="K308" s="203"/>
      <c r="L308" s="209"/>
      <c r="M308" s="210"/>
      <c r="N308" s="211"/>
      <c r="O308" s="211"/>
      <c r="P308" s="211"/>
      <c r="Q308" s="211"/>
      <c r="R308" s="211"/>
      <c r="S308" s="211"/>
      <c r="T308" s="212"/>
      <c r="AT308" s="213" t="s">
        <v>154</v>
      </c>
      <c r="AU308" s="213" t="s">
        <v>82</v>
      </c>
      <c r="AV308" s="11" t="s">
        <v>82</v>
      </c>
      <c r="AW308" s="11" t="s">
        <v>37</v>
      </c>
      <c r="AX308" s="11" t="s">
        <v>73</v>
      </c>
      <c r="AY308" s="213" t="s">
        <v>145</v>
      </c>
    </row>
    <row r="309" spans="2:65" s="1" customFormat="1" ht="16.5" customHeight="1">
      <c r="B309" s="39"/>
      <c r="C309" s="190" t="s">
        <v>826</v>
      </c>
      <c r="D309" s="190" t="s">
        <v>147</v>
      </c>
      <c r="E309" s="191" t="s">
        <v>1412</v>
      </c>
      <c r="F309" s="192" t="s">
        <v>1413</v>
      </c>
      <c r="G309" s="193" t="s">
        <v>215</v>
      </c>
      <c r="H309" s="194">
        <v>22.86</v>
      </c>
      <c r="I309" s="195"/>
      <c r="J309" s="196">
        <f>ROUND(I309*H309,0)</f>
        <v>0</v>
      </c>
      <c r="K309" s="192" t="s">
        <v>151</v>
      </c>
      <c r="L309" s="59"/>
      <c r="M309" s="197" t="s">
        <v>23</v>
      </c>
      <c r="N309" s="198" t="s">
        <v>44</v>
      </c>
      <c r="O309" s="40"/>
      <c r="P309" s="199">
        <f>O309*H309</f>
        <v>0</v>
      </c>
      <c r="Q309" s="199">
        <v>0.0003</v>
      </c>
      <c r="R309" s="199">
        <f>Q309*H309</f>
        <v>0.0068579999999999995</v>
      </c>
      <c r="S309" s="199">
        <v>0</v>
      </c>
      <c r="T309" s="200">
        <f>S309*H309</f>
        <v>0</v>
      </c>
      <c r="AR309" s="22" t="s">
        <v>198</v>
      </c>
      <c r="AT309" s="22" t="s">
        <v>147</v>
      </c>
      <c r="AU309" s="22" t="s">
        <v>82</v>
      </c>
      <c r="AY309" s="22" t="s">
        <v>145</v>
      </c>
      <c r="BE309" s="201">
        <f>IF(N309="základní",J309,0)</f>
        <v>0</v>
      </c>
      <c r="BF309" s="201">
        <f>IF(N309="snížená",J309,0)</f>
        <v>0</v>
      </c>
      <c r="BG309" s="201">
        <f>IF(N309="zákl. přenesená",J309,0)</f>
        <v>0</v>
      </c>
      <c r="BH309" s="201">
        <f>IF(N309="sníž. přenesená",J309,0)</f>
        <v>0</v>
      </c>
      <c r="BI309" s="201">
        <f>IF(N309="nulová",J309,0)</f>
        <v>0</v>
      </c>
      <c r="BJ309" s="22" t="s">
        <v>10</v>
      </c>
      <c r="BK309" s="201">
        <f>ROUND(I309*H309,0)</f>
        <v>0</v>
      </c>
      <c r="BL309" s="22" t="s">
        <v>198</v>
      </c>
      <c r="BM309" s="22" t="s">
        <v>1414</v>
      </c>
    </row>
    <row r="310" spans="2:65" s="1" customFormat="1" ht="16.5" customHeight="1">
      <c r="B310" s="39"/>
      <c r="C310" s="190" t="s">
        <v>832</v>
      </c>
      <c r="D310" s="190" t="s">
        <v>147</v>
      </c>
      <c r="E310" s="191" t="s">
        <v>1415</v>
      </c>
      <c r="F310" s="192" t="s">
        <v>1416</v>
      </c>
      <c r="G310" s="193" t="s">
        <v>188</v>
      </c>
      <c r="H310" s="194">
        <v>12.79</v>
      </c>
      <c r="I310" s="195"/>
      <c r="J310" s="196">
        <f>ROUND(I310*H310,0)</f>
        <v>0</v>
      </c>
      <c r="K310" s="192" t="s">
        <v>151</v>
      </c>
      <c r="L310" s="59"/>
      <c r="M310" s="197" t="s">
        <v>23</v>
      </c>
      <c r="N310" s="198" t="s">
        <v>44</v>
      </c>
      <c r="O310" s="40"/>
      <c r="P310" s="199">
        <f>O310*H310</f>
        <v>0</v>
      </c>
      <c r="Q310" s="199">
        <v>3E-05</v>
      </c>
      <c r="R310" s="199">
        <f>Q310*H310</f>
        <v>0.0003837</v>
      </c>
      <c r="S310" s="199">
        <v>0</v>
      </c>
      <c r="T310" s="200">
        <f>S310*H310</f>
        <v>0</v>
      </c>
      <c r="AR310" s="22" t="s">
        <v>198</v>
      </c>
      <c r="AT310" s="22" t="s">
        <v>147</v>
      </c>
      <c r="AU310" s="22" t="s">
        <v>82</v>
      </c>
      <c r="AY310" s="22" t="s">
        <v>145</v>
      </c>
      <c r="BE310" s="201">
        <f>IF(N310="základní",J310,0)</f>
        <v>0</v>
      </c>
      <c r="BF310" s="201">
        <f>IF(N310="snížená",J310,0)</f>
        <v>0</v>
      </c>
      <c r="BG310" s="201">
        <f>IF(N310="zákl. přenesená",J310,0)</f>
        <v>0</v>
      </c>
      <c r="BH310" s="201">
        <f>IF(N310="sníž. přenesená",J310,0)</f>
        <v>0</v>
      </c>
      <c r="BI310" s="201">
        <f>IF(N310="nulová",J310,0)</f>
        <v>0</v>
      </c>
      <c r="BJ310" s="22" t="s">
        <v>10</v>
      </c>
      <c r="BK310" s="201">
        <f>ROUND(I310*H310,0)</f>
        <v>0</v>
      </c>
      <c r="BL310" s="22" t="s">
        <v>198</v>
      </c>
      <c r="BM310" s="22" t="s">
        <v>1417</v>
      </c>
    </row>
    <row r="311" spans="2:51" s="12" customFormat="1" ht="13.5">
      <c r="B311" s="225"/>
      <c r="C311" s="226"/>
      <c r="D311" s="204" t="s">
        <v>154</v>
      </c>
      <c r="E311" s="227" t="s">
        <v>23</v>
      </c>
      <c r="F311" s="228" t="s">
        <v>1418</v>
      </c>
      <c r="G311" s="226"/>
      <c r="H311" s="227" t="s">
        <v>23</v>
      </c>
      <c r="I311" s="229"/>
      <c r="J311" s="226"/>
      <c r="K311" s="226"/>
      <c r="L311" s="230"/>
      <c r="M311" s="231"/>
      <c r="N311" s="232"/>
      <c r="O311" s="232"/>
      <c r="P311" s="232"/>
      <c r="Q311" s="232"/>
      <c r="R311" s="232"/>
      <c r="S311" s="232"/>
      <c r="T311" s="233"/>
      <c r="AT311" s="234" t="s">
        <v>154</v>
      </c>
      <c r="AU311" s="234" t="s">
        <v>82</v>
      </c>
      <c r="AV311" s="12" t="s">
        <v>10</v>
      </c>
      <c r="AW311" s="12" t="s">
        <v>37</v>
      </c>
      <c r="AX311" s="12" t="s">
        <v>73</v>
      </c>
      <c r="AY311" s="234" t="s">
        <v>145</v>
      </c>
    </row>
    <row r="312" spans="2:51" s="11" customFormat="1" ht="13.5">
      <c r="B312" s="202"/>
      <c r="C312" s="203"/>
      <c r="D312" s="204" t="s">
        <v>154</v>
      </c>
      <c r="E312" s="205" t="s">
        <v>23</v>
      </c>
      <c r="F312" s="206" t="s">
        <v>1419</v>
      </c>
      <c r="G312" s="203"/>
      <c r="H312" s="207">
        <v>6.86</v>
      </c>
      <c r="I312" s="208"/>
      <c r="J312" s="203"/>
      <c r="K312" s="203"/>
      <c r="L312" s="209"/>
      <c r="M312" s="210"/>
      <c r="N312" s="211"/>
      <c r="O312" s="211"/>
      <c r="P312" s="211"/>
      <c r="Q312" s="211"/>
      <c r="R312" s="211"/>
      <c r="S312" s="211"/>
      <c r="T312" s="212"/>
      <c r="AT312" s="213" t="s">
        <v>154</v>
      </c>
      <c r="AU312" s="213" t="s">
        <v>82</v>
      </c>
      <c r="AV312" s="11" t="s">
        <v>82</v>
      </c>
      <c r="AW312" s="11" t="s">
        <v>37</v>
      </c>
      <c r="AX312" s="11" t="s">
        <v>73</v>
      </c>
      <c r="AY312" s="213" t="s">
        <v>145</v>
      </c>
    </row>
    <row r="313" spans="2:51" s="11" customFormat="1" ht="13.5">
      <c r="B313" s="202"/>
      <c r="C313" s="203"/>
      <c r="D313" s="204" t="s">
        <v>154</v>
      </c>
      <c r="E313" s="205" t="s">
        <v>23</v>
      </c>
      <c r="F313" s="206" t="s">
        <v>1411</v>
      </c>
      <c r="G313" s="203"/>
      <c r="H313" s="207">
        <v>5.93</v>
      </c>
      <c r="I313" s="208"/>
      <c r="J313" s="203"/>
      <c r="K313" s="203"/>
      <c r="L313" s="209"/>
      <c r="M313" s="210"/>
      <c r="N313" s="211"/>
      <c r="O313" s="211"/>
      <c r="P313" s="211"/>
      <c r="Q313" s="211"/>
      <c r="R313" s="211"/>
      <c r="S313" s="211"/>
      <c r="T313" s="212"/>
      <c r="AT313" s="213" t="s">
        <v>154</v>
      </c>
      <c r="AU313" s="213" t="s">
        <v>82</v>
      </c>
      <c r="AV313" s="11" t="s">
        <v>82</v>
      </c>
      <c r="AW313" s="11" t="s">
        <v>37</v>
      </c>
      <c r="AX313" s="11" t="s">
        <v>73</v>
      </c>
      <c r="AY313" s="213" t="s">
        <v>145</v>
      </c>
    </row>
    <row r="314" spans="2:65" s="1" customFormat="1" ht="16.5" customHeight="1">
      <c r="B314" s="39"/>
      <c r="C314" s="190" t="s">
        <v>836</v>
      </c>
      <c r="D314" s="190" t="s">
        <v>147</v>
      </c>
      <c r="E314" s="191" t="s">
        <v>1420</v>
      </c>
      <c r="F314" s="192" t="s">
        <v>1421</v>
      </c>
      <c r="G314" s="193" t="s">
        <v>177</v>
      </c>
      <c r="H314" s="194">
        <v>0.391</v>
      </c>
      <c r="I314" s="195"/>
      <c r="J314" s="196">
        <f>ROUND(I314*H314,0)</f>
        <v>0</v>
      </c>
      <c r="K314" s="192" t="s">
        <v>151</v>
      </c>
      <c r="L314" s="59"/>
      <c r="M314" s="197" t="s">
        <v>23</v>
      </c>
      <c r="N314" s="198" t="s">
        <v>44</v>
      </c>
      <c r="O314" s="40"/>
      <c r="P314" s="199">
        <f>O314*H314</f>
        <v>0</v>
      </c>
      <c r="Q314" s="199">
        <v>0</v>
      </c>
      <c r="R314" s="199">
        <f>Q314*H314</f>
        <v>0</v>
      </c>
      <c r="S314" s="199">
        <v>0</v>
      </c>
      <c r="T314" s="200">
        <f>S314*H314</f>
        <v>0</v>
      </c>
      <c r="AR314" s="22" t="s">
        <v>198</v>
      </c>
      <c r="AT314" s="22" t="s">
        <v>147</v>
      </c>
      <c r="AU314" s="22" t="s">
        <v>82</v>
      </c>
      <c r="AY314" s="22" t="s">
        <v>145</v>
      </c>
      <c r="BE314" s="201">
        <f>IF(N314="základní",J314,0)</f>
        <v>0</v>
      </c>
      <c r="BF314" s="201">
        <f>IF(N314="snížená",J314,0)</f>
        <v>0</v>
      </c>
      <c r="BG314" s="201">
        <f>IF(N314="zákl. přenesená",J314,0)</f>
        <v>0</v>
      </c>
      <c r="BH314" s="201">
        <f>IF(N314="sníž. přenesená",J314,0)</f>
        <v>0</v>
      </c>
      <c r="BI314" s="201">
        <f>IF(N314="nulová",J314,0)</f>
        <v>0</v>
      </c>
      <c r="BJ314" s="22" t="s">
        <v>10</v>
      </c>
      <c r="BK314" s="201">
        <f>ROUND(I314*H314,0)</f>
        <v>0</v>
      </c>
      <c r="BL314" s="22" t="s">
        <v>198</v>
      </c>
      <c r="BM314" s="22" t="s">
        <v>1422</v>
      </c>
    </row>
    <row r="315" spans="2:65" s="1" customFormat="1" ht="16.5" customHeight="1">
      <c r="B315" s="39"/>
      <c r="C315" s="190" t="s">
        <v>842</v>
      </c>
      <c r="D315" s="190" t="s">
        <v>147</v>
      </c>
      <c r="E315" s="191" t="s">
        <v>1423</v>
      </c>
      <c r="F315" s="192" t="s">
        <v>1424</v>
      </c>
      <c r="G315" s="193" t="s">
        <v>177</v>
      </c>
      <c r="H315" s="194">
        <v>0.391</v>
      </c>
      <c r="I315" s="195"/>
      <c r="J315" s="196">
        <f>ROUND(I315*H315,0)</f>
        <v>0</v>
      </c>
      <c r="K315" s="192" t="s">
        <v>151</v>
      </c>
      <c r="L315" s="59"/>
      <c r="M315" s="197" t="s">
        <v>23</v>
      </c>
      <c r="N315" s="198" t="s">
        <v>44</v>
      </c>
      <c r="O315" s="40"/>
      <c r="P315" s="199">
        <f>O315*H315</f>
        <v>0</v>
      </c>
      <c r="Q315" s="199">
        <v>0</v>
      </c>
      <c r="R315" s="199">
        <f>Q315*H315</f>
        <v>0</v>
      </c>
      <c r="S315" s="199">
        <v>0</v>
      </c>
      <c r="T315" s="200">
        <f>S315*H315</f>
        <v>0</v>
      </c>
      <c r="AR315" s="22" t="s">
        <v>198</v>
      </c>
      <c r="AT315" s="22" t="s">
        <v>147</v>
      </c>
      <c r="AU315" s="22" t="s">
        <v>82</v>
      </c>
      <c r="AY315" s="22" t="s">
        <v>145</v>
      </c>
      <c r="BE315" s="201">
        <f>IF(N315="základní",J315,0)</f>
        <v>0</v>
      </c>
      <c r="BF315" s="201">
        <f>IF(N315="snížená",J315,0)</f>
        <v>0</v>
      </c>
      <c r="BG315" s="201">
        <f>IF(N315="zákl. přenesená",J315,0)</f>
        <v>0</v>
      </c>
      <c r="BH315" s="201">
        <f>IF(N315="sníž. přenesená",J315,0)</f>
        <v>0</v>
      </c>
      <c r="BI315" s="201">
        <f>IF(N315="nulová",J315,0)</f>
        <v>0</v>
      </c>
      <c r="BJ315" s="22" t="s">
        <v>10</v>
      </c>
      <c r="BK315" s="201">
        <f>ROUND(I315*H315,0)</f>
        <v>0</v>
      </c>
      <c r="BL315" s="22" t="s">
        <v>198</v>
      </c>
      <c r="BM315" s="22" t="s">
        <v>1425</v>
      </c>
    </row>
    <row r="316" spans="2:63" s="10" customFormat="1" ht="29.85" customHeight="1">
      <c r="B316" s="174"/>
      <c r="C316" s="175"/>
      <c r="D316" s="176" t="s">
        <v>72</v>
      </c>
      <c r="E316" s="188" t="s">
        <v>924</v>
      </c>
      <c r="F316" s="188" t="s">
        <v>925</v>
      </c>
      <c r="G316" s="175"/>
      <c r="H316" s="175"/>
      <c r="I316" s="178"/>
      <c r="J316" s="189">
        <f>BK316</f>
        <v>0</v>
      </c>
      <c r="K316" s="175"/>
      <c r="L316" s="180"/>
      <c r="M316" s="181"/>
      <c r="N316" s="182"/>
      <c r="O316" s="182"/>
      <c r="P316" s="183">
        <f>SUM(P317:P318)</f>
        <v>0</v>
      </c>
      <c r="Q316" s="182"/>
      <c r="R316" s="183">
        <f>SUM(R317:R318)</f>
        <v>5.4000000000000005E-05</v>
      </c>
      <c r="S316" s="182"/>
      <c r="T316" s="184">
        <f>SUM(T317:T318)</f>
        <v>0</v>
      </c>
      <c r="AR316" s="185" t="s">
        <v>82</v>
      </c>
      <c r="AT316" s="186" t="s">
        <v>72</v>
      </c>
      <c r="AU316" s="186" t="s">
        <v>10</v>
      </c>
      <c r="AY316" s="185" t="s">
        <v>145</v>
      </c>
      <c r="BK316" s="187">
        <f>SUM(BK317:BK318)</f>
        <v>0</v>
      </c>
    </row>
    <row r="317" spans="2:65" s="1" customFormat="1" ht="16.5" customHeight="1">
      <c r="B317" s="39"/>
      <c r="C317" s="190" t="s">
        <v>853</v>
      </c>
      <c r="D317" s="190" t="s">
        <v>147</v>
      </c>
      <c r="E317" s="191" t="s">
        <v>957</v>
      </c>
      <c r="F317" s="192" t="s">
        <v>958</v>
      </c>
      <c r="G317" s="193" t="s">
        <v>188</v>
      </c>
      <c r="H317" s="194">
        <v>1.8</v>
      </c>
      <c r="I317" s="195"/>
      <c r="J317" s="196">
        <f>ROUND(I317*H317,0)</f>
        <v>0</v>
      </c>
      <c r="K317" s="192" t="s">
        <v>151</v>
      </c>
      <c r="L317" s="59"/>
      <c r="M317" s="197" t="s">
        <v>23</v>
      </c>
      <c r="N317" s="198" t="s">
        <v>44</v>
      </c>
      <c r="O317" s="40"/>
      <c r="P317" s="199">
        <f>O317*H317</f>
        <v>0</v>
      </c>
      <c r="Q317" s="199">
        <v>3E-05</v>
      </c>
      <c r="R317" s="199">
        <f>Q317*H317</f>
        <v>5.4000000000000005E-05</v>
      </c>
      <c r="S317" s="199">
        <v>0</v>
      </c>
      <c r="T317" s="200">
        <f>S317*H317</f>
        <v>0</v>
      </c>
      <c r="AR317" s="22" t="s">
        <v>198</v>
      </c>
      <c r="AT317" s="22" t="s">
        <v>147</v>
      </c>
      <c r="AU317" s="22" t="s">
        <v>82</v>
      </c>
      <c r="AY317" s="22" t="s">
        <v>145</v>
      </c>
      <c r="BE317" s="201">
        <f>IF(N317="základní",J317,0)</f>
        <v>0</v>
      </c>
      <c r="BF317" s="201">
        <f>IF(N317="snížená",J317,0)</f>
        <v>0</v>
      </c>
      <c r="BG317" s="201">
        <f>IF(N317="zákl. přenesená",J317,0)</f>
        <v>0</v>
      </c>
      <c r="BH317" s="201">
        <f>IF(N317="sníž. přenesená",J317,0)</f>
        <v>0</v>
      </c>
      <c r="BI317" s="201">
        <f>IF(N317="nulová",J317,0)</f>
        <v>0</v>
      </c>
      <c r="BJ317" s="22" t="s">
        <v>10</v>
      </c>
      <c r="BK317" s="201">
        <f>ROUND(I317*H317,0)</f>
        <v>0</v>
      </c>
      <c r="BL317" s="22" t="s">
        <v>198</v>
      </c>
      <c r="BM317" s="22" t="s">
        <v>1426</v>
      </c>
    </row>
    <row r="318" spans="2:51" s="11" customFormat="1" ht="13.5">
      <c r="B318" s="202"/>
      <c r="C318" s="203"/>
      <c r="D318" s="204" t="s">
        <v>154</v>
      </c>
      <c r="E318" s="205" t="s">
        <v>23</v>
      </c>
      <c r="F318" s="206" t="s">
        <v>1427</v>
      </c>
      <c r="G318" s="203"/>
      <c r="H318" s="207">
        <v>1.8</v>
      </c>
      <c r="I318" s="208"/>
      <c r="J318" s="203"/>
      <c r="K318" s="203"/>
      <c r="L318" s="209"/>
      <c r="M318" s="210"/>
      <c r="N318" s="211"/>
      <c r="O318" s="211"/>
      <c r="P318" s="211"/>
      <c r="Q318" s="211"/>
      <c r="R318" s="211"/>
      <c r="S318" s="211"/>
      <c r="T318" s="212"/>
      <c r="AT318" s="213" t="s">
        <v>154</v>
      </c>
      <c r="AU318" s="213" t="s">
        <v>82</v>
      </c>
      <c r="AV318" s="11" t="s">
        <v>82</v>
      </c>
      <c r="AW318" s="11" t="s">
        <v>37</v>
      </c>
      <c r="AX318" s="11" t="s">
        <v>73</v>
      </c>
      <c r="AY318" s="213" t="s">
        <v>145</v>
      </c>
    </row>
    <row r="319" spans="2:63" s="10" customFormat="1" ht="29.85" customHeight="1">
      <c r="B319" s="174"/>
      <c r="C319" s="175"/>
      <c r="D319" s="176" t="s">
        <v>72</v>
      </c>
      <c r="E319" s="188" t="s">
        <v>960</v>
      </c>
      <c r="F319" s="188" t="s">
        <v>961</v>
      </c>
      <c r="G319" s="175"/>
      <c r="H319" s="175"/>
      <c r="I319" s="178"/>
      <c r="J319" s="189">
        <f>BK319</f>
        <v>0</v>
      </c>
      <c r="K319" s="175"/>
      <c r="L319" s="180"/>
      <c r="M319" s="181"/>
      <c r="N319" s="182"/>
      <c r="O319" s="182"/>
      <c r="P319" s="183">
        <f>SUM(P320:P330)</f>
        <v>0</v>
      </c>
      <c r="Q319" s="182"/>
      <c r="R319" s="183">
        <f>SUM(R320:R330)</f>
        <v>0.02487719</v>
      </c>
      <c r="S319" s="182"/>
      <c r="T319" s="184">
        <f>SUM(T320:T330)</f>
        <v>0.0031502200000000005</v>
      </c>
      <c r="AR319" s="185" t="s">
        <v>82</v>
      </c>
      <c r="AT319" s="186" t="s">
        <v>72</v>
      </c>
      <c r="AU319" s="186" t="s">
        <v>10</v>
      </c>
      <c r="AY319" s="185" t="s">
        <v>145</v>
      </c>
      <c r="BK319" s="187">
        <f>SUM(BK320:BK330)</f>
        <v>0</v>
      </c>
    </row>
    <row r="320" spans="2:65" s="1" customFormat="1" ht="16.5" customHeight="1">
      <c r="B320" s="39"/>
      <c r="C320" s="190" t="s">
        <v>863</v>
      </c>
      <c r="D320" s="190" t="s">
        <v>147</v>
      </c>
      <c r="E320" s="191" t="s">
        <v>1428</v>
      </c>
      <c r="F320" s="192" t="s">
        <v>1429</v>
      </c>
      <c r="G320" s="193" t="s">
        <v>215</v>
      </c>
      <c r="H320" s="194">
        <v>10.162</v>
      </c>
      <c r="I320" s="195"/>
      <c r="J320" s="196">
        <f>ROUND(I320*H320,0)</f>
        <v>0</v>
      </c>
      <c r="K320" s="192" t="s">
        <v>151</v>
      </c>
      <c r="L320" s="59"/>
      <c r="M320" s="197" t="s">
        <v>23</v>
      </c>
      <c r="N320" s="198" t="s">
        <v>44</v>
      </c>
      <c r="O320" s="40"/>
      <c r="P320" s="199">
        <f>O320*H320</f>
        <v>0</v>
      </c>
      <c r="Q320" s="199">
        <v>0.001</v>
      </c>
      <c r="R320" s="199">
        <f>Q320*H320</f>
        <v>0.010162000000000001</v>
      </c>
      <c r="S320" s="199">
        <v>0.00031</v>
      </c>
      <c r="T320" s="200">
        <f>S320*H320</f>
        <v>0.0031502200000000005</v>
      </c>
      <c r="AR320" s="22" t="s">
        <v>198</v>
      </c>
      <c r="AT320" s="22" t="s">
        <v>147</v>
      </c>
      <c r="AU320" s="22" t="s">
        <v>82</v>
      </c>
      <c r="AY320" s="22" t="s">
        <v>145</v>
      </c>
      <c r="BE320" s="201">
        <f>IF(N320="základní",J320,0)</f>
        <v>0</v>
      </c>
      <c r="BF320" s="201">
        <f>IF(N320="snížená",J320,0)</f>
        <v>0</v>
      </c>
      <c r="BG320" s="201">
        <f>IF(N320="zákl. přenesená",J320,0)</f>
        <v>0</v>
      </c>
      <c r="BH320" s="201">
        <f>IF(N320="sníž. přenesená",J320,0)</f>
        <v>0</v>
      </c>
      <c r="BI320" s="201">
        <f>IF(N320="nulová",J320,0)</f>
        <v>0</v>
      </c>
      <c r="BJ320" s="22" t="s">
        <v>10</v>
      </c>
      <c r="BK320" s="201">
        <f>ROUND(I320*H320,0)</f>
        <v>0</v>
      </c>
      <c r="BL320" s="22" t="s">
        <v>198</v>
      </c>
      <c r="BM320" s="22" t="s">
        <v>1430</v>
      </c>
    </row>
    <row r="321" spans="2:51" s="11" customFormat="1" ht="13.5">
      <c r="B321" s="202"/>
      <c r="C321" s="203"/>
      <c r="D321" s="204" t="s">
        <v>154</v>
      </c>
      <c r="E321" s="205" t="s">
        <v>23</v>
      </c>
      <c r="F321" s="206" t="s">
        <v>1011</v>
      </c>
      <c r="G321" s="203"/>
      <c r="H321" s="207">
        <v>6.719</v>
      </c>
      <c r="I321" s="208"/>
      <c r="J321" s="203"/>
      <c r="K321" s="203"/>
      <c r="L321" s="209"/>
      <c r="M321" s="210"/>
      <c r="N321" s="211"/>
      <c r="O321" s="211"/>
      <c r="P321" s="211"/>
      <c r="Q321" s="211"/>
      <c r="R321" s="211"/>
      <c r="S321" s="211"/>
      <c r="T321" s="212"/>
      <c r="AT321" s="213" t="s">
        <v>154</v>
      </c>
      <c r="AU321" s="213" t="s">
        <v>82</v>
      </c>
      <c r="AV321" s="11" t="s">
        <v>82</v>
      </c>
      <c r="AW321" s="11" t="s">
        <v>37</v>
      </c>
      <c r="AX321" s="11" t="s">
        <v>73</v>
      </c>
      <c r="AY321" s="213" t="s">
        <v>145</v>
      </c>
    </row>
    <row r="322" spans="2:51" s="11" customFormat="1" ht="13.5">
      <c r="B322" s="202"/>
      <c r="C322" s="203"/>
      <c r="D322" s="204" t="s">
        <v>154</v>
      </c>
      <c r="E322" s="205" t="s">
        <v>23</v>
      </c>
      <c r="F322" s="206" t="s">
        <v>1012</v>
      </c>
      <c r="G322" s="203"/>
      <c r="H322" s="207">
        <v>3.443</v>
      </c>
      <c r="I322" s="208"/>
      <c r="J322" s="203"/>
      <c r="K322" s="203"/>
      <c r="L322" s="209"/>
      <c r="M322" s="210"/>
      <c r="N322" s="211"/>
      <c r="O322" s="211"/>
      <c r="P322" s="211"/>
      <c r="Q322" s="211"/>
      <c r="R322" s="211"/>
      <c r="S322" s="211"/>
      <c r="T322" s="212"/>
      <c r="AT322" s="213" t="s">
        <v>154</v>
      </c>
      <c r="AU322" s="213" t="s">
        <v>82</v>
      </c>
      <c r="AV322" s="11" t="s">
        <v>82</v>
      </c>
      <c r="AW322" s="11" t="s">
        <v>37</v>
      </c>
      <c r="AX322" s="11" t="s">
        <v>73</v>
      </c>
      <c r="AY322" s="213" t="s">
        <v>145</v>
      </c>
    </row>
    <row r="323" spans="2:65" s="1" customFormat="1" ht="25.5" customHeight="1">
      <c r="B323" s="39"/>
      <c r="C323" s="190" t="s">
        <v>868</v>
      </c>
      <c r="D323" s="190" t="s">
        <v>147</v>
      </c>
      <c r="E323" s="191" t="s">
        <v>1431</v>
      </c>
      <c r="F323" s="192" t="s">
        <v>1432</v>
      </c>
      <c r="G323" s="193" t="s">
        <v>215</v>
      </c>
      <c r="H323" s="194">
        <v>30.031</v>
      </c>
      <c r="I323" s="195"/>
      <c r="J323" s="196">
        <f>ROUND(I323*H323,0)</f>
        <v>0</v>
      </c>
      <c r="K323" s="192" t="s">
        <v>151</v>
      </c>
      <c r="L323" s="59"/>
      <c r="M323" s="197" t="s">
        <v>23</v>
      </c>
      <c r="N323" s="198" t="s">
        <v>44</v>
      </c>
      <c r="O323" s="40"/>
      <c r="P323" s="199">
        <f>O323*H323</f>
        <v>0</v>
      </c>
      <c r="Q323" s="199">
        <v>0.0002</v>
      </c>
      <c r="R323" s="199">
        <f>Q323*H323</f>
        <v>0.0060062</v>
      </c>
      <c r="S323" s="199">
        <v>0</v>
      </c>
      <c r="T323" s="200">
        <f>S323*H323</f>
        <v>0</v>
      </c>
      <c r="AR323" s="22" t="s">
        <v>198</v>
      </c>
      <c r="AT323" s="22" t="s">
        <v>147</v>
      </c>
      <c r="AU323" s="22" t="s">
        <v>82</v>
      </c>
      <c r="AY323" s="22" t="s">
        <v>145</v>
      </c>
      <c r="BE323" s="201">
        <f>IF(N323="základní",J323,0)</f>
        <v>0</v>
      </c>
      <c r="BF323" s="201">
        <f>IF(N323="snížená",J323,0)</f>
        <v>0</v>
      </c>
      <c r="BG323" s="201">
        <f>IF(N323="zákl. přenesená",J323,0)</f>
        <v>0</v>
      </c>
      <c r="BH323" s="201">
        <f>IF(N323="sníž. přenesená",J323,0)</f>
        <v>0</v>
      </c>
      <c r="BI323" s="201">
        <f>IF(N323="nulová",J323,0)</f>
        <v>0</v>
      </c>
      <c r="BJ323" s="22" t="s">
        <v>10</v>
      </c>
      <c r="BK323" s="201">
        <f>ROUND(I323*H323,0)</f>
        <v>0</v>
      </c>
      <c r="BL323" s="22" t="s">
        <v>198</v>
      </c>
      <c r="BM323" s="22" t="s">
        <v>1433</v>
      </c>
    </row>
    <row r="324" spans="2:51" s="11" customFormat="1" ht="13.5">
      <c r="B324" s="202"/>
      <c r="C324" s="203"/>
      <c r="D324" s="204" t="s">
        <v>154</v>
      </c>
      <c r="E324" s="205" t="s">
        <v>23</v>
      </c>
      <c r="F324" s="206" t="s">
        <v>1011</v>
      </c>
      <c r="G324" s="203"/>
      <c r="H324" s="207">
        <v>6.719</v>
      </c>
      <c r="I324" s="208"/>
      <c r="J324" s="203"/>
      <c r="K324" s="203"/>
      <c r="L324" s="209"/>
      <c r="M324" s="210"/>
      <c r="N324" s="211"/>
      <c r="O324" s="211"/>
      <c r="P324" s="211"/>
      <c r="Q324" s="211"/>
      <c r="R324" s="211"/>
      <c r="S324" s="211"/>
      <c r="T324" s="212"/>
      <c r="AT324" s="213" t="s">
        <v>154</v>
      </c>
      <c r="AU324" s="213" t="s">
        <v>82</v>
      </c>
      <c r="AV324" s="11" t="s">
        <v>82</v>
      </c>
      <c r="AW324" s="11" t="s">
        <v>37</v>
      </c>
      <c r="AX324" s="11" t="s">
        <v>73</v>
      </c>
      <c r="AY324" s="213" t="s">
        <v>145</v>
      </c>
    </row>
    <row r="325" spans="2:51" s="11" customFormat="1" ht="13.5">
      <c r="B325" s="202"/>
      <c r="C325" s="203"/>
      <c r="D325" s="204" t="s">
        <v>154</v>
      </c>
      <c r="E325" s="205" t="s">
        <v>23</v>
      </c>
      <c r="F325" s="206" t="s">
        <v>1012</v>
      </c>
      <c r="G325" s="203"/>
      <c r="H325" s="207">
        <v>3.443</v>
      </c>
      <c r="I325" s="208"/>
      <c r="J325" s="203"/>
      <c r="K325" s="203"/>
      <c r="L325" s="209"/>
      <c r="M325" s="210"/>
      <c r="N325" s="211"/>
      <c r="O325" s="211"/>
      <c r="P325" s="211"/>
      <c r="Q325" s="211"/>
      <c r="R325" s="211"/>
      <c r="S325" s="211"/>
      <c r="T325" s="212"/>
      <c r="AT325" s="213" t="s">
        <v>154</v>
      </c>
      <c r="AU325" s="213" t="s">
        <v>82</v>
      </c>
      <c r="AV325" s="11" t="s">
        <v>82</v>
      </c>
      <c r="AW325" s="11" t="s">
        <v>37</v>
      </c>
      <c r="AX325" s="11" t="s">
        <v>73</v>
      </c>
      <c r="AY325" s="213" t="s">
        <v>145</v>
      </c>
    </row>
    <row r="326" spans="2:51" s="11" customFormat="1" ht="13.5">
      <c r="B326" s="202"/>
      <c r="C326" s="203"/>
      <c r="D326" s="204" t="s">
        <v>154</v>
      </c>
      <c r="E326" s="205" t="s">
        <v>23</v>
      </c>
      <c r="F326" s="206" t="s">
        <v>1434</v>
      </c>
      <c r="G326" s="203"/>
      <c r="H326" s="207">
        <v>3.228</v>
      </c>
      <c r="I326" s="208"/>
      <c r="J326" s="203"/>
      <c r="K326" s="203"/>
      <c r="L326" s="209"/>
      <c r="M326" s="210"/>
      <c r="N326" s="211"/>
      <c r="O326" s="211"/>
      <c r="P326" s="211"/>
      <c r="Q326" s="211"/>
      <c r="R326" s="211"/>
      <c r="S326" s="211"/>
      <c r="T326" s="212"/>
      <c r="AT326" s="213" t="s">
        <v>154</v>
      </c>
      <c r="AU326" s="213" t="s">
        <v>82</v>
      </c>
      <c r="AV326" s="11" t="s">
        <v>82</v>
      </c>
      <c r="AW326" s="11" t="s">
        <v>37</v>
      </c>
      <c r="AX326" s="11" t="s">
        <v>73</v>
      </c>
      <c r="AY326" s="213" t="s">
        <v>145</v>
      </c>
    </row>
    <row r="327" spans="2:51" s="11" customFormat="1" ht="13.5">
      <c r="B327" s="202"/>
      <c r="C327" s="203"/>
      <c r="D327" s="204" t="s">
        <v>154</v>
      </c>
      <c r="E327" s="205" t="s">
        <v>23</v>
      </c>
      <c r="F327" s="206" t="s">
        <v>1435</v>
      </c>
      <c r="G327" s="203"/>
      <c r="H327" s="207">
        <v>0.838</v>
      </c>
      <c r="I327" s="208"/>
      <c r="J327" s="203"/>
      <c r="K327" s="203"/>
      <c r="L327" s="209"/>
      <c r="M327" s="210"/>
      <c r="N327" s="211"/>
      <c r="O327" s="211"/>
      <c r="P327" s="211"/>
      <c r="Q327" s="211"/>
      <c r="R327" s="211"/>
      <c r="S327" s="211"/>
      <c r="T327" s="212"/>
      <c r="AT327" s="213" t="s">
        <v>154</v>
      </c>
      <c r="AU327" s="213" t="s">
        <v>82</v>
      </c>
      <c r="AV327" s="11" t="s">
        <v>82</v>
      </c>
      <c r="AW327" s="11" t="s">
        <v>37</v>
      </c>
      <c r="AX327" s="11" t="s">
        <v>73</v>
      </c>
      <c r="AY327" s="213" t="s">
        <v>145</v>
      </c>
    </row>
    <row r="328" spans="2:51" s="11" customFormat="1" ht="13.5">
      <c r="B328" s="202"/>
      <c r="C328" s="203"/>
      <c r="D328" s="204" t="s">
        <v>154</v>
      </c>
      <c r="E328" s="205" t="s">
        <v>23</v>
      </c>
      <c r="F328" s="206" t="s">
        <v>1436</v>
      </c>
      <c r="G328" s="203"/>
      <c r="H328" s="207">
        <v>9.799</v>
      </c>
      <c r="I328" s="208"/>
      <c r="J328" s="203"/>
      <c r="K328" s="203"/>
      <c r="L328" s="209"/>
      <c r="M328" s="210"/>
      <c r="N328" s="211"/>
      <c r="O328" s="211"/>
      <c r="P328" s="211"/>
      <c r="Q328" s="211"/>
      <c r="R328" s="211"/>
      <c r="S328" s="211"/>
      <c r="T328" s="212"/>
      <c r="AT328" s="213" t="s">
        <v>154</v>
      </c>
      <c r="AU328" s="213" t="s">
        <v>82</v>
      </c>
      <c r="AV328" s="11" t="s">
        <v>82</v>
      </c>
      <c r="AW328" s="11" t="s">
        <v>37</v>
      </c>
      <c r="AX328" s="11" t="s">
        <v>73</v>
      </c>
      <c r="AY328" s="213" t="s">
        <v>145</v>
      </c>
    </row>
    <row r="329" spans="2:51" s="11" customFormat="1" ht="13.5">
      <c r="B329" s="202"/>
      <c r="C329" s="203"/>
      <c r="D329" s="204" t="s">
        <v>154</v>
      </c>
      <c r="E329" s="205" t="s">
        <v>23</v>
      </c>
      <c r="F329" s="206" t="s">
        <v>1437</v>
      </c>
      <c r="G329" s="203"/>
      <c r="H329" s="207">
        <v>6.004</v>
      </c>
      <c r="I329" s="208"/>
      <c r="J329" s="203"/>
      <c r="K329" s="203"/>
      <c r="L329" s="209"/>
      <c r="M329" s="210"/>
      <c r="N329" s="211"/>
      <c r="O329" s="211"/>
      <c r="P329" s="211"/>
      <c r="Q329" s="211"/>
      <c r="R329" s="211"/>
      <c r="S329" s="211"/>
      <c r="T329" s="212"/>
      <c r="AT329" s="213" t="s">
        <v>154</v>
      </c>
      <c r="AU329" s="213" t="s">
        <v>82</v>
      </c>
      <c r="AV329" s="11" t="s">
        <v>82</v>
      </c>
      <c r="AW329" s="11" t="s">
        <v>37</v>
      </c>
      <c r="AX329" s="11" t="s">
        <v>73</v>
      </c>
      <c r="AY329" s="213" t="s">
        <v>145</v>
      </c>
    </row>
    <row r="330" spans="2:65" s="1" customFormat="1" ht="25.5" customHeight="1">
      <c r="B330" s="39"/>
      <c r="C330" s="190" t="s">
        <v>879</v>
      </c>
      <c r="D330" s="190" t="s">
        <v>147</v>
      </c>
      <c r="E330" s="191" t="s">
        <v>1438</v>
      </c>
      <c r="F330" s="192" t="s">
        <v>1439</v>
      </c>
      <c r="G330" s="193" t="s">
        <v>215</v>
      </c>
      <c r="H330" s="194">
        <v>30.031</v>
      </c>
      <c r="I330" s="195"/>
      <c r="J330" s="196">
        <f>ROUND(I330*H330,0)</f>
        <v>0</v>
      </c>
      <c r="K330" s="192" t="s">
        <v>151</v>
      </c>
      <c r="L330" s="59"/>
      <c r="M330" s="197" t="s">
        <v>23</v>
      </c>
      <c r="N330" s="198" t="s">
        <v>44</v>
      </c>
      <c r="O330" s="40"/>
      <c r="P330" s="199">
        <f>O330*H330</f>
        <v>0</v>
      </c>
      <c r="Q330" s="199">
        <v>0.00029</v>
      </c>
      <c r="R330" s="199">
        <f>Q330*H330</f>
        <v>0.00870899</v>
      </c>
      <c r="S330" s="199">
        <v>0</v>
      </c>
      <c r="T330" s="200">
        <f>S330*H330</f>
        <v>0</v>
      </c>
      <c r="AR330" s="22" t="s">
        <v>198</v>
      </c>
      <c r="AT330" s="22" t="s">
        <v>147</v>
      </c>
      <c r="AU330" s="22" t="s">
        <v>82</v>
      </c>
      <c r="AY330" s="22" t="s">
        <v>145</v>
      </c>
      <c r="BE330" s="201">
        <f>IF(N330="základní",J330,0)</f>
        <v>0</v>
      </c>
      <c r="BF330" s="201">
        <f>IF(N330="snížená",J330,0)</f>
        <v>0</v>
      </c>
      <c r="BG330" s="201">
        <f>IF(N330="zákl. přenesená",J330,0)</f>
        <v>0</v>
      </c>
      <c r="BH330" s="201">
        <f>IF(N330="sníž. přenesená",J330,0)</f>
        <v>0</v>
      </c>
      <c r="BI330" s="201">
        <f>IF(N330="nulová",J330,0)</f>
        <v>0</v>
      </c>
      <c r="BJ330" s="22" t="s">
        <v>10</v>
      </c>
      <c r="BK330" s="201">
        <f>ROUND(I330*H330,0)</f>
        <v>0</v>
      </c>
      <c r="BL330" s="22" t="s">
        <v>198</v>
      </c>
      <c r="BM330" s="22" t="s">
        <v>1440</v>
      </c>
    </row>
    <row r="331" spans="2:63" s="10" customFormat="1" ht="37.35" customHeight="1">
      <c r="B331" s="174"/>
      <c r="C331" s="175"/>
      <c r="D331" s="176" t="s">
        <v>72</v>
      </c>
      <c r="E331" s="177" t="s">
        <v>972</v>
      </c>
      <c r="F331" s="177" t="s">
        <v>973</v>
      </c>
      <c r="G331" s="175"/>
      <c r="H331" s="175"/>
      <c r="I331" s="178"/>
      <c r="J331" s="179">
        <f>BK331</f>
        <v>0</v>
      </c>
      <c r="K331" s="175"/>
      <c r="L331" s="180"/>
      <c r="M331" s="181"/>
      <c r="N331" s="182"/>
      <c r="O331" s="182"/>
      <c r="P331" s="183">
        <f>P332</f>
        <v>0</v>
      </c>
      <c r="Q331" s="182"/>
      <c r="R331" s="183">
        <f>R332</f>
        <v>0</v>
      </c>
      <c r="S331" s="182"/>
      <c r="T331" s="184">
        <f>T332</f>
        <v>0</v>
      </c>
      <c r="AR331" s="185" t="s">
        <v>170</v>
      </c>
      <c r="AT331" s="186" t="s">
        <v>72</v>
      </c>
      <c r="AU331" s="186" t="s">
        <v>73</v>
      </c>
      <c r="AY331" s="185" t="s">
        <v>145</v>
      </c>
      <c r="BK331" s="187">
        <f>BK332</f>
        <v>0</v>
      </c>
    </row>
    <row r="332" spans="2:63" s="10" customFormat="1" ht="19.9" customHeight="1">
      <c r="B332" s="174"/>
      <c r="C332" s="175"/>
      <c r="D332" s="176" t="s">
        <v>72</v>
      </c>
      <c r="E332" s="188" t="s">
        <v>974</v>
      </c>
      <c r="F332" s="188" t="s">
        <v>975</v>
      </c>
      <c r="G332" s="175"/>
      <c r="H332" s="175"/>
      <c r="I332" s="178"/>
      <c r="J332" s="189">
        <f>BK332</f>
        <v>0</v>
      </c>
      <c r="K332" s="175"/>
      <c r="L332" s="180"/>
      <c r="M332" s="181"/>
      <c r="N332" s="182"/>
      <c r="O332" s="182"/>
      <c r="P332" s="183">
        <f>P333</f>
        <v>0</v>
      </c>
      <c r="Q332" s="182"/>
      <c r="R332" s="183">
        <f>R333</f>
        <v>0</v>
      </c>
      <c r="S332" s="182"/>
      <c r="T332" s="184">
        <f>T333</f>
        <v>0</v>
      </c>
      <c r="AR332" s="185" t="s">
        <v>170</v>
      </c>
      <c r="AT332" s="186" t="s">
        <v>72</v>
      </c>
      <c r="AU332" s="186" t="s">
        <v>10</v>
      </c>
      <c r="AY332" s="185" t="s">
        <v>145</v>
      </c>
      <c r="BK332" s="187">
        <f>BK333</f>
        <v>0</v>
      </c>
    </row>
    <row r="333" spans="2:65" s="1" customFormat="1" ht="16.5" customHeight="1">
      <c r="B333" s="39"/>
      <c r="C333" s="190" t="s">
        <v>884</v>
      </c>
      <c r="D333" s="190" t="s">
        <v>147</v>
      </c>
      <c r="E333" s="191" t="s">
        <v>977</v>
      </c>
      <c r="F333" s="192" t="s">
        <v>975</v>
      </c>
      <c r="G333" s="193" t="s">
        <v>573</v>
      </c>
      <c r="H333" s="224"/>
      <c r="I333" s="195"/>
      <c r="J333" s="196">
        <f>ROUND(I333*H333,0)</f>
        <v>0</v>
      </c>
      <c r="K333" s="192" t="s">
        <v>151</v>
      </c>
      <c r="L333" s="59"/>
      <c r="M333" s="197" t="s">
        <v>23</v>
      </c>
      <c r="N333" s="235" t="s">
        <v>44</v>
      </c>
      <c r="O333" s="236"/>
      <c r="P333" s="237">
        <f>O333*H333</f>
        <v>0</v>
      </c>
      <c r="Q333" s="237">
        <v>0</v>
      </c>
      <c r="R333" s="237">
        <f>Q333*H333</f>
        <v>0</v>
      </c>
      <c r="S333" s="237">
        <v>0</v>
      </c>
      <c r="T333" s="238">
        <f>S333*H333</f>
        <v>0</v>
      </c>
      <c r="AR333" s="22" t="s">
        <v>978</v>
      </c>
      <c r="AT333" s="22" t="s">
        <v>147</v>
      </c>
      <c r="AU333" s="22" t="s">
        <v>82</v>
      </c>
      <c r="AY333" s="22" t="s">
        <v>145</v>
      </c>
      <c r="BE333" s="201">
        <f>IF(N333="základní",J333,0)</f>
        <v>0</v>
      </c>
      <c r="BF333" s="201">
        <f>IF(N333="snížená",J333,0)</f>
        <v>0</v>
      </c>
      <c r="BG333" s="201">
        <f>IF(N333="zákl. přenesená",J333,0)</f>
        <v>0</v>
      </c>
      <c r="BH333" s="201">
        <f>IF(N333="sníž. přenesená",J333,0)</f>
        <v>0</v>
      </c>
      <c r="BI333" s="201">
        <f>IF(N333="nulová",J333,0)</f>
        <v>0</v>
      </c>
      <c r="BJ333" s="22" t="s">
        <v>10</v>
      </c>
      <c r="BK333" s="201">
        <f>ROUND(I333*H333,0)</f>
        <v>0</v>
      </c>
      <c r="BL333" s="22" t="s">
        <v>978</v>
      </c>
      <c r="BM333" s="22" t="s">
        <v>1441</v>
      </c>
    </row>
    <row r="334" spans="2:12" s="1" customFormat="1" ht="6.95" customHeight="1">
      <c r="B334" s="54"/>
      <c r="C334" s="55"/>
      <c r="D334" s="55"/>
      <c r="E334" s="55"/>
      <c r="F334" s="55"/>
      <c r="G334" s="55"/>
      <c r="H334" s="55"/>
      <c r="I334" s="137"/>
      <c r="J334" s="55"/>
      <c r="K334" s="55"/>
      <c r="L334" s="59"/>
    </row>
  </sheetData>
  <sheetProtection algorithmName="SHA-512" hashValue="3kj+PnJOGqL9SiiWMTpIrCZEJYF39cUB+xNSDNeV3ytrDgFbx1noZLCRsVnhnNZcIpbnB7r8IK5S91IuAvLddg==" saltValue="92u9j5CyvD86o/tYOo7e0M3VKOxALh3zMsbt1XDcsd1q21igcdeBfsHa5V/AvtGvFleMfE5LkLO0FVOZfBa75Q==" spinCount="100000" sheet="1" objects="1" scenarios="1" formatColumns="0" formatRows="0" autoFilter="0"/>
  <autoFilter ref="C96:K333"/>
  <mergeCells count="10">
    <mergeCell ref="J51:J52"/>
    <mergeCell ref="E87:H87"/>
    <mergeCell ref="E89:H8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46"/>
  <sheetViews>
    <sheetView workbookViewId="0" topLeftCell="A1">
      <selection activeCell="AG34" sqref="AG34"/>
    </sheetView>
  </sheetViews>
  <sheetFormatPr defaultColWidth="9.33203125" defaultRowHeight="13.5"/>
  <cols>
    <col min="1" max="2" width="0.65625" style="317" customWidth="1"/>
    <col min="3" max="3" width="1.3359375" style="317" customWidth="1"/>
    <col min="4" max="4" width="0.1640625" style="317" customWidth="1"/>
    <col min="5" max="5" width="7.83203125" style="317" customWidth="1"/>
    <col min="6" max="6" width="2.33203125" style="317" customWidth="1"/>
    <col min="7" max="7" width="4.16015625" style="317" customWidth="1"/>
    <col min="8" max="8" width="9.33203125" style="317" hidden="1" customWidth="1"/>
    <col min="9" max="9" width="0.328125" style="317" customWidth="1"/>
    <col min="10" max="10" width="2.83203125" style="317" customWidth="1"/>
    <col min="11" max="11" width="2.16015625" style="317" customWidth="1"/>
    <col min="12" max="12" width="0.82421875" style="317" customWidth="1"/>
    <col min="13" max="13" width="6.83203125" style="317" customWidth="1"/>
    <col min="14" max="14" width="0.4921875" style="317" customWidth="1"/>
    <col min="15" max="15" width="5" style="317" customWidth="1"/>
    <col min="16" max="16" width="9.33203125" style="317" hidden="1" customWidth="1"/>
    <col min="17" max="17" width="18" style="317" customWidth="1"/>
    <col min="18" max="18" width="18.33203125" style="317" customWidth="1"/>
    <col min="19" max="19" width="10" style="317" customWidth="1"/>
    <col min="20" max="20" width="6.83203125" style="317" customWidth="1"/>
    <col min="21" max="21" width="8.16015625" style="317" customWidth="1"/>
    <col min="22" max="22" width="2.16015625" style="317" customWidth="1"/>
    <col min="23" max="23" width="1.3359375" style="317" customWidth="1"/>
    <col min="24" max="24" width="16.5" style="317" customWidth="1"/>
    <col min="25" max="25" width="9.33203125" style="317" hidden="1" customWidth="1"/>
    <col min="26" max="26" width="1.5" style="317" customWidth="1"/>
    <col min="27" max="28" width="0.65625" style="317" customWidth="1"/>
    <col min="29" max="16384" width="9.33203125" style="317" customWidth="1"/>
  </cols>
  <sheetData>
    <row r="1" ht="14.1" customHeight="1"/>
    <row r="2" spans="2:27" ht="5.65" customHeight="1">
      <c r="B2" s="318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20"/>
      <c r="AA2" s="321"/>
    </row>
    <row r="3" spans="2:27" ht="16.5" customHeight="1">
      <c r="B3" s="322"/>
      <c r="C3" s="323"/>
      <c r="D3" s="323"/>
      <c r="E3" s="416" t="s">
        <v>1646</v>
      </c>
      <c r="F3" s="417"/>
      <c r="G3" s="417"/>
      <c r="H3" s="417"/>
      <c r="I3" s="417"/>
      <c r="J3" s="417"/>
      <c r="K3" s="417"/>
      <c r="L3" s="417"/>
      <c r="M3" s="418" t="s">
        <v>1647</v>
      </c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323"/>
      <c r="Z3" s="324"/>
      <c r="AA3" s="321"/>
    </row>
    <row r="4" spans="2:27" ht="16.35" customHeight="1">
      <c r="B4" s="322"/>
      <c r="C4" s="323"/>
      <c r="D4" s="323"/>
      <c r="E4" s="416" t="s">
        <v>23</v>
      </c>
      <c r="F4" s="417"/>
      <c r="G4" s="417"/>
      <c r="H4" s="417"/>
      <c r="I4" s="417"/>
      <c r="J4" s="417"/>
      <c r="K4" s="417"/>
      <c r="L4" s="417"/>
      <c r="M4" s="418" t="s">
        <v>1648</v>
      </c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323"/>
      <c r="Z4" s="324"/>
      <c r="AA4" s="321"/>
    </row>
    <row r="5" spans="2:27" ht="3" customHeight="1">
      <c r="B5" s="325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7"/>
      <c r="AA5" s="321"/>
    </row>
    <row r="6" spans="2:27" ht="2.85" customHeight="1"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</row>
    <row r="7" spans="2:27" ht="13.5" hidden="1"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</row>
    <row r="8" spans="2:27" ht="2.85" customHeight="1">
      <c r="B8" s="323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</row>
    <row r="9" ht="14.25" customHeight="1"/>
    <row r="10" ht="2.85" customHeight="1"/>
    <row r="11" ht="13.5" hidden="1"/>
    <row r="12" spans="2:27" ht="17.25" customHeight="1">
      <c r="B12" s="419" t="s">
        <v>1649</v>
      </c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</row>
    <row r="13" ht="3" customHeight="1"/>
    <row r="14" spans="2:27" ht="11.45" customHeight="1">
      <c r="B14" s="420" t="s">
        <v>1650</v>
      </c>
      <c r="C14" s="404"/>
      <c r="D14" s="404"/>
      <c r="E14" s="404"/>
      <c r="F14" s="421" t="s">
        <v>1651</v>
      </c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20" t="s">
        <v>1652</v>
      </c>
      <c r="U14" s="404"/>
      <c r="V14" s="404"/>
      <c r="W14" s="404"/>
      <c r="X14" s="420" t="s">
        <v>1653</v>
      </c>
      <c r="Y14" s="404"/>
      <c r="Z14" s="404"/>
      <c r="AA14" s="404"/>
    </row>
    <row r="15" spans="2:27" ht="11.45" customHeight="1">
      <c r="B15" s="409" t="s">
        <v>1654</v>
      </c>
      <c r="C15" s="399"/>
      <c r="D15" s="399"/>
      <c r="E15" s="399"/>
      <c r="F15" s="410" t="s">
        <v>1655</v>
      </c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415" t="s">
        <v>23</v>
      </c>
      <c r="U15" s="399"/>
      <c r="V15" s="399"/>
      <c r="W15" s="399"/>
      <c r="X15" s="415" t="s">
        <v>23</v>
      </c>
      <c r="Y15" s="399"/>
      <c r="Z15" s="399"/>
      <c r="AA15" s="399"/>
    </row>
    <row r="16" spans="2:27" ht="11.25" customHeight="1">
      <c r="B16" s="412" t="s">
        <v>1656</v>
      </c>
      <c r="C16" s="399"/>
      <c r="D16" s="399"/>
      <c r="E16" s="399"/>
      <c r="F16" s="413" t="s">
        <v>1657</v>
      </c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414">
        <v>0</v>
      </c>
      <c r="U16" s="401"/>
      <c r="V16" s="401"/>
      <c r="W16" s="401"/>
      <c r="X16" s="414">
        <v>0</v>
      </c>
      <c r="Y16" s="401"/>
      <c r="Z16" s="401"/>
      <c r="AA16" s="401"/>
    </row>
    <row r="17" spans="2:27" ht="11.45" customHeight="1">
      <c r="B17" s="412" t="s">
        <v>1658</v>
      </c>
      <c r="C17" s="399"/>
      <c r="D17" s="399"/>
      <c r="E17" s="399"/>
      <c r="F17" s="413" t="s">
        <v>1659</v>
      </c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414">
        <v>0</v>
      </c>
      <c r="U17" s="401"/>
      <c r="V17" s="401"/>
      <c r="W17" s="401"/>
      <c r="X17" s="414">
        <v>0</v>
      </c>
      <c r="Y17" s="401"/>
      <c r="Z17" s="401"/>
      <c r="AA17" s="401"/>
    </row>
    <row r="18" spans="2:27" ht="11.45" customHeight="1">
      <c r="B18" s="412" t="s">
        <v>1660</v>
      </c>
      <c r="C18" s="399"/>
      <c r="D18" s="399"/>
      <c r="E18" s="399"/>
      <c r="F18" s="413" t="s">
        <v>1661</v>
      </c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414">
        <v>0</v>
      </c>
      <c r="U18" s="401"/>
      <c r="V18" s="401"/>
      <c r="W18" s="401"/>
      <c r="X18" s="414">
        <v>0</v>
      </c>
      <c r="Y18" s="401"/>
      <c r="Z18" s="401"/>
      <c r="AA18" s="401"/>
    </row>
    <row r="19" spans="2:27" ht="11.45" customHeight="1">
      <c r="B19" s="412" t="s">
        <v>1662</v>
      </c>
      <c r="C19" s="399"/>
      <c r="D19" s="399"/>
      <c r="E19" s="399"/>
      <c r="F19" s="413" t="s">
        <v>1663</v>
      </c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414">
        <v>0</v>
      </c>
      <c r="U19" s="401"/>
      <c r="V19" s="401"/>
      <c r="W19" s="401"/>
      <c r="X19" s="414">
        <v>0</v>
      </c>
      <c r="Y19" s="401"/>
      <c r="Z19" s="401"/>
      <c r="AA19" s="401"/>
    </row>
    <row r="20" spans="2:27" ht="11.25" customHeight="1">
      <c r="B20" s="412" t="s">
        <v>1664</v>
      </c>
      <c r="C20" s="399"/>
      <c r="D20" s="399"/>
      <c r="E20" s="399"/>
      <c r="F20" s="413" t="s">
        <v>1665</v>
      </c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414">
        <v>0</v>
      </c>
      <c r="U20" s="401"/>
      <c r="V20" s="401"/>
      <c r="W20" s="401"/>
      <c r="X20" s="414">
        <v>0</v>
      </c>
      <c r="Y20" s="401"/>
      <c r="Z20" s="401"/>
      <c r="AA20" s="401"/>
    </row>
    <row r="21" spans="2:27" ht="11.45" customHeight="1">
      <c r="B21" s="412" t="s">
        <v>1666</v>
      </c>
      <c r="C21" s="399"/>
      <c r="D21" s="399"/>
      <c r="E21" s="399"/>
      <c r="F21" s="413" t="s">
        <v>1667</v>
      </c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414">
        <v>0</v>
      </c>
      <c r="U21" s="401"/>
      <c r="V21" s="401"/>
      <c r="W21" s="401"/>
      <c r="X21" s="414">
        <v>0</v>
      </c>
      <c r="Y21" s="401"/>
      <c r="Z21" s="401"/>
      <c r="AA21" s="401"/>
    </row>
    <row r="22" spans="2:27" ht="11.45" customHeight="1">
      <c r="B22" s="412" t="s">
        <v>1668</v>
      </c>
      <c r="C22" s="399"/>
      <c r="D22" s="399"/>
      <c r="E22" s="399"/>
      <c r="F22" s="413" t="s">
        <v>1669</v>
      </c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414">
        <v>0</v>
      </c>
      <c r="U22" s="401"/>
      <c r="V22" s="401"/>
      <c r="W22" s="401"/>
      <c r="X22" s="414">
        <v>0</v>
      </c>
      <c r="Y22" s="401"/>
      <c r="Z22" s="401"/>
      <c r="AA22" s="401"/>
    </row>
    <row r="23" spans="2:27" ht="11.45" customHeight="1">
      <c r="B23" s="409" t="s">
        <v>23</v>
      </c>
      <c r="C23" s="399"/>
      <c r="D23" s="399"/>
      <c r="E23" s="399"/>
      <c r="F23" s="410" t="s">
        <v>1670</v>
      </c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411">
        <v>0</v>
      </c>
      <c r="U23" s="401"/>
      <c r="V23" s="401"/>
      <c r="W23" s="401"/>
      <c r="X23" s="411">
        <v>0</v>
      </c>
      <c r="Y23" s="401"/>
      <c r="Z23" s="401"/>
      <c r="AA23" s="401"/>
    </row>
    <row r="24" spans="2:27" ht="11.25" customHeight="1">
      <c r="B24" s="412" t="s">
        <v>23</v>
      </c>
      <c r="C24" s="399"/>
      <c r="D24" s="399"/>
      <c r="E24" s="399"/>
      <c r="F24" s="413" t="s">
        <v>23</v>
      </c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414" t="s">
        <v>23</v>
      </c>
      <c r="U24" s="401"/>
      <c r="V24" s="401"/>
      <c r="W24" s="401"/>
      <c r="X24" s="414" t="s">
        <v>23</v>
      </c>
      <c r="Y24" s="401"/>
      <c r="Z24" s="401"/>
      <c r="AA24" s="401"/>
    </row>
    <row r="25" spans="2:27" ht="11.45" customHeight="1">
      <c r="B25" s="409" t="s">
        <v>1671</v>
      </c>
      <c r="C25" s="399"/>
      <c r="D25" s="399"/>
      <c r="E25" s="399"/>
      <c r="F25" s="410" t="s">
        <v>1672</v>
      </c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411" t="s">
        <v>23</v>
      </c>
      <c r="U25" s="401"/>
      <c r="V25" s="401"/>
      <c r="W25" s="401"/>
      <c r="X25" s="411" t="s">
        <v>23</v>
      </c>
      <c r="Y25" s="401"/>
      <c r="Z25" s="401"/>
      <c r="AA25" s="401"/>
    </row>
    <row r="26" spans="2:27" ht="11.45" customHeight="1">
      <c r="B26" s="412" t="s">
        <v>1673</v>
      </c>
      <c r="C26" s="399"/>
      <c r="D26" s="399"/>
      <c r="E26" s="399"/>
      <c r="F26" s="413" t="s">
        <v>1674</v>
      </c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414">
        <v>0</v>
      </c>
      <c r="U26" s="401"/>
      <c r="V26" s="401"/>
      <c r="W26" s="401"/>
      <c r="X26" s="414">
        <v>0</v>
      </c>
      <c r="Y26" s="401"/>
      <c r="Z26" s="401"/>
      <c r="AA26" s="401"/>
    </row>
    <row r="27" spans="2:27" ht="11.45" customHeight="1">
      <c r="B27" s="409" t="s">
        <v>23</v>
      </c>
      <c r="C27" s="399"/>
      <c r="D27" s="399"/>
      <c r="E27" s="399"/>
      <c r="F27" s="410" t="s">
        <v>1675</v>
      </c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411">
        <v>0</v>
      </c>
      <c r="U27" s="401"/>
      <c r="V27" s="401"/>
      <c r="W27" s="401"/>
      <c r="X27" s="411">
        <v>0</v>
      </c>
      <c r="Y27" s="401"/>
      <c r="Z27" s="401"/>
      <c r="AA27" s="401"/>
    </row>
    <row r="28" spans="2:27" ht="11.45" customHeight="1">
      <c r="B28" s="412" t="s">
        <v>23</v>
      </c>
      <c r="C28" s="399"/>
      <c r="D28" s="399"/>
      <c r="E28" s="399"/>
      <c r="F28" s="413" t="s">
        <v>23</v>
      </c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414" t="s">
        <v>23</v>
      </c>
      <c r="U28" s="401"/>
      <c r="V28" s="401"/>
      <c r="W28" s="401"/>
      <c r="X28" s="414" t="s">
        <v>23</v>
      </c>
      <c r="Y28" s="401"/>
      <c r="Z28" s="401"/>
      <c r="AA28" s="401"/>
    </row>
    <row r="29" spans="2:27" ht="11.25" customHeight="1">
      <c r="B29" s="409" t="s">
        <v>1676</v>
      </c>
      <c r="C29" s="399"/>
      <c r="D29" s="399"/>
      <c r="E29" s="399"/>
      <c r="F29" s="410" t="s">
        <v>1677</v>
      </c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411" t="s">
        <v>23</v>
      </c>
      <c r="U29" s="401"/>
      <c r="V29" s="401"/>
      <c r="W29" s="401"/>
      <c r="X29" s="411" t="s">
        <v>23</v>
      </c>
      <c r="Y29" s="401"/>
      <c r="Z29" s="401"/>
      <c r="AA29" s="401"/>
    </row>
    <row r="30" spans="2:27" ht="11.45" customHeight="1">
      <c r="B30" s="412" t="s">
        <v>1678</v>
      </c>
      <c r="C30" s="399"/>
      <c r="D30" s="399"/>
      <c r="E30" s="399"/>
      <c r="F30" s="413" t="s">
        <v>1679</v>
      </c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414">
        <v>0</v>
      </c>
      <c r="U30" s="401"/>
      <c r="V30" s="401"/>
      <c r="W30" s="401"/>
      <c r="X30" s="414">
        <v>0</v>
      </c>
      <c r="Y30" s="401"/>
      <c r="Z30" s="401"/>
      <c r="AA30" s="401"/>
    </row>
    <row r="31" spans="2:27" ht="11.45" customHeight="1">
      <c r="B31" s="412" t="s">
        <v>1680</v>
      </c>
      <c r="C31" s="399"/>
      <c r="D31" s="399"/>
      <c r="E31" s="399"/>
      <c r="F31" s="413" t="s">
        <v>1681</v>
      </c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414">
        <v>0</v>
      </c>
      <c r="U31" s="401"/>
      <c r="V31" s="401"/>
      <c r="W31" s="401"/>
      <c r="X31" s="414">
        <v>0</v>
      </c>
      <c r="Y31" s="401"/>
      <c r="Z31" s="401"/>
      <c r="AA31" s="401"/>
    </row>
    <row r="32" spans="2:27" ht="11.45" customHeight="1">
      <c r="B32" s="412" t="s">
        <v>1682</v>
      </c>
      <c r="C32" s="399"/>
      <c r="D32" s="399"/>
      <c r="E32" s="399"/>
      <c r="F32" s="413" t="s">
        <v>1683</v>
      </c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414">
        <v>0</v>
      </c>
      <c r="U32" s="401"/>
      <c r="V32" s="401"/>
      <c r="W32" s="401"/>
      <c r="X32" s="414">
        <v>0</v>
      </c>
      <c r="Y32" s="401"/>
      <c r="Z32" s="401"/>
      <c r="AA32" s="401"/>
    </row>
    <row r="33" spans="2:27" ht="11.25" customHeight="1">
      <c r="B33" s="409" t="s">
        <v>23</v>
      </c>
      <c r="C33" s="399"/>
      <c r="D33" s="399"/>
      <c r="E33" s="399"/>
      <c r="F33" s="410" t="s">
        <v>1684</v>
      </c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411">
        <v>0</v>
      </c>
      <c r="U33" s="401"/>
      <c r="V33" s="401"/>
      <c r="W33" s="401"/>
      <c r="X33" s="411">
        <v>0</v>
      </c>
      <c r="Y33" s="401"/>
      <c r="Z33" s="401"/>
      <c r="AA33" s="401"/>
    </row>
    <row r="34" spans="2:27" ht="11.45" customHeight="1">
      <c r="B34" s="412" t="s">
        <v>23</v>
      </c>
      <c r="C34" s="399"/>
      <c r="D34" s="399"/>
      <c r="E34" s="399"/>
      <c r="F34" s="413" t="s">
        <v>23</v>
      </c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414" t="s">
        <v>23</v>
      </c>
      <c r="U34" s="401"/>
      <c r="V34" s="401"/>
      <c r="W34" s="401"/>
      <c r="X34" s="414" t="s">
        <v>23</v>
      </c>
      <c r="Y34" s="401"/>
      <c r="Z34" s="401"/>
      <c r="AA34" s="401"/>
    </row>
    <row r="35" spans="2:27" ht="11.25" customHeight="1">
      <c r="B35" s="403" t="s">
        <v>1685</v>
      </c>
      <c r="C35" s="404"/>
      <c r="D35" s="404"/>
      <c r="E35" s="404"/>
      <c r="F35" s="405" t="s">
        <v>1686</v>
      </c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6">
        <v>0</v>
      </c>
      <c r="U35" s="407"/>
      <c r="V35" s="407"/>
      <c r="W35" s="407"/>
      <c r="X35" s="406">
        <v>0</v>
      </c>
      <c r="Y35" s="407"/>
      <c r="Z35" s="407"/>
      <c r="AA35" s="407"/>
    </row>
    <row r="36" ht="13.5" hidden="1"/>
    <row r="37" ht="14.25" customHeight="1"/>
    <row r="38" spans="2:18" ht="13.5">
      <c r="B38" s="408" t="s">
        <v>23</v>
      </c>
      <c r="C38" s="395"/>
      <c r="D38" s="395"/>
      <c r="E38" s="395"/>
      <c r="F38" s="395"/>
      <c r="G38" s="395"/>
      <c r="I38" s="394" t="s">
        <v>1652</v>
      </c>
      <c r="J38" s="395"/>
      <c r="K38" s="395"/>
      <c r="L38" s="395"/>
      <c r="M38" s="395"/>
      <c r="N38" s="395"/>
      <c r="O38" s="395"/>
      <c r="P38" s="394" t="s">
        <v>43</v>
      </c>
      <c r="Q38" s="395"/>
      <c r="R38" s="328" t="s">
        <v>1687</v>
      </c>
    </row>
    <row r="39" spans="2:18" ht="13.5">
      <c r="B39" s="394" t="s">
        <v>1688</v>
      </c>
      <c r="C39" s="395"/>
      <c r="D39" s="395"/>
      <c r="E39" s="395"/>
      <c r="F39" s="395"/>
      <c r="G39" s="395"/>
      <c r="H39" s="329"/>
      <c r="I39" s="396">
        <v>0</v>
      </c>
      <c r="J39" s="397"/>
      <c r="K39" s="397"/>
      <c r="L39" s="397"/>
      <c r="M39" s="397"/>
      <c r="N39" s="397"/>
      <c r="O39" s="397"/>
      <c r="P39" s="396">
        <v>0</v>
      </c>
      <c r="Q39" s="397"/>
      <c r="R39" s="330">
        <v>0</v>
      </c>
    </row>
    <row r="40" ht="13.5" hidden="1"/>
    <row r="41" ht="3" customHeight="1"/>
    <row r="42" spans="2:18" ht="13.5">
      <c r="B42" s="398" t="s">
        <v>1689</v>
      </c>
      <c r="C42" s="399"/>
      <c r="D42" s="399"/>
      <c r="E42" s="399"/>
      <c r="F42" s="399"/>
      <c r="G42" s="399"/>
      <c r="I42" s="400">
        <v>0</v>
      </c>
      <c r="J42" s="401"/>
      <c r="K42" s="401"/>
      <c r="L42" s="401"/>
      <c r="M42" s="401"/>
      <c r="N42" s="401"/>
      <c r="O42" s="401"/>
      <c r="Q42" s="331">
        <v>0</v>
      </c>
      <c r="R42" s="331">
        <v>0</v>
      </c>
    </row>
    <row r="43" ht="5.85" customHeight="1"/>
    <row r="44" ht="2.85" customHeight="1"/>
    <row r="45" ht="13.5" hidden="1"/>
    <row r="46" spans="2:27" ht="75" customHeight="1">
      <c r="B46" s="402" t="s">
        <v>1690</v>
      </c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</row>
    <row r="47" ht="11.45" customHeight="1"/>
  </sheetData>
  <mergeCells count="102">
    <mergeCell ref="E3:L3"/>
    <mergeCell ref="M3:X3"/>
    <mergeCell ref="E4:L4"/>
    <mergeCell ref="M4:X4"/>
    <mergeCell ref="B12:AA12"/>
    <mergeCell ref="B14:E14"/>
    <mergeCell ref="F14:S14"/>
    <mergeCell ref="T14:W14"/>
    <mergeCell ref="X14:AA14"/>
    <mergeCell ref="B17:E17"/>
    <mergeCell ref="F17:S17"/>
    <mergeCell ref="T17:W17"/>
    <mergeCell ref="X17:AA17"/>
    <mergeCell ref="B18:E18"/>
    <mergeCell ref="F18:S18"/>
    <mergeCell ref="T18:W18"/>
    <mergeCell ref="X18:AA18"/>
    <mergeCell ref="B15:E15"/>
    <mergeCell ref="F15:S15"/>
    <mergeCell ref="T15:W15"/>
    <mergeCell ref="X15:AA15"/>
    <mergeCell ref="B16:E16"/>
    <mergeCell ref="F16:S16"/>
    <mergeCell ref="T16:W16"/>
    <mergeCell ref="X16:AA16"/>
    <mergeCell ref="B21:E21"/>
    <mergeCell ref="F21:S21"/>
    <mergeCell ref="T21:W21"/>
    <mergeCell ref="X21:AA21"/>
    <mergeCell ref="B22:E22"/>
    <mergeCell ref="F22:S22"/>
    <mergeCell ref="T22:W22"/>
    <mergeCell ref="X22:AA22"/>
    <mergeCell ref="B19:E19"/>
    <mergeCell ref="F19:S19"/>
    <mergeCell ref="T19:W19"/>
    <mergeCell ref="X19:AA19"/>
    <mergeCell ref="B20:E20"/>
    <mergeCell ref="F20:S20"/>
    <mergeCell ref="T20:W20"/>
    <mergeCell ref="X20:AA20"/>
    <mergeCell ref="B25:E25"/>
    <mergeCell ref="F25:S25"/>
    <mergeCell ref="T25:W25"/>
    <mergeCell ref="X25:AA25"/>
    <mergeCell ref="B26:E26"/>
    <mergeCell ref="F26:S26"/>
    <mergeCell ref="T26:W26"/>
    <mergeCell ref="X26:AA26"/>
    <mergeCell ref="B23:E23"/>
    <mergeCell ref="F23:S23"/>
    <mergeCell ref="T23:W23"/>
    <mergeCell ref="X23:AA23"/>
    <mergeCell ref="B24:E24"/>
    <mergeCell ref="F24:S24"/>
    <mergeCell ref="T24:W24"/>
    <mergeCell ref="X24:AA24"/>
    <mergeCell ref="B29:E29"/>
    <mergeCell ref="F29:S29"/>
    <mergeCell ref="T29:W29"/>
    <mergeCell ref="X29:AA29"/>
    <mergeCell ref="B30:E30"/>
    <mergeCell ref="F30:S30"/>
    <mergeCell ref="T30:W30"/>
    <mergeCell ref="X30:AA30"/>
    <mergeCell ref="B27:E27"/>
    <mergeCell ref="F27:S27"/>
    <mergeCell ref="T27:W27"/>
    <mergeCell ref="X27:AA27"/>
    <mergeCell ref="B28:E28"/>
    <mergeCell ref="F28:S28"/>
    <mergeCell ref="T28:W28"/>
    <mergeCell ref="X28:AA28"/>
    <mergeCell ref="B33:E33"/>
    <mergeCell ref="F33:S33"/>
    <mergeCell ref="T33:W33"/>
    <mergeCell ref="X33:AA33"/>
    <mergeCell ref="B34:E34"/>
    <mergeCell ref="F34:S34"/>
    <mergeCell ref="T34:W34"/>
    <mergeCell ref="X34:AA34"/>
    <mergeCell ref="B31:E31"/>
    <mergeCell ref="F31:S31"/>
    <mergeCell ref="T31:W31"/>
    <mergeCell ref="X31:AA31"/>
    <mergeCell ref="B32:E32"/>
    <mergeCell ref="F32:S32"/>
    <mergeCell ref="T32:W32"/>
    <mergeCell ref="X32:AA32"/>
    <mergeCell ref="B39:G39"/>
    <mergeCell ref="I39:O39"/>
    <mergeCell ref="P39:Q39"/>
    <mergeCell ref="B42:G42"/>
    <mergeCell ref="I42:O42"/>
    <mergeCell ref="B46:AA46"/>
    <mergeCell ref="B35:E35"/>
    <mergeCell ref="F35:S35"/>
    <mergeCell ref="T35:W35"/>
    <mergeCell ref="X35:AA35"/>
    <mergeCell ref="B38:G38"/>
    <mergeCell ref="I38:O38"/>
    <mergeCell ref="P38:Q38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384"/>
  <sheetViews>
    <sheetView workbookViewId="0" topLeftCell="A1">
      <selection activeCell="BT40" sqref="BT40"/>
    </sheetView>
  </sheetViews>
  <sheetFormatPr defaultColWidth="9.33203125" defaultRowHeight="13.5"/>
  <cols>
    <col min="1" max="1" width="0.65625" style="317" customWidth="1"/>
    <col min="2" max="2" width="1.83203125" style="317" customWidth="1"/>
    <col min="3" max="3" width="5.33203125" style="317" customWidth="1"/>
    <col min="4" max="4" width="1.5" style="317" customWidth="1"/>
    <col min="5" max="5" width="9.33203125" style="317" hidden="1" customWidth="1"/>
    <col min="6" max="6" width="1.66796875" style="317" customWidth="1"/>
    <col min="7" max="7" width="2.83203125" style="317" customWidth="1"/>
    <col min="8" max="8" width="2.16015625" style="317" customWidth="1"/>
    <col min="9" max="9" width="9.33203125" style="317" hidden="1" customWidth="1"/>
    <col min="10" max="10" width="1.0078125" style="317" customWidth="1"/>
    <col min="11" max="11" width="0.4921875" style="317" customWidth="1"/>
    <col min="12" max="12" width="0.328125" style="317" customWidth="1"/>
    <col min="13" max="13" width="9.33203125" style="317" hidden="1" customWidth="1"/>
    <col min="14" max="14" width="0.65625" style="317" customWidth="1"/>
    <col min="15" max="15" width="9.33203125" style="317" hidden="1" customWidth="1"/>
    <col min="16" max="16" width="1.0078125" style="317" customWidth="1"/>
    <col min="17" max="17" width="0.65625" style="317" customWidth="1"/>
    <col min="18" max="18" width="2.16015625" style="317" customWidth="1"/>
    <col min="19" max="19" width="9.33203125" style="317" hidden="1" customWidth="1"/>
    <col min="20" max="20" width="3.66015625" style="317" customWidth="1"/>
    <col min="21" max="21" width="2.5" style="317" customWidth="1"/>
    <col min="22" max="22" width="2.16015625" style="317" customWidth="1"/>
    <col min="23" max="23" width="0.65625" style="317" customWidth="1"/>
    <col min="24" max="24" width="3.83203125" style="317" customWidth="1"/>
    <col min="25" max="25" width="0.65625" style="317" customWidth="1"/>
    <col min="26" max="26" width="0.4921875" style="317" customWidth="1"/>
    <col min="27" max="27" width="2.33203125" style="317" customWidth="1"/>
    <col min="28" max="28" width="1.83203125" style="317" customWidth="1"/>
    <col min="29" max="29" width="0.4921875" style="317" customWidth="1"/>
    <col min="30" max="30" width="1.0078125" style="317" customWidth="1"/>
    <col min="31" max="32" width="0.65625" style="317" customWidth="1"/>
    <col min="33" max="33" width="0.1640625" style="317" customWidth="1"/>
    <col min="34" max="34" width="1.0078125" style="317" customWidth="1"/>
    <col min="35" max="35" width="1.66796875" style="317" customWidth="1"/>
    <col min="36" max="36" width="4.5" style="317" customWidth="1"/>
    <col min="37" max="37" width="0.82421875" style="317" customWidth="1"/>
    <col min="38" max="38" width="2" style="317" customWidth="1"/>
    <col min="39" max="39" width="9.5" style="317" customWidth="1"/>
    <col min="40" max="40" width="3.66015625" style="317" customWidth="1"/>
    <col min="41" max="41" width="2.83203125" style="317" customWidth="1"/>
    <col min="42" max="42" width="0.1640625" style="317" customWidth="1"/>
    <col min="43" max="43" width="7.16015625" style="317" customWidth="1"/>
    <col min="44" max="44" width="6.5" style="317" customWidth="1"/>
    <col min="45" max="45" width="0.1640625" style="317" customWidth="1"/>
    <col min="46" max="46" width="0.4921875" style="317" customWidth="1"/>
    <col min="47" max="47" width="1.66796875" style="317" customWidth="1"/>
    <col min="48" max="48" width="0.1640625" style="317" customWidth="1"/>
    <col min="49" max="49" width="0.65625" style="317" customWidth="1"/>
    <col min="50" max="50" width="0.82421875" style="317" customWidth="1"/>
    <col min="51" max="51" width="1.0078125" style="317" customWidth="1"/>
    <col min="52" max="52" width="0.1640625" style="317" customWidth="1"/>
    <col min="53" max="53" width="0.82421875" style="317" customWidth="1"/>
    <col min="54" max="54" width="2.66015625" style="317" customWidth="1"/>
    <col min="55" max="55" width="2.33203125" style="317" customWidth="1"/>
    <col min="56" max="56" width="1.0078125" style="317" customWidth="1"/>
    <col min="57" max="57" width="1.3359375" style="317" customWidth="1"/>
    <col min="58" max="58" width="1.0078125" style="317" customWidth="1"/>
    <col min="59" max="59" width="1.171875" style="317" customWidth="1"/>
    <col min="60" max="60" width="4.5" style="317" customWidth="1"/>
    <col min="61" max="61" width="1.171875" style="317" customWidth="1"/>
    <col min="62" max="62" width="0.65625" style="317" customWidth="1"/>
    <col min="63" max="63" width="0.4921875" style="317" customWidth="1"/>
    <col min="64" max="64" width="2.5" style="317" customWidth="1"/>
    <col min="65" max="65" width="10.83203125" style="317" customWidth="1"/>
    <col min="66" max="66" width="0.65625" style="317" customWidth="1"/>
    <col min="67" max="16384" width="9.33203125" style="317" customWidth="1"/>
  </cols>
  <sheetData>
    <row r="1" ht="15" customHeight="1"/>
    <row r="2" spans="2:65" ht="17.25" customHeight="1">
      <c r="B2" s="419" t="s">
        <v>1691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  <c r="BD2" s="399"/>
      <c r="BE2" s="399"/>
      <c r="BF2" s="399"/>
      <c r="BG2" s="399"/>
      <c r="BH2" s="399"/>
      <c r="BI2" s="399"/>
      <c r="BJ2" s="399"/>
      <c r="BK2" s="399"/>
      <c r="BL2" s="399"/>
      <c r="BM2" s="399"/>
    </row>
    <row r="3" ht="5.85" customHeight="1"/>
    <row r="4" ht="2.85" customHeight="1"/>
    <row r="5" ht="13.5" hidden="1"/>
    <row r="6" spans="2:56" ht="14.45" customHeight="1">
      <c r="B6" s="429" t="s">
        <v>1692</v>
      </c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</row>
    <row r="7" spans="2:65" ht="11.45" customHeight="1">
      <c r="B7" s="428" t="s">
        <v>1693</v>
      </c>
      <c r="C7" s="427"/>
      <c r="D7" s="426" t="s">
        <v>1694</v>
      </c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6" t="s">
        <v>1651</v>
      </c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428" t="s">
        <v>1695</v>
      </c>
      <c r="AQ7" s="427"/>
      <c r="AR7" s="427"/>
      <c r="AS7" s="427"/>
      <c r="AT7" s="427"/>
      <c r="AU7" s="427"/>
      <c r="AV7" s="427"/>
      <c r="AW7" s="427"/>
      <c r="AX7" s="427"/>
      <c r="AY7" s="428" t="s">
        <v>133</v>
      </c>
      <c r="AZ7" s="427"/>
      <c r="BA7" s="427"/>
      <c r="BB7" s="427"/>
      <c r="BC7" s="427"/>
      <c r="BD7" s="427"/>
      <c r="BE7" s="427"/>
      <c r="BF7" s="427"/>
      <c r="BG7" s="426" t="s">
        <v>1696</v>
      </c>
      <c r="BH7" s="427"/>
      <c r="BI7" s="427"/>
      <c r="BJ7" s="427"/>
      <c r="BK7" s="428" t="s">
        <v>1697</v>
      </c>
      <c r="BL7" s="427"/>
      <c r="BM7" s="427"/>
    </row>
    <row r="8" spans="2:65" ht="11.45" customHeight="1">
      <c r="B8" s="412">
        <v>1</v>
      </c>
      <c r="C8" s="399"/>
      <c r="D8" s="413" t="s">
        <v>1698</v>
      </c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413" t="s">
        <v>1699</v>
      </c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422">
        <v>0</v>
      </c>
      <c r="AQ8" s="399"/>
      <c r="AR8" s="399"/>
      <c r="AS8" s="399"/>
      <c r="AT8" s="399"/>
      <c r="AU8" s="399"/>
      <c r="AV8" s="399"/>
      <c r="AW8" s="399"/>
      <c r="AX8" s="399"/>
      <c r="AY8" s="412" t="s">
        <v>1700</v>
      </c>
      <c r="AZ8" s="399"/>
      <c r="BA8" s="399"/>
      <c r="BB8" s="399"/>
      <c r="BC8" s="399"/>
      <c r="BD8" s="399"/>
      <c r="BE8" s="399"/>
      <c r="BF8" s="399"/>
      <c r="BG8" s="413" t="s">
        <v>339</v>
      </c>
      <c r="BH8" s="399"/>
      <c r="BI8" s="399"/>
      <c r="BJ8" s="399"/>
      <c r="BK8" s="422">
        <v>0</v>
      </c>
      <c r="BL8" s="399"/>
      <c r="BM8" s="399"/>
    </row>
    <row r="9" spans="2:65" ht="11.25" customHeight="1">
      <c r="B9" s="412">
        <v>2</v>
      </c>
      <c r="C9" s="399"/>
      <c r="D9" s="413" t="s">
        <v>1701</v>
      </c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413" t="s">
        <v>1702</v>
      </c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422">
        <v>0</v>
      </c>
      <c r="AQ9" s="399"/>
      <c r="AR9" s="399"/>
      <c r="AS9" s="399"/>
      <c r="AT9" s="399"/>
      <c r="AU9" s="399"/>
      <c r="AV9" s="399"/>
      <c r="AW9" s="399"/>
      <c r="AX9" s="399"/>
      <c r="AY9" s="412" t="s">
        <v>1703</v>
      </c>
      <c r="AZ9" s="399"/>
      <c r="BA9" s="399"/>
      <c r="BB9" s="399"/>
      <c r="BC9" s="399"/>
      <c r="BD9" s="399"/>
      <c r="BE9" s="399"/>
      <c r="BF9" s="399"/>
      <c r="BG9" s="413" t="s">
        <v>339</v>
      </c>
      <c r="BH9" s="399"/>
      <c r="BI9" s="399"/>
      <c r="BJ9" s="399"/>
      <c r="BK9" s="422">
        <v>0</v>
      </c>
      <c r="BL9" s="399"/>
      <c r="BM9" s="399"/>
    </row>
    <row r="10" spans="2:65" ht="11.45" customHeight="1">
      <c r="B10" s="412">
        <v>3</v>
      </c>
      <c r="C10" s="399"/>
      <c r="D10" s="413" t="s">
        <v>1704</v>
      </c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413" t="s">
        <v>1705</v>
      </c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  <c r="AK10" s="399"/>
      <c r="AL10" s="399"/>
      <c r="AM10" s="399"/>
      <c r="AN10" s="399"/>
      <c r="AO10" s="399"/>
      <c r="AP10" s="422">
        <v>0</v>
      </c>
      <c r="AQ10" s="399"/>
      <c r="AR10" s="399"/>
      <c r="AS10" s="399"/>
      <c r="AT10" s="399"/>
      <c r="AU10" s="399"/>
      <c r="AV10" s="399"/>
      <c r="AW10" s="399"/>
      <c r="AX10" s="399"/>
      <c r="AY10" s="412" t="s">
        <v>1706</v>
      </c>
      <c r="AZ10" s="399"/>
      <c r="BA10" s="399"/>
      <c r="BB10" s="399"/>
      <c r="BC10" s="399"/>
      <c r="BD10" s="399"/>
      <c r="BE10" s="399"/>
      <c r="BF10" s="399"/>
      <c r="BG10" s="413" t="s">
        <v>339</v>
      </c>
      <c r="BH10" s="399"/>
      <c r="BI10" s="399"/>
      <c r="BJ10" s="399"/>
      <c r="BK10" s="422">
        <v>0</v>
      </c>
      <c r="BL10" s="399"/>
      <c r="BM10" s="399"/>
    </row>
    <row r="11" spans="2:65" ht="11.45" customHeight="1">
      <c r="B11" s="412">
        <v>4</v>
      </c>
      <c r="C11" s="399"/>
      <c r="D11" s="413" t="s">
        <v>1707</v>
      </c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413" t="s">
        <v>1708</v>
      </c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422">
        <v>0</v>
      </c>
      <c r="AQ11" s="399"/>
      <c r="AR11" s="399"/>
      <c r="AS11" s="399"/>
      <c r="AT11" s="399"/>
      <c r="AU11" s="399"/>
      <c r="AV11" s="399"/>
      <c r="AW11" s="399"/>
      <c r="AX11" s="399"/>
      <c r="AY11" s="412" t="s">
        <v>1709</v>
      </c>
      <c r="AZ11" s="399"/>
      <c r="BA11" s="399"/>
      <c r="BB11" s="399"/>
      <c r="BC11" s="399"/>
      <c r="BD11" s="399"/>
      <c r="BE11" s="399"/>
      <c r="BF11" s="399"/>
      <c r="BG11" s="413" t="s">
        <v>339</v>
      </c>
      <c r="BH11" s="399"/>
      <c r="BI11" s="399"/>
      <c r="BJ11" s="399"/>
      <c r="BK11" s="422">
        <v>0</v>
      </c>
      <c r="BL11" s="399"/>
      <c r="BM11" s="399"/>
    </row>
    <row r="12" spans="2:65" ht="11.25" customHeight="1">
      <c r="B12" s="423">
        <v>0</v>
      </c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24"/>
      <c r="AY12" s="424"/>
      <c r="AZ12" s="424"/>
      <c r="BA12" s="424"/>
      <c r="BB12" s="424"/>
      <c r="BC12" s="424"/>
      <c r="BD12" s="424"/>
      <c r="BE12" s="424"/>
      <c r="BF12" s="424"/>
      <c r="BG12" s="424"/>
      <c r="BH12" s="424"/>
      <c r="BI12" s="424"/>
      <c r="BJ12" s="424"/>
      <c r="BK12" s="424"/>
      <c r="BL12" s="424"/>
      <c r="BM12" s="424"/>
    </row>
    <row r="13" ht="13.5" hidden="1"/>
    <row r="14" ht="3" customHeight="1"/>
    <row r="15" ht="4.35" customHeight="1"/>
    <row r="16" ht="2.85" customHeight="1"/>
    <row r="17" spans="2:54" ht="14.45" customHeight="1">
      <c r="B17" s="429" t="s">
        <v>1710</v>
      </c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</row>
    <row r="18" ht="13.5" hidden="1"/>
    <row r="19" spans="2:65" ht="11.45" customHeight="1">
      <c r="B19" s="428" t="s">
        <v>1693</v>
      </c>
      <c r="C19" s="427"/>
      <c r="D19" s="426" t="s">
        <v>1694</v>
      </c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6" t="s">
        <v>1651</v>
      </c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8" t="s">
        <v>1695</v>
      </c>
      <c r="AQ19" s="427"/>
      <c r="AR19" s="427"/>
      <c r="AS19" s="427"/>
      <c r="AT19" s="427"/>
      <c r="AU19" s="427"/>
      <c r="AV19" s="427"/>
      <c r="AW19" s="427"/>
      <c r="AX19" s="427"/>
      <c r="AY19" s="428" t="s">
        <v>133</v>
      </c>
      <c r="AZ19" s="427"/>
      <c r="BA19" s="427"/>
      <c r="BB19" s="427"/>
      <c r="BC19" s="427"/>
      <c r="BD19" s="427"/>
      <c r="BE19" s="427"/>
      <c r="BF19" s="427"/>
      <c r="BG19" s="426" t="s">
        <v>1696</v>
      </c>
      <c r="BH19" s="427"/>
      <c r="BI19" s="427"/>
      <c r="BJ19" s="427"/>
      <c r="BK19" s="428" t="s">
        <v>1697</v>
      </c>
      <c r="BL19" s="427"/>
      <c r="BM19" s="427"/>
    </row>
    <row r="20" spans="2:65" ht="11.45" customHeight="1">
      <c r="B20" s="412">
        <v>1</v>
      </c>
      <c r="C20" s="399"/>
      <c r="D20" s="413" t="s">
        <v>1711</v>
      </c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413" t="s">
        <v>1712</v>
      </c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422">
        <v>0</v>
      </c>
      <c r="AQ20" s="399"/>
      <c r="AR20" s="399"/>
      <c r="AS20" s="399"/>
      <c r="AT20" s="399"/>
      <c r="AU20" s="399"/>
      <c r="AV20" s="399"/>
      <c r="AW20" s="399"/>
      <c r="AX20" s="399"/>
      <c r="AY20" s="412" t="s">
        <v>1713</v>
      </c>
      <c r="AZ20" s="399"/>
      <c r="BA20" s="399"/>
      <c r="BB20" s="399"/>
      <c r="BC20" s="399"/>
      <c r="BD20" s="399"/>
      <c r="BE20" s="399"/>
      <c r="BF20" s="399"/>
      <c r="BG20" s="413" t="s">
        <v>188</v>
      </c>
      <c r="BH20" s="399"/>
      <c r="BI20" s="399"/>
      <c r="BJ20" s="399"/>
      <c r="BK20" s="422">
        <v>0</v>
      </c>
      <c r="BL20" s="399"/>
      <c r="BM20" s="399"/>
    </row>
    <row r="21" spans="2:65" ht="11.25" customHeight="1">
      <c r="B21" s="423">
        <v>0</v>
      </c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24"/>
      <c r="BA21" s="424"/>
      <c r="BB21" s="424"/>
      <c r="BC21" s="424"/>
      <c r="BD21" s="424"/>
      <c r="BE21" s="424"/>
      <c r="BF21" s="424"/>
      <c r="BG21" s="424"/>
      <c r="BH21" s="424"/>
      <c r="BI21" s="424"/>
      <c r="BJ21" s="424"/>
      <c r="BK21" s="424"/>
      <c r="BL21" s="424"/>
      <c r="BM21" s="424"/>
    </row>
    <row r="22" ht="3" customHeight="1"/>
    <row r="23" ht="4.35" customHeight="1"/>
    <row r="24" ht="2.85" customHeight="1"/>
    <row r="25" spans="2:55" ht="14.45" customHeight="1">
      <c r="B25" s="429" t="s">
        <v>1714</v>
      </c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399"/>
    </row>
    <row r="26" ht="13.5" hidden="1"/>
    <row r="27" spans="2:65" ht="11.45" customHeight="1">
      <c r="B27" s="428" t="s">
        <v>1693</v>
      </c>
      <c r="C27" s="427"/>
      <c r="D27" s="426" t="s">
        <v>1694</v>
      </c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6" t="s">
        <v>1651</v>
      </c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7"/>
      <c r="AN27" s="427"/>
      <c r="AO27" s="427"/>
      <c r="AP27" s="428" t="s">
        <v>1695</v>
      </c>
      <c r="AQ27" s="427"/>
      <c r="AR27" s="427"/>
      <c r="AS27" s="427"/>
      <c r="AT27" s="427"/>
      <c r="AU27" s="427"/>
      <c r="AV27" s="427"/>
      <c r="AW27" s="427"/>
      <c r="AX27" s="427"/>
      <c r="AY27" s="428" t="s">
        <v>133</v>
      </c>
      <c r="AZ27" s="427"/>
      <c r="BA27" s="427"/>
      <c r="BB27" s="427"/>
      <c r="BC27" s="427"/>
      <c r="BD27" s="427"/>
      <c r="BE27" s="427"/>
      <c r="BF27" s="427"/>
      <c r="BG27" s="426" t="s">
        <v>1696</v>
      </c>
      <c r="BH27" s="427"/>
      <c r="BI27" s="427"/>
      <c r="BJ27" s="427"/>
      <c r="BK27" s="428" t="s">
        <v>1697</v>
      </c>
      <c r="BL27" s="427"/>
      <c r="BM27" s="427"/>
    </row>
    <row r="28" spans="2:65" ht="11.45" customHeight="1">
      <c r="B28" s="412">
        <v>1</v>
      </c>
      <c r="C28" s="399"/>
      <c r="D28" s="413" t="s">
        <v>1715</v>
      </c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413" t="s">
        <v>1716</v>
      </c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399"/>
      <c r="AL28" s="399"/>
      <c r="AM28" s="399"/>
      <c r="AN28" s="399"/>
      <c r="AO28" s="399"/>
      <c r="AP28" s="422">
        <v>0</v>
      </c>
      <c r="AQ28" s="399"/>
      <c r="AR28" s="399"/>
      <c r="AS28" s="399"/>
      <c r="AT28" s="399"/>
      <c r="AU28" s="399"/>
      <c r="AV28" s="399"/>
      <c r="AW28" s="399"/>
      <c r="AX28" s="399"/>
      <c r="AY28" s="412" t="s">
        <v>1717</v>
      </c>
      <c r="AZ28" s="399"/>
      <c r="BA28" s="399"/>
      <c r="BB28" s="399"/>
      <c r="BC28" s="399"/>
      <c r="BD28" s="399"/>
      <c r="BE28" s="399"/>
      <c r="BF28" s="399"/>
      <c r="BG28" s="413" t="s">
        <v>188</v>
      </c>
      <c r="BH28" s="399"/>
      <c r="BI28" s="399"/>
      <c r="BJ28" s="399"/>
      <c r="BK28" s="422">
        <v>0</v>
      </c>
      <c r="BL28" s="399"/>
      <c r="BM28" s="399"/>
    </row>
    <row r="29" spans="2:65" ht="11.25" customHeight="1">
      <c r="B29" s="412">
        <v>2</v>
      </c>
      <c r="C29" s="399"/>
      <c r="D29" s="413" t="s">
        <v>1718</v>
      </c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413" t="s">
        <v>1719</v>
      </c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399"/>
      <c r="AN29" s="399"/>
      <c r="AO29" s="399"/>
      <c r="AP29" s="422">
        <v>0</v>
      </c>
      <c r="AQ29" s="399"/>
      <c r="AR29" s="399"/>
      <c r="AS29" s="399"/>
      <c r="AT29" s="399"/>
      <c r="AU29" s="399"/>
      <c r="AV29" s="399"/>
      <c r="AW29" s="399"/>
      <c r="AX29" s="399"/>
      <c r="AY29" s="412" t="s">
        <v>1720</v>
      </c>
      <c r="AZ29" s="399"/>
      <c r="BA29" s="399"/>
      <c r="BB29" s="399"/>
      <c r="BC29" s="399"/>
      <c r="BD29" s="399"/>
      <c r="BE29" s="399"/>
      <c r="BF29" s="399"/>
      <c r="BG29" s="413" t="s">
        <v>188</v>
      </c>
      <c r="BH29" s="399"/>
      <c r="BI29" s="399"/>
      <c r="BJ29" s="399"/>
      <c r="BK29" s="422">
        <v>0</v>
      </c>
      <c r="BL29" s="399"/>
      <c r="BM29" s="399"/>
    </row>
    <row r="30" spans="2:65" ht="11.45" customHeight="1">
      <c r="B30" s="412">
        <v>3</v>
      </c>
      <c r="C30" s="399"/>
      <c r="D30" s="413" t="s">
        <v>1721</v>
      </c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413" t="s">
        <v>1722</v>
      </c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  <c r="AL30" s="399"/>
      <c r="AM30" s="399"/>
      <c r="AN30" s="399"/>
      <c r="AO30" s="399"/>
      <c r="AP30" s="422">
        <v>0</v>
      </c>
      <c r="AQ30" s="399"/>
      <c r="AR30" s="399"/>
      <c r="AS30" s="399"/>
      <c r="AT30" s="399"/>
      <c r="AU30" s="399"/>
      <c r="AV30" s="399"/>
      <c r="AW30" s="399"/>
      <c r="AX30" s="399"/>
      <c r="AY30" s="412" t="s">
        <v>1723</v>
      </c>
      <c r="AZ30" s="399"/>
      <c r="BA30" s="399"/>
      <c r="BB30" s="399"/>
      <c r="BC30" s="399"/>
      <c r="BD30" s="399"/>
      <c r="BE30" s="399"/>
      <c r="BF30" s="399"/>
      <c r="BG30" s="413" t="s">
        <v>188</v>
      </c>
      <c r="BH30" s="399"/>
      <c r="BI30" s="399"/>
      <c r="BJ30" s="399"/>
      <c r="BK30" s="422">
        <v>0</v>
      </c>
      <c r="BL30" s="399"/>
      <c r="BM30" s="399"/>
    </row>
    <row r="31" spans="2:65" ht="11.45" customHeight="1">
      <c r="B31" s="412">
        <v>4</v>
      </c>
      <c r="C31" s="399"/>
      <c r="D31" s="413" t="s">
        <v>1724</v>
      </c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413" t="s">
        <v>1725</v>
      </c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399"/>
      <c r="AI31" s="399"/>
      <c r="AJ31" s="399"/>
      <c r="AK31" s="399"/>
      <c r="AL31" s="399"/>
      <c r="AM31" s="399"/>
      <c r="AN31" s="399"/>
      <c r="AO31" s="399"/>
      <c r="AP31" s="422">
        <v>0</v>
      </c>
      <c r="AQ31" s="399"/>
      <c r="AR31" s="399"/>
      <c r="AS31" s="399"/>
      <c r="AT31" s="399"/>
      <c r="AU31" s="399"/>
      <c r="AV31" s="399"/>
      <c r="AW31" s="399"/>
      <c r="AX31" s="399"/>
      <c r="AY31" s="412" t="s">
        <v>1726</v>
      </c>
      <c r="AZ31" s="399"/>
      <c r="BA31" s="399"/>
      <c r="BB31" s="399"/>
      <c r="BC31" s="399"/>
      <c r="BD31" s="399"/>
      <c r="BE31" s="399"/>
      <c r="BF31" s="399"/>
      <c r="BG31" s="413" t="s">
        <v>188</v>
      </c>
      <c r="BH31" s="399"/>
      <c r="BI31" s="399"/>
      <c r="BJ31" s="399"/>
      <c r="BK31" s="422">
        <v>0</v>
      </c>
      <c r="BL31" s="399"/>
      <c r="BM31" s="399"/>
    </row>
    <row r="32" spans="2:65" ht="11.45" customHeight="1">
      <c r="B32" s="412">
        <v>5</v>
      </c>
      <c r="C32" s="399"/>
      <c r="D32" s="413" t="s">
        <v>1727</v>
      </c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413" t="s">
        <v>1728</v>
      </c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422">
        <v>0</v>
      </c>
      <c r="AQ32" s="399"/>
      <c r="AR32" s="399"/>
      <c r="AS32" s="399"/>
      <c r="AT32" s="399"/>
      <c r="AU32" s="399"/>
      <c r="AV32" s="399"/>
      <c r="AW32" s="399"/>
      <c r="AX32" s="399"/>
      <c r="AY32" s="412" t="s">
        <v>1729</v>
      </c>
      <c r="AZ32" s="399"/>
      <c r="BA32" s="399"/>
      <c r="BB32" s="399"/>
      <c r="BC32" s="399"/>
      <c r="BD32" s="399"/>
      <c r="BE32" s="399"/>
      <c r="BF32" s="399"/>
      <c r="BG32" s="413" t="s">
        <v>188</v>
      </c>
      <c r="BH32" s="399"/>
      <c r="BI32" s="399"/>
      <c r="BJ32" s="399"/>
      <c r="BK32" s="422">
        <v>0</v>
      </c>
      <c r="BL32" s="399"/>
      <c r="BM32" s="399"/>
    </row>
    <row r="33" spans="2:65" ht="11.25" customHeight="1">
      <c r="B33" s="423">
        <v>0</v>
      </c>
      <c r="C33" s="424"/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424"/>
      <c r="AQ33" s="424"/>
      <c r="AR33" s="424"/>
      <c r="AS33" s="424"/>
      <c r="AT33" s="424"/>
      <c r="AU33" s="424"/>
      <c r="AV33" s="424"/>
      <c r="AW33" s="424"/>
      <c r="AX33" s="424"/>
      <c r="AY33" s="424"/>
      <c r="AZ33" s="424"/>
      <c r="BA33" s="424"/>
      <c r="BB33" s="424"/>
      <c r="BC33" s="424"/>
      <c r="BD33" s="424"/>
      <c r="BE33" s="424"/>
      <c r="BF33" s="424"/>
      <c r="BG33" s="424"/>
      <c r="BH33" s="424"/>
      <c r="BI33" s="424"/>
      <c r="BJ33" s="424"/>
      <c r="BK33" s="424"/>
      <c r="BL33" s="424"/>
      <c r="BM33" s="424"/>
    </row>
    <row r="34" ht="3" customHeight="1"/>
    <row r="35" ht="4.35" customHeight="1"/>
    <row r="36" ht="2.85" customHeight="1"/>
    <row r="37" ht="13.5" hidden="1"/>
    <row r="38" spans="2:44" ht="14.45" customHeight="1">
      <c r="B38" s="429" t="s">
        <v>1730</v>
      </c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</row>
    <row r="39" spans="2:65" ht="11.45" customHeight="1">
      <c r="B39" s="428" t="s">
        <v>1693</v>
      </c>
      <c r="C39" s="427"/>
      <c r="D39" s="426" t="s">
        <v>1694</v>
      </c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6" t="s">
        <v>1651</v>
      </c>
      <c r="U39" s="427"/>
      <c r="V39" s="427"/>
      <c r="W39" s="427"/>
      <c r="X39" s="427"/>
      <c r="Y39" s="427"/>
      <c r="Z39" s="427"/>
      <c r="AA39" s="427"/>
      <c r="AB39" s="427"/>
      <c r="AC39" s="427"/>
      <c r="AD39" s="427"/>
      <c r="AE39" s="427"/>
      <c r="AF39" s="427"/>
      <c r="AG39" s="427"/>
      <c r="AH39" s="427"/>
      <c r="AI39" s="427"/>
      <c r="AJ39" s="427"/>
      <c r="AK39" s="427"/>
      <c r="AL39" s="427"/>
      <c r="AM39" s="427"/>
      <c r="AN39" s="427"/>
      <c r="AO39" s="427"/>
      <c r="AP39" s="428" t="s">
        <v>1695</v>
      </c>
      <c r="AQ39" s="427"/>
      <c r="AR39" s="427"/>
      <c r="AS39" s="427"/>
      <c r="AT39" s="427"/>
      <c r="AU39" s="427"/>
      <c r="AV39" s="427"/>
      <c r="AW39" s="427"/>
      <c r="AX39" s="427"/>
      <c r="AY39" s="428" t="s">
        <v>133</v>
      </c>
      <c r="AZ39" s="427"/>
      <c r="BA39" s="427"/>
      <c r="BB39" s="427"/>
      <c r="BC39" s="427"/>
      <c r="BD39" s="427"/>
      <c r="BE39" s="427"/>
      <c r="BF39" s="427"/>
      <c r="BG39" s="426" t="s">
        <v>1696</v>
      </c>
      <c r="BH39" s="427"/>
      <c r="BI39" s="427"/>
      <c r="BJ39" s="427"/>
      <c r="BK39" s="428" t="s">
        <v>1697</v>
      </c>
      <c r="BL39" s="427"/>
      <c r="BM39" s="427"/>
    </row>
    <row r="40" spans="2:65" ht="11.45" customHeight="1">
      <c r="B40" s="412">
        <v>1</v>
      </c>
      <c r="C40" s="399"/>
      <c r="D40" s="413" t="s">
        <v>1731</v>
      </c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413" t="s">
        <v>1732</v>
      </c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422">
        <v>0</v>
      </c>
      <c r="AQ40" s="399"/>
      <c r="AR40" s="399"/>
      <c r="AS40" s="399"/>
      <c r="AT40" s="399"/>
      <c r="AU40" s="399"/>
      <c r="AV40" s="399"/>
      <c r="AW40" s="399"/>
      <c r="AX40" s="399"/>
      <c r="AY40" s="412" t="s">
        <v>1713</v>
      </c>
      <c r="AZ40" s="399"/>
      <c r="BA40" s="399"/>
      <c r="BB40" s="399"/>
      <c r="BC40" s="399"/>
      <c r="BD40" s="399"/>
      <c r="BE40" s="399"/>
      <c r="BF40" s="399"/>
      <c r="BG40" s="413" t="s">
        <v>339</v>
      </c>
      <c r="BH40" s="399"/>
      <c r="BI40" s="399"/>
      <c r="BJ40" s="399"/>
      <c r="BK40" s="422">
        <v>0</v>
      </c>
      <c r="BL40" s="399"/>
      <c r="BM40" s="399"/>
    </row>
    <row r="41" spans="2:65" ht="11.25" customHeight="1">
      <c r="B41" s="412">
        <v>2</v>
      </c>
      <c r="C41" s="399"/>
      <c r="D41" s="413" t="s">
        <v>1731</v>
      </c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413" t="s">
        <v>1733</v>
      </c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399"/>
      <c r="AK41" s="399"/>
      <c r="AL41" s="399"/>
      <c r="AM41" s="399"/>
      <c r="AN41" s="399"/>
      <c r="AO41" s="399"/>
      <c r="AP41" s="422">
        <v>0</v>
      </c>
      <c r="AQ41" s="399"/>
      <c r="AR41" s="399"/>
      <c r="AS41" s="399"/>
      <c r="AT41" s="399"/>
      <c r="AU41" s="399"/>
      <c r="AV41" s="399"/>
      <c r="AW41" s="399"/>
      <c r="AX41" s="399"/>
      <c r="AY41" s="412" t="s">
        <v>1726</v>
      </c>
      <c r="AZ41" s="399"/>
      <c r="BA41" s="399"/>
      <c r="BB41" s="399"/>
      <c r="BC41" s="399"/>
      <c r="BD41" s="399"/>
      <c r="BE41" s="399"/>
      <c r="BF41" s="399"/>
      <c r="BG41" s="413" t="s">
        <v>339</v>
      </c>
      <c r="BH41" s="399"/>
      <c r="BI41" s="399"/>
      <c r="BJ41" s="399"/>
      <c r="BK41" s="422">
        <v>0</v>
      </c>
      <c r="BL41" s="399"/>
      <c r="BM41" s="399"/>
    </row>
    <row r="42" spans="2:65" ht="11.45" customHeight="1">
      <c r="B42" s="423">
        <v>0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4"/>
      <c r="Z42" s="424"/>
      <c r="AA42" s="424"/>
      <c r="AB42" s="424"/>
      <c r="AC42" s="424"/>
      <c r="AD42" s="424"/>
      <c r="AE42" s="424"/>
      <c r="AF42" s="424"/>
      <c r="AG42" s="424"/>
      <c r="AH42" s="424"/>
      <c r="AI42" s="424"/>
      <c r="AJ42" s="424"/>
      <c r="AK42" s="424"/>
      <c r="AL42" s="424"/>
      <c r="AM42" s="424"/>
      <c r="AN42" s="424"/>
      <c r="AO42" s="424"/>
      <c r="AP42" s="424"/>
      <c r="AQ42" s="424"/>
      <c r="AR42" s="424"/>
      <c r="AS42" s="424"/>
      <c r="AT42" s="424"/>
      <c r="AU42" s="424"/>
      <c r="AV42" s="424"/>
      <c r="AW42" s="424"/>
      <c r="AX42" s="424"/>
      <c r="AY42" s="424"/>
      <c r="AZ42" s="424"/>
      <c r="BA42" s="424"/>
      <c r="BB42" s="424"/>
      <c r="BC42" s="424"/>
      <c r="BD42" s="424"/>
      <c r="BE42" s="424"/>
      <c r="BF42" s="424"/>
      <c r="BG42" s="424"/>
      <c r="BH42" s="424"/>
      <c r="BI42" s="424"/>
      <c r="BJ42" s="424"/>
      <c r="BK42" s="424"/>
      <c r="BL42" s="424"/>
      <c r="BM42" s="424"/>
    </row>
    <row r="43" ht="3" customHeight="1"/>
    <row r="44" ht="4.35" customHeight="1"/>
    <row r="45" ht="2.85" customHeight="1"/>
    <row r="46" ht="13.5" hidden="1"/>
    <row r="47" spans="2:53" ht="14.45" customHeight="1">
      <c r="B47" s="429" t="s">
        <v>1734</v>
      </c>
      <c r="C47" s="399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9"/>
      <c r="AH47" s="399"/>
      <c r="AI47" s="399"/>
      <c r="AJ47" s="399"/>
      <c r="AK47" s="399"/>
      <c r="AL47" s="399"/>
      <c r="AM47" s="399"/>
      <c r="AN47" s="399"/>
      <c r="AO47" s="399"/>
      <c r="AP47" s="399"/>
      <c r="AQ47" s="399"/>
      <c r="AR47" s="399"/>
      <c r="AS47" s="399"/>
      <c r="AT47" s="399"/>
      <c r="AU47" s="399"/>
      <c r="AV47" s="399"/>
      <c r="AW47" s="399"/>
      <c r="AX47" s="399"/>
      <c r="AY47" s="399"/>
      <c r="AZ47" s="399"/>
      <c r="BA47" s="399"/>
    </row>
    <row r="48" spans="2:65" ht="11.45" customHeight="1">
      <c r="B48" s="428" t="s">
        <v>1693</v>
      </c>
      <c r="C48" s="427"/>
      <c r="D48" s="426" t="s">
        <v>1694</v>
      </c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  <c r="T48" s="426" t="s">
        <v>1651</v>
      </c>
      <c r="U48" s="427"/>
      <c r="V48" s="427"/>
      <c r="W48" s="427"/>
      <c r="X48" s="427"/>
      <c r="Y48" s="427"/>
      <c r="Z48" s="427"/>
      <c r="AA48" s="427"/>
      <c r="AB48" s="427"/>
      <c r="AC48" s="427"/>
      <c r="AD48" s="427"/>
      <c r="AE48" s="427"/>
      <c r="AF48" s="427"/>
      <c r="AG48" s="427"/>
      <c r="AH48" s="427"/>
      <c r="AI48" s="427"/>
      <c r="AJ48" s="427"/>
      <c r="AK48" s="427"/>
      <c r="AL48" s="427"/>
      <c r="AM48" s="427"/>
      <c r="AN48" s="427"/>
      <c r="AO48" s="427"/>
      <c r="AP48" s="428" t="s">
        <v>1695</v>
      </c>
      <c r="AQ48" s="427"/>
      <c r="AR48" s="427"/>
      <c r="AS48" s="427"/>
      <c r="AT48" s="427"/>
      <c r="AU48" s="427"/>
      <c r="AV48" s="427"/>
      <c r="AW48" s="427"/>
      <c r="AX48" s="427"/>
      <c r="AY48" s="428" t="s">
        <v>133</v>
      </c>
      <c r="AZ48" s="427"/>
      <c r="BA48" s="427"/>
      <c r="BB48" s="427"/>
      <c r="BC48" s="427"/>
      <c r="BD48" s="427"/>
      <c r="BE48" s="427"/>
      <c r="BF48" s="427"/>
      <c r="BG48" s="426" t="s">
        <v>1696</v>
      </c>
      <c r="BH48" s="427"/>
      <c r="BI48" s="427"/>
      <c r="BJ48" s="427"/>
      <c r="BK48" s="428" t="s">
        <v>1697</v>
      </c>
      <c r="BL48" s="427"/>
      <c r="BM48" s="427"/>
    </row>
    <row r="49" spans="2:65" ht="11.45" customHeight="1">
      <c r="B49" s="412">
        <v>1</v>
      </c>
      <c r="C49" s="399"/>
      <c r="D49" s="413" t="s">
        <v>1735</v>
      </c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413" t="s">
        <v>1736</v>
      </c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399"/>
      <c r="AJ49" s="399"/>
      <c r="AK49" s="399"/>
      <c r="AL49" s="399"/>
      <c r="AM49" s="399"/>
      <c r="AN49" s="399"/>
      <c r="AO49" s="399"/>
      <c r="AP49" s="422">
        <v>0</v>
      </c>
      <c r="AQ49" s="399"/>
      <c r="AR49" s="399"/>
      <c r="AS49" s="399"/>
      <c r="AT49" s="399"/>
      <c r="AU49" s="399"/>
      <c r="AV49" s="399"/>
      <c r="AW49" s="399"/>
      <c r="AX49" s="399"/>
      <c r="AY49" s="412" t="s">
        <v>1737</v>
      </c>
      <c r="AZ49" s="399"/>
      <c r="BA49" s="399"/>
      <c r="BB49" s="399"/>
      <c r="BC49" s="399"/>
      <c r="BD49" s="399"/>
      <c r="BE49" s="399"/>
      <c r="BF49" s="399"/>
      <c r="BG49" s="413" t="s">
        <v>188</v>
      </c>
      <c r="BH49" s="399"/>
      <c r="BI49" s="399"/>
      <c r="BJ49" s="399"/>
      <c r="BK49" s="422">
        <v>0</v>
      </c>
      <c r="BL49" s="399"/>
      <c r="BM49" s="399"/>
    </row>
    <row r="50" spans="2:65" ht="11.25" customHeight="1">
      <c r="B50" s="412">
        <v>2</v>
      </c>
      <c r="C50" s="399"/>
      <c r="D50" s="413" t="s">
        <v>1738</v>
      </c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413" t="s">
        <v>1739</v>
      </c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399"/>
      <c r="AL50" s="399"/>
      <c r="AM50" s="399"/>
      <c r="AN50" s="399"/>
      <c r="AO50" s="399"/>
      <c r="AP50" s="422">
        <v>0</v>
      </c>
      <c r="AQ50" s="399"/>
      <c r="AR50" s="399"/>
      <c r="AS50" s="399"/>
      <c r="AT50" s="399"/>
      <c r="AU50" s="399"/>
      <c r="AV50" s="399"/>
      <c r="AW50" s="399"/>
      <c r="AX50" s="399"/>
      <c r="AY50" s="412" t="s">
        <v>1723</v>
      </c>
      <c r="AZ50" s="399"/>
      <c r="BA50" s="399"/>
      <c r="BB50" s="399"/>
      <c r="BC50" s="399"/>
      <c r="BD50" s="399"/>
      <c r="BE50" s="399"/>
      <c r="BF50" s="399"/>
      <c r="BG50" s="413" t="s">
        <v>188</v>
      </c>
      <c r="BH50" s="399"/>
      <c r="BI50" s="399"/>
      <c r="BJ50" s="399"/>
      <c r="BK50" s="422">
        <v>0</v>
      </c>
      <c r="BL50" s="399"/>
      <c r="BM50" s="399"/>
    </row>
    <row r="51" spans="2:65" ht="11.45" customHeight="1">
      <c r="B51" s="412">
        <v>3</v>
      </c>
      <c r="C51" s="399"/>
      <c r="D51" s="413" t="s">
        <v>1740</v>
      </c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413" t="s">
        <v>1741</v>
      </c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  <c r="AK51" s="399"/>
      <c r="AL51" s="399"/>
      <c r="AM51" s="399"/>
      <c r="AN51" s="399"/>
      <c r="AO51" s="399"/>
      <c r="AP51" s="422">
        <v>0</v>
      </c>
      <c r="AQ51" s="399"/>
      <c r="AR51" s="399"/>
      <c r="AS51" s="399"/>
      <c r="AT51" s="399"/>
      <c r="AU51" s="399"/>
      <c r="AV51" s="399"/>
      <c r="AW51" s="399"/>
      <c r="AX51" s="399"/>
      <c r="AY51" s="412" t="s">
        <v>1742</v>
      </c>
      <c r="AZ51" s="399"/>
      <c r="BA51" s="399"/>
      <c r="BB51" s="399"/>
      <c r="BC51" s="399"/>
      <c r="BD51" s="399"/>
      <c r="BE51" s="399"/>
      <c r="BF51" s="399"/>
      <c r="BG51" s="413" t="s">
        <v>188</v>
      </c>
      <c r="BH51" s="399"/>
      <c r="BI51" s="399"/>
      <c r="BJ51" s="399"/>
      <c r="BK51" s="422">
        <v>0</v>
      </c>
      <c r="BL51" s="399"/>
      <c r="BM51" s="399"/>
    </row>
    <row r="52" spans="2:65" ht="11.45" customHeight="1">
      <c r="B52" s="412">
        <v>4</v>
      </c>
      <c r="C52" s="399"/>
      <c r="D52" s="413" t="s">
        <v>1743</v>
      </c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413" t="s">
        <v>1744</v>
      </c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  <c r="AH52" s="399"/>
      <c r="AI52" s="399"/>
      <c r="AJ52" s="399"/>
      <c r="AK52" s="399"/>
      <c r="AL52" s="399"/>
      <c r="AM52" s="399"/>
      <c r="AN52" s="399"/>
      <c r="AO52" s="399"/>
      <c r="AP52" s="422">
        <v>0</v>
      </c>
      <c r="AQ52" s="399"/>
      <c r="AR52" s="399"/>
      <c r="AS52" s="399"/>
      <c r="AT52" s="399"/>
      <c r="AU52" s="399"/>
      <c r="AV52" s="399"/>
      <c r="AW52" s="399"/>
      <c r="AX52" s="399"/>
      <c r="AY52" s="412" t="s">
        <v>1745</v>
      </c>
      <c r="AZ52" s="399"/>
      <c r="BA52" s="399"/>
      <c r="BB52" s="399"/>
      <c r="BC52" s="399"/>
      <c r="BD52" s="399"/>
      <c r="BE52" s="399"/>
      <c r="BF52" s="399"/>
      <c r="BG52" s="413" t="s">
        <v>188</v>
      </c>
      <c r="BH52" s="399"/>
      <c r="BI52" s="399"/>
      <c r="BJ52" s="399"/>
      <c r="BK52" s="422">
        <v>0</v>
      </c>
      <c r="BL52" s="399"/>
      <c r="BM52" s="399"/>
    </row>
    <row r="53" spans="2:65" ht="11.45" customHeight="1">
      <c r="B53" s="412">
        <v>5</v>
      </c>
      <c r="C53" s="399"/>
      <c r="D53" s="413" t="s">
        <v>1746</v>
      </c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413" t="s">
        <v>1747</v>
      </c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399"/>
      <c r="AN53" s="399"/>
      <c r="AO53" s="399"/>
      <c r="AP53" s="422">
        <v>0</v>
      </c>
      <c r="AQ53" s="399"/>
      <c r="AR53" s="399"/>
      <c r="AS53" s="399"/>
      <c r="AT53" s="399"/>
      <c r="AU53" s="399"/>
      <c r="AV53" s="399"/>
      <c r="AW53" s="399"/>
      <c r="AX53" s="399"/>
      <c r="AY53" s="412" t="s">
        <v>1723</v>
      </c>
      <c r="AZ53" s="399"/>
      <c r="BA53" s="399"/>
      <c r="BB53" s="399"/>
      <c r="BC53" s="399"/>
      <c r="BD53" s="399"/>
      <c r="BE53" s="399"/>
      <c r="BF53" s="399"/>
      <c r="BG53" s="413" t="s">
        <v>188</v>
      </c>
      <c r="BH53" s="399"/>
      <c r="BI53" s="399"/>
      <c r="BJ53" s="399"/>
      <c r="BK53" s="422">
        <v>0</v>
      </c>
      <c r="BL53" s="399"/>
      <c r="BM53" s="399"/>
    </row>
    <row r="54" spans="2:65" ht="11.25" customHeight="1">
      <c r="B54" s="412">
        <v>6</v>
      </c>
      <c r="C54" s="399"/>
      <c r="D54" s="413" t="s">
        <v>1748</v>
      </c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413" t="s">
        <v>1749</v>
      </c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9"/>
      <c r="AH54" s="399"/>
      <c r="AI54" s="399"/>
      <c r="AJ54" s="399"/>
      <c r="AK54" s="399"/>
      <c r="AL54" s="399"/>
      <c r="AM54" s="399"/>
      <c r="AN54" s="399"/>
      <c r="AO54" s="399"/>
      <c r="AP54" s="422">
        <v>0</v>
      </c>
      <c r="AQ54" s="399"/>
      <c r="AR54" s="399"/>
      <c r="AS54" s="399"/>
      <c r="AT54" s="399"/>
      <c r="AU54" s="399"/>
      <c r="AV54" s="399"/>
      <c r="AW54" s="399"/>
      <c r="AX54" s="399"/>
      <c r="AY54" s="412" t="s">
        <v>1750</v>
      </c>
      <c r="AZ54" s="399"/>
      <c r="BA54" s="399"/>
      <c r="BB54" s="399"/>
      <c r="BC54" s="399"/>
      <c r="BD54" s="399"/>
      <c r="BE54" s="399"/>
      <c r="BF54" s="399"/>
      <c r="BG54" s="413" t="s">
        <v>188</v>
      </c>
      <c r="BH54" s="399"/>
      <c r="BI54" s="399"/>
      <c r="BJ54" s="399"/>
      <c r="BK54" s="422">
        <v>0</v>
      </c>
      <c r="BL54" s="399"/>
      <c r="BM54" s="399"/>
    </row>
    <row r="55" spans="2:65" ht="11.45" customHeight="1">
      <c r="B55" s="412">
        <v>7</v>
      </c>
      <c r="C55" s="399"/>
      <c r="D55" s="413" t="s">
        <v>1751</v>
      </c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413" t="s">
        <v>1752</v>
      </c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  <c r="AL55" s="399"/>
      <c r="AM55" s="399"/>
      <c r="AN55" s="399"/>
      <c r="AO55" s="399"/>
      <c r="AP55" s="422">
        <v>0</v>
      </c>
      <c r="AQ55" s="399"/>
      <c r="AR55" s="399"/>
      <c r="AS55" s="399"/>
      <c r="AT55" s="399"/>
      <c r="AU55" s="399"/>
      <c r="AV55" s="399"/>
      <c r="AW55" s="399"/>
      <c r="AX55" s="399"/>
      <c r="AY55" s="412" t="s">
        <v>1737</v>
      </c>
      <c r="AZ55" s="399"/>
      <c r="BA55" s="399"/>
      <c r="BB55" s="399"/>
      <c r="BC55" s="399"/>
      <c r="BD55" s="399"/>
      <c r="BE55" s="399"/>
      <c r="BF55" s="399"/>
      <c r="BG55" s="413" t="s">
        <v>188</v>
      </c>
      <c r="BH55" s="399"/>
      <c r="BI55" s="399"/>
      <c r="BJ55" s="399"/>
      <c r="BK55" s="422">
        <v>0</v>
      </c>
      <c r="BL55" s="399"/>
      <c r="BM55" s="399"/>
    </row>
    <row r="56" spans="2:65" ht="11.25" customHeight="1">
      <c r="B56" s="423">
        <v>0</v>
      </c>
      <c r="C56" s="424"/>
      <c r="D56" s="424"/>
      <c r="E56" s="424"/>
      <c r="F56" s="424"/>
      <c r="G56" s="424"/>
      <c r="H56" s="424"/>
      <c r="I56" s="424"/>
      <c r="J56" s="424"/>
      <c r="K56" s="424"/>
      <c r="L56" s="424"/>
      <c r="M56" s="424"/>
      <c r="N56" s="424"/>
      <c r="O56" s="424"/>
      <c r="P56" s="424"/>
      <c r="Q56" s="424"/>
      <c r="R56" s="424"/>
      <c r="S56" s="424"/>
      <c r="T56" s="424"/>
      <c r="U56" s="424"/>
      <c r="V56" s="424"/>
      <c r="W56" s="424"/>
      <c r="X56" s="424"/>
      <c r="Y56" s="424"/>
      <c r="Z56" s="424"/>
      <c r="AA56" s="424"/>
      <c r="AB56" s="424"/>
      <c r="AC56" s="424"/>
      <c r="AD56" s="424"/>
      <c r="AE56" s="424"/>
      <c r="AF56" s="424"/>
      <c r="AG56" s="424"/>
      <c r="AH56" s="424"/>
      <c r="AI56" s="424"/>
      <c r="AJ56" s="424"/>
      <c r="AK56" s="424"/>
      <c r="AL56" s="424"/>
      <c r="AM56" s="424"/>
      <c r="AN56" s="424"/>
      <c r="AO56" s="424"/>
      <c r="AP56" s="424"/>
      <c r="AQ56" s="424"/>
      <c r="AR56" s="424"/>
      <c r="AS56" s="424"/>
      <c r="AT56" s="424"/>
      <c r="AU56" s="424"/>
      <c r="AV56" s="424"/>
      <c r="AW56" s="424"/>
      <c r="AX56" s="424"/>
      <c r="AY56" s="424"/>
      <c r="AZ56" s="424"/>
      <c r="BA56" s="424"/>
      <c r="BB56" s="424"/>
      <c r="BC56" s="424"/>
      <c r="BD56" s="424"/>
      <c r="BE56" s="424"/>
      <c r="BF56" s="424"/>
      <c r="BG56" s="424"/>
      <c r="BH56" s="424"/>
      <c r="BI56" s="424"/>
      <c r="BJ56" s="424"/>
      <c r="BK56" s="424"/>
      <c r="BL56" s="424"/>
      <c r="BM56" s="424"/>
    </row>
    <row r="57" ht="13.5" hidden="1"/>
    <row r="58" ht="3" customHeight="1"/>
    <row r="59" ht="4.35" customHeight="1"/>
    <row r="60" ht="2.85" customHeight="1"/>
    <row r="61" ht="13.5" hidden="1"/>
    <row r="62" spans="2:64" ht="14.45" customHeight="1">
      <c r="B62" s="429" t="s">
        <v>1753</v>
      </c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9"/>
      <c r="AH62" s="399"/>
      <c r="AI62" s="399"/>
      <c r="AJ62" s="399"/>
      <c r="AK62" s="399"/>
      <c r="AL62" s="399"/>
      <c r="AM62" s="399"/>
      <c r="AN62" s="399"/>
      <c r="AO62" s="399"/>
      <c r="AP62" s="399"/>
      <c r="AQ62" s="399"/>
      <c r="AR62" s="399"/>
      <c r="AS62" s="399"/>
      <c r="AT62" s="399"/>
      <c r="AU62" s="399"/>
      <c r="AV62" s="399"/>
      <c r="AW62" s="399"/>
      <c r="AX62" s="399"/>
      <c r="AY62" s="399"/>
      <c r="AZ62" s="399"/>
      <c r="BA62" s="399"/>
      <c r="BB62" s="399"/>
      <c r="BC62" s="399"/>
      <c r="BD62" s="399"/>
      <c r="BE62" s="399"/>
      <c r="BF62" s="399"/>
      <c r="BG62" s="399"/>
      <c r="BH62" s="399"/>
      <c r="BI62" s="399"/>
      <c r="BJ62" s="399"/>
      <c r="BK62" s="399"/>
      <c r="BL62" s="399"/>
    </row>
    <row r="63" spans="2:65" ht="11.45" customHeight="1">
      <c r="B63" s="428" t="s">
        <v>1693</v>
      </c>
      <c r="C63" s="427"/>
      <c r="D63" s="426" t="s">
        <v>1694</v>
      </c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6" t="s">
        <v>1651</v>
      </c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7"/>
      <c r="AL63" s="427"/>
      <c r="AM63" s="427"/>
      <c r="AN63" s="427"/>
      <c r="AO63" s="427"/>
      <c r="AP63" s="428" t="s">
        <v>1695</v>
      </c>
      <c r="AQ63" s="427"/>
      <c r="AR63" s="427"/>
      <c r="AS63" s="427"/>
      <c r="AT63" s="427"/>
      <c r="AU63" s="427"/>
      <c r="AV63" s="427"/>
      <c r="AW63" s="427"/>
      <c r="AX63" s="427"/>
      <c r="AY63" s="428" t="s">
        <v>133</v>
      </c>
      <c r="AZ63" s="427"/>
      <c r="BA63" s="427"/>
      <c r="BB63" s="427"/>
      <c r="BC63" s="427"/>
      <c r="BD63" s="427"/>
      <c r="BE63" s="427"/>
      <c r="BF63" s="427"/>
      <c r="BG63" s="426" t="s">
        <v>1696</v>
      </c>
      <c r="BH63" s="427"/>
      <c r="BI63" s="427"/>
      <c r="BJ63" s="427"/>
      <c r="BK63" s="428" t="s">
        <v>1697</v>
      </c>
      <c r="BL63" s="427"/>
      <c r="BM63" s="427"/>
    </row>
    <row r="64" spans="2:65" ht="11.45" customHeight="1">
      <c r="B64" s="412">
        <v>1</v>
      </c>
      <c r="C64" s="399"/>
      <c r="D64" s="413" t="s">
        <v>1754</v>
      </c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413" t="s">
        <v>1755</v>
      </c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  <c r="AF64" s="399"/>
      <c r="AG64" s="399"/>
      <c r="AH64" s="399"/>
      <c r="AI64" s="399"/>
      <c r="AJ64" s="399"/>
      <c r="AK64" s="399"/>
      <c r="AL64" s="399"/>
      <c r="AM64" s="399"/>
      <c r="AN64" s="399"/>
      <c r="AO64" s="399"/>
      <c r="AP64" s="422">
        <v>0</v>
      </c>
      <c r="AQ64" s="399"/>
      <c r="AR64" s="399"/>
      <c r="AS64" s="399"/>
      <c r="AT64" s="399"/>
      <c r="AU64" s="399"/>
      <c r="AV64" s="399"/>
      <c r="AW64" s="399"/>
      <c r="AX64" s="399"/>
      <c r="AY64" s="412" t="s">
        <v>1723</v>
      </c>
      <c r="AZ64" s="399"/>
      <c r="BA64" s="399"/>
      <c r="BB64" s="399"/>
      <c r="BC64" s="399"/>
      <c r="BD64" s="399"/>
      <c r="BE64" s="399"/>
      <c r="BF64" s="399"/>
      <c r="BG64" s="413" t="s">
        <v>188</v>
      </c>
      <c r="BH64" s="399"/>
      <c r="BI64" s="399"/>
      <c r="BJ64" s="399"/>
      <c r="BK64" s="422">
        <v>0</v>
      </c>
      <c r="BL64" s="399"/>
      <c r="BM64" s="399"/>
    </row>
    <row r="65" spans="2:65" ht="11.25" customHeight="1">
      <c r="B65" s="412">
        <v>2</v>
      </c>
      <c r="C65" s="399"/>
      <c r="D65" s="413" t="s">
        <v>1756</v>
      </c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413" t="s">
        <v>1757</v>
      </c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399"/>
      <c r="AH65" s="399"/>
      <c r="AI65" s="399"/>
      <c r="AJ65" s="399"/>
      <c r="AK65" s="399"/>
      <c r="AL65" s="399"/>
      <c r="AM65" s="399"/>
      <c r="AN65" s="399"/>
      <c r="AO65" s="399"/>
      <c r="AP65" s="422">
        <v>0</v>
      </c>
      <c r="AQ65" s="399"/>
      <c r="AR65" s="399"/>
      <c r="AS65" s="399"/>
      <c r="AT65" s="399"/>
      <c r="AU65" s="399"/>
      <c r="AV65" s="399"/>
      <c r="AW65" s="399"/>
      <c r="AX65" s="399"/>
      <c r="AY65" s="412" t="s">
        <v>1737</v>
      </c>
      <c r="AZ65" s="399"/>
      <c r="BA65" s="399"/>
      <c r="BB65" s="399"/>
      <c r="BC65" s="399"/>
      <c r="BD65" s="399"/>
      <c r="BE65" s="399"/>
      <c r="BF65" s="399"/>
      <c r="BG65" s="413" t="s">
        <v>188</v>
      </c>
      <c r="BH65" s="399"/>
      <c r="BI65" s="399"/>
      <c r="BJ65" s="399"/>
      <c r="BK65" s="422">
        <v>0</v>
      </c>
      <c r="BL65" s="399"/>
      <c r="BM65" s="399"/>
    </row>
    <row r="66" spans="2:65" ht="11.45" customHeight="1">
      <c r="B66" s="423">
        <v>0</v>
      </c>
      <c r="C66" s="424"/>
      <c r="D66" s="424"/>
      <c r="E66" s="424"/>
      <c r="F66" s="424"/>
      <c r="G66" s="424"/>
      <c r="H66" s="424"/>
      <c r="I66" s="424"/>
      <c r="J66" s="424"/>
      <c r="K66" s="424"/>
      <c r="L66" s="424"/>
      <c r="M66" s="424"/>
      <c r="N66" s="424"/>
      <c r="O66" s="424"/>
      <c r="P66" s="424"/>
      <c r="Q66" s="424"/>
      <c r="R66" s="424"/>
      <c r="S66" s="424"/>
      <c r="T66" s="424"/>
      <c r="U66" s="424"/>
      <c r="V66" s="424"/>
      <c r="W66" s="424"/>
      <c r="X66" s="424"/>
      <c r="Y66" s="424"/>
      <c r="Z66" s="424"/>
      <c r="AA66" s="424"/>
      <c r="AB66" s="424"/>
      <c r="AC66" s="424"/>
      <c r="AD66" s="424"/>
      <c r="AE66" s="424"/>
      <c r="AF66" s="424"/>
      <c r="AG66" s="424"/>
      <c r="AH66" s="424"/>
      <c r="AI66" s="424"/>
      <c r="AJ66" s="424"/>
      <c r="AK66" s="424"/>
      <c r="AL66" s="424"/>
      <c r="AM66" s="424"/>
      <c r="AN66" s="424"/>
      <c r="AO66" s="424"/>
      <c r="AP66" s="424"/>
      <c r="AQ66" s="424"/>
      <c r="AR66" s="424"/>
      <c r="AS66" s="424"/>
      <c r="AT66" s="424"/>
      <c r="AU66" s="424"/>
      <c r="AV66" s="424"/>
      <c r="AW66" s="424"/>
      <c r="AX66" s="424"/>
      <c r="AY66" s="424"/>
      <c r="AZ66" s="424"/>
      <c r="BA66" s="424"/>
      <c r="BB66" s="424"/>
      <c r="BC66" s="424"/>
      <c r="BD66" s="424"/>
      <c r="BE66" s="424"/>
      <c r="BF66" s="424"/>
      <c r="BG66" s="424"/>
      <c r="BH66" s="424"/>
      <c r="BI66" s="424"/>
      <c r="BJ66" s="424"/>
      <c r="BK66" s="424"/>
      <c r="BL66" s="424"/>
      <c r="BM66" s="424"/>
    </row>
    <row r="67" ht="3" customHeight="1"/>
    <row r="68" ht="4.35" customHeight="1"/>
    <row r="69" ht="2.85" customHeight="1"/>
    <row r="70" ht="13.5" hidden="1"/>
    <row r="71" spans="2:45" ht="14.45" customHeight="1">
      <c r="B71" s="429" t="s">
        <v>1758</v>
      </c>
      <c r="C71" s="399"/>
      <c r="D71" s="399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  <c r="AC71" s="399"/>
      <c r="AD71" s="399"/>
      <c r="AE71" s="399"/>
      <c r="AF71" s="399"/>
      <c r="AG71" s="399"/>
      <c r="AH71" s="399"/>
      <c r="AI71" s="399"/>
      <c r="AJ71" s="399"/>
      <c r="AK71" s="399"/>
      <c r="AL71" s="399"/>
      <c r="AM71" s="399"/>
      <c r="AN71" s="399"/>
      <c r="AO71" s="399"/>
      <c r="AP71" s="399"/>
      <c r="AQ71" s="399"/>
      <c r="AR71" s="399"/>
      <c r="AS71" s="399"/>
    </row>
    <row r="72" spans="2:65" ht="11.45" customHeight="1">
      <c r="B72" s="428" t="s">
        <v>1693</v>
      </c>
      <c r="C72" s="427"/>
      <c r="D72" s="426" t="s">
        <v>1694</v>
      </c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6" t="s">
        <v>1651</v>
      </c>
      <c r="U72" s="427"/>
      <c r="V72" s="427"/>
      <c r="W72" s="427"/>
      <c r="X72" s="427"/>
      <c r="Y72" s="427"/>
      <c r="Z72" s="427"/>
      <c r="AA72" s="427"/>
      <c r="AB72" s="427"/>
      <c r="AC72" s="427"/>
      <c r="AD72" s="427"/>
      <c r="AE72" s="427"/>
      <c r="AF72" s="427"/>
      <c r="AG72" s="427"/>
      <c r="AH72" s="427"/>
      <c r="AI72" s="427"/>
      <c r="AJ72" s="427"/>
      <c r="AK72" s="427"/>
      <c r="AL72" s="427"/>
      <c r="AM72" s="427"/>
      <c r="AN72" s="427"/>
      <c r="AO72" s="427"/>
      <c r="AP72" s="428" t="s">
        <v>1695</v>
      </c>
      <c r="AQ72" s="427"/>
      <c r="AR72" s="427"/>
      <c r="AS72" s="427"/>
      <c r="AT72" s="427"/>
      <c r="AU72" s="427"/>
      <c r="AV72" s="427"/>
      <c r="AW72" s="427"/>
      <c r="AX72" s="427"/>
      <c r="AY72" s="428" t="s">
        <v>133</v>
      </c>
      <c r="AZ72" s="427"/>
      <c r="BA72" s="427"/>
      <c r="BB72" s="427"/>
      <c r="BC72" s="427"/>
      <c r="BD72" s="427"/>
      <c r="BE72" s="427"/>
      <c r="BF72" s="427"/>
      <c r="BG72" s="426" t="s">
        <v>1696</v>
      </c>
      <c r="BH72" s="427"/>
      <c r="BI72" s="427"/>
      <c r="BJ72" s="427"/>
      <c r="BK72" s="428" t="s">
        <v>1697</v>
      </c>
      <c r="BL72" s="427"/>
      <c r="BM72" s="427"/>
    </row>
    <row r="73" spans="2:65" ht="11.45" customHeight="1">
      <c r="B73" s="412">
        <v>1</v>
      </c>
      <c r="C73" s="399"/>
      <c r="D73" s="413" t="s">
        <v>1759</v>
      </c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413" t="s">
        <v>1760</v>
      </c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9"/>
      <c r="AH73" s="399"/>
      <c r="AI73" s="399"/>
      <c r="AJ73" s="399"/>
      <c r="AK73" s="399"/>
      <c r="AL73" s="399"/>
      <c r="AM73" s="399"/>
      <c r="AN73" s="399"/>
      <c r="AO73" s="399"/>
      <c r="AP73" s="422">
        <v>0</v>
      </c>
      <c r="AQ73" s="399"/>
      <c r="AR73" s="399"/>
      <c r="AS73" s="399"/>
      <c r="AT73" s="399"/>
      <c r="AU73" s="399"/>
      <c r="AV73" s="399"/>
      <c r="AW73" s="399"/>
      <c r="AX73" s="399"/>
      <c r="AY73" s="412" t="s">
        <v>1761</v>
      </c>
      <c r="AZ73" s="399"/>
      <c r="BA73" s="399"/>
      <c r="BB73" s="399"/>
      <c r="BC73" s="399"/>
      <c r="BD73" s="399"/>
      <c r="BE73" s="399"/>
      <c r="BF73" s="399"/>
      <c r="BG73" s="413" t="s">
        <v>339</v>
      </c>
      <c r="BH73" s="399"/>
      <c r="BI73" s="399"/>
      <c r="BJ73" s="399"/>
      <c r="BK73" s="422">
        <v>0</v>
      </c>
      <c r="BL73" s="399"/>
      <c r="BM73" s="399"/>
    </row>
    <row r="74" spans="2:65" ht="11.25" customHeight="1">
      <c r="B74" s="412">
        <v>2</v>
      </c>
      <c r="C74" s="399"/>
      <c r="D74" s="413" t="s">
        <v>1762</v>
      </c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Q74" s="399"/>
      <c r="R74" s="399"/>
      <c r="S74" s="399"/>
      <c r="T74" s="413" t="s">
        <v>1763</v>
      </c>
      <c r="U74" s="399"/>
      <c r="V74" s="399"/>
      <c r="W74" s="399"/>
      <c r="X74" s="399"/>
      <c r="Y74" s="399"/>
      <c r="Z74" s="399"/>
      <c r="AA74" s="399"/>
      <c r="AB74" s="399"/>
      <c r="AC74" s="399"/>
      <c r="AD74" s="399"/>
      <c r="AE74" s="399"/>
      <c r="AF74" s="399"/>
      <c r="AG74" s="399"/>
      <c r="AH74" s="399"/>
      <c r="AI74" s="399"/>
      <c r="AJ74" s="399"/>
      <c r="AK74" s="399"/>
      <c r="AL74" s="399"/>
      <c r="AM74" s="399"/>
      <c r="AN74" s="399"/>
      <c r="AO74" s="399"/>
      <c r="AP74" s="422">
        <v>0</v>
      </c>
      <c r="AQ74" s="399"/>
      <c r="AR74" s="399"/>
      <c r="AS74" s="399"/>
      <c r="AT74" s="399"/>
      <c r="AU74" s="399"/>
      <c r="AV74" s="399"/>
      <c r="AW74" s="399"/>
      <c r="AX74" s="399"/>
      <c r="AY74" s="412" t="s">
        <v>1703</v>
      </c>
      <c r="AZ74" s="399"/>
      <c r="BA74" s="399"/>
      <c r="BB74" s="399"/>
      <c r="BC74" s="399"/>
      <c r="BD74" s="399"/>
      <c r="BE74" s="399"/>
      <c r="BF74" s="399"/>
      <c r="BG74" s="413" t="s">
        <v>339</v>
      </c>
      <c r="BH74" s="399"/>
      <c r="BI74" s="399"/>
      <c r="BJ74" s="399"/>
      <c r="BK74" s="422">
        <v>0</v>
      </c>
      <c r="BL74" s="399"/>
      <c r="BM74" s="399"/>
    </row>
    <row r="75" spans="2:65" ht="11.45" customHeight="1">
      <c r="B75" s="412">
        <v>3</v>
      </c>
      <c r="C75" s="399"/>
      <c r="D75" s="413" t="s">
        <v>1764</v>
      </c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413" t="s">
        <v>1765</v>
      </c>
      <c r="U75" s="399"/>
      <c r="V75" s="399"/>
      <c r="W75" s="399"/>
      <c r="X75" s="399"/>
      <c r="Y75" s="399"/>
      <c r="Z75" s="399"/>
      <c r="AA75" s="399"/>
      <c r="AB75" s="399"/>
      <c r="AC75" s="399"/>
      <c r="AD75" s="399"/>
      <c r="AE75" s="399"/>
      <c r="AF75" s="399"/>
      <c r="AG75" s="399"/>
      <c r="AH75" s="399"/>
      <c r="AI75" s="399"/>
      <c r="AJ75" s="399"/>
      <c r="AK75" s="399"/>
      <c r="AL75" s="399"/>
      <c r="AM75" s="399"/>
      <c r="AN75" s="399"/>
      <c r="AO75" s="399"/>
      <c r="AP75" s="422">
        <v>0</v>
      </c>
      <c r="AQ75" s="399"/>
      <c r="AR75" s="399"/>
      <c r="AS75" s="399"/>
      <c r="AT75" s="399"/>
      <c r="AU75" s="399"/>
      <c r="AV75" s="399"/>
      <c r="AW75" s="399"/>
      <c r="AX75" s="399"/>
      <c r="AY75" s="412" t="s">
        <v>1726</v>
      </c>
      <c r="AZ75" s="399"/>
      <c r="BA75" s="399"/>
      <c r="BB75" s="399"/>
      <c r="BC75" s="399"/>
      <c r="BD75" s="399"/>
      <c r="BE75" s="399"/>
      <c r="BF75" s="399"/>
      <c r="BG75" s="413" t="s">
        <v>339</v>
      </c>
      <c r="BH75" s="399"/>
      <c r="BI75" s="399"/>
      <c r="BJ75" s="399"/>
      <c r="BK75" s="422">
        <v>0</v>
      </c>
      <c r="BL75" s="399"/>
      <c r="BM75" s="399"/>
    </row>
    <row r="76" spans="2:65" ht="11.45" customHeight="1">
      <c r="B76" s="412">
        <v>4</v>
      </c>
      <c r="C76" s="399"/>
      <c r="D76" s="413" t="s">
        <v>1766</v>
      </c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413" t="s">
        <v>1767</v>
      </c>
      <c r="U76" s="399"/>
      <c r="V76" s="399"/>
      <c r="W76" s="399"/>
      <c r="X76" s="399"/>
      <c r="Y76" s="399"/>
      <c r="Z76" s="399"/>
      <c r="AA76" s="399"/>
      <c r="AB76" s="399"/>
      <c r="AC76" s="399"/>
      <c r="AD76" s="399"/>
      <c r="AE76" s="399"/>
      <c r="AF76" s="399"/>
      <c r="AG76" s="399"/>
      <c r="AH76" s="399"/>
      <c r="AI76" s="399"/>
      <c r="AJ76" s="399"/>
      <c r="AK76" s="399"/>
      <c r="AL76" s="399"/>
      <c r="AM76" s="399"/>
      <c r="AN76" s="399"/>
      <c r="AO76" s="399"/>
      <c r="AP76" s="422">
        <v>0</v>
      </c>
      <c r="AQ76" s="399"/>
      <c r="AR76" s="399"/>
      <c r="AS76" s="399"/>
      <c r="AT76" s="399"/>
      <c r="AU76" s="399"/>
      <c r="AV76" s="399"/>
      <c r="AW76" s="399"/>
      <c r="AX76" s="399"/>
      <c r="AY76" s="412" t="s">
        <v>1706</v>
      </c>
      <c r="AZ76" s="399"/>
      <c r="BA76" s="399"/>
      <c r="BB76" s="399"/>
      <c r="BC76" s="399"/>
      <c r="BD76" s="399"/>
      <c r="BE76" s="399"/>
      <c r="BF76" s="399"/>
      <c r="BG76" s="413" t="s">
        <v>339</v>
      </c>
      <c r="BH76" s="399"/>
      <c r="BI76" s="399"/>
      <c r="BJ76" s="399"/>
      <c r="BK76" s="422">
        <v>0</v>
      </c>
      <c r="BL76" s="399"/>
      <c r="BM76" s="399"/>
    </row>
    <row r="77" spans="2:65" ht="11.45" customHeight="1">
      <c r="B77" s="412">
        <v>5</v>
      </c>
      <c r="C77" s="399"/>
      <c r="D77" s="413" t="s">
        <v>1768</v>
      </c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413" t="s">
        <v>1769</v>
      </c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  <c r="AG77" s="399"/>
      <c r="AH77" s="399"/>
      <c r="AI77" s="399"/>
      <c r="AJ77" s="399"/>
      <c r="AK77" s="399"/>
      <c r="AL77" s="399"/>
      <c r="AM77" s="399"/>
      <c r="AN77" s="399"/>
      <c r="AO77" s="399"/>
      <c r="AP77" s="422">
        <v>0</v>
      </c>
      <c r="AQ77" s="399"/>
      <c r="AR77" s="399"/>
      <c r="AS77" s="399"/>
      <c r="AT77" s="399"/>
      <c r="AU77" s="399"/>
      <c r="AV77" s="399"/>
      <c r="AW77" s="399"/>
      <c r="AX77" s="399"/>
      <c r="AY77" s="412" t="s">
        <v>1761</v>
      </c>
      <c r="AZ77" s="399"/>
      <c r="BA77" s="399"/>
      <c r="BB77" s="399"/>
      <c r="BC77" s="399"/>
      <c r="BD77" s="399"/>
      <c r="BE77" s="399"/>
      <c r="BF77" s="399"/>
      <c r="BG77" s="413" t="s">
        <v>339</v>
      </c>
      <c r="BH77" s="399"/>
      <c r="BI77" s="399"/>
      <c r="BJ77" s="399"/>
      <c r="BK77" s="422">
        <v>0</v>
      </c>
      <c r="BL77" s="399"/>
      <c r="BM77" s="399"/>
    </row>
    <row r="78" spans="2:65" ht="11.25" customHeight="1">
      <c r="B78" s="412">
        <v>6</v>
      </c>
      <c r="C78" s="399"/>
      <c r="D78" s="413" t="s">
        <v>1770</v>
      </c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Q78" s="399"/>
      <c r="R78" s="399"/>
      <c r="S78" s="399"/>
      <c r="T78" s="413" t="s">
        <v>1771</v>
      </c>
      <c r="U78" s="399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  <c r="AF78" s="399"/>
      <c r="AG78" s="399"/>
      <c r="AH78" s="399"/>
      <c r="AI78" s="399"/>
      <c r="AJ78" s="399"/>
      <c r="AK78" s="399"/>
      <c r="AL78" s="399"/>
      <c r="AM78" s="399"/>
      <c r="AN78" s="399"/>
      <c r="AO78" s="399"/>
      <c r="AP78" s="422">
        <v>0</v>
      </c>
      <c r="AQ78" s="399"/>
      <c r="AR78" s="399"/>
      <c r="AS78" s="399"/>
      <c r="AT78" s="399"/>
      <c r="AU78" s="399"/>
      <c r="AV78" s="399"/>
      <c r="AW78" s="399"/>
      <c r="AX78" s="399"/>
      <c r="AY78" s="412" t="s">
        <v>1772</v>
      </c>
      <c r="AZ78" s="399"/>
      <c r="BA78" s="399"/>
      <c r="BB78" s="399"/>
      <c r="BC78" s="399"/>
      <c r="BD78" s="399"/>
      <c r="BE78" s="399"/>
      <c r="BF78" s="399"/>
      <c r="BG78" s="413" t="s">
        <v>339</v>
      </c>
      <c r="BH78" s="399"/>
      <c r="BI78" s="399"/>
      <c r="BJ78" s="399"/>
      <c r="BK78" s="422">
        <v>0</v>
      </c>
      <c r="BL78" s="399"/>
      <c r="BM78" s="399"/>
    </row>
    <row r="79" spans="2:65" ht="11.45" customHeight="1">
      <c r="B79" s="423">
        <v>0</v>
      </c>
      <c r="C79" s="424"/>
      <c r="D79" s="424"/>
      <c r="E79" s="424"/>
      <c r="F79" s="424"/>
      <c r="G79" s="424"/>
      <c r="H79" s="424"/>
      <c r="I79" s="424"/>
      <c r="J79" s="424"/>
      <c r="K79" s="424"/>
      <c r="L79" s="424"/>
      <c r="M79" s="424"/>
      <c r="N79" s="424"/>
      <c r="O79" s="424"/>
      <c r="P79" s="424"/>
      <c r="Q79" s="424"/>
      <c r="R79" s="424"/>
      <c r="S79" s="424"/>
      <c r="T79" s="424"/>
      <c r="U79" s="424"/>
      <c r="V79" s="424"/>
      <c r="W79" s="424"/>
      <c r="X79" s="424"/>
      <c r="Y79" s="424"/>
      <c r="Z79" s="424"/>
      <c r="AA79" s="424"/>
      <c r="AB79" s="424"/>
      <c r="AC79" s="424"/>
      <c r="AD79" s="424"/>
      <c r="AE79" s="424"/>
      <c r="AF79" s="424"/>
      <c r="AG79" s="424"/>
      <c r="AH79" s="424"/>
      <c r="AI79" s="424"/>
      <c r="AJ79" s="424"/>
      <c r="AK79" s="424"/>
      <c r="AL79" s="424"/>
      <c r="AM79" s="424"/>
      <c r="AN79" s="424"/>
      <c r="AO79" s="424"/>
      <c r="AP79" s="424"/>
      <c r="AQ79" s="424"/>
      <c r="AR79" s="424"/>
      <c r="AS79" s="424"/>
      <c r="AT79" s="424"/>
      <c r="AU79" s="424"/>
      <c r="AV79" s="424"/>
      <c r="AW79" s="424"/>
      <c r="AX79" s="424"/>
      <c r="AY79" s="424"/>
      <c r="AZ79" s="424"/>
      <c r="BA79" s="424"/>
      <c r="BB79" s="424"/>
      <c r="BC79" s="424"/>
      <c r="BD79" s="424"/>
      <c r="BE79" s="424"/>
      <c r="BF79" s="424"/>
      <c r="BG79" s="424"/>
      <c r="BH79" s="424"/>
      <c r="BI79" s="424"/>
      <c r="BJ79" s="424"/>
      <c r="BK79" s="424"/>
      <c r="BL79" s="424"/>
      <c r="BM79" s="424"/>
    </row>
    <row r="80" ht="3" customHeight="1"/>
    <row r="81" ht="4.35" customHeight="1"/>
    <row r="82" ht="2.85" customHeight="1"/>
    <row r="83" ht="13.5" hidden="1"/>
    <row r="84" spans="2:46" ht="14.45" customHeight="1">
      <c r="B84" s="429" t="s">
        <v>1773</v>
      </c>
      <c r="C84" s="399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  <c r="AG84" s="399"/>
      <c r="AH84" s="399"/>
      <c r="AI84" s="399"/>
      <c r="AJ84" s="399"/>
      <c r="AK84" s="399"/>
      <c r="AL84" s="399"/>
      <c r="AM84" s="399"/>
      <c r="AN84" s="399"/>
      <c r="AO84" s="399"/>
      <c r="AP84" s="399"/>
      <c r="AQ84" s="399"/>
      <c r="AR84" s="399"/>
      <c r="AS84" s="399"/>
      <c r="AT84" s="399"/>
    </row>
    <row r="85" spans="2:65" ht="11.45" customHeight="1">
      <c r="B85" s="428" t="s">
        <v>1693</v>
      </c>
      <c r="C85" s="427"/>
      <c r="D85" s="426" t="s">
        <v>1694</v>
      </c>
      <c r="E85" s="427"/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6" t="s">
        <v>1651</v>
      </c>
      <c r="U85" s="427"/>
      <c r="V85" s="427"/>
      <c r="W85" s="427"/>
      <c r="X85" s="427"/>
      <c r="Y85" s="427"/>
      <c r="Z85" s="427"/>
      <c r="AA85" s="427"/>
      <c r="AB85" s="427"/>
      <c r="AC85" s="427"/>
      <c r="AD85" s="427"/>
      <c r="AE85" s="427"/>
      <c r="AF85" s="427"/>
      <c r="AG85" s="427"/>
      <c r="AH85" s="427"/>
      <c r="AI85" s="427"/>
      <c r="AJ85" s="427"/>
      <c r="AK85" s="427"/>
      <c r="AL85" s="427"/>
      <c r="AM85" s="427"/>
      <c r="AN85" s="427"/>
      <c r="AO85" s="427"/>
      <c r="AP85" s="428" t="s">
        <v>1695</v>
      </c>
      <c r="AQ85" s="427"/>
      <c r="AR85" s="427"/>
      <c r="AS85" s="427"/>
      <c r="AT85" s="427"/>
      <c r="AU85" s="427"/>
      <c r="AV85" s="427"/>
      <c r="AW85" s="427"/>
      <c r="AX85" s="427"/>
      <c r="AY85" s="428" t="s">
        <v>133</v>
      </c>
      <c r="AZ85" s="427"/>
      <c r="BA85" s="427"/>
      <c r="BB85" s="427"/>
      <c r="BC85" s="427"/>
      <c r="BD85" s="427"/>
      <c r="BE85" s="427"/>
      <c r="BF85" s="427"/>
      <c r="BG85" s="426" t="s">
        <v>1696</v>
      </c>
      <c r="BH85" s="427"/>
      <c r="BI85" s="427"/>
      <c r="BJ85" s="427"/>
      <c r="BK85" s="428" t="s">
        <v>1697</v>
      </c>
      <c r="BL85" s="427"/>
      <c r="BM85" s="427"/>
    </row>
    <row r="86" spans="2:65" ht="11.45" customHeight="1">
      <c r="B86" s="412">
        <v>1</v>
      </c>
      <c r="C86" s="399"/>
      <c r="D86" s="413" t="s">
        <v>1774</v>
      </c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Q86" s="399"/>
      <c r="R86" s="399"/>
      <c r="S86" s="399"/>
      <c r="T86" s="413" t="s">
        <v>1775</v>
      </c>
      <c r="U86" s="399"/>
      <c r="V86" s="399"/>
      <c r="W86" s="399"/>
      <c r="X86" s="399"/>
      <c r="Y86" s="399"/>
      <c r="Z86" s="399"/>
      <c r="AA86" s="399"/>
      <c r="AB86" s="399"/>
      <c r="AC86" s="399"/>
      <c r="AD86" s="399"/>
      <c r="AE86" s="399"/>
      <c r="AF86" s="399"/>
      <c r="AG86" s="399"/>
      <c r="AH86" s="399"/>
      <c r="AI86" s="399"/>
      <c r="AJ86" s="399"/>
      <c r="AK86" s="399"/>
      <c r="AL86" s="399"/>
      <c r="AM86" s="399"/>
      <c r="AN86" s="399"/>
      <c r="AO86" s="399"/>
      <c r="AP86" s="422">
        <v>0</v>
      </c>
      <c r="AQ86" s="399"/>
      <c r="AR86" s="399"/>
      <c r="AS86" s="399"/>
      <c r="AT86" s="399"/>
      <c r="AU86" s="399"/>
      <c r="AV86" s="399"/>
      <c r="AW86" s="399"/>
      <c r="AX86" s="399"/>
      <c r="AY86" s="412" t="s">
        <v>1776</v>
      </c>
      <c r="AZ86" s="399"/>
      <c r="BA86" s="399"/>
      <c r="BB86" s="399"/>
      <c r="BC86" s="399"/>
      <c r="BD86" s="399"/>
      <c r="BE86" s="399"/>
      <c r="BF86" s="399"/>
      <c r="BG86" s="413" t="s">
        <v>339</v>
      </c>
      <c r="BH86" s="399"/>
      <c r="BI86" s="399"/>
      <c r="BJ86" s="399"/>
      <c r="BK86" s="422">
        <v>0</v>
      </c>
      <c r="BL86" s="399"/>
      <c r="BM86" s="399"/>
    </row>
    <row r="87" spans="2:65" ht="11.25" customHeight="1">
      <c r="B87" s="412">
        <v>2</v>
      </c>
      <c r="C87" s="399"/>
      <c r="D87" s="413" t="s">
        <v>1777</v>
      </c>
      <c r="E87" s="399"/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P87" s="399"/>
      <c r="Q87" s="399"/>
      <c r="R87" s="399"/>
      <c r="S87" s="399"/>
      <c r="T87" s="413" t="s">
        <v>1778</v>
      </c>
      <c r="U87" s="399"/>
      <c r="V87" s="399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399"/>
      <c r="AH87" s="399"/>
      <c r="AI87" s="399"/>
      <c r="AJ87" s="399"/>
      <c r="AK87" s="399"/>
      <c r="AL87" s="399"/>
      <c r="AM87" s="399"/>
      <c r="AN87" s="399"/>
      <c r="AO87" s="399"/>
      <c r="AP87" s="422">
        <v>0</v>
      </c>
      <c r="AQ87" s="399"/>
      <c r="AR87" s="399"/>
      <c r="AS87" s="399"/>
      <c r="AT87" s="399"/>
      <c r="AU87" s="399"/>
      <c r="AV87" s="399"/>
      <c r="AW87" s="399"/>
      <c r="AX87" s="399"/>
      <c r="AY87" s="412" t="s">
        <v>1709</v>
      </c>
      <c r="AZ87" s="399"/>
      <c r="BA87" s="399"/>
      <c r="BB87" s="399"/>
      <c r="BC87" s="399"/>
      <c r="BD87" s="399"/>
      <c r="BE87" s="399"/>
      <c r="BF87" s="399"/>
      <c r="BG87" s="413" t="s">
        <v>339</v>
      </c>
      <c r="BH87" s="399"/>
      <c r="BI87" s="399"/>
      <c r="BJ87" s="399"/>
      <c r="BK87" s="422">
        <v>0</v>
      </c>
      <c r="BL87" s="399"/>
      <c r="BM87" s="399"/>
    </row>
    <row r="88" spans="2:65" ht="11.45" customHeight="1">
      <c r="B88" s="423">
        <v>0</v>
      </c>
      <c r="C88" s="424"/>
      <c r="D88" s="424"/>
      <c r="E88" s="424"/>
      <c r="F88" s="424"/>
      <c r="G88" s="424"/>
      <c r="H88" s="424"/>
      <c r="I88" s="424"/>
      <c r="J88" s="424"/>
      <c r="K88" s="424"/>
      <c r="L88" s="424"/>
      <c r="M88" s="424"/>
      <c r="N88" s="424"/>
      <c r="O88" s="424"/>
      <c r="P88" s="424"/>
      <c r="Q88" s="424"/>
      <c r="R88" s="424"/>
      <c r="S88" s="424"/>
      <c r="T88" s="424"/>
      <c r="U88" s="424"/>
      <c r="V88" s="424"/>
      <c r="W88" s="424"/>
      <c r="X88" s="424"/>
      <c r="Y88" s="424"/>
      <c r="Z88" s="424"/>
      <c r="AA88" s="424"/>
      <c r="AB88" s="424"/>
      <c r="AC88" s="424"/>
      <c r="AD88" s="424"/>
      <c r="AE88" s="424"/>
      <c r="AF88" s="424"/>
      <c r="AG88" s="424"/>
      <c r="AH88" s="424"/>
      <c r="AI88" s="424"/>
      <c r="AJ88" s="424"/>
      <c r="AK88" s="424"/>
      <c r="AL88" s="424"/>
      <c r="AM88" s="424"/>
      <c r="AN88" s="424"/>
      <c r="AO88" s="424"/>
      <c r="AP88" s="424"/>
      <c r="AQ88" s="424"/>
      <c r="AR88" s="424"/>
      <c r="AS88" s="424"/>
      <c r="AT88" s="424"/>
      <c r="AU88" s="424"/>
      <c r="AV88" s="424"/>
      <c r="AW88" s="424"/>
      <c r="AX88" s="424"/>
      <c r="AY88" s="424"/>
      <c r="AZ88" s="424"/>
      <c r="BA88" s="424"/>
      <c r="BB88" s="424"/>
      <c r="BC88" s="424"/>
      <c r="BD88" s="424"/>
      <c r="BE88" s="424"/>
      <c r="BF88" s="424"/>
      <c r="BG88" s="424"/>
      <c r="BH88" s="424"/>
      <c r="BI88" s="424"/>
      <c r="BJ88" s="424"/>
      <c r="BK88" s="424"/>
      <c r="BL88" s="424"/>
      <c r="BM88" s="424"/>
    </row>
    <row r="89" ht="3" customHeight="1"/>
    <row r="90" ht="4.35" customHeight="1"/>
    <row r="91" ht="2.85" customHeight="1"/>
    <row r="92" ht="13.5" hidden="1"/>
    <row r="93" spans="2:47" ht="14.45" customHeight="1">
      <c r="B93" s="429" t="s">
        <v>1779</v>
      </c>
      <c r="C93" s="399"/>
      <c r="D93" s="399"/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399"/>
      <c r="AA93" s="399"/>
      <c r="AB93" s="399"/>
      <c r="AC93" s="399"/>
      <c r="AD93" s="399"/>
      <c r="AE93" s="399"/>
      <c r="AF93" s="399"/>
      <c r="AG93" s="399"/>
      <c r="AH93" s="399"/>
      <c r="AI93" s="399"/>
      <c r="AJ93" s="399"/>
      <c r="AK93" s="399"/>
      <c r="AL93" s="399"/>
      <c r="AM93" s="399"/>
      <c r="AN93" s="399"/>
      <c r="AO93" s="399"/>
      <c r="AP93" s="399"/>
      <c r="AQ93" s="399"/>
      <c r="AR93" s="399"/>
      <c r="AS93" s="399"/>
      <c r="AT93" s="399"/>
      <c r="AU93" s="399"/>
    </row>
    <row r="94" spans="2:65" ht="11.45" customHeight="1">
      <c r="B94" s="428" t="s">
        <v>1693</v>
      </c>
      <c r="C94" s="427"/>
      <c r="D94" s="426" t="s">
        <v>1694</v>
      </c>
      <c r="E94" s="427"/>
      <c r="F94" s="427"/>
      <c r="G94" s="427"/>
      <c r="H94" s="427"/>
      <c r="I94" s="427"/>
      <c r="J94" s="427"/>
      <c r="K94" s="427"/>
      <c r="L94" s="427"/>
      <c r="M94" s="427"/>
      <c r="N94" s="427"/>
      <c r="O94" s="427"/>
      <c r="P94" s="427"/>
      <c r="Q94" s="427"/>
      <c r="R94" s="427"/>
      <c r="S94" s="427"/>
      <c r="T94" s="426" t="s">
        <v>1651</v>
      </c>
      <c r="U94" s="427"/>
      <c r="V94" s="427"/>
      <c r="W94" s="427"/>
      <c r="X94" s="427"/>
      <c r="Y94" s="427"/>
      <c r="Z94" s="427"/>
      <c r="AA94" s="427"/>
      <c r="AB94" s="427"/>
      <c r="AC94" s="427"/>
      <c r="AD94" s="427"/>
      <c r="AE94" s="427"/>
      <c r="AF94" s="427"/>
      <c r="AG94" s="427"/>
      <c r="AH94" s="427"/>
      <c r="AI94" s="427"/>
      <c r="AJ94" s="427"/>
      <c r="AK94" s="427"/>
      <c r="AL94" s="427"/>
      <c r="AM94" s="427"/>
      <c r="AN94" s="427"/>
      <c r="AO94" s="427"/>
      <c r="AP94" s="428" t="s">
        <v>1695</v>
      </c>
      <c r="AQ94" s="427"/>
      <c r="AR94" s="427"/>
      <c r="AS94" s="427"/>
      <c r="AT94" s="427"/>
      <c r="AU94" s="427"/>
      <c r="AV94" s="427"/>
      <c r="AW94" s="427"/>
      <c r="AX94" s="427"/>
      <c r="AY94" s="428" t="s">
        <v>133</v>
      </c>
      <c r="AZ94" s="427"/>
      <c r="BA94" s="427"/>
      <c r="BB94" s="427"/>
      <c r="BC94" s="427"/>
      <c r="BD94" s="427"/>
      <c r="BE94" s="427"/>
      <c r="BF94" s="427"/>
      <c r="BG94" s="426" t="s">
        <v>1696</v>
      </c>
      <c r="BH94" s="427"/>
      <c r="BI94" s="427"/>
      <c r="BJ94" s="427"/>
      <c r="BK94" s="428" t="s">
        <v>1697</v>
      </c>
      <c r="BL94" s="427"/>
      <c r="BM94" s="427"/>
    </row>
    <row r="95" spans="2:65" ht="11.45" customHeight="1">
      <c r="B95" s="412">
        <v>1</v>
      </c>
      <c r="C95" s="399"/>
      <c r="D95" s="413" t="s">
        <v>1780</v>
      </c>
      <c r="E95" s="399"/>
      <c r="F95" s="399"/>
      <c r="G95" s="399"/>
      <c r="H95" s="399"/>
      <c r="I95" s="399"/>
      <c r="J95" s="399"/>
      <c r="K95" s="399"/>
      <c r="L95" s="399"/>
      <c r="M95" s="399"/>
      <c r="N95" s="399"/>
      <c r="O95" s="399"/>
      <c r="P95" s="399"/>
      <c r="Q95" s="399"/>
      <c r="R95" s="399"/>
      <c r="S95" s="399"/>
      <c r="T95" s="413" t="s">
        <v>1781</v>
      </c>
      <c r="U95" s="399"/>
      <c r="V95" s="399"/>
      <c r="W95" s="399"/>
      <c r="X95" s="399"/>
      <c r="Y95" s="399"/>
      <c r="Z95" s="399"/>
      <c r="AA95" s="399"/>
      <c r="AB95" s="399"/>
      <c r="AC95" s="399"/>
      <c r="AD95" s="399"/>
      <c r="AE95" s="399"/>
      <c r="AF95" s="399"/>
      <c r="AG95" s="399"/>
      <c r="AH95" s="399"/>
      <c r="AI95" s="399"/>
      <c r="AJ95" s="399"/>
      <c r="AK95" s="399"/>
      <c r="AL95" s="399"/>
      <c r="AM95" s="399"/>
      <c r="AN95" s="399"/>
      <c r="AO95" s="399"/>
      <c r="AP95" s="422">
        <v>0</v>
      </c>
      <c r="AQ95" s="399"/>
      <c r="AR95" s="399"/>
      <c r="AS95" s="399"/>
      <c r="AT95" s="399"/>
      <c r="AU95" s="399"/>
      <c r="AV95" s="399"/>
      <c r="AW95" s="399"/>
      <c r="AX95" s="399"/>
      <c r="AY95" s="412" t="s">
        <v>1772</v>
      </c>
      <c r="AZ95" s="399"/>
      <c r="BA95" s="399"/>
      <c r="BB95" s="399"/>
      <c r="BC95" s="399"/>
      <c r="BD95" s="399"/>
      <c r="BE95" s="399"/>
      <c r="BF95" s="399"/>
      <c r="BG95" s="413" t="s">
        <v>339</v>
      </c>
      <c r="BH95" s="399"/>
      <c r="BI95" s="399"/>
      <c r="BJ95" s="399"/>
      <c r="BK95" s="422">
        <v>0</v>
      </c>
      <c r="BL95" s="399"/>
      <c r="BM95" s="399"/>
    </row>
    <row r="96" spans="2:65" ht="11.25" customHeight="1">
      <c r="B96" s="423">
        <v>0</v>
      </c>
      <c r="C96" s="424"/>
      <c r="D96" s="424"/>
      <c r="E96" s="424"/>
      <c r="F96" s="424"/>
      <c r="G96" s="424"/>
      <c r="H96" s="424"/>
      <c r="I96" s="424"/>
      <c r="J96" s="424"/>
      <c r="K96" s="424"/>
      <c r="L96" s="424"/>
      <c r="M96" s="424"/>
      <c r="N96" s="424"/>
      <c r="O96" s="424"/>
      <c r="P96" s="424"/>
      <c r="Q96" s="424"/>
      <c r="R96" s="424"/>
      <c r="S96" s="424"/>
      <c r="T96" s="424"/>
      <c r="U96" s="424"/>
      <c r="V96" s="424"/>
      <c r="W96" s="424"/>
      <c r="X96" s="424"/>
      <c r="Y96" s="424"/>
      <c r="Z96" s="424"/>
      <c r="AA96" s="424"/>
      <c r="AB96" s="424"/>
      <c r="AC96" s="424"/>
      <c r="AD96" s="424"/>
      <c r="AE96" s="424"/>
      <c r="AF96" s="424"/>
      <c r="AG96" s="424"/>
      <c r="AH96" s="424"/>
      <c r="AI96" s="424"/>
      <c r="AJ96" s="424"/>
      <c r="AK96" s="424"/>
      <c r="AL96" s="424"/>
      <c r="AM96" s="424"/>
      <c r="AN96" s="424"/>
      <c r="AO96" s="424"/>
      <c r="AP96" s="424"/>
      <c r="AQ96" s="424"/>
      <c r="AR96" s="424"/>
      <c r="AS96" s="424"/>
      <c r="AT96" s="424"/>
      <c r="AU96" s="424"/>
      <c r="AV96" s="424"/>
      <c r="AW96" s="424"/>
      <c r="AX96" s="424"/>
      <c r="AY96" s="424"/>
      <c r="AZ96" s="424"/>
      <c r="BA96" s="424"/>
      <c r="BB96" s="424"/>
      <c r="BC96" s="424"/>
      <c r="BD96" s="424"/>
      <c r="BE96" s="424"/>
      <c r="BF96" s="424"/>
      <c r="BG96" s="424"/>
      <c r="BH96" s="424"/>
      <c r="BI96" s="424"/>
      <c r="BJ96" s="424"/>
      <c r="BK96" s="424"/>
      <c r="BL96" s="424"/>
      <c r="BM96" s="424"/>
    </row>
    <row r="97" ht="3" customHeight="1"/>
    <row r="98" ht="4.35" customHeight="1"/>
    <row r="99" ht="2.85" customHeight="1"/>
    <row r="100" ht="13.5" hidden="1"/>
    <row r="101" spans="2:63" ht="14.45" customHeight="1">
      <c r="B101" s="429" t="s">
        <v>1782</v>
      </c>
      <c r="C101" s="399"/>
      <c r="D101" s="399"/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399"/>
      <c r="P101" s="399"/>
      <c r="Q101" s="399"/>
      <c r="R101" s="399"/>
      <c r="S101" s="399"/>
      <c r="T101" s="399"/>
      <c r="U101" s="399"/>
      <c r="V101" s="399"/>
      <c r="W101" s="399"/>
      <c r="X101" s="399"/>
      <c r="Y101" s="399"/>
      <c r="Z101" s="399"/>
      <c r="AA101" s="399"/>
      <c r="AB101" s="399"/>
      <c r="AC101" s="399"/>
      <c r="AD101" s="399"/>
      <c r="AE101" s="399"/>
      <c r="AF101" s="399"/>
      <c r="AG101" s="399"/>
      <c r="AH101" s="399"/>
      <c r="AI101" s="399"/>
      <c r="AJ101" s="399"/>
      <c r="AK101" s="399"/>
      <c r="AL101" s="399"/>
      <c r="AM101" s="399"/>
      <c r="AN101" s="399"/>
      <c r="AO101" s="399"/>
      <c r="AP101" s="399"/>
      <c r="AQ101" s="399"/>
      <c r="AR101" s="399"/>
      <c r="AS101" s="399"/>
      <c r="AT101" s="399"/>
      <c r="AU101" s="399"/>
      <c r="AV101" s="399"/>
      <c r="AW101" s="399"/>
      <c r="AX101" s="399"/>
      <c r="AY101" s="399"/>
      <c r="AZ101" s="399"/>
      <c r="BA101" s="399"/>
      <c r="BB101" s="399"/>
      <c r="BC101" s="399"/>
      <c r="BD101" s="399"/>
      <c r="BE101" s="399"/>
      <c r="BF101" s="399"/>
      <c r="BG101" s="399"/>
      <c r="BH101" s="399"/>
      <c r="BI101" s="399"/>
      <c r="BJ101" s="399"/>
      <c r="BK101" s="399"/>
    </row>
    <row r="102" spans="2:65" ht="11.45" customHeight="1">
      <c r="B102" s="428" t="s">
        <v>1693</v>
      </c>
      <c r="C102" s="427"/>
      <c r="D102" s="426" t="s">
        <v>1694</v>
      </c>
      <c r="E102" s="427"/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/>
      <c r="R102" s="427"/>
      <c r="S102" s="427"/>
      <c r="T102" s="426" t="s">
        <v>1651</v>
      </c>
      <c r="U102" s="427"/>
      <c r="V102" s="427"/>
      <c r="W102" s="427"/>
      <c r="X102" s="427"/>
      <c r="Y102" s="427"/>
      <c r="Z102" s="427"/>
      <c r="AA102" s="427"/>
      <c r="AB102" s="427"/>
      <c r="AC102" s="427"/>
      <c r="AD102" s="427"/>
      <c r="AE102" s="427"/>
      <c r="AF102" s="427"/>
      <c r="AG102" s="427"/>
      <c r="AH102" s="427"/>
      <c r="AI102" s="427"/>
      <c r="AJ102" s="427"/>
      <c r="AK102" s="427"/>
      <c r="AL102" s="427"/>
      <c r="AM102" s="427"/>
      <c r="AN102" s="427"/>
      <c r="AO102" s="427"/>
      <c r="AP102" s="428" t="s">
        <v>1695</v>
      </c>
      <c r="AQ102" s="427"/>
      <c r="AR102" s="427"/>
      <c r="AS102" s="427"/>
      <c r="AT102" s="427"/>
      <c r="AU102" s="427"/>
      <c r="AV102" s="427"/>
      <c r="AW102" s="427"/>
      <c r="AX102" s="427"/>
      <c r="AY102" s="428" t="s">
        <v>133</v>
      </c>
      <c r="AZ102" s="427"/>
      <c r="BA102" s="427"/>
      <c r="BB102" s="427"/>
      <c r="BC102" s="427"/>
      <c r="BD102" s="427"/>
      <c r="BE102" s="427"/>
      <c r="BF102" s="427"/>
      <c r="BG102" s="426" t="s">
        <v>1696</v>
      </c>
      <c r="BH102" s="427"/>
      <c r="BI102" s="427"/>
      <c r="BJ102" s="427"/>
      <c r="BK102" s="428" t="s">
        <v>1697</v>
      </c>
      <c r="BL102" s="427"/>
      <c r="BM102" s="427"/>
    </row>
    <row r="103" spans="2:65" ht="11.45" customHeight="1">
      <c r="B103" s="412">
        <v>1</v>
      </c>
      <c r="C103" s="399"/>
      <c r="D103" s="413" t="s">
        <v>1783</v>
      </c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  <c r="O103" s="399"/>
      <c r="P103" s="399"/>
      <c r="Q103" s="399"/>
      <c r="R103" s="399"/>
      <c r="S103" s="399"/>
      <c r="T103" s="413" t="s">
        <v>1784</v>
      </c>
      <c r="U103" s="399"/>
      <c r="V103" s="399"/>
      <c r="W103" s="399"/>
      <c r="X103" s="399"/>
      <c r="Y103" s="399"/>
      <c r="Z103" s="399"/>
      <c r="AA103" s="399"/>
      <c r="AB103" s="399"/>
      <c r="AC103" s="399"/>
      <c r="AD103" s="399"/>
      <c r="AE103" s="399"/>
      <c r="AF103" s="399"/>
      <c r="AG103" s="399"/>
      <c r="AH103" s="399"/>
      <c r="AI103" s="399"/>
      <c r="AJ103" s="399"/>
      <c r="AK103" s="399"/>
      <c r="AL103" s="399"/>
      <c r="AM103" s="399"/>
      <c r="AN103" s="399"/>
      <c r="AO103" s="399"/>
      <c r="AP103" s="422">
        <v>0</v>
      </c>
      <c r="AQ103" s="399"/>
      <c r="AR103" s="399"/>
      <c r="AS103" s="399"/>
      <c r="AT103" s="399"/>
      <c r="AU103" s="399"/>
      <c r="AV103" s="399"/>
      <c r="AW103" s="399"/>
      <c r="AX103" s="399"/>
      <c r="AY103" s="412" t="s">
        <v>1761</v>
      </c>
      <c r="AZ103" s="399"/>
      <c r="BA103" s="399"/>
      <c r="BB103" s="399"/>
      <c r="BC103" s="399"/>
      <c r="BD103" s="399"/>
      <c r="BE103" s="399"/>
      <c r="BF103" s="399"/>
      <c r="BG103" s="413" t="s">
        <v>339</v>
      </c>
      <c r="BH103" s="399"/>
      <c r="BI103" s="399"/>
      <c r="BJ103" s="399"/>
      <c r="BK103" s="422">
        <v>0</v>
      </c>
      <c r="BL103" s="399"/>
      <c r="BM103" s="399"/>
    </row>
    <row r="104" spans="2:65" ht="11.25" customHeight="1">
      <c r="B104" s="423">
        <v>0</v>
      </c>
      <c r="C104" s="424"/>
      <c r="D104" s="424"/>
      <c r="E104" s="424"/>
      <c r="F104" s="424"/>
      <c r="G104" s="424"/>
      <c r="H104" s="424"/>
      <c r="I104" s="424"/>
      <c r="J104" s="424"/>
      <c r="K104" s="424"/>
      <c r="L104" s="424"/>
      <c r="M104" s="424"/>
      <c r="N104" s="424"/>
      <c r="O104" s="424"/>
      <c r="P104" s="424"/>
      <c r="Q104" s="424"/>
      <c r="R104" s="424"/>
      <c r="S104" s="424"/>
      <c r="T104" s="424"/>
      <c r="U104" s="424"/>
      <c r="V104" s="424"/>
      <c r="W104" s="424"/>
      <c r="X104" s="424"/>
      <c r="Y104" s="424"/>
      <c r="Z104" s="424"/>
      <c r="AA104" s="424"/>
      <c r="AB104" s="424"/>
      <c r="AC104" s="424"/>
      <c r="AD104" s="424"/>
      <c r="AE104" s="424"/>
      <c r="AF104" s="424"/>
      <c r="AG104" s="424"/>
      <c r="AH104" s="424"/>
      <c r="AI104" s="424"/>
      <c r="AJ104" s="424"/>
      <c r="AK104" s="424"/>
      <c r="AL104" s="424"/>
      <c r="AM104" s="424"/>
      <c r="AN104" s="424"/>
      <c r="AO104" s="424"/>
      <c r="AP104" s="424"/>
      <c r="AQ104" s="424"/>
      <c r="AR104" s="424"/>
      <c r="AS104" s="424"/>
      <c r="AT104" s="424"/>
      <c r="AU104" s="424"/>
      <c r="AV104" s="424"/>
      <c r="AW104" s="424"/>
      <c r="AX104" s="424"/>
      <c r="AY104" s="424"/>
      <c r="AZ104" s="424"/>
      <c r="BA104" s="424"/>
      <c r="BB104" s="424"/>
      <c r="BC104" s="424"/>
      <c r="BD104" s="424"/>
      <c r="BE104" s="424"/>
      <c r="BF104" s="424"/>
      <c r="BG104" s="424"/>
      <c r="BH104" s="424"/>
      <c r="BI104" s="424"/>
      <c r="BJ104" s="424"/>
      <c r="BK104" s="424"/>
      <c r="BL104" s="424"/>
      <c r="BM104" s="424"/>
    </row>
    <row r="105" ht="3" customHeight="1"/>
    <row r="106" ht="4.35" customHeight="1"/>
    <row r="107" ht="2.85" customHeight="1"/>
    <row r="108" ht="13.5" hidden="1"/>
    <row r="109" spans="2:48" ht="14.45" customHeight="1">
      <c r="B109" s="429" t="s">
        <v>1785</v>
      </c>
      <c r="C109" s="399"/>
      <c r="D109" s="399"/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399"/>
      <c r="P109" s="399"/>
      <c r="Q109" s="399"/>
      <c r="R109" s="399"/>
      <c r="S109" s="399"/>
      <c r="T109" s="399"/>
      <c r="U109" s="399"/>
      <c r="V109" s="399"/>
      <c r="W109" s="399"/>
      <c r="X109" s="399"/>
      <c r="Y109" s="399"/>
      <c r="Z109" s="399"/>
      <c r="AA109" s="399"/>
      <c r="AB109" s="399"/>
      <c r="AC109" s="399"/>
      <c r="AD109" s="399"/>
      <c r="AE109" s="399"/>
      <c r="AF109" s="399"/>
      <c r="AG109" s="399"/>
      <c r="AH109" s="399"/>
      <c r="AI109" s="399"/>
      <c r="AJ109" s="399"/>
      <c r="AK109" s="399"/>
      <c r="AL109" s="399"/>
      <c r="AM109" s="399"/>
      <c r="AN109" s="399"/>
      <c r="AO109" s="399"/>
      <c r="AP109" s="399"/>
      <c r="AQ109" s="399"/>
      <c r="AR109" s="399"/>
      <c r="AS109" s="399"/>
      <c r="AT109" s="399"/>
      <c r="AU109" s="399"/>
      <c r="AV109" s="399"/>
    </row>
    <row r="110" ht="13.5" hidden="1"/>
    <row r="111" spans="2:65" ht="11.45" customHeight="1">
      <c r="B111" s="428" t="s">
        <v>1693</v>
      </c>
      <c r="C111" s="427"/>
      <c r="D111" s="426" t="s">
        <v>1694</v>
      </c>
      <c r="E111" s="427"/>
      <c r="F111" s="427"/>
      <c r="G111" s="427"/>
      <c r="H111" s="427"/>
      <c r="I111" s="427"/>
      <c r="J111" s="427"/>
      <c r="K111" s="427"/>
      <c r="L111" s="427"/>
      <c r="M111" s="427"/>
      <c r="N111" s="427"/>
      <c r="O111" s="427"/>
      <c r="P111" s="427"/>
      <c r="Q111" s="427"/>
      <c r="R111" s="427"/>
      <c r="S111" s="427"/>
      <c r="T111" s="426" t="s">
        <v>1651</v>
      </c>
      <c r="U111" s="427"/>
      <c r="V111" s="427"/>
      <c r="W111" s="427"/>
      <c r="X111" s="427"/>
      <c r="Y111" s="427"/>
      <c r="Z111" s="427"/>
      <c r="AA111" s="427"/>
      <c r="AB111" s="427"/>
      <c r="AC111" s="427"/>
      <c r="AD111" s="427"/>
      <c r="AE111" s="427"/>
      <c r="AF111" s="427"/>
      <c r="AG111" s="427"/>
      <c r="AH111" s="427"/>
      <c r="AI111" s="427"/>
      <c r="AJ111" s="427"/>
      <c r="AK111" s="427"/>
      <c r="AL111" s="427"/>
      <c r="AM111" s="427"/>
      <c r="AN111" s="427"/>
      <c r="AO111" s="427"/>
      <c r="AP111" s="428" t="s">
        <v>1695</v>
      </c>
      <c r="AQ111" s="427"/>
      <c r="AR111" s="427"/>
      <c r="AS111" s="427"/>
      <c r="AT111" s="427"/>
      <c r="AU111" s="427"/>
      <c r="AV111" s="427"/>
      <c r="AW111" s="427"/>
      <c r="AX111" s="427"/>
      <c r="AY111" s="428" t="s">
        <v>133</v>
      </c>
      <c r="AZ111" s="427"/>
      <c r="BA111" s="427"/>
      <c r="BB111" s="427"/>
      <c r="BC111" s="427"/>
      <c r="BD111" s="427"/>
      <c r="BE111" s="427"/>
      <c r="BF111" s="427"/>
      <c r="BG111" s="426" t="s">
        <v>1696</v>
      </c>
      <c r="BH111" s="427"/>
      <c r="BI111" s="427"/>
      <c r="BJ111" s="427"/>
      <c r="BK111" s="428" t="s">
        <v>1697</v>
      </c>
      <c r="BL111" s="427"/>
      <c r="BM111" s="427"/>
    </row>
    <row r="112" spans="2:65" ht="11.45" customHeight="1">
      <c r="B112" s="412">
        <v>1</v>
      </c>
      <c r="C112" s="399"/>
      <c r="D112" s="413" t="s">
        <v>1786</v>
      </c>
      <c r="E112" s="399"/>
      <c r="F112" s="399"/>
      <c r="G112" s="399"/>
      <c r="H112" s="399"/>
      <c r="I112" s="399"/>
      <c r="J112" s="399"/>
      <c r="K112" s="399"/>
      <c r="L112" s="399"/>
      <c r="M112" s="399"/>
      <c r="N112" s="399"/>
      <c r="O112" s="399"/>
      <c r="P112" s="399"/>
      <c r="Q112" s="399"/>
      <c r="R112" s="399"/>
      <c r="S112" s="399"/>
      <c r="T112" s="413" t="s">
        <v>1787</v>
      </c>
      <c r="U112" s="399"/>
      <c r="V112" s="399"/>
      <c r="W112" s="399"/>
      <c r="X112" s="399"/>
      <c r="Y112" s="399"/>
      <c r="Z112" s="399"/>
      <c r="AA112" s="399"/>
      <c r="AB112" s="399"/>
      <c r="AC112" s="399"/>
      <c r="AD112" s="399"/>
      <c r="AE112" s="399"/>
      <c r="AF112" s="399"/>
      <c r="AG112" s="399"/>
      <c r="AH112" s="399"/>
      <c r="AI112" s="399"/>
      <c r="AJ112" s="399"/>
      <c r="AK112" s="399"/>
      <c r="AL112" s="399"/>
      <c r="AM112" s="399"/>
      <c r="AN112" s="399"/>
      <c r="AO112" s="399"/>
      <c r="AP112" s="422">
        <v>0</v>
      </c>
      <c r="AQ112" s="399"/>
      <c r="AR112" s="399"/>
      <c r="AS112" s="399"/>
      <c r="AT112" s="399"/>
      <c r="AU112" s="399"/>
      <c r="AV112" s="399"/>
      <c r="AW112" s="399"/>
      <c r="AX112" s="399"/>
      <c r="AY112" s="412" t="s">
        <v>1788</v>
      </c>
      <c r="AZ112" s="399"/>
      <c r="BA112" s="399"/>
      <c r="BB112" s="399"/>
      <c r="BC112" s="399"/>
      <c r="BD112" s="399"/>
      <c r="BE112" s="399"/>
      <c r="BF112" s="399"/>
      <c r="BG112" s="413" t="s">
        <v>339</v>
      </c>
      <c r="BH112" s="399"/>
      <c r="BI112" s="399"/>
      <c r="BJ112" s="399"/>
      <c r="BK112" s="422">
        <v>0</v>
      </c>
      <c r="BL112" s="399"/>
      <c r="BM112" s="399"/>
    </row>
    <row r="113" spans="2:65" ht="11.25" customHeight="1">
      <c r="B113" s="412">
        <v>2</v>
      </c>
      <c r="C113" s="399"/>
      <c r="D113" s="413" t="s">
        <v>1786</v>
      </c>
      <c r="E113" s="399"/>
      <c r="F113" s="399"/>
      <c r="G113" s="399"/>
      <c r="H113" s="399"/>
      <c r="I113" s="399"/>
      <c r="J113" s="399"/>
      <c r="K113" s="399"/>
      <c r="L113" s="399"/>
      <c r="M113" s="399"/>
      <c r="N113" s="399"/>
      <c r="O113" s="399"/>
      <c r="P113" s="399"/>
      <c r="Q113" s="399"/>
      <c r="R113" s="399"/>
      <c r="S113" s="399"/>
      <c r="T113" s="413" t="s">
        <v>1787</v>
      </c>
      <c r="U113" s="399"/>
      <c r="V113" s="399"/>
      <c r="W113" s="399"/>
      <c r="X113" s="399"/>
      <c r="Y113" s="399"/>
      <c r="Z113" s="399"/>
      <c r="AA113" s="399"/>
      <c r="AB113" s="399"/>
      <c r="AC113" s="399"/>
      <c r="AD113" s="399"/>
      <c r="AE113" s="399"/>
      <c r="AF113" s="399"/>
      <c r="AG113" s="399"/>
      <c r="AH113" s="399"/>
      <c r="AI113" s="399"/>
      <c r="AJ113" s="399"/>
      <c r="AK113" s="399"/>
      <c r="AL113" s="399"/>
      <c r="AM113" s="399"/>
      <c r="AN113" s="399"/>
      <c r="AO113" s="399"/>
      <c r="AP113" s="422">
        <v>0</v>
      </c>
      <c r="AQ113" s="399"/>
      <c r="AR113" s="399"/>
      <c r="AS113" s="399"/>
      <c r="AT113" s="399"/>
      <c r="AU113" s="399"/>
      <c r="AV113" s="399"/>
      <c r="AW113" s="399"/>
      <c r="AX113" s="399"/>
      <c r="AY113" s="412" t="s">
        <v>1789</v>
      </c>
      <c r="AZ113" s="399"/>
      <c r="BA113" s="399"/>
      <c r="BB113" s="399"/>
      <c r="BC113" s="399"/>
      <c r="BD113" s="399"/>
      <c r="BE113" s="399"/>
      <c r="BF113" s="399"/>
      <c r="BG113" s="413" t="s">
        <v>339</v>
      </c>
      <c r="BH113" s="399"/>
      <c r="BI113" s="399"/>
      <c r="BJ113" s="399"/>
      <c r="BK113" s="422">
        <v>0</v>
      </c>
      <c r="BL113" s="399"/>
      <c r="BM113" s="399"/>
    </row>
    <row r="114" spans="2:65" ht="11.45" customHeight="1">
      <c r="B114" s="412">
        <v>3</v>
      </c>
      <c r="C114" s="399"/>
      <c r="D114" s="413" t="s">
        <v>1790</v>
      </c>
      <c r="E114" s="399"/>
      <c r="F114" s="399"/>
      <c r="G114" s="399"/>
      <c r="H114" s="399"/>
      <c r="I114" s="399"/>
      <c r="J114" s="399"/>
      <c r="K114" s="399"/>
      <c r="L114" s="399"/>
      <c r="M114" s="399"/>
      <c r="N114" s="399"/>
      <c r="O114" s="399"/>
      <c r="P114" s="399"/>
      <c r="Q114" s="399"/>
      <c r="R114" s="399"/>
      <c r="S114" s="399"/>
      <c r="T114" s="413" t="s">
        <v>1791</v>
      </c>
      <c r="U114" s="399"/>
      <c r="V114" s="399"/>
      <c r="W114" s="399"/>
      <c r="X114" s="399"/>
      <c r="Y114" s="399"/>
      <c r="Z114" s="399"/>
      <c r="AA114" s="399"/>
      <c r="AB114" s="399"/>
      <c r="AC114" s="399"/>
      <c r="AD114" s="399"/>
      <c r="AE114" s="399"/>
      <c r="AF114" s="399"/>
      <c r="AG114" s="399"/>
      <c r="AH114" s="399"/>
      <c r="AI114" s="399"/>
      <c r="AJ114" s="399"/>
      <c r="AK114" s="399"/>
      <c r="AL114" s="399"/>
      <c r="AM114" s="399"/>
      <c r="AN114" s="399"/>
      <c r="AO114" s="399"/>
      <c r="AP114" s="422">
        <v>0</v>
      </c>
      <c r="AQ114" s="399"/>
      <c r="AR114" s="399"/>
      <c r="AS114" s="399"/>
      <c r="AT114" s="399"/>
      <c r="AU114" s="399"/>
      <c r="AV114" s="399"/>
      <c r="AW114" s="399"/>
      <c r="AX114" s="399"/>
      <c r="AY114" s="412" t="s">
        <v>1792</v>
      </c>
      <c r="AZ114" s="399"/>
      <c r="BA114" s="399"/>
      <c r="BB114" s="399"/>
      <c r="BC114" s="399"/>
      <c r="BD114" s="399"/>
      <c r="BE114" s="399"/>
      <c r="BF114" s="399"/>
      <c r="BG114" s="413" t="s">
        <v>339</v>
      </c>
      <c r="BH114" s="399"/>
      <c r="BI114" s="399"/>
      <c r="BJ114" s="399"/>
      <c r="BK114" s="422">
        <v>0</v>
      </c>
      <c r="BL114" s="399"/>
      <c r="BM114" s="399"/>
    </row>
    <row r="115" spans="2:65" ht="11.25" customHeight="1">
      <c r="B115" s="423">
        <v>0</v>
      </c>
      <c r="C115" s="424"/>
      <c r="D115" s="424"/>
      <c r="E115" s="424"/>
      <c r="F115" s="424"/>
      <c r="G115" s="424"/>
      <c r="H115" s="424"/>
      <c r="I115" s="424"/>
      <c r="J115" s="424"/>
      <c r="K115" s="424"/>
      <c r="L115" s="424"/>
      <c r="M115" s="424"/>
      <c r="N115" s="424"/>
      <c r="O115" s="424"/>
      <c r="P115" s="424"/>
      <c r="Q115" s="424"/>
      <c r="R115" s="424"/>
      <c r="S115" s="424"/>
      <c r="T115" s="424"/>
      <c r="U115" s="424"/>
      <c r="V115" s="424"/>
      <c r="W115" s="424"/>
      <c r="X115" s="424"/>
      <c r="Y115" s="424"/>
      <c r="Z115" s="424"/>
      <c r="AA115" s="424"/>
      <c r="AB115" s="424"/>
      <c r="AC115" s="424"/>
      <c r="AD115" s="424"/>
      <c r="AE115" s="424"/>
      <c r="AF115" s="424"/>
      <c r="AG115" s="424"/>
      <c r="AH115" s="424"/>
      <c r="AI115" s="424"/>
      <c r="AJ115" s="424"/>
      <c r="AK115" s="424"/>
      <c r="AL115" s="424"/>
      <c r="AM115" s="424"/>
      <c r="AN115" s="424"/>
      <c r="AO115" s="424"/>
      <c r="AP115" s="424"/>
      <c r="AQ115" s="424"/>
      <c r="AR115" s="424"/>
      <c r="AS115" s="424"/>
      <c r="AT115" s="424"/>
      <c r="AU115" s="424"/>
      <c r="AV115" s="424"/>
      <c r="AW115" s="424"/>
      <c r="AX115" s="424"/>
      <c r="AY115" s="424"/>
      <c r="AZ115" s="424"/>
      <c r="BA115" s="424"/>
      <c r="BB115" s="424"/>
      <c r="BC115" s="424"/>
      <c r="BD115" s="424"/>
      <c r="BE115" s="424"/>
      <c r="BF115" s="424"/>
      <c r="BG115" s="424"/>
      <c r="BH115" s="424"/>
      <c r="BI115" s="424"/>
      <c r="BJ115" s="424"/>
      <c r="BK115" s="424"/>
      <c r="BL115" s="424"/>
      <c r="BM115" s="424"/>
    </row>
    <row r="116" ht="13.5" hidden="1"/>
    <row r="117" ht="2.85" customHeight="1"/>
    <row r="118" ht="4.35" customHeight="1"/>
    <row r="119" ht="2.85" customHeight="1"/>
    <row r="120" ht="13.5" hidden="1"/>
    <row r="121" spans="2:49" ht="14.45" customHeight="1">
      <c r="B121" s="429" t="s">
        <v>1793</v>
      </c>
      <c r="C121" s="399"/>
      <c r="D121" s="399"/>
      <c r="E121" s="399"/>
      <c r="F121" s="399"/>
      <c r="G121" s="399"/>
      <c r="H121" s="399"/>
      <c r="I121" s="399"/>
      <c r="J121" s="399"/>
      <c r="K121" s="399"/>
      <c r="L121" s="399"/>
      <c r="M121" s="399"/>
      <c r="N121" s="399"/>
      <c r="O121" s="399"/>
      <c r="P121" s="399"/>
      <c r="Q121" s="399"/>
      <c r="R121" s="399"/>
      <c r="S121" s="399"/>
      <c r="T121" s="399"/>
      <c r="U121" s="399"/>
      <c r="V121" s="399"/>
      <c r="W121" s="399"/>
      <c r="X121" s="399"/>
      <c r="Y121" s="399"/>
      <c r="Z121" s="399"/>
      <c r="AA121" s="399"/>
      <c r="AB121" s="399"/>
      <c r="AC121" s="399"/>
      <c r="AD121" s="399"/>
      <c r="AE121" s="399"/>
      <c r="AF121" s="399"/>
      <c r="AG121" s="399"/>
      <c r="AH121" s="399"/>
      <c r="AI121" s="399"/>
      <c r="AJ121" s="399"/>
      <c r="AK121" s="399"/>
      <c r="AL121" s="399"/>
      <c r="AM121" s="399"/>
      <c r="AN121" s="399"/>
      <c r="AO121" s="399"/>
      <c r="AP121" s="399"/>
      <c r="AQ121" s="399"/>
      <c r="AR121" s="399"/>
      <c r="AS121" s="399"/>
      <c r="AT121" s="399"/>
      <c r="AU121" s="399"/>
      <c r="AV121" s="399"/>
      <c r="AW121" s="399"/>
    </row>
    <row r="122" spans="2:65" ht="11.45" customHeight="1">
      <c r="B122" s="428" t="s">
        <v>1693</v>
      </c>
      <c r="C122" s="427"/>
      <c r="D122" s="426" t="s">
        <v>1694</v>
      </c>
      <c r="E122" s="427"/>
      <c r="F122" s="427"/>
      <c r="G122" s="427"/>
      <c r="H122" s="427"/>
      <c r="I122" s="427"/>
      <c r="J122" s="427"/>
      <c r="K122" s="427"/>
      <c r="L122" s="427"/>
      <c r="M122" s="427"/>
      <c r="N122" s="427"/>
      <c r="O122" s="427"/>
      <c r="P122" s="427"/>
      <c r="Q122" s="427"/>
      <c r="R122" s="427"/>
      <c r="S122" s="427"/>
      <c r="T122" s="426" t="s">
        <v>1651</v>
      </c>
      <c r="U122" s="427"/>
      <c r="V122" s="427"/>
      <c r="W122" s="427"/>
      <c r="X122" s="427"/>
      <c r="Y122" s="427"/>
      <c r="Z122" s="427"/>
      <c r="AA122" s="427"/>
      <c r="AB122" s="427"/>
      <c r="AC122" s="427"/>
      <c r="AD122" s="427"/>
      <c r="AE122" s="427"/>
      <c r="AF122" s="427"/>
      <c r="AG122" s="427"/>
      <c r="AH122" s="427"/>
      <c r="AI122" s="427"/>
      <c r="AJ122" s="427"/>
      <c r="AK122" s="427"/>
      <c r="AL122" s="427"/>
      <c r="AM122" s="427"/>
      <c r="AN122" s="427"/>
      <c r="AO122" s="427"/>
      <c r="AP122" s="428" t="s">
        <v>1695</v>
      </c>
      <c r="AQ122" s="427"/>
      <c r="AR122" s="427"/>
      <c r="AS122" s="427"/>
      <c r="AT122" s="427"/>
      <c r="AU122" s="427"/>
      <c r="AV122" s="427"/>
      <c r="AW122" s="427"/>
      <c r="AX122" s="427"/>
      <c r="AY122" s="428" t="s">
        <v>133</v>
      </c>
      <c r="AZ122" s="427"/>
      <c r="BA122" s="427"/>
      <c r="BB122" s="427"/>
      <c r="BC122" s="427"/>
      <c r="BD122" s="427"/>
      <c r="BE122" s="427"/>
      <c r="BF122" s="427"/>
      <c r="BG122" s="426" t="s">
        <v>1696</v>
      </c>
      <c r="BH122" s="427"/>
      <c r="BI122" s="427"/>
      <c r="BJ122" s="427"/>
      <c r="BK122" s="428" t="s">
        <v>1697</v>
      </c>
      <c r="BL122" s="427"/>
      <c r="BM122" s="427"/>
    </row>
    <row r="123" spans="2:65" ht="11.45" customHeight="1">
      <c r="B123" s="412">
        <v>1</v>
      </c>
      <c r="C123" s="399"/>
      <c r="D123" s="413" t="s">
        <v>1794</v>
      </c>
      <c r="E123" s="399"/>
      <c r="F123" s="399"/>
      <c r="G123" s="399"/>
      <c r="H123" s="399"/>
      <c r="I123" s="399"/>
      <c r="J123" s="399"/>
      <c r="K123" s="399"/>
      <c r="L123" s="399"/>
      <c r="M123" s="399"/>
      <c r="N123" s="399"/>
      <c r="O123" s="399"/>
      <c r="P123" s="399"/>
      <c r="Q123" s="399"/>
      <c r="R123" s="399"/>
      <c r="S123" s="399"/>
      <c r="T123" s="413" t="s">
        <v>1795</v>
      </c>
      <c r="U123" s="399"/>
      <c r="V123" s="399"/>
      <c r="W123" s="399"/>
      <c r="X123" s="399"/>
      <c r="Y123" s="399"/>
      <c r="Z123" s="399"/>
      <c r="AA123" s="399"/>
      <c r="AB123" s="399"/>
      <c r="AC123" s="399"/>
      <c r="AD123" s="399"/>
      <c r="AE123" s="399"/>
      <c r="AF123" s="399"/>
      <c r="AG123" s="399"/>
      <c r="AH123" s="399"/>
      <c r="AI123" s="399"/>
      <c r="AJ123" s="399"/>
      <c r="AK123" s="399"/>
      <c r="AL123" s="399"/>
      <c r="AM123" s="399"/>
      <c r="AN123" s="399"/>
      <c r="AO123" s="399"/>
      <c r="AP123" s="422">
        <v>0</v>
      </c>
      <c r="AQ123" s="399"/>
      <c r="AR123" s="399"/>
      <c r="AS123" s="399"/>
      <c r="AT123" s="399"/>
      <c r="AU123" s="399"/>
      <c r="AV123" s="399"/>
      <c r="AW123" s="399"/>
      <c r="AX123" s="399"/>
      <c r="AY123" s="412" t="s">
        <v>1789</v>
      </c>
      <c r="AZ123" s="399"/>
      <c r="BA123" s="399"/>
      <c r="BB123" s="399"/>
      <c r="BC123" s="399"/>
      <c r="BD123" s="399"/>
      <c r="BE123" s="399"/>
      <c r="BF123" s="399"/>
      <c r="BG123" s="413" t="s">
        <v>339</v>
      </c>
      <c r="BH123" s="399"/>
      <c r="BI123" s="399"/>
      <c r="BJ123" s="399"/>
      <c r="BK123" s="422">
        <v>0</v>
      </c>
      <c r="BL123" s="399"/>
      <c r="BM123" s="399"/>
    </row>
    <row r="124" spans="2:65" ht="11.25" customHeight="1">
      <c r="B124" s="423">
        <v>0</v>
      </c>
      <c r="C124" s="424"/>
      <c r="D124" s="424"/>
      <c r="E124" s="424"/>
      <c r="F124" s="424"/>
      <c r="G124" s="424"/>
      <c r="H124" s="424"/>
      <c r="I124" s="424"/>
      <c r="J124" s="424"/>
      <c r="K124" s="424"/>
      <c r="L124" s="424"/>
      <c r="M124" s="424"/>
      <c r="N124" s="424"/>
      <c r="O124" s="424"/>
      <c r="P124" s="424"/>
      <c r="Q124" s="424"/>
      <c r="R124" s="424"/>
      <c r="S124" s="424"/>
      <c r="T124" s="424"/>
      <c r="U124" s="424"/>
      <c r="V124" s="424"/>
      <c r="W124" s="424"/>
      <c r="X124" s="424"/>
      <c r="Y124" s="424"/>
      <c r="Z124" s="424"/>
      <c r="AA124" s="424"/>
      <c r="AB124" s="424"/>
      <c r="AC124" s="424"/>
      <c r="AD124" s="424"/>
      <c r="AE124" s="424"/>
      <c r="AF124" s="424"/>
      <c r="AG124" s="424"/>
      <c r="AH124" s="424"/>
      <c r="AI124" s="424"/>
      <c r="AJ124" s="424"/>
      <c r="AK124" s="424"/>
      <c r="AL124" s="424"/>
      <c r="AM124" s="424"/>
      <c r="AN124" s="424"/>
      <c r="AO124" s="424"/>
      <c r="AP124" s="424"/>
      <c r="AQ124" s="424"/>
      <c r="AR124" s="424"/>
      <c r="AS124" s="424"/>
      <c r="AT124" s="424"/>
      <c r="AU124" s="424"/>
      <c r="AV124" s="424"/>
      <c r="AW124" s="424"/>
      <c r="AX124" s="424"/>
      <c r="AY124" s="424"/>
      <c r="AZ124" s="424"/>
      <c r="BA124" s="424"/>
      <c r="BB124" s="424"/>
      <c r="BC124" s="424"/>
      <c r="BD124" s="424"/>
      <c r="BE124" s="424"/>
      <c r="BF124" s="424"/>
      <c r="BG124" s="424"/>
      <c r="BH124" s="424"/>
      <c r="BI124" s="424"/>
      <c r="BJ124" s="424"/>
      <c r="BK124" s="424"/>
      <c r="BL124" s="424"/>
      <c r="BM124" s="424"/>
    </row>
    <row r="125" ht="3" customHeight="1"/>
    <row r="126" ht="4.35" customHeight="1"/>
    <row r="127" ht="2.85" customHeight="1"/>
    <row r="128" ht="13.5" hidden="1"/>
    <row r="129" spans="2:39" ht="14.45" customHeight="1">
      <c r="B129" s="429" t="s">
        <v>1796</v>
      </c>
      <c r="C129" s="399"/>
      <c r="D129" s="399"/>
      <c r="E129" s="399"/>
      <c r="F129" s="399"/>
      <c r="G129" s="399"/>
      <c r="H129" s="399"/>
      <c r="I129" s="399"/>
      <c r="J129" s="399"/>
      <c r="K129" s="399"/>
      <c r="L129" s="399"/>
      <c r="M129" s="399"/>
      <c r="N129" s="399"/>
      <c r="O129" s="399"/>
      <c r="P129" s="399"/>
      <c r="Q129" s="399"/>
      <c r="R129" s="399"/>
      <c r="S129" s="399"/>
      <c r="T129" s="399"/>
      <c r="U129" s="399"/>
      <c r="V129" s="399"/>
      <c r="W129" s="399"/>
      <c r="X129" s="399"/>
      <c r="Y129" s="399"/>
      <c r="Z129" s="399"/>
      <c r="AA129" s="399"/>
      <c r="AB129" s="399"/>
      <c r="AC129" s="399"/>
      <c r="AD129" s="399"/>
      <c r="AE129" s="399"/>
      <c r="AF129" s="399"/>
      <c r="AG129" s="399"/>
      <c r="AH129" s="399"/>
      <c r="AI129" s="399"/>
      <c r="AJ129" s="399"/>
      <c r="AK129" s="399"/>
      <c r="AL129" s="399"/>
      <c r="AM129" s="399"/>
    </row>
    <row r="130" ht="13.5" hidden="1"/>
    <row r="131" spans="2:65" ht="11.45" customHeight="1">
      <c r="B131" s="428" t="s">
        <v>1693</v>
      </c>
      <c r="C131" s="427"/>
      <c r="D131" s="426" t="s">
        <v>1694</v>
      </c>
      <c r="E131" s="427"/>
      <c r="F131" s="427"/>
      <c r="G131" s="427"/>
      <c r="H131" s="427"/>
      <c r="I131" s="427"/>
      <c r="J131" s="427"/>
      <c r="K131" s="427"/>
      <c r="L131" s="427"/>
      <c r="M131" s="427"/>
      <c r="N131" s="427"/>
      <c r="O131" s="427"/>
      <c r="P131" s="427"/>
      <c r="Q131" s="427"/>
      <c r="R131" s="427"/>
      <c r="S131" s="427"/>
      <c r="T131" s="426" t="s">
        <v>1651</v>
      </c>
      <c r="U131" s="427"/>
      <c r="V131" s="427"/>
      <c r="W131" s="427"/>
      <c r="X131" s="427"/>
      <c r="Y131" s="427"/>
      <c r="Z131" s="427"/>
      <c r="AA131" s="427"/>
      <c r="AB131" s="427"/>
      <c r="AC131" s="427"/>
      <c r="AD131" s="427"/>
      <c r="AE131" s="427"/>
      <c r="AF131" s="427"/>
      <c r="AG131" s="427"/>
      <c r="AH131" s="427"/>
      <c r="AI131" s="427"/>
      <c r="AJ131" s="427"/>
      <c r="AK131" s="427"/>
      <c r="AL131" s="427"/>
      <c r="AM131" s="427"/>
      <c r="AN131" s="427"/>
      <c r="AO131" s="427"/>
      <c r="AP131" s="428" t="s">
        <v>1695</v>
      </c>
      <c r="AQ131" s="427"/>
      <c r="AR131" s="427"/>
      <c r="AS131" s="427"/>
      <c r="AT131" s="427"/>
      <c r="AU131" s="427"/>
      <c r="AV131" s="427"/>
      <c r="AW131" s="427"/>
      <c r="AX131" s="427"/>
      <c r="AY131" s="428" t="s">
        <v>133</v>
      </c>
      <c r="AZ131" s="427"/>
      <c r="BA131" s="427"/>
      <c r="BB131" s="427"/>
      <c r="BC131" s="427"/>
      <c r="BD131" s="427"/>
      <c r="BE131" s="427"/>
      <c r="BF131" s="427"/>
      <c r="BG131" s="426" t="s">
        <v>1696</v>
      </c>
      <c r="BH131" s="427"/>
      <c r="BI131" s="427"/>
      <c r="BJ131" s="427"/>
      <c r="BK131" s="428" t="s">
        <v>1697</v>
      </c>
      <c r="BL131" s="427"/>
      <c r="BM131" s="427"/>
    </row>
    <row r="132" spans="2:65" ht="11.45" customHeight="1">
      <c r="B132" s="412">
        <v>1</v>
      </c>
      <c r="C132" s="399"/>
      <c r="D132" s="413" t="s">
        <v>1797</v>
      </c>
      <c r="E132" s="399"/>
      <c r="F132" s="399"/>
      <c r="G132" s="399"/>
      <c r="H132" s="399"/>
      <c r="I132" s="399"/>
      <c r="J132" s="399"/>
      <c r="K132" s="399"/>
      <c r="L132" s="399"/>
      <c r="M132" s="399"/>
      <c r="N132" s="399"/>
      <c r="O132" s="399"/>
      <c r="P132" s="399"/>
      <c r="Q132" s="399"/>
      <c r="R132" s="399"/>
      <c r="S132" s="399"/>
      <c r="T132" s="413" t="s">
        <v>1798</v>
      </c>
      <c r="U132" s="399"/>
      <c r="V132" s="399"/>
      <c r="W132" s="399"/>
      <c r="X132" s="399"/>
      <c r="Y132" s="399"/>
      <c r="Z132" s="399"/>
      <c r="AA132" s="399"/>
      <c r="AB132" s="399"/>
      <c r="AC132" s="399"/>
      <c r="AD132" s="399"/>
      <c r="AE132" s="399"/>
      <c r="AF132" s="399"/>
      <c r="AG132" s="399"/>
      <c r="AH132" s="399"/>
      <c r="AI132" s="399"/>
      <c r="AJ132" s="399"/>
      <c r="AK132" s="399"/>
      <c r="AL132" s="399"/>
      <c r="AM132" s="399"/>
      <c r="AN132" s="399"/>
      <c r="AO132" s="399"/>
      <c r="AP132" s="422">
        <v>0</v>
      </c>
      <c r="AQ132" s="399"/>
      <c r="AR132" s="399"/>
      <c r="AS132" s="399"/>
      <c r="AT132" s="399"/>
      <c r="AU132" s="399"/>
      <c r="AV132" s="399"/>
      <c r="AW132" s="399"/>
      <c r="AX132" s="399"/>
      <c r="AY132" s="412" t="s">
        <v>1788</v>
      </c>
      <c r="AZ132" s="399"/>
      <c r="BA132" s="399"/>
      <c r="BB132" s="399"/>
      <c r="BC132" s="399"/>
      <c r="BD132" s="399"/>
      <c r="BE132" s="399"/>
      <c r="BF132" s="399"/>
      <c r="BG132" s="413" t="s">
        <v>339</v>
      </c>
      <c r="BH132" s="399"/>
      <c r="BI132" s="399"/>
      <c r="BJ132" s="399"/>
      <c r="BK132" s="422">
        <v>0</v>
      </c>
      <c r="BL132" s="399"/>
      <c r="BM132" s="399"/>
    </row>
    <row r="133" spans="2:65" ht="11.25" customHeight="1">
      <c r="B133" s="423">
        <v>0</v>
      </c>
      <c r="C133" s="424"/>
      <c r="D133" s="424"/>
      <c r="E133" s="424"/>
      <c r="F133" s="424"/>
      <c r="G133" s="424"/>
      <c r="H133" s="424"/>
      <c r="I133" s="424"/>
      <c r="J133" s="424"/>
      <c r="K133" s="424"/>
      <c r="L133" s="424"/>
      <c r="M133" s="424"/>
      <c r="N133" s="424"/>
      <c r="O133" s="424"/>
      <c r="P133" s="424"/>
      <c r="Q133" s="424"/>
      <c r="R133" s="424"/>
      <c r="S133" s="424"/>
      <c r="T133" s="424"/>
      <c r="U133" s="424"/>
      <c r="V133" s="424"/>
      <c r="W133" s="424"/>
      <c r="X133" s="424"/>
      <c r="Y133" s="424"/>
      <c r="Z133" s="424"/>
      <c r="AA133" s="424"/>
      <c r="AB133" s="424"/>
      <c r="AC133" s="424"/>
      <c r="AD133" s="424"/>
      <c r="AE133" s="424"/>
      <c r="AF133" s="424"/>
      <c r="AG133" s="424"/>
      <c r="AH133" s="424"/>
      <c r="AI133" s="424"/>
      <c r="AJ133" s="424"/>
      <c r="AK133" s="424"/>
      <c r="AL133" s="424"/>
      <c r="AM133" s="424"/>
      <c r="AN133" s="424"/>
      <c r="AO133" s="424"/>
      <c r="AP133" s="424"/>
      <c r="AQ133" s="424"/>
      <c r="AR133" s="424"/>
      <c r="AS133" s="424"/>
      <c r="AT133" s="424"/>
      <c r="AU133" s="424"/>
      <c r="AV133" s="424"/>
      <c r="AW133" s="424"/>
      <c r="AX133" s="424"/>
      <c r="AY133" s="424"/>
      <c r="AZ133" s="424"/>
      <c r="BA133" s="424"/>
      <c r="BB133" s="424"/>
      <c r="BC133" s="424"/>
      <c r="BD133" s="424"/>
      <c r="BE133" s="424"/>
      <c r="BF133" s="424"/>
      <c r="BG133" s="424"/>
      <c r="BH133" s="424"/>
      <c r="BI133" s="424"/>
      <c r="BJ133" s="424"/>
      <c r="BK133" s="424"/>
      <c r="BL133" s="424"/>
      <c r="BM133" s="424"/>
    </row>
    <row r="134" ht="3" customHeight="1"/>
    <row r="135" ht="1.5" customHeight="1"/>
    <row r="136" spans="2:65" ht="11.25" customHeight="1">
      <c r="B136" s="410" t="s">
        <v>1799</v>
      </c>
      <c r="C136" s="399"/>
      <c r="D136" s="399"/>
      <c r="E136" s="399"/>
      <c r="F136" s="399"/>
      <c r="G136" s="399"/>
      <c r="H136" s="399"/>
      <c r="I136" s="399"/>
      <c r="J136" s="399"/>
      <c r="K136" s="399"/>
      <c r="L136" s="399"/>
      <c r="M136" s="399"/>
      <c r="N136" s="399"/>
      <c r="O136" s="399"/>
      <c r="P136" s="399"/>
      <c r="Q136" s="399"/>
      <c r="R136" s="399"/>
      <c r="S136" s="399"/>
      <c r="T136" s="399"/>
      <c r="U136" s="399"/>
      <c r="V136" s="399"/>
      <c r="W136" s="399"/>
      <c r="X136" s="399"/>
      <c r="Y136" s="399"/>
      <c r="Z136" s="399"/>
      <c r="AA136" s="399"/>
      <c r="AB136" s="399"/>
      <c r="AC136" s="399"/>
      <c r="AD136" s="399"/>
      <c r="AE136" s="399"/>
      <c r="AF136" s="399"/>
      <c r="AG136" s="399"/>
      <c r="AH136" s="399"/>
      <c r="AI136" s="399"/>
      <c r="AJ136" s="399"/>
      <c r="AK136" s="399"/>
      <c r="AL136" s="399"/>
      <c r="AM136" s="399"/>
      <c r="AN136" s="399"/>
      <c r="AO136" s="399"/>
      <c r="AP136" s="399"/>
      <c r="AQ136" s="399"/>
      <c r="AR136" s="399"/>
      <c r="AS136" s="399"/>
      <c r="AT136" s="399"/>
      <c r="AU136" s="399"/>
      <c r="AV136" s="399"/>
      <c r="AW136" s="399"/>
      <c r="AX136" s="399"/>
      <c r="AY136" s="399"/>
      <c r="AZ136" s="399"/>
      <c r="BA136" s="399"/>
      <c r="BB136" s="399"/>
      <c r="BC136" s="399"/>
      <c r="BD136" s="399"/>
      <c r="BE136" s="399"/>
      <c r="BF136" s="399"/>
      <c r="BG136" s="399"/>
      <c r="BH136" s="399"/>
      <c r="BI136" s="399"/>
      <c r="BJ136" s="399"/>
      <c r="BK136" s="399"/>
      <c r="BL136" s="399"/>
      <c r="BM136" s="399"/>
    </row>
    <row r="137" ht="1.5" customHeight="1"/>
    <row r="138" spans="3:34" ht="11.25" customHeight="1">
      <c r="C138" s="412" t="s">
        <v>1800</v>
      </c>
      <c r="D138" s="399"/>
      <c r="F138" s="412">
        <v>0</v>
      </c>
      <c r="G138" s="399"/>
      <c r="H138" s="399"/>
      <c r="I138" s="399"/>
      <c r="J138" s="399"/>
      <c r="K138" s="399"/>
      <c r="L138" s="399"/>
      <c r="M138" s="399"/>
      <c r="N138" s="399"/>
      <c r="O138" s="399"/>
      <c r="P138" s="399"/>
      <c r="Q138" s="413" t="s">
        <v>1801</v>
      </c>
      <c r="R138" s="399"/>
      <c r="S138" s="399"/>
      <c r="T138" s="399"/>
      <c r="U138" s="399"/>
      <c r="V138" s="399"/>
      <c r="W138" s="399"/>
      <c r="X138" s="399"/>
      <c r="Y138" s="399"/>
      <c r="Z138" s="399"/>
      <c r="AA138" s="399"/>
      <c r="AB138" s="399"/>
      <c r="AC138" s="399"/>
      <c r="AD138" s="399"/>
      <c r="AE138" s="399"/>
      <c r="AF138" s="399"/>
      <c r="AG138" s="399"/>
      <c r="AH138" s="399"/>
    </row>
    <row r="139" ht="9.95" customHeight="1"/>
    <row r="140" spans="2:26" ht="11.45" customHeight="1">
      <c r="B140" s="408" t="s">
        <v>23</v>
      </c>
      <c r="C140" s="395"/>
      <c r="D140" s="395"/>
      <c r="E140" s="395"/>
      <c r="F140" s="395"/>
      <c r="G140" s="395"/>
      <c r="H140" s="395"/>
      <c r="I140" s="395"/>
      <c r="J140" s="395"/>
      <c r="K140" s="395"/>
      <c r="L140" s="395"/>
      <c r="N140" s="394" t="s">
        <v>1652</v>
      </c>
      <c r="O140" s="395"/>
      <c r="P140" s="395"/>
      <c r="Q140" s="395"/>
      <c r="R140" s="395"/>
      <c r="S140" s="395"/>
      <c r="T140" s="395"/>
      <c r="U140" s="395"/>
      <c r="V140" s="395"/>
      <c r="W140" s="395"/>
      <c r="X140" s="395"/>
      <c r="Y140" s="395"/>
      <c r="Z140" s="395"/>
    </row>
    <row r="141" spans="2:26" ht="11.25" customHeight="1">
      <c r="B141" s="394" t="s">
        <v>1653</v>
      </c>
      <c r="C141" s="395"/>
      <c r="D141" s="395"/>
      <c r="E141" s="395"/>
      <c r="F141" s="395"/>
      <c r="G141" s="395"/>
      <c r="H141" s="395"/>
      <c r="I141" s="395"/>
      <c r="J141" s="395"/>
      <c r="K141" s="395"/>
      <c r="L141" s="395"/>
      <c r="M141" s="329"/>
      <c r="N141" s="396">
        <v>0</v>
      </c>
      <c r="O141" s="397"/>
      <c r="P141" s="397"/>
      <c r="Q141" s="397"/>
      <c r="R141" s="397"/>
      <c r="S141" s="397"/>
      <c r="T141" s="397"/>
      <c r="U141" s="397"/>
      <c r="V141" s="397"/>
      <c r="W141" s="397"/>
      <c r="X141" s="397"/>
      <c r="Y141" s="397"/>
      <c r="Z141" s="397"/>
    </row>
    <row r="142" ht="13.5" hidden="1"/>
    <row r="143" ht="3" customHeight="1"/>
    <row r="144" spans="2:26" ht="11.25" customHeight="1">
      <c r="B144" s="398" t="s">
        <v>1689</v>
      </c>
      <c r="C144" s="399"/>
      <c r="D144" s="399"/>
      <c r="E144" s="399"/>
      <c r="F144" s="399"/>
      <c r="G144" s="399"/>
      <c r="H144" s="399"/>
      <c r="I144" s="399"/>
      <c r="J144" s="399"/>
      <c r="K144" s="399"/>
      <c r="L144" s="399"/>
      <c r="N144" s="400">
        <v>0</v>
      </c>
      <c r="O144" s="401"/>
      <c r="P144" s="401"/>
      <c r="Q144" s="401"/>
      <c r="R144" s="401"/>
      <c r="S144" s="401"/>
      <c r="T144" s="401"/>
      <c r="U144" s="401"/>
      <c r="V144" s="401"/>
      <c r="W144" s="401"/>
      <c r="X144" s="401"/>
      <c r="Y144" s="401"/>
      <c r="Z144" s="401"/>
    </row>
    <row r="145" ht="5.85" customHeight="1"/>
    <row r="146" ht="13.5" customHeight="1"/>
    <row r="147" ht="6" customHeight="1"/>
    <row r="148" spans="2:65" ht="17.25" customHeight="1">
      <c r="B148" s="419" t="s">
        <v>1802</v>
      </c>
      <c r="C148" s="399"/>
      <c r="D148" s="399"/>
      <c r="E148" s="399"/>
      <c r="F148" s="399"/>
      <c r="G148" s="399"/>
      <c r="H148" s="399"/>
      <c r="I148" s="399"/>
      <c r="J148" s="399"/>
      <c r="K148" s="399"/>
      <c r="L148" s="399"/>
      <c r="M148" s="399"/>
      <c r="N148" s="399"/>
      <c r="O148" s="399"/>
      <c r="P148" s="399"/>
      <c r="Q148" s="399"/>
      <c r="R148" s="399"/>
      <c r="S148" s="399"/>
      <c r="T148" s="399"/>
      <c r="U148" s="399"/>
      <c r="V148" s="399"/>
      <c r="W148" s="399"/>
      <c r="X148" s="399"/>
      <c r="Y148" s="399"/>
      <c r="Z148" s="399"/>
      <c r="AA148" s="399"/>
      <c r="AB148" s="399"/>
      <c r="AC148" s="399"/>
      <c r="AD148" s="399"/>
      <c r="AE148" s="399"/>
      <c r="AF148" s="399"/>
      <c r="AG148" s="399"/>
      <c r="AH148" s="399"/>
      <c r="AI148" s="399"/>
      <c r="AJ148" s="399"/>
      <c r="AK148" s="399"/>
      <c r="AL148" s="399"/>
      <c r="AM148" s="399"/>
      <c r="AN148" s="399"/>
      <c r="AO148" s="399"/>
      <c r="AP148" s="399"/>
      <c r="AQ148" s="399"/>
      <c r="AR148" s="399"/>
      <c r="AS148" s="399"/>
      <c r="AT148" s="399"/>
      <c r="AU148" s="399"/>
      <c r="AV148" s="399"/>
      <c r="AW148" s="399"/>
      <c r="AX148" s="399"/>
      <c r="AY148" s="399"/>
      <c r="AZ148" s="399"/>
      <c r="BA148" s="399"/>
      <c r="BB148" s="399"/>
      <c r="BC148" s="399"/>
      <c r="BD148" s="399"/>
      <c r="BE148" s="399"/>
      <c r="BF148" s="399"/>
      <c r="BG148" s="399"/>
      <c r="BH148" s="399"/>
      <c r="BI148" s="399"/>
      <c r="BJ148" s="399"/>
      <c r="BK148" s="399"/>
      <c r="BL148" s="399"/>
      <c r="BM148" s="399"/>
    </row>
    <row r="149" ht="5.65" customHeight="1"/>
    <row r="150" ht="2.85" customHeight="1"/>
    <row r="151" ht="13.5" hidden="1"/>
    <row r="152" spans="2:40" ht="14.45" customHeight="1">
      <c r="B152" s="429" t="s">
        <v>1803</v>
      </c>
      <c r="C152" s="399"/>
      <c r="D152" s="399"/>
      <c r="E152" s="399"/>
      <c r="F152" s="399"/>
      <c r="G152" s="399"/>
      <c r="H152" s="399"/>
      <c r="I152" s="399"/>
      <c r="J152" s="399"/>
      <c r="K152" s="399"/>
      <c r="L152" s="399"/>
      <c r="M152" s="399"/>
      <c r="N152" s="399"/>
      <c r="O152" s="399"/>
      <c r="P152" s="399"/>
      <c r="Q152" s="399"/>
      <c r="R152" s="399"/>
      <c r="S152" s="399"/>
      <c r="T152" s="399"/>
      <c r="U152" s="399"/>
      <c r="V152" s="399"/>
      <c r="W152" s="399"/>
      <c r="X152" s="399"/>
      <c r="Y152" s="399"/>
      <c r="Z152" s="399"/>
      <c r="AA152" s="399"/>
      <c r="AB152" s="399"/>
      <c r="AC152" s="399"/>
      <c r="AD152" s="399"/>
      <c r="AE152" s="399"/>
      <c r="AF152" s="399"/>
      <c r="AG152" s="399"/>
      <c r="AH152" s="399"/>
      <c r="AI152" s="399"/>
      <c r="AJ152" s="399"/>
      <c r="AK152" s="399"/>
      <c r="AL152" s="399"/>
      <c r="AM152" s="399"/>
      <c r="AN152" s="399"/>
    </row>
    <row r="153" ht="13.5" hidden="1"/>
    <row r="154" spans="2:65" ht="11.45" customHeight="1">
      <c r="B154" s="428" t="s">
        <v>1693</v>
      </c>
      <c r="C154" s="427"/>
      <c r="D154" s="426" t="s">
        <v>1694</v>
      </c>
      <c r="E154" s="427"/>
      <c r="F154" s="427"/>
      <c r="G154" s="427"/>
      <c r="H154" s="427"/>
      <c r="I154" s="427"/>
      <c r="J154" s="427"/>
      <c r="K154" s="427"/>
      <c r="L154" s="427"/>
      <c r="M154" s="427"/>
      <c r="N154" s="427"/>
      <c r="O154" s="427"/>
      <c r="P154" s="427"/>
      <c r="Q154" s="427"/>
      <c r="R154" s="427"/>
      <c r="S154" s="427"/>
      <c r="T154" s="426" t="s">
        <v>1651</v>
      </c>
      <c r="U154" s="427"/>
      <c r="V154" s="427"/>
      <c r="W154" s="427"/>
      <c r="X154" s="427"/>
      <c r="Y154" s="427"/>
      <c r="Z154" s="427"/>
      <c r="AA154" s="427"/>
      <c r="AB154" s="427"/>
      <c r="AC154" s="427"/>
      <c r="AD154" s="427"/>
      <c r="AE154" s="427"/>
      <c r="AF154" s="427"/>
      <c r="AG154" s="427"/>
      <c r="AH154" s="427"/>
      <c r="AI154" s="427"/>
      <c r="AJ154" s="427"/>
      <c r="AK154" s="427"/>
      <c r="AL154" s="427"/>
      <c r="AM154" s="427"/>
      <c r="AN154" s="427"/>
      <c r="AO154" s="427"/>
      <c r="AP154" s="428" t="s">
        <v>1695</v>
      </c>
      <c r="AQ154" s="427"/>
      <c r="AR154" s="427"/>
      <c r="AS154" s="427"/>
      <c r="AT154" s="427"/>
      <c r="AU154" s="427"/>
      <c r="AV154" s="427"/>
      <c r="AW154" s="427"/>
      <c r="AX154" s="427"/>
      <c r="AY154" s="428" t="s">
        <v>133</v>
      </c>
      <c r="AZ154" s="427"/>
      <c r="BA154" s="427"/>
      <c r="BB154" s="427"/>
      <c r="BC154" s="427"/>
      <c r="BD154" s="427"/>
      <c r="BE154" s="427"/>
      <c r="BF154" s="427"/>
      <c r="BG154" s="426" t="s">
        <v>1696</v>
      </c>
      <c r="BH154" s="427"/>
      <c r="BI154" s="427"/>
      <c r="BJ154" s="427"/>
      <c r="BK154" s="428" t="s">
        <v>1697</v>
      </c>
      <c r="BL154" s="427"/>
      <c r="BM154" s="427"/>
    </row>
    <row r="155" spans="2:65" ht="11.45" customHeight="1">
      <c r="B155" s="412">
        <v>1</v>
      </c>
      <c r="C155" s="399"/>
      <c r="D155" s="413" t="s">
        <v>1804</v>
      </c>
      <c r="E155" s="399"/>
      <c r="F155" s="399"/>
      <c r="G155" s="399"/>
      <c r="H155" s="399"/>
      <c r="I155" s="399"/>
      <c r="J155" s="399"/>
      <c r="K155" s="399"/>
      <c r="L155" s="399"/>
      <c r="M155" s="399"/>
      <c r="N155" s="399"/>
      <c r="O155" s="399"/>
      <c r="P155" s="399"/>
      <c r="Q155" s="399"/>
      <c r="R155" s="399"/>
      <c r="S155" s="399"/>
      <c r="T155" s="413" t="s">
        <v>1805</v>
      </c>
      <c r="U155" s="399"/>
      <c r="V155" s="399"/>
      <c r="W155" s="399"/>
      <c r="X155" s="399"/>
      <c r="Y155" s="399"/>
      <c r="Z155" s="399"/>
      <c r="AA155" s="399"/>
      <c r="AB155" s="399"/>
      <c r="AC155" s="399"/>
      <c r="AD155" s="399"/>
      <c r="AE155" s="399"/>
      <c r="AF155" s="399"/>
      <c r="AG155" s="399"/>
      <c r="AH155" s="399"/>
      <c r="AI155" s="399"/>
      <c r="AJ155" s="399"/>
      <c r="AK155" s="399"/>
      <c r="AL155" s="399"/>
      <c r="AM155" s="399"/>
      <c r="AN155" s="399"/>
      <c r="AO155" s="399"/>
      <c r="AP155" s="422">
        <v>0</v>
      </c>
      <c r="AQ155" s="399"/>
      <c r="AR155" s="399"/>
      <c r="AS155" s="399"/>
      <c r="AT155" s="399"/>
      <c r="AU155" s="399"/>
      <c r="AV155" s="399"/>
      <c r="AW155" s="399"/>
      <c r="AX155" s="399"/>
      <c r="AY155" s="412" t="s">
        <v>1806</v>
      </c>
      <c r="AZ155" s="399"/>
      <c r="BA155" s="399"/>
      <c r="BB155" s="399"/>
      <c r="BC155" s="399"/>
      <c r="BD155" s="399"/>
      <c r="BE155" s="399"/>
      <c r="BF155" s="399"/>
      <c r="BG155" s="413" t="s">
        <v>188</v>
      </c>
      <c r="BH155" s="399"/>
      <c r="BI155" s="399"/>
      <c r="BJ155" s="399"/>
      <c r="BK155" s="422">
        <v>0</v>
      </c>
      <c r="BL155" s="399"/>
      <c r="BM155" s="399"/>
    </row>
    <row r="156" spans="2:65" ht="11.25" customHeight="1">
      <c r="B156" s="412">
        <v>2</v>
      </c>
      <c r="C156" s="399"/>
      <c r="D156" s="413" t="s">
        <v>1807</v>
      </c>
      <c r="E156" s="399"/>
      <c r="F156" s="399"/>
      <c r="G156" s="399"/>
      <c r="H156" s="399"/>
      <c r="I156" s="399"/>
      <c r="J156" s="399"/>
      <c r="K156" s="399"/>
      <c r="L156" s="399"/>
      <c r="M156" s="399"/>
      <c r="N156" s="399"/>
      <c r="O156" s="399"/>
      <c r="P156" s="399"/>
      <c r="Q156" s="399"/>
      <c r="R156" s="399"/>
      <c r="S156" s="399"/>
      <c r="T156" s="413" t="s">
        <v>1808</v>
      </c>
      <c r="U156" s="399"/>
      <c r="V156" s="399"/>
      <c r="W156" s="399"/>
      <c r="X156" s="399"/>
      <c r="Y156" s="399"/>
      <c r="Z156" s="399"/>
      <c r="AA156" s="399"/>
      <c r="AB156" s="399"/>
      <c r="AC156" s="399"/>
      <c r="AD156" s="399"/>
      <c r="AE156" s="399"/>
      <c r="AF156" s="399"/>
      <c r="AG156" s="399"/>
      <c r="AH156" s="399"/>
      <c r="AI156" s="399"/>
      <c r="AJ156" s="399"/>
      <c r="AK156" s="399"/>
      <c r="AL156" s="399"/>
      <c r="AM156" s="399"/>
      <c r="AN156" s="399"/>
      <c r="AO156" s="399"/>
      <c r="AP156" s="422">
        <v>0</v>
      </c>
      <c r="AQ156" s="399"/>
      <c r="AR156" s="399"/>
      <c r="AS156" s="399"/>
      <c r="AT156" s="399"/>
      <c r="AU156" s="399"/>
      <c r="AV156" s="399"/>
      <c r="AW156" s="399"/>
      <c r="AX156" s="399"/>
      <c r="AY156" s="412" t="s">
        <v>1723</v>
      </c>
      <c r="AZ156" s="399"/>
      <c r="BA156" s="399"/>
      <c r="BB156" s="399"/>
      <c r="BC156" s="399"/>
      <c r="BD156" s="399"/>
      <c r="BE156" s="399"/>
      <c r="BF156" s="399"/>
      <c r="BG156" s="413" t="s">
        <v>188</v>
      </c>
      <c r="BH156" s="399"/>
      <c r="BI156" s="399"/>
      <c r="BJ156" s="399"/>
      <c r="BK156" s="422">
        <v>0</v>
      </c>
      <c r="BL156" s="399"/>
      <c r="BM156" s="399"/>
    </row>
    <row r="157" spans="2:65" ht="11.45" customHeight="1">
      <c r="B157" s="412">
        <v>3</v>
      </c>
      <c r="C157" s="399"/>
      <c r="D157" s="413" t="s">
        <v>1809</v>
      </c>
      <c r="E157" s="399"/>
      <c r="F157" s="399"/>
      <c r="G157" s="399"/>
      <c r="H157" s="399"/>
      <c r="I157" s="399"/>
      <c r="J157" s="399"/>
      <c r="K157" s="399"/>
      <c r="L157" s="399"/>
      <c r="M157" s="399"/>
      <c r="N157" s="399"/>
      <c r="O157" s="399"/>
      <c r="P157" s="399"/>
      <c r="Q157" s="399"/>
      <c r="R157" s="399"/>
      <c r="S157" s="399"/>
      <c r="T157" s="413" t="s">
        <v>1810</v>
      </c>
      <c r="U157" s="399"/>
      <c r="V157" s="399"/>
      <c r="W157" s="399"/>
      <c r="X157" s="399"/>
      <c r="Y157" s="399"/>
      <c r="Z157" s="399"/>
      <c r="AA157" s="399"/>
      <c r="AB157" s="399"/>
      <c r="AC157" s="399"/>
      <c r="AD157" s="399"/>
      <c r="AE157" s="399"/>
      <c r="AF157" s="399"/>
      <c r="AG157" s="399"/>
      <c r="AH157" s="399"/>
      <c r="AI157" s="399"/>
      <c r="AJ157" s="399"/>
      <c r="AK157" s="399"/>
      <c r="AL157" s="399"/>
      <c r="AM157" s="399"/>
      <c r="AN157" s="399"/>
      <c r="AO157" s="399"/>
      <c r="AP157" s="422">
        <v>0</v>
      </c>
      <c r="AQ157" s="399"/>
      <c r="AR157" s="399"/>
      <c r="AS157" s="399"/>
      <c r="AT157" s="399"/>
      <c r="AU157" s="399"/>
      <c r="AV157" s="399"/>
      <c r="AW157" s="399"/>
      <c r="AX157" s="399"/>
      <c r="AY157" s="412" t="s">
        <v>1720</v>
      </c>
      <c r="AZ157" s="399"/>
      <c r="BA157" s="399"/>
      <c r="BB157" s="399"/>
      <c r="BC157" s="399"/>
      <c r="BD157" s="399"/>
      <c r="BE157" s="399"/>
      <c r="BF157" s="399"/>
      <c r="BG157" s="413" t="s">
        <v>188</v>
      </c>
      <c r="BH157" s="399"/>
      <c r="BI157" s="399"/>
      <c r="BJ157" s="399"/>
      <c r="BK157" s="422">
        <v>0</v>
      </c>
      <c r="BL157" s="399"/>
      <c r="BM157" s="399"/>
    </row>
    <row r="158" spans="2:65" ht="11.25" customHeight="1">
      <c r="B158" s="423">
        <v>0</v>
      </c>
      <c r="C158" s="424"/>
      <c r="D158" s="424"/>
      <c r="E158" s="424"/>
      <c r="F158" s="424"/>
      <c r="G158" s="424"/>
      <c r="H158" s="424"/>
      <c r="I158" s="424"/>
      <c r="J158" s="424"/>
      <c r="K158" s="424"/>
      <c r="L158" s="424"/>
      <c r="M158" s="424"/>
      <c r="N158" s="424"/>
      <c r="O158" s="424"/>
      <c r="P158" s="424"/>
      <c r="Q158" s="424"/>
      <c r="R158" s="424"/>
      <c r="S158" s="424"/>
      <c r="T158" s="424"/>
      <c r="U158" s="424"/>
      <c r="V158" s="424"/>
      <c r="W158" s="424"/>
      <c r="X158" s="424"/>
      <c r="Y158" s="424"/>
      <c r="Z158" s="424"/>
      <c r="AA158" s="424"/>
      <c r="AB158" s="424"/>
      <c r="AC158" s="424"/>
      <c r="AD158" s="424"/>
      <c r="AE158" s="424"/>
      <c r="AF158" s="424"/>
      <c r="AG158" s="424"/>
      <c r="AH158" s="424"/>
      <c r="AI158" s="424"/>
      <c r="AJ158" s="424"/>
      <c r="AK158" s="424"/>
      <c r="AL158" s="424"/>
      <c r="AM158" s="424"/>
      <c r="AN158" s="424"/>
      <c r="AO158" s="424"/>
      <c r="AP158" s="424"/>
      <c r="AQ158" s="424"/>
      <c r="AR158" s="424"/>
      <c r="AS158" s="424"/>
      <c r="AT158" s="424"/>
      <c r="AU158" s="424"/>
      <c r="AV158" s="424"/>
      <c r="AW158" s="424"/>
      <c r="AX158" s="424"/>
      <c r="AY158" s="424"/>
      <c r="AZ158" s="424"/>
      <c r="BA158" s="424"/>
      <c r="BB158" s="424"/>
      <c r="BC158" s="424"/>
      <c r="BD158" s="424"/>
      <c r="BE158" s="424"/>
      <c r="BF158" s="424"/>
      <c r="BG158" s="424"/>
      <c r="BH158" s="424"/>
      <c r="BI158" s="424"/>
      <c r="BJ158" s="424"/>
      <c r="BK158" s="424"/>
      <c r="BL158" s="424"/>
      <c r="BM158" s="424"/>
    </row>
    <row r="159" ht="13.5" hidden="1"/>
    <row r="160" ht="2.85" customHeight="1"/>
    <row r="161" ht="9.95" customHeight="1"/>
    <row r="162" spans="2:26" ht="11.45" customHeight="1">
      <c r="B162" s="408" t="s">
        <v>23</v>
      </c>
      <c r="C162" s="395"/>
      <c r="D162" s="395"/>
      <c r="E162" s="395"/>
      <c r="F162" s="395"/>
      <c r="G162" s="395"/>
      <c r="H162" s="395"/>
      <c r="I162" s="395"/>
      <c r="J162" s="395"/>
      <c r="K162" s="395"/>
      <c r="L162" s="395"/>
      <c r="N162" s="394" t="s">
        <v>1652</v>
      </c>
      <c r="O162" s="395"/>
      <c r="P162" s="395"/>
      <c r="Q162" s="395"/>
      <c r="R162" s="395"/>
      <c r="S162" s="395"/>
      <c r="T162" s="395"/>
      <c r="U162" s="395"/>
      <c r="V162" s="395"/>
      <c r="W162" s="395"/>
      <c r="X162" s="395"/>
      <c r="Y162" s="395"/>
      <c r="Z162" s="395"/>
    </row>
    <row r="163" spans="2:26" ht="11.25" customHeight="1">
      <c r="B163" s="394" t="s">
        <v>1653</v>
      </c>
      <c r="C163" s="395"/>
      <c r="D163" s="395"/>
      <c r="E163" s="395"/>
      <c r="F163" s="395"/>
      <c r="G163" s="395"/>
      <c r="H163" s="395"/>
      <c r="I163" s="395"/>
      <c r="J163" s="395"/>
      <c r="K163" s="395"/>
      <c r="L163" s="395"/>
      <c r="M163" s="329"/>
      <c r="N163" s="396">
        <v>0</v>
      </c>
      <c r="O163" s="397"/>
      <c r="P163" s="397"/>
      <c r="Q163" s="397"/>
      <c r="R163" s="397"/>
      <c r="S163" s="397"/>
      <c r="T163" s="397"/>
      <c r="U163" s="397"/>
      <c r="V163" s="397"/>
      <c r="W163" s="397"/>
      <c r="X163" s="397"/>
      <c r="Y163" s="397"/>
      <c r="Z163" s="397"/>
    </row>
    <row r="164" ht="13.5" hidden="1"/>
    <row r="165" ht="3" customHeight="1"/>
    <row r="166" spans="2:26" ht="11.25" customHeight="1">
      <c r="B166" s="398" t="s">
        <v>1689</v>
      </c>
      <c r="C166" s="399"/>
      <c r="D166" s="399"/>
      <c r="E166" s="399"/>
      <c r="F166" s="399"/>
      <c r="G166" s="399"/>
      <c r="H166" s="399"/>
      <c r="I166" s="399"/>
      <c r="J166" s="399"/>
      <c r="K166" s="399"/>
      <c r="L166" s="399"/>
      <c r="N166" s="400">
        <v>0</v>
      </c>
      <c r="O166" s="401"/>
      <c r="P166" s="401"/>
      <c r="Q166" s="401"/>
      <c r="R166" s="401"/>
      <c r="S166" s="401"/>
      <c r="T166" s="401"/>
      <c r="U166" s="401"/>
      <c r="V166" s="401"/>
      <c r="W166" s="401"/>
      <c r="X166" s="401"/>
      <c r="Y166" s="401"/>
      <c r="Z166" s="401"/>
    </row>
    <row r="167" ht="11.45" customHeight="1"/>
    <row r="168" ht="15" customHeight="1"/>
    <row r="169" spans="2:65" ht="17.25" customHeight="1">
      <c r="B169" s="419" t="s">
        <v>1811</v>
      </c>
      <c r="C169" s="399"/>
      <c r="D169" s="399"/>
      <c r="E169" s="399"/>
      <c r="F169" s="399"/>
      <c r="G169" s="399"/>
      <c r="H169" s="399"/>
      <c r="I169" s="399"/>
      <c r="J169" s="399"/>
      <c r="K169" s="399"/>
      <c r="L169" s="399"/>
      <c r="M169" s="399"/>
      <c r="N169" s="399"/>
      <c r="O169" s="399"/>
      <c r="P169" s="399"/>
      <c r="Q169" s="399"/>
      <c r="R169" s="399"/>
      <c r="S169" s="399"/>
      <c r="T169" s="399"/>
      <c r="U169" s="399"/>
      <c r="V169" s="399"/>
      <c r="W169" s="399"/>
      <c r="X169" s="399"/>
      <c r="Y169" s="399"/>
      <c r="Z169" s="399"/>
      <c r="AA169" s="399"/>
      <c r="AB169" s="399"/>
      <c r="AC169" s="399"/>
      <c r="AD169" s="399"/>
      <c r="AE169" s="399"/>
      <c r="AF169" s="399"/>
      <c r="AG169" s="399"/>
      <c r="AH169" s="399"/>
      <c r="AI169" s="399"/>
      <c r="AJ169" s="399"/>
      <c r="AK169" s="399"/>
      <c r="AL169" s="399"/>
      <c r="AM169" s="399"/>
      <c r="AN169" s="399"/>
      <c r="AO169" s="399"/>
      <c r="AP169" s="399"/>
      <c r="AQ169" s="399"/>
      <c r="AR169" s="399"/>
      <c r="AS169" s="399"/>
      <c r="AT169" s="399"/>
      <c r="AU169" s="399"/>
      <c r="AV169" s="399"/>
      <c r="AW169" s="399"/>
      <c r="AX169" s="399"/>
      <c r="AY169" s="399"/>
      <c r="AZ169" s="399"/>
      <c r="BA169" s="399"/>
      <c r="BB169" s="399"/>
      <c r="BC169" s="399"/>
      <c r="BD169" s="399"/>
      <c r="BE169" s="399"/>
      <c r="BF169" s="399"/>
      <c r="BG169" s="399"/>
      <c r="BH169" s="399"/>
      <c r="BI169" s="399"/>
      <c r="BJ169" s="399"/>
      <c r="BK169" s="399"/>
      <c r="BL169" s="399"/>
      <c r="BM169" s="399"/>
    </row>
    <row r="170" ht="3" customHeight="1"/>
    <row r="171" ht="2.85" customHeight="1"/>
    <row r="172" spans="2:38" ht="14.45" customHeight="1">
      <c r="B172" s="429" t="s">
        <v>1812</v>
      </c>
      <c r="C172" s="399"/>
      <c r="D172" s="399"/>
      <c r="E172" s="399"/>
      <c r="F172" s="399"/>
      <c r="G172" s="399"/>
      <c r="H172" s="399"/>
      <c r="I172" s="399"/>
      <c r="J172" s="399"/>
      <c r="K172" s="399"/>
      <c r="L172" s="399"/>
      <c r="M172" s="399"/>
      <c r="N172" s="399"/>
      <c r="O172" s="399"/>
      <c r="P172" s="399"/>
      <c r="Q172" s="399"/>
      <c r="R172" s="399"/>
      <c r="S172" s="399"/>
      <c r="T172" s="399"/>
      <c r="U172" s="399"/>
      <c r="V172" s="399"/>
      <c r="W172" s="399"/>
      <c r="X172" s="399"/>
      <c r="Y172" s="399"/>
      <c r="Z172" s="399"/>
      <c r="AA172" s="399"/>
      <c r="AB172" s="399"/>
      <c r="AC172" s="399"/>
      <c r="AD172" s="399"/>
      <c r="AE172" s="399"/>
      <c r="AF172" s="399"/>
      <c r="AG172" s="399"/>
      <c r="AH172" s="399"/>
      <c r="AI172" s="399"/>
      <c r="AJ172" s="399"/>
      <c r="AK172" s="399"/>
      <c r="AL172" s="399"/>
    </row>
    <row r="173" ht="13.5" hidden="1"/>
    <row r="174" spans="2:65" ht="11.45" customHeight="1">
      <c r="B174" s="430" t="s">
        <v>1693</v>
      </c>
      <c r="C174" s="427"/>
      <c r="D174" s="431" t="s">
        <v>1694</v>
      </c>
      <c r="E174" s="427"/>
      <c r="F174" s="427"/>
      <c r="G174" s="427"/>
      <c r="H174" s="427"/>
      <c r="I174" s="427"/>
      <c r="J174" s="427"/>
      <c r="K174" s="427"/>
      <c r="L174" s="427"/>
      <c r="M174" s="427"/>
      <c r="N174" s="427"/>
      <c r="O174" s="427"/>
      <c r="P174" s="427"/>
      <c r="Q174" s="427"/>
      <c r="R174" s="427"/>
      <c r="S174" s="427"/>
      <c r="T174" s="431" t="s">
        <v>1651</v>
      </c>
      <c r="U174" s="427"/>
      <c r="V174" s="427"/>
      <c r="W174" s="427"/>
      <c r="X174" s="427"/>
      <c r="Y174" s="427"/>
      <c r="Z174" s="427"/>
      <c r="AA174" s="427"/>
      <c r="AB174" s="427"/>
      <c r="AC174" s="427"/>
      <c r="AD174" s="427"/>
      <c r="AE174" s="427"/>
      <c r="AF174" s="427"/>
      <c r="AG174" s="427"/>
      <c r="AH174" s="427"/>
      <c r="AI174" s="427"/>
      <c r="AJ174" s="427"/>
      <c r="AK174" s="427"/>
      <c r="AL174" s="427"/>
      <c r="AM174" s="427"/>
      <c r="AN174" s="427"/>
      <c r="AO174" s="427"/>
      <c r="AP174" s="430" t="s">
        <v>1695</v>
      </c>
      <c r="AQ174" s="427"/>
      <c r="AR174" s="427"/>
      <c r="AS174" s="427"/>
      <c r="AT174" s="427"/>
      <c r="AU174" s="427"/>
      <c r="AV174" s="427"/>
      <c r="AW174" s="427"/>
      <c r="AX174" s="427"/>
      <c r="AY174" s="430" t="s">
        <v>133</v>
      </c>
      <c r="AZ174" s="427"/>
      <c r="BA174" s="427"/>
      <c r="BB174" s="427"/>
      <c r="BC174" s="427"/>
      <c r="BD174" s="427"/>
      <c r="BE174" s="427"/>
      <c r="BF174" s="427"/>
      <c r="BG174" s="431" t="s">
        <v>1696</v>
      </c>
      <c r="BH174" s="427"/>
      <c r="BI174" s="427"/>
      <c r="BJ174" s="427"/>
      <c r="BK174" s="430" t="s">
        <v>1697</v>
      </c>
      <c r="BL174" s="427"/>
      <c r="BM174" s="427"/>
    </row>
    <row r="175" spans="2:65" ht="11.45" customHeight="1">
      <c r="B175" s="412">
        <v>1</v>
      </c>
      <c r="C175" s="399"/>
      <c r="D175" s="413" t="s">
        <v>1813</v>
      </c>
      <c r="E175" s="399"/>
      <c r="F175" s="399"/>
      <c r="G175" s="399"/>
      <c r="H175" s="399"/>
      <c r="I175" s="399"/>
      <c r="J175" s="399"/>
      <c r="K175" s="399"/>
      <c r="L175" s="399"/>
      <c r="M175" s="399"/>
      <c r="N175" s="399"/>
      <c r="O175" s="399"/>
      <c r="P175" s="399"/>
      <c r="Q175" s="399"/>
      <c r="R175" s="399"/>
      <c r="S175" s="399"/>
      <c r="T175" s="413" t="s">
        <v>1814</v>
      </c>
      <c r="U175" s="399"/>
      <c r="V175" s="399"/>
      <c r="W175" s="399"/>
      <c r="X175" s="399"/>
      <c r="Y175" s="399"/>
      <c r="Z175" s="399"/>
      <c r="AA175" s="399"/>
      <c r="AB175" s="399"/>
      <c r="AC175" s="399"/>
      <c r="AD175" s="399"/>
      <c r="AE175" s="399"/>
      <c r="AF175" s="399"/>
      <c r="AG175" s="399"/>
      <c r="AH175" s="399"/>
      <c r="AI175" s="399"/>
      <c r="AJ175" s="399"/>
      <c r="AK175" s="399"/>
      <c r="AL175" s="399"/>
      <c r="AM175" s="399"/>
      <c r="AN175" s="399"/>
      <c r="AO175" s="399"/>
      <c r="AP175" s="422">
        <v>0</v>
      </c>
      <c r="AQ175" s="399"/>
      <c r="AR175" s="399"/>
      <c r="AS175" s="399"/>
      <c r="AT175" s="399"/>
      <c r="AU175" s="399"/>
      <c r="AV175" s="399"/>
      <c r="AW175" s="399"/>
      <c r="AX175" s="399"/>
      <c r="AY175" s="422">
        <v>5</v>
      </c>
      <c r="AZ175" s="399"/>
      <c r="BA175" s="399"/>
      <c r="BB175" s="399"/>
      <c r="BC175" s="399"/>
      <c r="BD175" s="399"/>
      <c r="BE175" s="399"/>
      <c r="BF175" s="399"/>
      <c r="BG175" s="413" t="s">
        <v>1815</v>
      </c>
      <c r="BH175" s="399"/>
      <c r="BI175" s="399"/>
      <c r="BJ175" s="399"/>
      <c r="BK175" s="422">
        <v>0</v>
      </c>
      <c r="BL175" s="399"/>
      <c r="BM175" s="399"/>
    </row>
    <row r="176" spans="2:65" ht="11.25" customHeight="1">
      <c r="B176" s="412">
        <v>2</v>
      </c>
      <c r="C176" s="399"/>
      <c r="D176" s="413" t="s">
        <v>1816</v>
      </c>
      <c r="E176" s="399"/>
      <c r="F176" s="399"/>
      <c r="G176" s="399"/>
      <c r="H176" s="399"/>
      <c r="I176" s="399"/>
      <c r="J176" s="399"/>
      <c r="K176" s="399"/>
      <c r="L176" s="399"/>
      <c r="M176" s="399"/>
      <c r="N176" s="399"/>
      <c r="O176" s="399"/>
      <c r="P176" s="399"/>
      <c r="Q176" s="399"/>
      <c r="R176" s="399"/>
      <c r="S176" s="399"/>
      <c r="T176" s="413" t="s">
        <v>1817</v>
      </c>
      <c r="U176" s="399"/>
      <c r="V176" s="399"/>
      <c r="W176" s="399"/>
      <c r="X176" s="399"/>
      <c r="Y176" s="399"/>
      <c r="Z176" s="399"/>
      <c r="AA176" s="399"/>
      <c r="AB176" s="399"/>
      <c r="AC176" s="399"/>
      <c r="AD176" s="399"/>
      <c r="AE176" s="399"/>
      <c r="AF176" s="399"/>
      <c r="AG176" s="399"/>
      <c r="AH176" s="399"/>
      <c r="AI176" s="399"/>
      <c r="AJ176" s="399"/>
      <c r="AK176" s="399"/>
      <c r="AL176" s="399"/>
      <c r="AM176" s="399"/>
      <c r="AN176" s="399"/>
      <c r="AO176" s="399"/>
      <c r="AP176" s="422">
        <v>0</v>
      </c>
      <c r="AQ176" s="399"/>
      <c r="AR176" s="399"/>
      <c r="AS176" s="399"/>
      <c r="AT176" s="399"/>
      <c r="AU176" s="399"/>
      <c r="AV176" s="399"/>
      <c r="AW176" s="399"/>
      <c r="AX176" s="399"/>
      <c r="AY176" s="422">
        <v>1</v>
      </c>
      <c r="AZ176" s="399"/>
      <c r="BA176" s="399"/>
      <c r="BB176" s="399"/>
      <c r="BC176" s="399"/>
      <c r="BD176" s="399"/>
      <c r="BE176" s="399"/>
      <c r="BF176" s="399"/>
      <c r="BG176" s="413" t="s">
        <v>1815</v>
      </c>
      <c r="BH176" s="399"/>
      <c r="BI176" s="399"/>
      <c r="BJ176" s="399"/>
      <c r="BK176" s="422">
        <v>0</v>
      </c>
      <c r="BL176" s="399"/>
      <c r="BM176" s="399"/>
    </row>
    <row r="177" spans="2:65" ht="11.45" customHeight="1">
      <c r="B177" s="423">
        <v>0</v>
      </c>
      <c r="C177" s="424"/>
      <c r="D177" s="424"/>
      <c r="E177" s="424"/>
      <c r="F177" s="424"/>
      <c r="G177" s="424"/>
      <c r="H177" s="424"/>
      <c r="I177" s="424"/>
      <c r="J177" s="424"/>
      <c r="K177" s="424"/>
      <c r="L177" s="424"/>
      <c r="M177" s="424"/>
      <c r="N177" s="424"/>
      <c r="O177" s="424"/>
      <c r="P177" s="424"/>
      <c r="Q177" s="424"/>
      <c r="R177" s="424"/>
      <c r="S177" s="424"/>
      <c r="T177" s="424"/>
      <c r="U177" s="424"/>
      <c r="V177" s="424"/>
      <c r="W177" s="424"/>
      <c r="X177" s="424"/>
      <c r="Y177" s="424"/>
      <c r="Z177" s="424"/>
      <c r="AA177" s="424"/>
      <c r="AB177" s="424"/>
      <c r="AC177" s="424"/>
      <c r="AD177" s="424"/>
      <c r="AE177" s="424"/>
      <c r="AF177" s="424"/>
      <c r="AG177" s="424"/>
      <c r="AH177" s="424"/>
      <c r="AI177" s="424"/>
      <c r="AJ177" s="424"/>
      <c r="AK177" s="424"/>
      <c r="AL177" s="424"/>
      <c r="AM177" s="424"/>
      <c r="AN177" s="424"/>
      <c r="AO177" s="424"/>
      <c r="AP177" s="424"/>
      <c r="AQ177" s="424"/>
      <c r="AR177" s="424"/>
      <c r="AS177" s="424"/>
      <c r="AT177" s="424"/>
      <c r="AU177" s="424"/>
      <c r="AV177" s="424"/>
      <c r="AW177" s="424"/>
      <c r="AX177" s="424"/>
      <c r="AY177" s="424"/>
      <c r="AZ177" s="424"/>
      <c r="BA177" s="424"/>
      <c r="BB177" s="424"/>
      <c r="BC177" s="424"/>
      <c r="BD177" s="424"/>
      <c r="BE177" s="424"/>
      <c r="BF177" s="424"/>
      <c r="BG177" s="424"/>
      <c r="BH177" s="424"/>
      <c r="BI177" s="424"/>
      <c r="BJ177" s="424"/>
      <c r="BK177" s="424"/>
      <c r="BL177" s="424"/>
      <c r="BM177" s="424"/>
    </row>
    <row r="178" ht="3" customHeight="1"/>
    <row r="179" ht="4.35" customHeight="1"/>
    <row r="180" ht="2.85" customHeight="1"/>
    <row r="181" spans="2:36" ht="14.45" customHeight="1">
      <c r="B181" s="429" t="s">
        <v>1818</v>
      </c>
      <c r="C181" s="399"/>
      <c r="D181" s="399"/>
      <c r="E181" s="399"/>
      <c r="F181" s="399"/>
      <c r="G181" s="399"/>
      <c r="H181" s="399"/>
      <c r="I181" s="399"/>
      <c r="J181" s="399"/>
      <c r="K181" s="399"/>
      <c r="L181" s="399"/>
      <c r="M181" s="399"/>
      <c r="N181" s="399"/>
      <c r="O181" s="399"/>
      <c r="P181" s="399"/>
      <c r="Q181" s="399"/>
      <c r="R181" s="399"/>
      <c r="S181" s="399"/>
      <c r="T181" s="399"/>
      <c r="U181" s="399"/>
      <c r="V181" s="399"/>
      <c r="W181" s="399"/>
      <c r="X181" s="399"/>
      <c r="Y181" s="399"/>
      <c r="Z181" s="399"/>
      <c r="AA181" s="399"/>
      <c r="AB181" s="399"/>
      <c r="AC181" s="399"/>
      <c r="AD181" s="399"/>
      <c r="AE181" s="399"/>
      <c r="AF181" s="399"/>
      <c r="AG181" s="399"/>
      <c r="AH181" s="399"/>
      <c r="AI181" s="399"/>
      <c r="AJ181" s="399"/>
    </row>
    <row r="182" ht="13.5" hidden="1"/>
    <row r="183" spans="2:65" ht="11.45" customHeight="1">
      <c r="B183" s="430" t="s">
        <v>1693</v>
      </c>
      <c r="C183" s="427"/>
      <c r="D183" s="431" t="s">
        <v>1694</v>
      </c>
      <c r="E183" s="427"/>
      <c r="F183" s="427"/>
      <c r="G183" s="427"/>
      <c r="H183" s="427"/>
      <c r="I183" s="427"/>
      <c r="J183" s="427"/>
      <c r="K183" s="427"/>
      <c r="L183" s="427"/>
      <c r="M183" s="427"/>
      <c r="N183" s="427"/>
      <c r="O183" s="427"/>
      <c r="P183" s="427"/>
      <c r="Q183" s="427"/>
      <c r="R183" s="427"/>
      <c r="S183" s="427"/>
      <c r="T183" s="431" t="s">
        <v>1651</v>
      </c>
      <c r="U183" s="427"/>
      <c r="V183" s="427"/>
      <c r="W183" s="427"/>
      <c r="X183" s="427"/>
      <c r="Y183" s="427"/>
      <c r="Z183" s="427"/>
      <c r="AA183" s="427"/>
      <c r="AB183" s="427"/>
      <c r="AC183" s="427"/>
      <c r="AD183" s="427"/>
      <c r="AE183" s="427"/>
      <c r="AF183" s="427"/>
      <c r="AG183" s="427"/>
      <c r="AH183" s="427"/>
      <c r="AI183" s="427"/>
      <c r="AJ183" s="427"/>
      <c r="AK183" s="427"/>
      <c r="AL183" s="427"/>
      <c r="AM183" s="427"/>
      <c r="AN183" s="427"/>
      <c r="AO183" s="427"/>
      <c r="AP183" s="430" t="s">
        <v>1695</v>
      </c>
      <c r="AQ183" s="427"/>
      <c r="AR183" s="427"/>
      <c r="AS183" s="427"/>
      <c r="AT183" s="427"/>
      <c r="AU183" s="427"/>
      <c r="AV183" s="427"/>
      <c r="AW183" s="427"/>
      <c r="AX183" s="427"/>
      <c r="AY183" s="430" t="s">
        <v>133</v>
      </c>
      <c r="AZ183" s="427"/>
      <c r="BA183" s="427"/>
      <c r="BB183" s="427"/>
      <c r="BC183" s="427"/>
      <c r="BD183" s="427"/>
      <c r="BE183" s="427"/>
      <c r="BF183" s="427"/>
      <c r="BG183" s="431" t="s">
        <v>1696</v>
      </c>
      <c r="BH183" s="427"/>
      <c r="BI183" s="427"/>
      <c r="BJ183" s="427"/>
      <c r="BK183" s="430" t="s">
        <v>1697</v>
      </c>
      <c r="BL183" s="427"/>
      <c r="BM183" s="427"/>
    </row>
    <row r="184" spans="2:65" ht="25.9" customHeight="1">
      <c r="B184" s="412">
        <v>1</v>
      </c>
      <c r="C184" s="399"/>
      <c r="D184" s="413" t="s">
        <v>1819</v>
      </c>
      <c r="E184" s="399"/>
      <c r="F184" s="399"/>
      <c r="G184" s="399"/>
      <c r="H184" s="399"/>
      <c r="I184" s="399"/>
      <c r="J184" s="399"/>
      <c r="K184" s="399"/>
      <c r="L184" s="399"/>
      <c r="M184" s="399"/>
      <c r="N184" s="399"/>
      <c r="O184" s="399"/>
      <c r="P184" s="399"/>
      <c r="Q184" s="399"/>
      <c r="R184" s="399"/>
      <c r="S184" s="399"/>
      <c r="T184" s="413" t="s">
        <v>1820</v>
      </c>
      <c r="U184" s="399"/>
      <c r="V184" s="399"/>
      <c r="W184" s="399"/>
      <c r="X184" s="399"/>
      <c r="Y184" s="399"/>
      <c r="Z184" s="399"/>
      <c r="AA184" s="399"/>
      <c r="AB184" s="399"/>
      <c r="AC184" s="399"/>
      <c r="AD184" s="399"/>
      <c r="AE184" s="399"/>
      <c r="AF184" s="399"/>
      <c r="AG184" s="399"/>
      <c r="AH184" s="399"/>
      <c r="AI184" s="399"/>
      <c r="AJ184" s="399"/>
      <c r="AK184" s="399"/>
      <c r="AL184" s="399"/>
      <c r="AM184" s="399"/>
      <c r="AN184" s="399"/>
      <c r="AO184" s="399"/>
      <c r="AP184" s="422">
        <v>0</v>
      </c>
      <c r="AQ184" s="399"/>
      <c r="AR184" s="399"/>
      <c r="AS184" s="399"/>
      <c r="AT184" s="399"/>
      <c r="AU184" s="399"/>
      <c r="AV184" s="399"/>
      <c r="AW184" s="399"/>
      <c r="AX184" s="399"/>
      <c r="AY184" s="422">
        <v>5</v>
      </c>
      <c r="AZ184" s="399"/>
      <c r="BA184" s="399"/>
      <c r="BB184" s="399"/>
      <c r="BC184" s="399"/>
      <c r="BD184" s="399"/>
      <c r="BE184" s="399"/>
      <c r="BF184" s="399"/>
      <c r="BG184" s="413" t="s">
        <v>1815</v>
      </c>
      <c r="BH184" s="399"/>
      <c r="BI184" s="399"/>
      <c r="BJ184" s="399"/>
      <c r="BK184" s="422">
        <v>0</v>
      </c>
      <c r="BL184" s="399"/>
      <c r="BM184" s="399"/>
    </row>
    <row r="185" spans="2:65" ht="11.25" customHeight="1">
      <c r="B185" s="423">
        <v>0</v>
      </c>
      <c r="C185" s="424"/>
      <c r="D185" s="424"/>
      <c r="E185" s="424"/>
      <c r="F185" s="424"/>
      <c r="G185" s="424"/>
      <c r="H185" s="424"/>
      <c r="I185" s="424"/>
      <c r="J185" s="424"/>
      <c r="K185" s="424"/>
      <c r="L185" s="424"/>
      <c r="M185" s="424"/>
      <c r="N185" s="424"/>
      <c r="O185" s="424"/>
      <c r="P185" s="424"/>
      <c r="Q185" s="424"/>
      <c r="R185" s="424"/>
      <c r="S185" s="424"/>
      <c r="T185" s="424"/>
      <c r="U185" s="424"/>
      <c r="V185" s="424"/>
      <c r="W185" s="424"/>
      <c r="X185" s="424"/>
      <c r="Y185" s="424"/>
      <c r="Z185" s="424"/>
      <c r="AA185" s="424"/>
      <c r="AB185" s="424"/>
      <c r="AC185" s="424"/>
      <c r="AD185" s="424"/>
      <c r="AE185" s="424"/>
      <c r="AF185" s="424"/>
      <c r="AG185" s="424"/>
      <c r="AH185" s="424"/>
      <c r="AI185" s="424"/>
      <c r="AJ185" s="424"/>
      <c r="AK185" s="424"/>
      <c r="AL185" s="424"/>
      <c r="AM185" s="424"/>
      <c r="AN185" s="424"/>
      <c r="AO185" s="424"/>
      <c r="AP185" s="424"/>
      <c r="AQ185" s="424"/>
      <c r="AR185" s="424"/>
      <c r="AS185" s="424"/>
      <c r="AT185" s="424"/>
      <c r="AU185" s="424"/>
      <c r="AV185" s="424"/>
      <c r="AW185" s="424"/>
      <c r="AX185" s="424"/>
      <c r="AY185" s="424"/>
      <c r="AZ185" s="424"/>
      <c r="BA185" s="424"/>
      <c r="BB185" s="424"/>
      <c r="BC185" s="424"/>
      <c r="BD185" s="424"/>
      <c r="BE185" s="424"/>
      <c r="BF185" s="424"/>
      <c r="BG185" s="424"/>
      <c r="BH185" s="424"/>
      <c r="BI185" s="424"/>
      <c r="BJ185" s="424"/>
      <c r="BK185" s="424"/>
      <c r="BL185" s="424"/>
      <c r="BM185" s="424"/>
    </row>
    <row r="186" ht="3" customHeight="1"/>
    <row r="187" ht="4.35" customHeight="1"/>
    <row r="188" ht="2.85" customHeight="1"/>
    <row r="189" spans="2:43" ht="14.45" customHeight="1">
      <c r="B189" s="429" t="s">
        <v>1821</v>
      </c>
      <c r="C189" s="399"/>
      <c r="D189" s="399"/>
      <c r="E189" s="399"/>
      <c r="F189" s="399"/>
      <c r="G189" s="399"/>
      <c r="H189" s="399"/>
      <c r="I189" s="399"/>
      <c r="J189" s="399"/>
      <c r="K189" s="399"/>
      <c r="L189" s="399"/>
      <c r="M189" s="399"/>
      <c r="N189" s="399"/>
      <c r="O189" s="399"/>
      <c r="P189" s="399"/>
      <c r="Q189" s="399"/>
      <c r="R189" s="399"/>
      <c r="S189" s="399"/>
      <c r="T189" s="399"/>
      <c r="U189" s="399"/>
      <c r="V189" s="399"/>
      <c r="W189" s="399"/>
      <c r="X189" s="399"/>
      <c r="Y189" s="399"/>
      <c r="Z189" s="399"/>
      <c r="AA189" s="399"/>
      <c r="AB189" s="399"/>
      <c r="AC189" s="399"/>
      <c r="AD189" s="399"/>
      <c r="AE189" s="399"/>
      <c r="AF189" s="399"/>
      <c r="AG189" s="399"/>
      <c r="AH189" s="399"/>
      <c r="AI189" s="399"/>
      <c r="AJ189" s="399"/>
      <c r="AK189" s="399"/>
      <c r="AL189" s="399"/>
      <c r="AM189" s="399"/>
      <c r="AN189" s="399"/>
      <c r="AO189" s="399"/>
      <c r="AP189" s="399"/>
      <c r="AQ189" s="399"/>
    </row>
    <row r="190" ht="13.5" hidden="1"/>
    <row r="191" spans="2:65" ht="11.45" customHeight="1">
      <c r="B191" s="430" t="s">
        <v>1693</v>
      </c>
      <c r="C191" s="427"/>
      <c r="D191" s="431" t="s">
        <v>1694</v>
      </c>
      <c r="E191" s="427"/>
      <c r="F191" s="427"/>
      <c r="G191" s="427"/>
      <c r="H191" s="427"/>
      <c r="I191" s="427"/>
      <c r="J191" s="427"/>
      <c r="K191" s="427"/>
      <c r="L191" s="427"/>
      <c r="M191" s="427"/>
      <c r="N191" s="427"/>
      <c r="O191" s="427"/>
      <c r="P191" s="427"/>
      <c r="Q191" s="427"/>
      <c r="R191" s="427"/>
      <c r="S191" s="427"/>
      <c r="T191" s="431" t="s">
        <v>1651</v>
      </c>
      <c r="U191" s="427"/>
      <c r="V191" s="427"/>
      <c r="W191" s="427"/>
      <c r="X191" s="427"/>
      <c r="Y191" s="427"/>
      <c r="Z191" s="427"/>
      <c r="AA191" s="427"/>
      <c r="AB191" s="427"/>
      <c r="AC191" s="427"/>
      <c r="AD191" s="427"/>
      <c r="AE191" s="427"/>
      <c r="AF191" s="427"/>
      <c r="AG191" s="427"/>
      <c r="AH191" s="427"/>
      <c r="AI191" s="427"/>
      <c r="AJ191" s="427"/>
      <c r="AK191" s="427"/>
      <c r="AL191" s="427"/>
      <c r="AM191" s="427"/>
      <c r="AN191" s="427"/>
      <c r="AO191" s="427"/>
      <c r="AP191" s="430" t="s">
        <v>1695</v>
      </c>
      <c r="AQ191" s="427"/>
      <c r="AR191" s="427"/>
      <c r="AS191" s="427"/>
      <c r="AT191" s="427"/>
      <c r="AU191" s="427"/>
      <c r="AV191" s="427"/>
      <c r="AW191" s="427"/>
      <c r="AX191" s="427"/>
      <c r="AY191" s="430" t="s">
        <v>133</v>
      </c>
      <c r="AZ191" s="427"/>
      <c r="BA191" s="427"/>
      <c r="BB191" s="427"/>
      <c r="BC191" s="427"/>
      <c r="BD191" s="427"/>
      <c r="BE191" s="427"/>
      <c r="BF191" s="427"/>
      <c r="BG191" s="431" t="s">
        <v>1696</v>
      </c>
      <c r="BH191" s="427"/>
      <c r="BI191" s="427"/>
      <c r="BJ191" s="427"/>
      <c r="BK191" s="430" t="s">
        <v>1697</v>
      </c>
      <c r="BL191" s="427"/>
      <c r="BM191" s="427"/>
    </row>
    <row r="192" spans="2:65" ht="11.45" customHeight="1">
      <c r="B192" s="412">
        <v>1</v>
      </c>
      <c r="C192" s="399"/>
      <c r="D192" s="413" t="s">
        <v>1822</v>
      </c>
      <c r="E192" s="399"/>
      <c r="F192" s="399"/>
      <c r="G192" s="399"/>
      <c r="H192" s="399"/>
      <c r="I192" s="399"/>
      <c r="J192" s="399"/>
      <c r="K192" s="399"/>
      <c r="L192" s="399"/>
      <c r="M192" s="399"/>
      <c r="N192" s="399"/>
      <c r="O192" s="399"/>
      <c r="P192" s="399"/>
      <c r="Q192" s="399"/>
      <c r="R192" s="399"/>
      <c r="S192" s="399"/>
      <c r="T192" s="413" t="s">
        <v>1823</v>
      </c>
      <c r="U192" s="399"/>
      <c r="V192" s="399"/>
      <c r="W192" s="399"/>
      <c r="X192" s="399"/>
      <c r="Y192" s="399"/>
      <c r="Z192" s="399"/>
      <c r="AA192" s="399"/>
      <c r="AB192" s="399"/>
      <c r="AC192" s="399"/>
      <c r="AD192" s="399"/>
      <c r="AE192" s="399"/>
      <c r="AF192" s="399"/>
      <c r="AG192" s="399"/>
      <c r="AH192" s="399"/>
      <c r="AI192" s="399"/>
      <c r="AJ192" s="399"/>
      <c r="AK192" s="399"/>
      <c r="AL192" s="399"/>
      <c r="AM192" s="399"/>
      <c r="AN192" s="399"/>
      <c r="AO192" s="399"/>
      <c r="AP192" s="422">
        <v>0</v>
      </c>
      <c r="AQ192" s="399"/>
      <c r="AR192" s="399"/>
      <c r="AS192" s="399"/>
      <c r="AT192" s="399"/>
      <c r="AU192" s="399"/>
      <c r="AV192" s="399"/>
      <c r="AW192" s="399"/>
      <c r="AX192" s="399"/>
      <c r="AY192" s="422">
        <v>8</v>
      </c>
      <c r="AZ192" s="399"/>
      <c r="BA192" s="399"/>
      <c r="BB192" s="399"/>
      <c r="BC192" s="399"/>
      <c r="BD192" s="399"/>
      <c r="BE192" s="399"/>
      <c r="BF192" s="399"/>
      <c r="BG192" s="413" t="s">
        <v>1815</v>
      </c>
      <c r="BH192" s="399"/>
      <c r="BI192" s="399"/>
      <c r="BJ192" s="399"/>
      <c r="BK192" s="422">
        <v>0</v>
      </c>
      <c r="BL192" s="399"/>
      <c r="BM192" s="399"/>
    </row>
    <row r="193" spans="2:65" ht="11.25" customHeight="1">
      <c r="B193" s="412">
        <v>2</v>
      </c>
      <c r="C193" s="399"/>
      <c r="D193" s="413" t="s">
        <v>1824</v>
      </c>
      <c r="E193" s="399"/>
      <c r="F193" s="399"/>
      <c r="G193" s="399"/>
      <c r="H193" s="399"/>
      <c r="I193" s="399"/>
      <c r="J193" s="399"/>
      <c r="K193" s="399"/>
      <c r="L193" s="399"/>
      <c r="M193" s="399"/>
      <c r="N193" s="399"/>
      <c r="O193" s="399"/>
      <c r="P193" s="399"/>
      <c r="Q193" s="399"/>
      <c r="R193" s="399"/>
      <c r="S193" s="399"/>
      <c r="T193" s="413" t="s">
        <v>1825</v>
      </c>
      <c r="U193" s="399"/>
      <c r="V193" s="399"/>
      <c r="W193" s="399"/>
      <c r="X193" s="399"/>
      <c r="Y193" s="399"/>
      <c r="Z193" s="399"/>
      <c r="AA193" s="399"/>
      <c r="AB193" s="399"/>
      <c r="AC193" s="399"/>
      <c r="AD193" s="399"/>
      <c r="AE193" s="399"/>
      <c r="AF193" s="399"/>
      <c r="AG193" s="399"/>
      <c r="AH193" s="399"/>
      <c r="AI193" s="399"/>
      <c r="AJ193" s="399"/>
      <c r="AK193" s="399"/>
      <c r="AL193" s="399"/>
      <c r="AM193" s="399"/>
      <c r="AN193" s="399"/>
      <c r="AO193" s="399"/>
      <c r="AP193" s="422">
        <v>0</v>
      </c>
      <c r="AQ193" s="399"/>
      <c r="AR193" s="399"/>
      <c r="AS193" s="399"/>
      <c r="AT193" s="399"/>
      <c r="AU193" s="399"/>
      <c r="AV193" s="399"/>
      <c r="AW193" s="399"/>
      <c r="AX193" s="399"/>
      <c r="AY193" s="422">
        <v>10</v>
      </c>
      <c r="AZ193" s="399"/>
      <c r="BA193" s="399"/>
      <c r="BB193" s="399"/>
      <c r="BC193" s="399"/>
      <c r="BD193" s="399"/>
      <c r="BE193" s="399"/>
      <c r="BF193" s="399"/>
      <c r="BG193" s="413" t="s">
        <v>1815</v>
      </c>
      <c r="BH193" s="399"/>
      <c r="BI193" s="399"/>
      <c r="BJ193" s="399"/>
      <c r="BK193" s="422">
        <v>0</v>
      </c>
      <c r="BL193" s="399"/>
      <c r="BM193" s="399"/>
    </row>
    <row r="194" spans="2:65" ht="11.45" customHeight="1">
      <c r="B194" s="423">
        <v>0</v>
      </c>
      <c r="C194" s="424"/>
      <c r="D194" s="424"/>
      <c r="E194" s="424"/>
      <c r="F194" s="424"/>
      <c r="G194" s="424"/>
      <c r="H194" s="424"/>
      <c r="I194" s="424"/>
      <c r="J194" s="424"/>
      <c r="K194" s="424"/>
      <c r="L194" s="424"/>
      <c r="M194" s="424"/>
      <c r="N194" s="424"/>
      <c r="O194" s="424"/>
      <c r="P194" s="424"/>
      <c r="Q194" s="424"/>
      <c r="R194" s="424"/>
      <c r="S194" s="424"/>
      <c r="T194" s="424"/>
      <c r="U194" s="424"/>
      <c r="V194" s="424"/>
      <c r="W194" s="424"/>
      <c r="X194" s="424"/>
      <c r="Y194" s="424"/>
      <c r="Z194" s="424"/>
      <c r="AA194" s="424"/>
      <c r="AB194" s="424"/>
      <c r="AC194" s="424"/>
      <c r="AD194" s="424"/>
      <c r="AE194" s="424"/>
      <c r="AF194" s="424"/>
      <c r="AG194" s="424"/>
      <c r="AH194" s="424"/>
      <c r="AI194" s="424"/>
      <c r="AJ194" s="424"/>
      <c r="AK194" s="424"/>
      <c r="AL194" s="424"/>
      <c r="AM194" s="424"/>
      <c r="AN194" s="424"/>
      <c r="AO194" s="424"/>
      <c r="AP194" s="424"/>
      <c r="AQ194" s="424"/>
      <c r="AR194" s="424"/>
      <c r="AS194" s="424"/>
      <c r="AT194" s="424"/>
      <c r="AU194" s="424"/>
      <c r="AV194" s="424"/>
      <c r="AW194" s="424"/>
      <c r="AX194" s="424"/>
      <c r="AY194" s="424"/>
      <c r="AZ194" s="424"/>
      <c r="BA194" s="424"/>
      <c r="BB194" s="424"/>
      <c r="BC194" s="424"/>
      <c r="BD194" s="424"/>
      <c r="BE194" s="424"/>
      <c r="BF194" s="424"/>
      <c r="BG194" s="424"/>
      <c r="BH194" s="424"/>
      <c r="BI194" s="424"/>
      <c r="BJ194" s="424"/>
      <c r="BK194" s="424"/>
      <c r="BL194" s="424"/>
      <c r="BM194" s="424"/>
    </row>
    <row r="195" ht="3" customHeight="1"/>
    <row r="196" ht="4.35" customHeight="1"/>
    <row r="197" ht="2.85" customHeight="1"/>
    <row r="198" spans="2:31" ht="14.45" customHeight="1">
      <c r="B198" s="429" t="s">
        <v>1826</v>
      </c>
      <c r="C198" s="399"/>
      <c r="D198" s="399"/>
      <c r="E198" s="399"/>
      <c r="F198" s="399"/>
      <c r="G198" s="399"/>
      <c r="H198" s="399"/>
      <c r="I198" s="399"/>
      <c r="J198" s="399"/>
      <c r="K198" s="399"/>
      <c r="L198" s="399"/>
      <c r="M198" s="399"/>
      <c r="N198" s="399"/>
      <c r="O198" s="399"/>
      <c r="P198" s="399"/>
      <c r="Q198" s="399"/>
      <c r="R198" s="399"/>
      <c r="S198" s="399"/>
      <c r="T198" s="399"/>
      <c r="U198" s="399"/>
      <c r="V198" s="399"/>
      <c r="W198" s="399"/>
      <c r="X198" s="399"/>
      <c r="Y198" s="399"/>
      <c r="Z198" s="399"/>
      <c r="AA198" s="399"/>
      <c r="AB198" s="399"/>
      <c r="AC198" s="399"/>
      <c r="AD198" s="399"/>
      <c r="AE198" s="399"/>
    </row>
    <row r="199" ht="13.5" hidden="1"/>
    <row r="200" spans="2:65" ht="11.45" customHeight="1">
      <c r="B200" s="430" t="s">
        <v>1693</v>
      </c>
      <c r="C200" s="427"/>
      <c r="D200" s="431" t="s">
        <v>1694</v>
      </c>
      <c r="E200" s="427"/>
      <c r="F200" s="427"/>
      <c r="G200" s="427"/>
      <c r="H200" s="427"/>
      <c r="I200" s="427"/>
      <c r="J200" s="427"/>
      <c r="K200" s="427"/>
      <c r="L200" s="427"/>
      <c r="M200" s="427"/>
      <c r="N200" s="427"/>
      <c r="O200" s="427"/>
      <c r="P200" s="427"/>
      <c r="Q200" s="427"/>
      <c r="R200" s="427"/>
      <c r="S200" s="427"/>
      <c r="T200" s="431" t="s">
        <v>1651</v>
      </c>
      <c r="U200" s="427"/>
      <c r="V200" s="427"/>
      <c r="W200" s="427"/>
      <c r="X200" s="427"/>
      <c r="Y200" s="427"/>
      <c r="Z200" s="427"/>
      <c r="AA200" s="427"/>
      <c r="AB200" s="427"/>
      <c r="AC200" s="427"/>
      <c r="AD200" s="427"/>
      <c r="AE200" s="427"/>
      <c r="AF200" s="427"/>
      <c r="AG200" s="427"/>
      <c r="AH200" s="427"/>
      <c r="AI200" s="427"/>
      <c r="AJ200" s="427"/>
      <c r="AK200" s="427"/>
      <c r="AL200" s="427"/>
      <c r="AM200" s="427"/>
      <c r="AN200" s="427"/>
      <c r="AO200" s="427"/>
      <c r="AP200" s="430" t="s">
        <v>1695</v>
      </c>
      <c r="AQ200" s="427"/>
      <c r="AR200" s="427"/>
      <c r="AS200" s="427"/>
      <c r="AT200" s="427"/>
      <c r="AU200" s="427"/>
      <c r="AV200" s="427"/>
      <c r="AW200" s="427"/>
      <c r="AX200" s="427"/>
      <c r="AY200" s="430" t="s">
        <v>133</v>
      </c>
      <c r="AZ200" s="427"/>
      <c r="BA200" s="427"/>
      <c r="BB200" s="427"/>
      <c r="BC200" s="427"/>
      <c r="BD200" s="427"/>
      <c r="BE200" s="427"/>
      <c r="BF200" s="427"/>
      <c r="BG200" s="431" t="s">
        <v>1696</v>
      </c>
      <c r="BH200" s="427"/>
      <c r="BI200" s="427"/>
      <c r="BJ200" s="427"/>
      <c r="BK200" s="430" t="s">
        <v>1697</v>
      </c>
      <c r="BL200" s="427"/>
      <c r="BM200" s="427"/>
    </row>
    <row r="201" spans="2:65" ht="11.45" customHeight="1">
      <c r="B201" s="412">
        <v>1</v>
      </c>
      <c r="C201" s="399"/>
      <c r="D201" s="413" t="s">
        <v>1827</v>
      </c>
      <c r="E201" s="399"/>
      <c r="F201" s="399"/>
      <c r="G201" s="399"/>
      <c r="H201" s="399"/>
      <c r="I201" s="399"/>
      <c r="J201" s="399"/>
      <c r="K201" s="399"/>
      <c r="L201" s="399"/>
      <c r="M201" s="399"/>
      <c r="N201" s="399"/>
      <c r="O201" s="399"/>
      <c r="P201" s="399"/>
      <c r="Q201" s="399"/>
      <c r="R201" s="399"/>
      <c r="S201" s="399"/>
      <c r="T201" s="413" t="s">
        <v>1828</v>
      </c>
      <c r="U201" s="399"/>
      <c r="V201" s="399"/>
      <c r="W201" s="399"/>
      <c r="X201" s="399"/>
      <c r="Y201" s="399"/>
      <c r="Z201" s="399"/>
      <c r="AA201" s="399"/>
      <c r="AB201" s="399"/>
      <c r="AC201" s="399"/>
      <c r="AD201" s="399"/>
      <c r="AE201" s="399"/>
      <c r="AF201" s="399"/>
      <c r="AG201" s="399"/>
      <c r="AH201" s="399"/>
      <c r="AI201" s="399"/>
      <c r="AJ201" s="399"/>
      <c r="AK201" s="399"/>
      <c r="AL201" s="399"/>
      <c r="AM201" s="399"/>
      <c r="AN201" s="399"/>
      <c r="AO201" s="399"/>
      <c r="AP201" s="422">
        <v>0</v>
      </c>
      <c r="AQ201" s="399"/>
      <c r="AR201" s="399"/>
      <c r="AS201" s="399"/>
      <c r="AT201" s="399"/>
      <c r="AU201" s="399"/>
      <c r="AV201" s="399"/>
      <c r="AW201" s="399"/>
      <c r="AX201" s="399"/>
      <c r="AY201" s="422">
        <v>4</v>
      </c>
      <c r="AZ201" s="399"/>
      <c r="BA201" s="399"/>
      <c r="BB201" s="399"/>
      <c r="BC201" s="399"/>
      <c r="BD201" s="399"/>
      <c r="BE201" s="399"/>
      <c r="BF201" s="399"/>
      <c r="BG201" s="413" t="s">
        <v>1815</v>
      </c>
      <c r="BH201" s="399"/>
      <c r="BI201" s="399"/>
      <c r="BJ201" s="399"/>
      <c r="BK201" s="422">
        <v>0</v>
      </c>
      <c r="BL201" s="399"/>
      <c r="BM201" s="399"/>
    </row>
    <row r="202" spans="2:65" ht="11.25" customHeight="1">
      <c r="B202" s="423">
        <v>0</v>
      </c>
      <c r="C202" s="424"/>
      <c r="D202" s="424"/>
      <c r="E202" s="424"/>
      <c r="F202" s="424"/>
      <c r="G202" s="424"/>
      <c r="H202" s="424"/>
      <c r="I202" s="424"/>
      <c r="J202" s="424"/>
      <c r="K202" s="424"/>
      <c r="L202" s="424"/>
      <c r="M202" s="424"/>
      <c r="N202" s="424"/>
      <c r="O202" s="424"/>
      <c r="P202" s="424"/>
      <c r="Q202" s="424"/>
      <c r="R202" s="424"/>
      <c r="S202" s="424"/>
      <c r="T202" s="424"/>
      <c r="U202" s="424"/>
      <c r="V202" s="424"/>
      <c r="W202" s="424"/>
      <c r="X202" s="424"/>
      <c r="Y202" s="424"/>
      <c r="Z202" s="424"/>
      <c r="AA202" s="424"/>
      <c r="AB202" s="424"/>
      <c r="AC202" s="424"/>
      <c r="AD202" s="424"/>
      <c r="AE202" s="424"/>
      <c r="AF202" s="424"/>
      <c r="AG202" s="424"/>
      <c r="AH202" s="424"/>
      <c r="AI202" s="424"/>
      <c r="AJ202" s="424"/>
      <c r="AK202" s="424"/>
      <c r="AL202" s="424"/>
      <c r="AM202" s="424"/>
      <c r="AN202" s="424"/>
      <c r="AO202" s="424"/>
      <c r="AP202" s="424"/>
      <c r="AQ202" s="424"/>
      <c r="AR202" s="424"/>
      <c r="AS202" s="424"/>
      <c r="AT202" s="424"/>
      <c r="AU202" s="424"/>
      <c r="AV202" s="424"/>
      <c r="AW202" s="424"/>
      <c r="AX202" s="424"/>
      <c r="AY202" s="424"/>
      <c r="AZ202" s="424"/>
      <c r="BA202" s="424"/>
      <c r="BB202" s="424"/>
      <c r="BC202" s="424"/>
      <c r="BD202" s="424"/>
      <c r="BE202" s="424"/>
      <c r="BF202" s="424"/>
      <c r="BG202" s="424"/>
      <c r="BH202" s="424"/>
      <c r="BI202" s="424"/>
      <c r="BJ202" s="424"/>
      <c r="BK202" s="424"/>
      <c r="BL202" s="424"/>
      <c r="BM202" s="424"/>
    </row>
    <row r="203" ht="3" customHeight="1"/>
    <row r="204" ht="4.35" customHeight="1"/>
    <row r="205" ht="2.85" customHeight="1"/>
    <row r="206" ht="13.5" hidden="1"/>
    <row r="207" spans="2:32" ht="14.45" customHeight="1">
      <c r="B207" s="429" t="s">
        <v>1829</v>
      </c>
      <c r="C207" s="399"/>
      <c r="D207" s="399"/>
      <c r="E207" s="399"/>
      <c r="F207" s="399"/>
      <c r="G207" s="399"/>
      <c r="H207" s="399"/>
      <c r="I207" s="399"/>
      <c r="J207" s="399"/>
      <c r="K207" s="399"/>
      <c r="L207" s="399"/>
      <c r="M207" s="399"/>
      <c r="N207" s="399"/>
      <c r="O207" s="399"/>
      <c r="P207" s="399"/>
      <c r="Q207" s="399"/>
      <c r="R207" s="399"/>
      <c r="S207" s="399"/>
      <c r="T207" s="399"/>
      <c r="U207" s="399"/>
      <c r="V207" s="399"/>
      <c r="W207" s="399"/>
      <c r="X207" s="399"/>
      <c r="Y207" s="399"/>
      <c r="Z207" s="399"/>
      <c r="AA207" s="399"/>
      <c r="AB207" s="399"/>
      <c r="AC207" s="399"/>
      <c r="AD207" s="399"/>
      <c r="AE207" s="399"/>
      <c r="AF207" s="399"/>
    </row>
    <row r="208" spans="2:65" ht="11.45" customHeight="1">
      <c r="B208" s="430" t="s">
        <v>1693</v>
      </c>
      <c r="C208" s="427"/>
      <c r="D208" s="431" t="s">
        <v>1694</v>
      </c>
      <c r="E208" s="427"/>
      <c r="F208" s="427"/>
      <c r="G208" s="427"/>
      <c r="H208" s="427"/>
      <c r="I208" s="427"/>
      <c r="J208" s="427"/>
      <c r="K208" s="427"/>
      <c r="L208" s="427"/>
      <c r="M208" s="427"/>
      <c r="N208" s="427"/>
      <c r="O208" s="427"/>
      <c r="P208" s="427"/>
      <c r="Q208" s="427"/>
      <c r="R208" s="427"/>
      <c r="S208" s="427"/>
      <c r="T208" s="431" t="s">
        <v>1651</v>
      </c>
      <c r="U208" s="427"/>
      <c r="V208" s="427"/>
      <c r="W208" s="427"/>
      <c r="X208" s="427"/>
      <c r="Y208" s="427"/>
      <c r="Z208" s="427"/>
      <c r="AA208" s="427"/>
      <c r="AB208" s="427"/>
      <c r="AC208" s="427"/>
      <c r="AD208" s="427"/>
      <c r="AE208" s="427"/>
      <c r="AF208" s="427"/>
      <c r="AG208" s="427"/>
      <c r="AH208" s="427"/>
      <c r="AI208" s="427"/>
      <c r="AJ208" s="427"/>
      <c r="AK208" s="427"/>
      <c r="AL208" s="427"/>
      <c r="AM208" s="427"/>
      <c r="AN208" s="427"/>
      <c r="AO208" s="427"/>
      <c r="AP208" s="430" t="s">
        <v>1695</v>
      </c>
      <c r="AQ208" s="427"/>
      <c r="AR208" s="427"/>
      <c r="AS208" s="427"/>
      <c r="AT208" s="427"/>
      <c r="AU208" s="427"/>
      <c r="AV208" s="427"/>
      <c r="AW208" s="427"/>
      <c r="AX208" s="427"/>
      <c r="AY208" s="430" t="s">
        <v>133</v>
      </c>
      <c r="AZ208" s="427"/>
      <c r="BA208" s="427"/>
      <c r="BB208" s="427"/>
      <c r="BC208" s="427"/>
      <c r="BD208" s="427"/>
      <c r="BE208" s="427"/>
      <c r="BF208" s="427"/>
      <c r="BG208" s="431" t="s">
        <v>1696</v>
      </c>
      <c r="BH208" s="427"/>
      <c r="BI208" s="427"/>
      <c r="BJ208" s="427"/>
      <c r="BK208" s="430" t="s">
        <v>1697</v>
      </c>
      <c r="BL208" s="427"/>
      <c r="BM208" s="427"/>
    </row>
    <row r="209" spans="2:65" ht="11.45" customHeight="1">
      <c r="B209" s="412">
        <v>1</v>
      </c>
      <c r="C209" s="399"/>
      <c r="D209" s="413" t="s">
        <v>1830</v>
      </c>
      <c r="E209" s="399"/>
      <c r="F209" s="399"/>
      <c r="G209" s="399"/>
      <c r="H209" s="399"/>
      <c r="I209" s="399"/>
      <c r="J209" s="399"/>
      <c r="K209" s="399"/>
      <c r="L209" s="399"/>
      <c r="M209" s="399"/>
      <c r="N209" s="399"/>
      <c r="O209" s="399"/>
      <c r="P209" s="399"/>
      <c r="Q209" s="399"/>
      <c r="R209" s="399"/>
      <c r="S209" s="399"/>
      <c r="T209" s="413" t="s">
        <v>1831</v>
      </c>
      <c r="U209" s="399"/>
      <c r="V209" s="399"/>
      <c r="W209" s="399"/>
      <c r="X209" s="399"/>
      <c r="Y209" s="399"/>
      <c r="Z209" s="399"/>
      <c r="AA209" s="399"/>
      <c r="AB209" s="399"/>
      <c r="AC209" s="399"/>
      <c r="AD209" s="399"/>
      <c r="AE209" s="399"/>
      <c r="AF209" s="399"/>
      <c r="AG209" s="399"/>
      <c r="AH209" s="399"/>
      <c r="AI209" s="399"/>
      <c r="AJ209" s="399"/>
      <c r="AK209" s="399"/>
      <c r="AL209" s="399"/>
      <c r="AM209" s="399"/>
      <c r="AN209" s="399"/>
      <c r="AO209" s="399"/>
      <c r="AP209" s="422">
        <v>0</v>
      </c>
      <c r="AQ209" s="399"/>
      <c r="AR209" s="399"/>
      <c r="AS209" s="399"/>
      <c r="AT209" s="399"/>
      <c r="AU209" s="399"/>
      <c r="AV209" s="399"/>
      <c r="AW209" s="399"/>
      <c r="AX209" s="399"/>
      <c r="AY209" s="422">
        <v>18</v>
      </c>
      <c r="AZ209" s="399"/>
      <c r="BA209" s="399"/>
      <c r="BB209" s="399"/>
      <c r="BC209" s="399"/>
      <c r="BD209" s="399"/>
      <c r="BE209" s="399"/>
      <c r="BF209" s="399"/>
      <c r="BG209" s="413" t="s">
        <v>1815</v>
      </c>
      <c r="BH209" s="399"/>
      <c r="BI209" s="399"/>
      <c r="BJ209" s="399"/>
      <c r="BK209" s="422">
        <v>0</v>
      </c>
      <c r="BL209" s="399"/>
      <c r="BM209" s="399"/>
    </row>
    <row r="210" spans="2:65" ht="11.25" customHeight="1">
      <c r="B210" s="423">
        <v>0</v>
      </c>
      <c r="C210" s="424"/>
      <c r="D210" s="424"/>
      <c r="E210" s="424"/>
      <c r="F210" s="424"/>
      <c r="G210" s="424"/>
      <c r="H210" s="424"/>
      <c r="I210" s="424"/>
      <c r="J210" s="424"/>
      <c r="K210" s="424"/>
      <c r="L210" s="424"/>
      <c r="M210" s="424"/>
      <c r="N210" s="424"/>
      <c r="O210" s="424"/>
      <c r="P210" s="424"/>
      <c r="Q210" s="424"/>
      <c r="R210" s="424"/>
      <c r="S210" s="424"/>
      <c r="T210" s="424"/>
      <c r="U210" s="424"/>
      <c r="V210" s="424"/>
      <c r="W210" s="424"/>
      <c r="X210" s="424"/>
      <c r="Y210" s="424"/>
      <c r="Z210" s="424"/>
      <c r="AA210" s="424"/>
      <c r="AB210" s="424"/>
      <c r="AC210" s="424"/>
      <c r="AD210" s="424"/>
      <c r="AE210" s="424"/>
      <c r="AF210" s="424"/>
      <c r="AG210" s="424"/>
      <c r="AH210" s="424"/>
      <c r="AI210" s="424"/>
      <c r="AJ210" s="424"/>
      <c r="AK210" s="424"/>
      <c r="AL210" s="424"/>
      <c r="AM210" s="424"/>
      <c r="AN210" s="424"/>
      <c r="AO210" s="424"/>
      <c r="AP210" s="424"/>
      <c r="AQ210" s="424"/>
      <c r="AR210" s="424"/>
      <c r="AS210" s="424"/>
      <c r="AT210" s="424"/>
      <c r="AU210" s="424"/>
      <c r="AV210" s="424"/>
      <c r="AW210" s="424"/>
      <c r="AX210" s="424"/>
      <c r="AY210" s="424"/>
      <c r="AZ210" s="424"/>
      <c r="BA210" s="424"/>
      <c r="BB210" s="424"/>
      <c r="BC210" s="424"/>
      <c r="BD210" s="424"/>
      <c r="BE210" s="424"/>
      <c r="BF210" s="424"/>
      <c r="BG210" s="424"/>
      <c r="BH210" s="424"/>
      <c r="BI210" s="424"/>
      <c r="BJ210" s="424"/>
      <c r="BK210" s="424"/>
      <c r="BL210" s="424"/>
      <c r="BM210" s="424"/>
    </row>
    <row r="211" ht="3" customHeight="1"/>
    <row r="212" ht="4.35" customHeight="1"/>
    <row r="213" ht="2.85" customHeight="1"/>
    <row r="214" ht="13.5" hidden="1"/>
    <row r="215" spans="2:27" ht="14.45" customHeight="1">
      <c r="B215" s="429" t="s">
        <v>1832</v>
      </c>
      <c r="C215" s="399"/>
      <c r="D215" s="399"/>
      <c r="E215" s="399"/>
      <c r="F215" s="399"/>
      <c r="G215" s="399"/>
      <c r="H215" s="399"/>
      <c r="I215" s="399"/>
      <c r="J215" s="399"/>
      <c r="K215" s="399"/>
      <c r="L215" s="399"/>
      <c r="M215" s="399"/>
      <c r="N215" s="399"/>
      <c r="O215" s="399"/>
      <c r="P215" s="399"/>
      <c r="Q215" s="399"/>
      <c r="R215" s="399"/>
      <c r="S215" s="399"/>
      <c r="T215" s="399"/>
      <c r="U215" s="399"/>
      <c r="V215" s="399"/>
      <c r="W215" s="399"/>
      <c r="X215" s="399"/>
      <c r="Y215" s="399"/>
      <c r="Z215" s="399"/>
      <c r="AA215" s="399"/>
    </row>
    <row r="216" spans="2:65" ht="11.45" customHeight="1">
      <c r="B216" s="430" t="s">
        <v>1693</v>
      </c>
      <c r="C216" s="427"/>
      <c r="D216" s="431" t="s">
        <v>1694</v>
      </c>
      <c r="E216" s="427"/>
      <c r="F216" s="427"/>
      <c r="G216" s="427"/>
      <c r="H216" s="427"/>
      <c r="I216" s="427"/>
      <c r="J216" s="427"/>
      <c r="K216" s="427"/>
      <c r="L216" s="427"/>
      <c r="M216" s="427"/>
      <c r="N216" s="427"/>
      <c r="O216" s="427"/>
      <c r="P216" s="427"/>
      <c r="Q216" s="427"/>
      <c r="R216" s="427"/>
      <c r="S216" s="427"/>
      <c r="T216" s="431" t="s">
        <v>1651</v>
      </c>
      <c r="U216" s="427"/>
      <c r="V216" s="427"/>
      <c r="W216" s="427"/>
      <c r="X216" s="427"/>
      <c r="Y216" s="427"/>
      <c r="Z216" s="427"/>
      <c r="AA216" s="427"/>
      <c r="AB216" s="427"/>
      <c r="AC216" s="427"/>
      <c r="AD216" s="427"/>
      <c r="AE216" s="427"/>
      <c r="AF216" s="427"/>
      <c r="AG216" s="427"/>
      <c r="AH216" s="427"/>
      <c r="AI216" s="427"/>
      <c r="AJ216" s="427"/>
      <c r="AK216" s="427"/>
      <c r="AL216" s="427"/>
      <c r="AM216" s="427"/>
      <c r="AN216" s="427"/>
      <c r="AO216" s="427"/>
      <c r="AP216" s="430" t="s">
        <v>1695</v>
      </c>
      <c r="AQ216" s="427"/>
      <c r="AR216" s="427"/>
      <c r="AS216" s="427"/>
      <c r="AT216" s="427"/>
      <c r="AU216" s="427"/>
      <c r="AV216" s="427"/>
      <c r="AW216" s="427"/>
      <c r="AX216" s="427"/>
      <c r="AY216" s="430" t="s">
        <v>133</v>
      </c>
      <c r="AZ216" s="427"/>
      <c r="BA216" s="427"/>
      <c r="BB216" s="427"/>
      <c r="BC216" s="427"/>
      <c r="BD216" s="427"/>
      <c r="BE216" s="427"/>
      <c r="BF216" s="427"/>
      <c r="BG216" s="431" t="s">
        <v>1696</v>
      </c>
      <c r="BH216" s="427"/>
      <c r="BI216" s="427"/>
      <c r="BJ216" s="427"/>
      <c r="BK216" s="430" t="s">
        <v>1697</v>
      </c>
      <c r="BL216" s="427"/>
      <c r="BM216" s="427"/>
    </row>
    <row r="217" spans="2:65" ht="11.45" customHeight="1">
      <c r="B217" s="412">
        <v>1</v>
      </c>
      <c r="C217" s="399"/>
      <c r="D217" s="413" t="s">
        <v>1833</v>
      </c>
      <c r="E217" s="399"/>
      <c r="F217" s="399"/>
      <c r="G217" s="399"/>
      <c r="H217" s="399"/>
      <c r="I217" s="399"/>
      <c r="J217" s="399"/>
      <c r="K217" s="399"/>
      <c r="L217" s="399"/>
      <c r="M217" s="399"/>
      <c r="N217" s="399"/>
      <c r="O217" s="399"/>
      <c r="P217" s="399"/>
      <c r="Q217" s="399"/>
      <c r="R217" s="399"/>
      <c r="S217" s="399"/>
      <c r="T217" s="413" t="s">
        <v>1834</v>
      </c>
      <c r="U217" s="399"/>
      <c r="V217" s="399"/>
      <c r="W217" s="399"/>
      <c r="X217" s="399"/>
      <c r="Y217" s="399"/>
      <c r="Z217" s="399"/>
      <c r="AA217" s="399"/>
      <c r="AB217" s="399"/>
      <c r="AC217" s="399"/>
      <c r="AD217" s="399"/>
      <c r="AE217" s="399"/>
      <c r="AF217" s="399"/>
      <c r="AG217" s="399"/>
      <c r="AH217" s="399"/>
      <c r="AI217" s="399"/>
      <c r="AJ217" s="399"/>
      <c r="AK217" s="399"/>
      <c r="AL217" s="399"/>
      <c r="AM217" s="399"/>
      <c r="AN217" s="399"/>
      <c r="AO217" s="399"/>
      <c r="AP217" s="422">
        <v>0</v>
      </c>
      <c r="AQ217" s="399"/>
      <c r="AR217" s="399"/>
      <c r="AS217" s="399"/>
      <c r="AT217" s="399"/>
      <c r="AU217" s="399"/>
      <c r="AV217" s="399"/>
      <c r="AW217" s="399"/>
      <c r="AX217" s="399"/>
      <c r="AY217" s="422">
        <v>20</v>
      </c>
      <c r="AZ217" s="399"/>
      <c r="BA217" s="399"/>
      <c r="BB217" s="399"/>
      <c r="BC217" s="399"/>
      <c r="BD217" s="399"/>
      <c r="BE217" s="399"/>
      <c r="BF217" s="399"/>
      <c r="BG217" s="413" t="s">
        <v>325</v>
      </c>
      <c r="BH217" s="399"/>
      <c r="BI217" s="399"/>
      <c r="BJ217" s="399"/>
      <c r="BK217" s="422">
        <v>0</v>
      </c>
      <c r="BL217" s="399"/>
      <c r="BM217" s="399"/>
    </row>
    <row r="218" spans="2:65" ht="11.25" customHeight="1">
      <c r="B218" s="412">
        <v>2</v>
      </c>
      <c r="C218" s="399"/>
      <c r="D218" s="413" t="s">
        <v>1835</v>
      </c>
      <c r="E218" s="399"/>
      <c r="F218" s="399"/>
      <c r="G218" s="399"/>
      <c r="H218" s="399"/>
      <c r="I218" s="399"/>
      <c r="J218" s="399"/>
      <c r="K218" s="399"/>
      <c r="L218" s="399"/>
      <c r="M218" s="399"/>
      <c r="N218" s="399"/>
      <c r="O218" s="399"/>
      <c r="P218" s="399"/>
      <c r="Q218" s="399"/>
      <c r="R218" s="399"/>
      <c r="S218" s="399"/>
      <c r="T218" s="413" t="s">
        <v>1836</v>
      </c>
      <c r="U218" s="399"/>
      <c r="V218" s="399"/>
      <c r="W218" s="399"/>
      <c r="X218" s="399"/>
      <c r="Y218" s="399"/>
      <c r="Z218" s="399"/>
      <c r="AA218" s="399"/>
      <c r="AB218" s="399"/>
      <c r="AC218" s="399"/>
      <c r="AD218" s="399"/>
      <c r="AE218" s="399"/>
      <c r="AF218" s="399"/>
      <c r="AG218" s="399"/>
      <c r="AH218" s="399"/>
      <c r="AI218" s="399"/>
      <c r="AJ218" s="399"/>
      <c r="AK218" s="399"/>
      <c r="AL218" s="399"/>
      <c r="AM218" s="399"/>
      <c r="AN218" s="399"/>
      <c r="AO218" s="399"/>
      <c r="AP218" s="422">
        <v>0</v>
      </c>
      <c r="AQ218" s="399"/>
      <c r="AR218" s="399"/>
      <c r="AS218" s="399"/>
      <c r="AT218" s="399"/>
      <c r="AU218" s="399"/>
      <c r="AV218" s="399"/>
      <c r="AW218" s="399"/>
      <c r="AX218" s="399"/>
      <c r="AY218" s="422">
        <v>30</v>
      </c>
      <c r="AZ218" s="399"/>
      <c r="BA218" s="399"/>
      <c r="BB218" s="399"/>
      <c r="BC218" s="399"/>
      <c r="BD218" s="399"/>
      <c r="BE218" s="399"/>
      <c r="BF218" s="399"/>
      <c r="BG218" s="413" t="s">
        <v>325</v>
      </c>
      <c r="BH218" s="399"/>
      <c r="BI218" s="399"/>
      <c r="BJ218" s="399"/>
      <c r="BK218" s="422">
        <v>0</v>
      </c>
      <c r="BL218" s="399"/>
      <c r="BM218" s="399"/>
    </row>
    <row r="219" spans="2:65" ht="11.45" customHeight="1">
      <c r="B219" s="423">
        <v>0</v>
      </c>
      <c r="C219" s="424"/>
      <c r="D219" s="424"/>
      <c r="E219" s="424"/>
      <c r="F219" s="424"/>
      <c r="G219" s="424"/>
      <c r="H219" s="424"/>
      <c r="I219" s="424"/>
      <c r="J219" s="424"/>
      <c r="K219" s="424"/>
      <c r="L219" s="424"/>
      <c r="M219" s="424"/>
      <c r="N219" s="424"/>
      <c r="O219" s="424"/>
      <c r="P219" s="424"/>
      <c r="Q219" s="424"/>
      <c r="R219" s="424"/>
      <c r="S219" s="424"/>
      <c r="T219" s="424"/>
      <c r="U219" s="424"/>
      <c r="V219" s="424"/>
      <c r="W219" s="424"/>
      <c r="X219" s="424"/>
      <c r="Y219" s="424"/>
      <c r="Z219" s="424"/>
      <c r="AA219" s="424"/>
      <c r="AB219" s="424"/>
      <c r="AC219" s="424"/>
      <c r="AD219" s="424"/>
      <c r="AE219" s="424"/>
      <c r="AF219" s="424"/>
      <c r="AG219" s="424"/>
      <c r="AH219" s="424"/>
      <c r="AI219" s="424"/>
      <c r="AJ219" s="424"/>
      <c r="AK219" s="424"/>
      <c r="AL219" s="424"/>
      <c r="AM219" s="424"/>
      <c r="AN219" s="424"/>
      <c r="AO219" s="424"/>
      <c r="AP219" s="424"/>
      <c r="AQ219" s="424"/>
      <c r="AR219" s="424"/>
      <c r="AS219" s="424"/>
      <c r="AT219" s="424"/>
      <c r="AU219" s="424"/>
      <c r="AV219" s="424"/>
      <c r="AW219" s="424"/>
      <c r="AX219" s="424"/>
      <c r="AY219" s="424"/>
      <c r="AZ219" s="424"/>
      <c r="BA219" s="424"/>
      <c r="BB219" s="424"/>
      <c r="BC219" s="424"/>
      <c r="BD219" s="424"/>
      <c r="BE219" s="424"/>
      <c r="BF219" s="424"/>
      <c r="BG219" s="424"/>
      <c r="BH219" s="424"/>
      <c r="BI219" s="424"/>
      <c r="BJ219" s="424"/>
      <c r="BK219" s="424"/>
      <c r="BL219" s="424"/>
      <c r="BM219" s="424"/>
    </row>
    <row r="220" ht="3" customHeight="1"/>
    <row r="221" ht="4.35" customHeight="1"/>
    <row r="222" ht="2.85" customHeight="1"/>
    <row r="223" ht="13.5" hidden="1"/>
    <row r="224" spans="2:25" ht="14.45" customHeight="1">
      <c r="B224" s="429" t="s">
        <v>1837</v>
      </c>
      <c r="C224" s="399"/>
      <c r="D224" s="399"/>
      <c r="E224" s="399"/>
      <c r="F224" s="399"/>
      <c r="G224" s="399"/>
      <c r="H224" s="399"/>
      <c r="I224" s="399"/>
      <c r="J224" s="399"/>
      <c r="K224" s="399"/>
      <c r="L224" s="399"/>
      <c r="M224" s="399"/>
      <c r="N224" s="399"/>
      <c r="O224" s="399"/>
      <c r="P224" s="399"/>
      <c r="Q224" s="399"/>
      <c r="R224" s="399"/>
      <c r="S224" s="399"/>
      <c r="T224" s="399"/>
      <c r="U224" s="399"/>
      <c r="V224" s="399"/>
      <c r="W224" s="399"/>
      <c r="X224" s="399"/>
      <c r="Y224" s="399"/>
    </row>
    <row r="225" spans="2:65" ht="11.45" customHeight="1">
      <c r="B225" s="430" t="s">
        <v>1693</v>
      </c>
      <c r="C225" s="427"/>
      <c r="D225" s="431" t="s">
        <v>1694</v>
      </c>
      <c r="E225" s="427"/>
      <c r="F225" s="427"/>
      <c r="G225" s="427"/>
      <c r="H225" s="427"/>
      <c r="I225" s="427"/>
      <c r="J225" s="427"/>
      <c r="K225" s="427"/>
      <c r="L225" s="427"/>
      <c r="M225" s="427"/>
      <c r="N225" s="427"/>
      <c r="O225" s="427"/>
      <c r="P225" s="427"/>
      <c r="Q225" s="427"/>
      <c r="R225" s="427"/>
      <c r="S225" s="427"/>
      <c r="T225" s="431" t="s">
        <v>1651</v>
      </c>
      <c r="U225" s="427"/>
      <c r="V225" s="427"/>
      <c r="W225" s="427"/>
      <c r="X225" s="427"/>
      <c r="Y225" s="427"/>
      <c r="Z225" s="427"/>
      <c r="AA225" s="427"/>
      <c r="AB225" s="427"/>
      <c r="AC225" s="427"/>
      <c r="AD225" s="427"/>
      <c r="AE225" s="427"/>
      <c r="AF225" s="427"/>
      <c r="AG225" s="427"/>
      <c r="AH225" s="427"/>
      <c r="AI225" s="427"/>
      <c r="AJ225" s="427"/>
      <c r="AK225" s="427"/>
      <c r="AL225" s="427"/>
      <c r="AM225" s="427"/>
      <c r="AN225" s="427"/>
      <c r="AO225" s="427"/>
      <c r="AP225" s="430" t="s">
        <v>1695</v>
      </c>
      <c r="AQ225" s="427"/>
      <c r="AR225" s="427"/>
      <c r="AS225" s="427"/>
      <c r="AT225" s="427"/>
      <c r="AU225" s="427"/>
      <c r="AV225" s="427"/>
      <c r="AW225" s="427"/>
      <c r="AX225" s="427"/>
      <c r="AY225" s="430" t="s">
        <v>133</v>
      </c>
      <c r="AZ225" s="427"/>
      <c r="BA225" s="427"/>
      <c r="BB225" s="427"/>
      <c r="BC225" s="427"/>
      <c r="BD225" s="427"/>
      <c r="BE225" s="427"/>
      <c r="BF225" s="427"/>
      <c r="BG225" s="431" t="s">
        <v>1696</v>
      </c>
      <c r="BH225" s="427"/>
      <c r="BI225" s="427"/>
      <c r="BJ225" s="427"/>
      <c r="BK225" s="430" t="s">
        <v>1697</v>
      </c>
      <c r="BL225" s="427"/>
      <c r="BM225" s="427"/>
    </row>
    <row r="226" spans="2:65" ht="11.45" customHeight="1">
      <c r="B226" s="412">
        <v>1</v>
      </c>
      <c r="C226" s="399"/>
      <c r="D226" s="413" t="s">
        <v>1838</v>
      </c>
      <c r="E226" s="399"/>
      <c r="F226" s="399"/>
      <c r="G226" s="399"/>
      <c r="H226" s="399"/>
      <c r="I226" s="399"/>
      <c r="J226" s="399"/>
      <c r="K226" s="399"/>
      <c r="L226" s="399"/>
      <c r="M226" s="399"/>
      <c r="N226" s="399"/>
      <c r="O226" s="399"/>
      <c r="P226" s="399"/>
      <c r="Q226" s="399"/>
      <c r="R226" s="399"/>
      <c r="S226" s="399"/>
      <c r="T226" s="413" t="s">
        <v>1839</v>
      </c>
      <c r="U226" s="399"/>
      <c r="V226" s="399"/>
      <c r="W226" s="399"/>
      <c r="X226" s="399"/>
      <c r="Y226" s="399"/>
      <c r="Z226" s="399"/>
      <c r="AA226" s="399"/>
      <c r="AB226" s="399"/>
      <c r="AC226" s="399"/>
      <c r="AD226" s="399"/>
      <c r="AE226" s="399"/>
      <c r="AF226" s="399"/>
      <c r="AG226" s="399"/>
      <c r="AH226" s="399"/>
      <c r="AI226" s="399"/>
      <c r="AJ226" s="399"/>
      <c r="AK226" s="399"/>
      <c r="AL226" s="399"/>
      <c r="AM226" s="399"/>
      <c r="AN226" s="399"/>
      <c r="AO226" s="399"/>
      <c r="AP226" s="422">
        <v>0</v>
      </c>
      <c r="AQ226" s="399"/>
      <c r="AR226" s="399"/>
      <c r="AS226" s="399"/>
      <c r="AT226" s="399"/>
      <c r="AU226" s="399"/>
      <c r="AV226" s="399"/>
      <c r="AW226" s="399"/>
      <c r="AX226" s="399"/>
      <c r="AY226" s="422">
        <v>20</v>
      </c>
      <c r="AZ226" s="399"/>
      <c r="BA226" s="399"/>
      <c r="BB226" s="399"/>
      <c r="BC226" s="399"/>
      <c r="BD226" s="399"/>
      <c r="BE226" s="399"/>
      <c r="BF226" s="399"/>
      <c r="BG226" s="413" t="s">
        <v>325</v>
      </c>
      <c r="BH226" s="399"/>
      <c r="BI226" s="399"/>
      <c r="BJ226" s="399"/>
      <c r="BK226" s="422">
        <v>0</v>
      </c>
      <c r="BL226" s="399"/>
      <c r="BM226" s="399"/>
    </row>
    <row r="227" spans="2:65" ht="11.25" customHeight="1">
      <c r="B227" s="412">
        <v>2</v>
      </c>
      <c r="C227" s="399"/>
      <c r="D227" s="413" t="s">
        <v>1840</v>
      </c>
      <c r="E227" s="399"/>
      <c r="F227" s="399"/>
      <c r="G227" s="399"/>
      <c r="H227" s="399"/>
      <c r="I227" s="399"/>
      <c r="J227" s="399"/>
      <c r="K227" s="399"/>
      <c r="L227" s="399"/>
      <c r="M227" s="399"/>
      <c r="N227" s="399"/>
      <c r="O227" s="399"/>
      <c r="P227" s="399"/>
      <c r="Q227" s="399"/>
      <c r="R227" s="399"/>
      <c r="S227" s="399"/>
      <c r="T227" s="413" t="s">
        <v>1841</v>
      </c>
      <c r="U227" s="399"/>
      <c r="V227" s="399"/>
      <c r="W227" s="399"/>
      <c r="X227" s="399"/>
      <c r="Y227" s="399"/>
      <c r="Z227" s="399"/>
      <c r="AA227" s="399"/>
      <c r="AB227" s="399"/>
      <c r="AC227" s="399"/>
      <c r="AD227" s="399"/>
      <c r="AE227" s="399"/>
      <c r="AF227" s="399"/>
      <c r="AG227" s="399"/>
      <c r="AH227" s="399"/>
      <c r="AI227" s="399"/>
      <c r="AJ227" s="399"/>
      <c r="AK227" s="399"/>
      <c r="AL227" s="399"/>
      <c r="AM227" s="399"/>
      <c r="AN227" s="399"/>
      <c r="AO227" s="399"/>
      <c r="AP227" s="422">
        <v>0</v>
      </c>
      <c r="AQ227" s="399"/>
      <c r="AR227" s="399"/>
      <c r="AS227" s="399"/>
      <c r="AT227" s="399"/>
      <c r="AU227" s="399"/>
      <c r="AV227" s="399"/>
      <c r="AW227" s="399"/>
      <c r="AX227" s="399"/>
      <c r="AY227" s="422">
        <v>50</v>
      </c>
      <c r="AZ227" s="399"/>
      <c r="BA227" s="399"/>
      <c r="BB227" s="399"/>
      <c r="BC227" s="399"/>
      <c r="BD227" s="399"/>
      <c r="BE227" s="399"/>
      <c r="BF227" s="399"/>
      <c r="BG227" s="413" t="s">
        <v>325</v>
      </c>
      <c r="BH227" s="399"/>
      <c r="BI227" s="399"/>
      <c r="BJ227" s="399"/>
      <c r="BK227" s="422">
        <v>0</v>
      </c>
      <c r="BL227" s="399"/>
      <c r="BM227" s="399"/>
    </row>
    <row r="228" spans="2:65" ht="11.45" customHeight="1">
      <c r="B228" s="412">
        <v>3</v>
      </c>
      <c r="C228" s="399"/>
      <c r="D228" s="413" t="s">
        <v>1842</v>
      </c>
      <c r="E228" s="399"/>
      <c r="F228" s="399"/>
      <c r="G228" s="399"/>
      <c r="H228" s="399"/>
      <c r="I228" s="399"/>
      <c r="J228" s="399"/>
      <c r="K228" s="399"/>
      <c r="L228" s="399"/>
      <c r="M228" s="399"/>
      <c r="N228" s="399"/>
      <c r="O228" s="399"/>
      <c r="P228" s="399"/>
      <c r="Q228" s="399"/>
      <c r="R228" s="399"/>
      <c r="S228" s="399"/>
      <c r="T228" s="413" t="s">
        <v>1843</v>
      </c>
      <c r="U228" s="399"/>
      <c r="V228" s="399"/>
      <c r="W228" s="399"/>
      <c r="X228" s="399"/>
      <c r="Y228" s="399"/>
      <c r="Z228" s="399"/>
      <c r="AA228" s="399"/>
      <c r="AB228" s="399"/>
      <c r="AC228" s="399"/>
      <c r="AD228" s="399"/>
      <c r="AE228" s="399"/>
      <c r="AF228" s="399"/>
      <c r="AG228" s="399"/>
      <c r="AH228" s="399"/>
      <c r="AI228" s="399"/>
      <c r="AJ228" s="399"/>
      <c r="AK228" s="399"/>
      <c r="AL228" s="399"/>
      <c r="AM228" s="399"/>
      <c r="AN228" s="399"/>
      <c r="AO228" s="399"/>
      <c r="AP228" s="422">
        <v>0</v>
      </c>
      <c r="AQ228" s="399"/>
      <c r="AR228" s="399"/>
      <c r="AS228" s="399"/>
      <c r="AT228" s="399"/>
      <c r="AU228" s="399"/>
      <c r="AV228" s="399"/>
      <c r="AW228" s="399"/>
      <c r="AX228" s="399"/>
      <c r="AY228" s="422">
        <v>30</v>
      </c>
      <c r="AZ228" s="399"/>
      <c r="BA228" s="399"/>
      <c r="BB228" s="399"/>
      <c r="BC228" s="399"/>
      <c r="BD228" s="399"/>
      <c r="BE228" s="399"/>
      <c r="BF228" s="399"/>
      <c r="BG228" s="413" t="s">
        <v>325</v>
      </c>
      <c r="BH228" s="399"/>
      <c r="BI228" s="399"/>
      <c r="BJ228" s="399"/>
      <c r="BK228" s="422">
        <v>0</v>
      </c>
      <c r="BL228" s="399"/>
      <c r="BM228" s="399"/>
    </row>
    <row r="229" spans="2:65" ht="11.45" customHeight="1">
      <c r="B229" s="412">
        <v>4</v>
      </c>
      <c r="C229" s="399"/>
      <c r="D229" s="413" t="s">
        <v>1844</v>
      </c>
      <c r="E229" s="399"/>
      <c r="F229" s="399"/>
      <c r="G229" s="399"/>
      <c r="H229" s="399"/>
      <c r="I229" s="399"/>
      <c r="J229" s="399"/>
      <c r="K229" s="399"/>
      <c r="L229" s="399"/>
      <c r="M229" s="399"/>
      <c r="N229" s="399"/>
      <c r="O229" s="399"/>
      <c r="P229" s="399"/>
      <c r="Q229" s="399"/>
      <c r="R229" s="399"/>
      <c r="S229" s="399"/>
      <c r="T229" s="413" t="s">
        <v>1845</v>
      </c>
      <c r="U229" s="399"/>
      <c r="V229" s="399"/>
      <c r="W229" s="399"/>
      <c r="X229" s="399"/>
      <c r="Y229" s="399"/>
      <c r="Z229" s="399"/>
      <c r="AA229" s="399"/>
      <c r="AB229" s="399"/>
      <c r="AC229" s="399"/>
      <c r="AD229" s="399"/>
      <c r="AE229" s="399"/>
      <c r="AF229" s="399"/>
      <c r="AG229" s="399"/>
      <c r="AH229" s="399"/>
      <c r="AI229" s="399"/>
      <c r="AJ229" s="399"/>
      <c r="AK229" s="399"/>
      <c r="AL229" s="399"/>
      <c r="AM229" s="399"/>
      <c r="AN229" s="399"/>
      <c r="AO229" s="399"/>
      <c r="AP229" s="422">
        <v>0</v>
      </c>
      <c r="AQ229" s="399"/>
      <c r="AR229" s="399"/>
      <c r="AS229" s="399"/>
      <c r="AT229" s="399"/>
      <c r="AU229" s="399"/>
      <c r="AV229" s="399"/>
      <c r="AW229" s="399"/>
      <c r="AX229" s="399"/>
      <c r="AY229" s="422">
        <v>200</v>
      </c>
      <c r="AZ229" s="399"/>
      <c r="BA229" s="399"/>
      <c r="BB229" s="399"/>
      <c r="BC229" s="399"/>
      <c r="BD229" s="399"/>
      <c r="BE229" s="399"/>
      <c r="BF229" s="399"/>
      <c r="BG229" s="413" t="s">
        <v>325</v>
      </c>
      <c r="BH229" s="399"/>
      <c r="BI229" s="399"/>
      <c r="BJ229" s="399"/>
      <c r="BK229" s="422">
        <v>0</v>
      </c>
      <c r="BL229" s="399"/>
      <c r="BM229" s="399"/>
    </row>
    <row r="230" spans="2:65" ht="11.45" customHeight="1">
      <c r="B230" s="412">
        <v>5</v>
      </c>
      <c r="C230" s="399"/>
      <c r="D230" s="413" t="s">
        <v>1846</v>
      </c>
      <c r="E230" s="399"/>
      <c r="F230" s="399"/>
      <c r="G230" s="399"/>
      <c r="H230" s="399"/>
      <c r="I230" s="399"/>
      <c r="J230" s="399"/>
      <c r="K230" s="399"/>
      <c r="L230" s="399"/>
      <c r="M230" s="399"/>
      <c r="N230" s="399"/>
      <c r="O230" s="399"/>
      <c r="P230" s="399"/>
      <c r="Q230" s="399"/>
      <c r="R230" s="399"/>
      <c r="S230" s="399"/>
      <c r="T230" s="413" t="s">
        <v>1847</v>
      </c>
      <c r="U230" s="399"/>
      <c r="V230" s="399"/>
      <c r="W230" s="399"/>
      <c r="X230" s="399"/>
      <c r="Y230" s="399"/>
      <c r="Z230" s="399"/>
      <c r="AA230" s="399"/>
      <c r="AB230" s="399"/>
      <c r="AC230" s="399"/>
      <c r="AD230" s="399"/>
      <c r="AE230" s="399"/>
      <c r="AF230" s="399"/>
      <c r="AG230" s="399"/>
      <c r="AH230" s="399"/>
      <c r="AI230" s="399"/>
      <c r="AJ230" s="399"/>
      <c r="AK230" s="399"/>
      <c r="AL230" s="399"/>
      <c r="AM230" s="399"/>
      <c r="AN230" s="399"/>
      <c r="AO230" s="399"/>
      <c r="AP230" s="422">
        <v>0</v>
      </c>
      <c r="AQ230" s="399"/>
      <c r="AR230" s="399"/>
      <c r="AS230" s="399"/>
      <c r="AT230" s="399"/>
      <c r="AU230" s="399"/>
      <c r="AV230" s="399"/>
      <c r="AW230" s="399"/>
      <c r="AX230" s="399"/>
      <c r="AY230" s="422">
        <v>20</v>
      </c>
      <c r="AZ230" s="399"/>
      <c r="BA230" s="399"/>
      <c r="BB230" s="399"/>
      <c r="BC230" s="399"/>
      <c r="BD230" s="399"/>
      <c r="BE230" s="399"/>
      <c r="BF230" s="399"/>
      <c r="BG230" s="413" t="s">
        <v>325</v>
      </c>
      <c r="BH230" s="399"/>
      <c r="BI230" s="399"/>
      <c r="BJ230" s="399"/>
      <c r="BK230" s="422">
        <v>0</v>
      </c>
      <c r="BL230" s="399"/>
      <c r="BM230" s="399"/>
    </row>
    <row r="231" spans="2:65" ht="11.25" customHeight="1">
      <c r="B231" s="412">
        <v>6</v>
      </c>
      <c r="C231" s="399"/>
      <c r="D231" s="413" t="s">
        <v>1848</v>
      </c>
      <c r="E231" s="399"/>
      <c r="F231" s="399"/>
      <c r="G231" s="399"/>
      <c r="H231" s="399"/>
      <c r="I231" s="399"/>
      <c r="J231" s="399"/>
      <c r="K231" s="399"/>
      <c r="L231" s="399"/>
      <c r="M231" s="399"/>
      <c r="N231" s="399"/>
      <c r="O231" s="399"/>
      <c r="P231" s="399"/>
      <c r="Q231" s="399"/>
      <c r="R231" s="399"/>
      <c r="S231" s="399"/>
      <c r="T231" s="413" t="s">
        <v>1849</v>
      </c>
      <c r="U231" s="399"/>
      <c r="V231" s="399"/>
      <c r="W231" s="399"/>
      <c r="X231" s="399"/>
      <c r="Y231" s="399"/>
      <c r="Z231" s="399"/>
      <c r="AA231" s="399"/>
      <c r="AB231" s="399"/>
      <c r="AC231" s="399"/>
      <c r="AD231" s="399"/>
      <c r="AE231" s="399"/>
      <c r="AF231" s="399"/>
      <c r="AG231" s="399"/>
      <c r="AH231" s="399"/>
      <c r="AI231" s="399"/>
      <c r="AJ231" s="399"/>
      <c r="AK231" s="399"/>
      <c r="AL231" s="399"/>
      <c r="AM231" s="399"/>
      <c r="AN231" s="399"/>
      <c r="AO231" s="399"/>
      <c r="AP231" s="422">
        <v>0</v>
      </c>
      <c r="AQ231" s="399"/>
      <c r="AR231" s="399"/>
      <c r="AS231" s="399"/>
      <c r="AT231" s="399"/>
      <c r="AU231" s="399"/>
      <c r="AV231" s="399"/>
      <c r="AW231" s="399"/>
      <c r="AX231" s="399"/>
      <c r="AY231" s="422">
        <v>280</v>
      </c>
      <c r="AZ231" s="399"/>
      <c r="BA231" s="399"/>
      <c r="BB231" s="399"/>
      <c r="BC231" s="399"/>
      <c r="BD231" s="399"/>
      <c r="BE231" s="399"/>
      <c r="BF231" s="399"/>
      <c r="BG231" s="413" t="s">
        <v>325</v>
      </c>
      <c r="BH231" s="399"/>
      <c r="BI231" s="399"/>
      <c r="BJ231" s="399"/>
      <c r="BK231" s="422">
        <v>0</v>
      </c>
      <c r="BL231" s="399"/>
      <c r="BM231" s="399"/>
    </row>
    <row r="232" spans="2:65" ht="11.45" customHeight="1">
      <c r="B232" s="423">
        <v>0</v>
      </c>
      <c r="C232" s="424"/>
      <c r="D232" s="424"/>
      <c r="E232" s="424"/>
      <c r="F232" s="424"/>
      <c r="G232" s="424"/>
      <c r="H232" s="424"/>
      <c r="I232" s="424"/>
      <c r="J232" s="424"/>
      <c r="K232" s="424"/>
      <c r="L232" s="424"/>
      <c r="M232" s="424"/>
      <c r="N232" s="424"/>
      <c r="O232" s="424"/>
      <c r="P232" s="424"/>
      <c r="Q232" s="424"/>
      <c r="R232" s="424"/>
      <c r="S232" s="424"/>
      <c r="T232" s="424"/>
      <c r="U232" s="424"/>
      <c r="V232" s="424"/>
      <c r="W232" s="424"/>
      <c r="X232" s="424"/>
      <c r="Y232" s="424"/>
      <c r="Z232" s="424"/>
      <c r="AA232" s="424"/>
      <c r="AB232" s="424"/>
      <c r="AC232" s="424"/>
      <c r="AD232" s="424"/>
      <c r="AE232" s="424"/>
      <c r="AF232" s="424"/>
      <c r="AG232" s="424"/>
      <c r="AH232" s="424"/>
      <c r="AI232" s="424"/>
      <c r="AJ232" s="424"/>
      <c r="AK232" s="424"/>
      <c r="AL232" s="424"/>
      <c r="AM232" s="424"/>
      <c r="AN232" s="424"/>
      <c r="AO232" s="424"/>
      <c r="AP232" s="424"/>
      <c r="AQ232" s="424"/>
      <c r="AR232" s="424"/>
      <c r="AS232" s="424"/>
      <c r="AT232" s="424"/>
      <c r="AU232" s="424"/>
      <c r="AV232" s="424"/>
      <c r="AW232" s="424"/>
      <c r="AX232" s="424"/>
      <c r="AY232" s="424"/>
      <c r="AZ232" s="424"/>
      <c r="BA232" s="424"/>
      <c r="BB232" s="424"/>
      <c r="BC232" s="424"/>
      <c r="BD232" s="424"/>
      <c r="BE232" s="424"/>
      <c r="BF232" s="424"/>
      <c r="BG232" s="424"/>
      <c r="BH232" s="424"/>
      <c r="BI232" s="424"/>
      <c r="BJ232" s="424"/>
      <c r="BK232" s="424"/>
      <c r="BL232" s="424"/>
      <c r="BM232" s="424"/>
    </row>
    <row r="233" ht="3" customHeight="1"/>
    <row r="234" ht="4.35" customHeight="1"/>
    <row r="235" ht="2.85" customHeight="1"/>
    <row r="236" ht="13.5" hidden="1"/>
    <row r="237" spans="2:25" ht="14.45" customHeight="1">
      <c r="B237" s="429" t="s">
        <v>1850</v>
      </c>
      <c r="C237" s="399"/>
      <c r="D237" s="399"/>
      <c r="E237" s="399"/>
      <c r="F237" s="399"/>
      <c r="G237" s="399"/>
      <c r="H237" s="399"/>
      <c r="I237" s="399"/>
      <c r="J237" s="399"/>
      <c r="K237" s="399"/>
      <c r="L237" s="399"/>
      <c r="M237" s="399"/>
      <c r="N237" s="399"/>
      <c r="O237" s="399"/>
      <c r="P237" s="399"/>
      <c r="Q237" s="399"/>
      <c r="R237" s="399"/>
      <c r="S237" s="399"/>
      <c r="T237" s="399"/>
      <c r="U237" s="399"/>
      <c r="V237" s="399"/>
      <c r="W237" s="399"/>
      <c r="X237" s="399"/>
      <c r="Y237" s="399"/>
    </row>
    <row r="238" spans="2:65" ht="11.45" customHeight="1">
      <c r="B238" s="430" t="s">
        <v>1693</v>
      </c>
      <c r="C238" s="427"/>
      <c r="D238" s="431" t="s">
        <v>1694</v>
      </c>
      <c r="E238" s="427"/>
      <c r="F238" s="427"/>
      <c r="G238" s="427"/>
      <c r="H238" s="427"/>
      <c r="I238" s="427"/>
      <c r="J238" s="427"/>
      <c r="K238" s="427"/>
      <c r="L238" s="427"/>
      <c r="M238" s="427"/>
      <c r="N238" s="427"/>
      <c r="O238" s="427"/>
      <c r="P238" s="427"/>
      <c r="Q238" s="427"/>
      <c r="R238" s="427"/>
      <c r="S238" s="427"/>
      <c r="T238" s="431" t="s">
        <v>1651</v>
      </c>
      <c r="U238" s="427"/>
      <c r="V238" s="427"/>
      <c r="W238" s="427"/>
      <c r="X238" s="427"/>
      <c r="Y238" s="427"/>
      <c r="Z238" s="427"/>
      <c r="AA238" s="427"/>
      <c r="AB238" s="427"/>
      <c r="AC238" s="427"/>
      <c r="AD238" s="427"/>
      <c r="AE238" s="427"/>
      <c r="AF238" s="427"/>
      <c r="AG238" s="427"/>
      <c r="AH238" s="427"/>
      <c r="AI238" s="427"/>
      <c r="AJ238" s="427"/>
      <c r="AK238" s="427"/>
      <c r="AL238" s="427"/>
      <c r="AM238" s="427"/>
      <c r="AN238" s="427"/>
      <c r="AO238" s="427"/>
      <c r="AP238" s="430" t="s">
        <v>1695</v>
      </c>
      <c r="AQ238" s="427"/>
      <c r="AR238" s="427"/>
      <c r="AS238" s="427"/>
      <c r="AT238" s="427"/>
      <c r="AU238" s="427"/>
      <c r="AV238" s="427"/>
      <c r="AW238" s="427"/>
      <c r="AX238" s="427"/>
      <c r="AY238" s="430" t="s">
        <v>133</v>
      </c>
      <c r="AZ238" s="427"/>
      <c r="BA238" s="427"/>
      <c r="BB238" s="427"/>
      <c r="BC238" s="427"/>
      <c r="BD238" s="427"/>
      <c r="BE238" s="427"/>
      <c r="BF238" s="427"/>
      <c r="BG238" s="431" t="s">
        <v>1696</v>
      </c>
      <c r="BH238" s="427"/>
      <c r="BI238" s="427"/>
      <c r="BJ238" s="427"/>
      <c r="BK238" s="430" t="s">
        <v>1697</v>
      </c>
      <c r="BL238" s="427"/>
      <c r="BM238" s="427"/>
    </row>
    <row r="239" spans="2:65" ht="11.45" customHeight="1">
      <c r="B239" s="412">
        <v>1</v>
      </c>
      <c r="C239" s="399"/>
      <c r="D239" s="413" t="s">
        <v>1851</v>
      </c>
      <c r="E239" s="399"/>
      <c r="F239" s="399"/>
      <c r="G239" s="399"/>
      <c r="H239" s="399"/>
      <c r="I239" s="399"/>
      <c r="J239" s="399"/>
      <c r="K239" s="399"/>
      <c r="L239" s="399"/>
      <c r="M239" s="399"/>
      <c r="N239" s="399"/>
      <c r="O239" s="399"/>
      <c r="P239" s="399"/>
      <c r="Q239" s="399"/>
      <c r="R239" s="399"/>
      <c r="S239" s="399"/>
      <c r="T239" s="413" t="s">
        <v>1852</v>
      </c>
      <c r="U239" s="399"/>
      <c r="V239" s="399"/>
      <c r="W239" s="399"/>
      <c r="X239" s="399"/>
      <c r="Y239" s="399"/>
      <c r="Z239" s="399"/>
      <c r="AA239" s="399"/>
      <c r="AB239" s="399"/>
      <c r="AC239" s="399"/>
      <c r="AD239" s="399"/>
      <c r="AE239" s="399"/>
      <c r="AF239" s="399"/>
      <c r="AG239" s="399"/>
      <c r="AH239" s="399"/>
      <c r="AI239" s="399"/>
      <c r="AJ239" s="399"/>
      <c r="AK239" s="399"/>
      <c r="AL239" s="399"/>
      <c r="AM239" s="399"/>
      <c r="AN239" s="399"/>
      <c r="AO239" s="399"/>
      <c r="AP239" s="422">
        <v>0</v>
      </c>
      <c r="AQ239" s="399"/>
      <c r="AR239" s="399"/>
      <c r="AS239" s="399"/>
      <c r="AT239" s="399"/>
      <c r="AU239" s="399"/>
      <c r="AV239" s="399"/>
      <c r="AW239" s="399"/>
      <c r="AX239" s="399"/>
      <c r="AY239" s="422">
        <v>30</v>
      </c>
      <c r="AZ239" s="399"/>
      <c r="BA239" s="399"/>
      <c r="BB239" s="399"/>
      <c r="BC239" s="399"/>
      <c r="BD239" s="399"/>
      <c r="BE239" s="399"/>
      <c r="BF239" s="399"/>
      <c r="BG239" s="413" t="s">
        <v>325</v>
      </c>
      <c r="BH239" s="399"/>
      <c r="BI239" s="399"/>
      <c r="BJ239" s="399"/>
      <c r="BK239" s="422">
        <v>0</v>
      </c>
      <c r="BL239" s="399"/>
      <c r="BM239" s="399"/>
    </row>
    <row r="240" spans="2:65" ht="11.25" customHeight="1">
      <c r="B240" s="423">
        <v>0</v>
      </c>
      <c r="C240" s="424"/>
      <c r="D240" s="424"/>
      <c r="E240" s="424"/>
      <c r="F240" s="424"/>
      <c r="G240" s="424"/>
      <c r="H240" s="424"/>
      <c r="I240" s="424"/>
      <c r="J240" s="424"/>
      <c r="K240" s="424"/>
      <c r="L240" s="424"/>
      <c r="M240" s="424"/>
      <c r="N240" s="424"/>
      <c r="O240" s="424"/>
      <c r="P240" s="424"/>
      <c r="Q240" s="424"/>
      <c r="R240" s="424"/>
      <c r="S240" s="424"/>
      <c r="T240" s="424"/>
      <c r="U240" s="424"/>
      <c r="V240" s="424"/>
      <c r="W240" s="424"/>
      <c r="X240" s="424"/>
      <c r="Y240" s="424"/>
      <c r="Z240" s="424"/>
      <c r="AA240" s="424"/>
      <c r="AB240" s="424"/>
      <c r="AC240" s="424"/>
      <c r="AD240" s="424"/>
      <c r="AE240" s="424"/>
      <c r="AF240" s="424"/>
      <c r="AG240" s="424"/>
      <c r="AH240" s="424"/>
      <c r="AI240" s="424"/>
      <c r="AJ240" s="424"/>
      <c r="AK240" s="424"/>
      <c r="AL240" s="424"/>
      <c r="AM240" s="424"/>
      <c r="AN240" s="424"/>
      <c r="AO240" s="424"/>
      <c r="AP240" s="424"/>
      <c r="AQ240" s="424"/>
      <c r="AR240" s="424"/>
      <c r="AS240" s="424"/>
      <c r="AT240" s="424"/>
      <c r="AU240" s="424"/>
      <c r="AV240" s="424"/>
      <c r="AW240" s="424"/>
      <c r="AX240" s="424"/>
      <c r="AY240" s="424"/>
      <c r="AZ240" s="424"/>
      <c r="BA240" s="424"/>
      <c r="BB240" s="424"/>
      <c r="BC240" s="424"/>
      <c r="BD240" s="424"/>
      <c r="BE240" s="424"/>
      <c r="BF240" s="424"/>
      <c r="BG240" s="424"/>
      <c r="BH240" s="424"/>
      <c r="BI240" s="424"/>
      <c r="BJ240" s="424"/>
      <c r="BK240" s="424"/>
      <c r="BL240" s="424"/>
      <c r="BM240" s="424"/>
    </row>
    <row r="241" ht="3" customHeight="1"/>
    <row r="242" ht="4.35" customHeight="1"/>
    <row r="243" ht="2.85" customHeight="1"/>
    <row r="244" ht="13.5" hidden="1"/>
    <row r="245" spans="2:23" ht="14.45" customHeight="1">
      <c r="B245" s="429" t="s">
        <v>1853</v>
      </c>
      <c r="C245" s="399"/>
      <c r="D245" s="399"/>
      <c r="E245" s="399"/>
      <c r="F245" s="399"/>
      <c r="G245" s="399"/>
      <c r="H245" s="399"/>
      <c r="I245" s="399"/>
      <c r="J245" s="399"/>
      <c r="K245" s="399"/>
      <c r="L245" s="399"/>
      <c r="M245" s="399"/>
      <c r="N245" s="399"/>
      <c r="O245" s="399"/>
      <c r="P245" s="399"/>
      <c r="Q245" s="399"/>
      <c r="R245" s="399"/>
      <c r="S245" s="399"/>
      <c r="T245" s="399"/>
      <c r="U245" s="399"/>
      <c r="V245" s="399"/>
      <c r="W245" s="399"/>
    </row>
    <row r="246" ht="13.5" hidden="1"/>
    <row r="247" spans="2:65" ht="11.45" customHeight="1">
      <c r="B247" s="430" t="s">
        <v>1693</v>
      </c>
      <c r="C247" s="427"/>
      <c r="D247" s="431" t="s">
        <v>1694</v>
      </c>
      <c r="E247" s="427"/>
      <c r="F247" s="427"/>
      <c r="G247" s="427"/>
      <c r="H247" s="427"/>
      <c r="I247" s="427"/>
      <c r="J247" s="427"/>
      <c r="K247" s="427"/>
      <c r="L247" s="427"/>
      <c r="M247" s="427"/>
      <c r="N247" s="427"/>
      <c r="O247" s="427"/>
      <c r="P247" s="427"/>
      <c r="Q247" s="427"/>
      <c r="R247" s="427"/>
      <c r="S247" s="427"/>
      <c r="T247" s="431" t="s">
        <v>1651</v>
      </c>
      <c r="U247" s="427"/>
      <c r="V247" s="427"/>
      <c r="W247" s="427"/>
      <c r="X247" s="427"/>
      <c r="Y247" s="427"/>
      <c r="Z247" s="427"/>
      <c r="AA247" s="427"/>
      <c r="AB247" s="427"/>
      <c r="AC247" s="427"/>
      <c r="AD247" s="427"/>
      <c r="AE247" s="427"/>
      <c r="AF247" s="427"/>
      <c r="AG247" s="427"/>
      <c r="AH247" s="427"/>
      <c r="AI247" s="427"/>
      <c r="AJ247" s="427"/>
      <c r="AK247" s="427"/>
      <c r="AL247" s="427"/>
      <c r="AM247" s="427"/>
      <c r="AN247" s="427"/>
      <c r="AO247" s="427"/>
      <c r="AP247" s="430" t="s">
        <v>1695</v>
      </c>
      <c r="AQ247" s="427"/>
      <c r="AR247" s="427"/>
      <c r="AS247" s="427"/>
      <c r="AT247" s="427"/>
      <c r="AU247" s="427"/>
      <c r="AV247" s="427"/>
      <c r="AW247" s="427"/>
      <c r="AX247" s="427"/>
      <c r="AY247" s="430" t="s">
        <v>133</v>
      </c>
      <c r="AZ247" s="427"/>
      <c r="BA247" s="427"/>
      <c r="BB247" s="427"/>
      <c r="BC247" s="427"/>
      <c r="BD247" s="427"/>
      <c r="BE247" s="427"/>
      <c r="BF247" s="427"/>
      <c r="BG247" s="431" t="s">
        <v>1696</v>
      </c>
      <c r="BH247" s="427"/>
      <c r="BI247" s="427"/>
      <c r="BJ247" s="427"/>
      <c r="BK247" s="430" t="s">
        <v>1697</v>
      </c>
      <c r="BL247" s="427"/>
      <c r="BM247" s="427"/>
    </row>
    <row r="248" spans="2:65" ht="11.45" customHeight="1">
      <c r="B248" s="412">
        <v>1</v>
      </c>
      <c r="C248" s="399"/>
      <c r="D248" s="413" t="s">
        <v>1854</v>
      </c>
      <c r="E248" s="399"/>
      <c r="F248" s="399"/>
      <c r="G248" s="399"/>
      <c r="H248" s="399"/>
      <c r="I248" s="399"/>
      <c r="J248" s="399"/>
      <c r="K248" s="399"/>
      <c r="L248" s="399"/>
      <c r="M248" s="399"/>
      <c r="N248" s="399"/>
      <c r="O248" s="399"/>
      <c r="P248" s="399"/>
      <c r="Q248" s="399"/>
      <c r="R248" s="399"/>
      <c r="S248" s="399"/>
      <c r="T248" s="413" t="s">
        <v>1855</v>
      </c>
      <c r="U248" s="399"/>
      <c r="V248" s="399"/>
      <c r="W248" s="399"/>
      <c r="X248" s="399"/>
      <c r="Y248" s="399"/>
      <c r="Z248" s="399"/>
      <c r="AA248" s="399"/>
      <c r="AB248" s="399"/>
      <c r="AC248" s="399"/>
      <c r="AD248" s="399"/>
      <c r="AE248" s="399"/>
      <c r="AF248" s="399"/>
      <c r="AG248" s="399"/>
      <c r="AH248" s="399"/>
      <c r="AI248" s="399"/>
      <c r="AJ248" s="399"/>
      <c r="AK248" s="399"/>
      <c r="AL248" s="399"/>
      <c r="AM248" s="399"/>
      <c r="AN248" s="399"/>
      <c r="AO248" s="399"/>
      <c r="AP248" s="422">
        <v>0</v>
      </c>
      <c r="AQ248" s="399"/>
      <c r="AR248" s="399"/>
      <c r="AS248" s="399"/>
      <c r="AT248" s="399"/>
      <c r="AU248" s="399"/>
      <c r="AV248" s="399"/>
      <c r="AW248" s="399"/>
      <c r="AX248" s="399"/>
      <c r="AY248" s="422">
        <v>40</v>
      </c>
      <c r="AZ248" s="399"/>
      <c r="BA248" s="399"/>
      <c r="BB248" s="399"/>
      <c r="BC248" s="399"/>
      <c r="BD248" s="399"/>
      <c r="BE248" s="399"/>
      <c r="BF248" s="399"/>
      <c r="BG248" s="413" t="s">
        <v>325</v>
      </c>
      <c r="BH248" s="399"/>
      <c r="BI248" s="399"/>
      <c r="BJ248" s="399"/>
      <c r="BK248" s="422">
        <v>0</v>
      </c>
      <c r="BL248" s="399"/>
      <c r="BM248" s="399"/>
    </row>
    <row r="249" spans="2:65" ht="11.25" customHeight="1">
      <c r="B249" s="412">
        <v>2</v>
      </c>
      <c r="C249" s="399"/>
      <c r="D249" s="413" t="s">
        <v>1856</v>
      </c>
      <c r="E249" s="399"/>
      <c r="F249" s="399"/>
      <c r="G249" s="399"/>
      <c r="H249" s="399"/>
      <c r="I249" s="399"/>
      <c r="J249" s="399"/>
      <c r="K249" s="399"/>
      <c r="L249" s="399"/>
      <c r="M249" s="399"/>
      <c r="N249" s="399"/>
      <c r="O249" s="399"/>
      <c r="P249" s="399"/>
      <c r="Q249" s="399"/>
      <c r="R249" s="399"/>
      <c r="S249" s="399"/>
      <c r="T249" s="413" t="s">
        <v>1857</v>
      </c>
      <c r="U249" s="399"/>
      <c r="V249" s="399"/>
      <c r="W249" s="399"/>
      <c r="X249" s="399"/>
      <c r="Y249" s="399"/>
      <c r="Z249" s="399"/>
      <c r="AA249" s="399"/>
      <c r="AB249" s="399"/>
      <c r="AC249" s="399"/>
      <c r="AD249" s="399"/>
      <c r="AE249" s="399"/>
      <c r="AF249" s="399"/>
      <c r="AG249" s="399"/>
      <c r="AH249" s="399"/>
      <c r="AI249" s="399"/>
      <c r="AJ249" s="399"/>
      <c r="AK249" s="399"/>
      <c r="AL249" s="399"/>
      <c r="AM249" s="399"/>
      <c r="AN249" s="399"/>
      <c r="AO249" s="399"/>
      <c r="AP249" s="422">
        <v>0</v>
      </c>
      <c r="AQ249" s="399"/>
      <c r="AR249" s="399"/>
      <c r="AS249" s="399"/>
      <c r="AT249" s="399"/>
      <c r="AU249" s="399"/>
      <c r="AV249" s="399"/>
      <c r="AW249" s="399"/>
      <c r="AX249" s="399"/>
      <c r="AY249" s="422">
        <v>16</v>
      </c>
      <c r="AZ249" s="399"/>
      <c r="BA249" s="399"/>
      <c r="BB249" s="399"/>
      <c r="BC249" s="399"/>
      <c r="BD249" s="399"/>
      <c r="BE249" s="399"/>
      <c r="BF249" s="399"/>
      <c r="BG249" s="413" t="s">
        <v>325</v>
      </c>
      <c r="BH249" s="399"/>
      <c r="BI249" s="399"/>
      <c r="BJ249" s="399"/>
      <c r="BK249" s="422">
        <v>0</v>
      </c>
      <c r="BL249" s="399"/>
      <c r="BM249" s="399"/>
    </row>
    <row r="250" spans="2:65" ht="11.45" customHeight="1">
      <c r="B250" s="412">
        <v>3</v>
      </c>
      <c r="C250" s="399"/>
      <c r="D250" s="413" t="s">
        <v>1858</v>
      </c>
      <c r="E250" s="399"/>
      <c r="F250" s="399"/>
      <c r="G250" s="399"/>
      <c r="H250" s="399"/>
      <c r="I250" s="399"/>
      <c r="J250" s="399"/>
      <c r="K250" s="399"/>
      <c r="L250" s="399"/>
      <c r="M250" s="399"/>
      <c r="N250" s="399"/>
      <c r="O250" s="399"/>
      <c r="P250" s="399"/>
      <c r="Q250" s="399"/>
      <c r="R250" s="399"/>
      <c r="S250" s="399"/>
      <c r="T250" s="413" t="s">
        <v>1859</v>
      </c>
      <c r="U250" s="399"/>
      <c r="V250" s="399"/>
      <c r="W250" s="399"/>
      <c r="X250" s="399"/>
      <c r="Y250" s="399"/>
      <c r="Z250" s="399"/>
      <c r="AA250" s="399"/>
      <c r="AB250" s="399"/>
      <c r="AC250" s="399"/>
      <c r="AD250" s="399"/>
      <c r="AE250" s="399"/>
      <c r="AF250" s="399"/>
      <c r="AG250" s="399"/>
      <c r="AH250" s="399"/>
      <c r="AI250" s="399"/>
      <c r="AJ250" s="399"/>
      <c r="AK250" s="399"/>
      <c r="AL250" s="399"/>
      <c r="AM250" s="399"/>
      <c r="AN250" s="399"/>
      <c r="AO250" s="399"/>
      <c r="AP250" s="422">
        <v>0</v>
      </c>
      <c r="AQ250" s="399"/>
      <c r="AR250" s="399"/>
      <c r="AS250" s="399"/>
      <c r="AT250" s="399"/>
      <c r="AU250" s="399"/>
      <c r="AV250" s="399"/>
      <c r="AW250" s="399"/>
      <c r="AX250" s="399"/>
      <c r="AY250" s="422">
        <v>20</v>
      </c>
      <c r="AZ250" s="399"/>
      <c r="BA250" s="399"/>
      <c r="BB250" s="399"/>
      <c r="BC250" s="399"/>
      <c r="BD250" s="399"/>
      <c r="BE250" s="399"/>
      <c r="BF250" s="399"/>
      <c r="BG250" s="413" t="s">
        <v>325</v>
      </c>
      <c r="BH250" s="399"/>
      <c r="BI250" s="399"/>
      <c r="BJ250" s="399"/>
      <c r="BK250" s="422">
        <v>0</v>
      </c>
      <c r="BL250" s="399"/>
      <c r="BM250" s="399"/>
    </row>
    <row r="251" spans="2:65" ht="11.45" customHeight="1">
      <c r="B251" s="412">
        <v>4</v>
      </c>
      <c r="C251" s="399"/>
      <c r="D251" s="413" t="s">
        <v>1860</v>
      </c>
      <c r="E251" s="399"/>
      <c r="F251" s="399"/>
      <c r="G251" s="399"/>
      <c r="H251" s="399"/>
      <c r="I251" s="399"/>
      <c r="J251" s="399"/>
      <c r="K251" s="399"/>
      <c r="L251" s="399"/>
      <c r="M251" s="399"/>
      <c r="N251" s="399"/>
      <c r="O251" s="399"/>
      <c r="P251" s="399"/>
      <c r="Q251" s="399"/>
      <c r="R251" s="399"/>
      <c r="S251" s="399"/>
      <c r="T251" s="413" t="s">
        <v>1861</v>
      </c>
      <c r="U251" s="399"/>
      <c r="V251" s="399"/>
      <c r="W251" s="399"/>
      <c r="X251" s="399"/>
      <c r="Y251" s="399"/>
      <c r="Z251" s="399"/>
      <c r="AA251" s="399"/>
      <c r="AB251" s="399"/>
      <c r="AC251" s="399"/>
      <c r="AD251" s="399"/>
      <c r="AE251" s="399"/>
      <c r="AF251" s="399"/>
      <c r="AG251" s="399"/>
      <c r="AH251" s="399"/>
      <c r="AI251" s="399"/>
      <c r="AJ251" s="399"/>
      <c r="AK251" s="399"/>
      <c r="AL251" s="399"/>
      <c r="AM251" s="399"/>
      <c r="AN251" s="399"/>
      <c r="AO251" s="399"/>
      <c r="AP251" s="422">
        <v>0</v>
      </c>
      <c r="AQ251" s="399"/>
      <c r="AR251" s="399"/>
      <c r="AS251" s="399"/>
      <c r="AT251" s="399"/>
      <c r="AU251" s="399"/>
      <c r="AV251" s="399"/>
      <c r="AW251" s="399"/>
      <c r="AX251" s="399"/>
      <c r="AY251" s="422">
        <v>60</v>
      </c>
      <c r="AZ251" s="399"/>
      <c r="BA251" s="399"/>
      <c r="BB251" s="399"/>
      <c r="BC251" s="399"/>
      <c r="BD251" s="399"/>
      <c r="BE251" s="399"/>
      <c r="BF251" s="399"/>
      <c r="BG251" s="413" t="s">
        <v>325</v>
      </c>
      <c r="BH251" s="399"/>
      <c r="BI251" s="399"/>
      <c r="BJ251" s="399"/>
      <c r="BK251" s="422">
        <v>0</v>
      </c>
      <c r="BL251" s="399"/>
      <c r="BM251" s="399"/>
    </row>
    <row r="252" spans="2:65" ht="11.45" customHeight="1">
      <c r="B252" s="412">
        <v>5</v>
      </c>
      <c r="C252" s="399"/>
      <c r="D252" s="413" t="s">
        <v>1862</v>
      </c>
      <c r="E252" s="399"/>
      <c r="F252" s="399"/>
      <c r="G252" s="399"/>
      <c r="H252" s="399"/>
      <c r="I252" s="399"/>
      <c r="J252" s="399"/>
      <c r="K252" s="399"/>
      <c r="L252" s="399"/>
      <c r="M252" s="399"/>
      <c r="N252" s="399"/>
      <c r="O252" s="399"/>
      <c r="P252" s="399"/>
      <c r="Q252" s="399"/>
      <c r="R252" s="399"/>
      <c r="S252" s="399"/>
      <c r="T252" s="413" t="s">
        <v>1863</v>
      </c>
      <c r="U252" s="399"/>
      <c r="V252" s="399"/>
      <c r="W252" s="399"/>
      <c r="X252" s="399"/>
      <c r="Y252" s="399"/>
      <c r="Z252" s="399"/>
      <c r="AA252" s="399"/>
      <c r="AB252" s="399"/>
      <c r="AC252" s="399"/>
      <c r="AD252" s="399"/>
      <c r="AE252" s="399"/>
      <c r="AF252" s="399"/>
      <c r="AG252" s="399"/>
      <c r="AH252" s="399"/>
      <c r="AI252" s="399"/>
      <c r="AJ252" s="399"/>
      <c r="AK252" s="399"/>
      <c r="AL252" s="399"/>
      <c r="AM252" s="399"/>
      <c r="AN252" s="399"/>
      <c r="AO252" s="399"/>
      <c r="AP252" s="422">
        <v>0</v>
      </c>
      <c r="AQ252" s="399"/>
      <c r="AR252" s="399"/>
      <c r="AS252" s="399"/>
      <c r="AT252" s="399"/>
      <c r="AU252" s="399"/>
      <c r="AV252" s="399"/>
      <c r="AW252" s="399"/>
      <c r="AX252" s="399"/>
      <c r="AY252" s="422">
        <v>8</v>
      </c>
      <c r="AZ252" s="399"/>
      <c r="BA252" s="399"/>
      <c r="BB252" s="399"/>
      <c r="BC252" s="399"/>
      <c r="BD252" s="399"/>
      <c r="BE252" s="399"/>
      <c r="BF252" s="399"/>
      <c r="BG252" s="413" t="s">
        <v>325</v>
      </c>
      <c r="BH252" s="399"/>
      <c r="BI252" s="399"/>
      <c r="BJ252" s="399"/>
      <c r="BK252" s="422">
        <v>0</v>
      </c>
      <c r="BL252" s="399"/>
      <c r="BM252" s="399"/>
    </row>
    <row r="253" spans="2:65" ht="11.25" customHeight="1">
      <c r="B253" s="423">
        <v>0</v>
      </c>
      <c r="C253" s="424"/>
      <c r="D253" s="424"/>
      <c r="E253" s="424"/>
      <c r="F253" s="424"/>
      <c r="G253" s="424"/>
      <c r="H253" s="424"/>
      <c r="I253" s="424"/>
      <c r="J253" s="424"/>
      <c r="K253" s="424"/>
      <c r="L253" s="424"/>
      <c r="M253" s="424"/>
      <c r="N253" s="424"/>
      <c r="O253" s="424"/>
      <c r="P253" s="424"/>
      <c r="Q253" s="424"/>
      <c r="R253" s="424"/>
      <c r="S253" s="424"/>
      <c r="T253" s="424"/>
      <c r="U253" s="424"/>
      <c r="V253" s="424"/>
      <c r="W253" s="424"/>
      <c r="X253" s="424"/>
      <c r="Y253" s="424"/>
      <c r="Z253" s="424"/>
      <c r="AA253" s="424"/>
      <c r="AB253" s="424"/>
      <c r="AC253" s="424"/>
      <c r="AD253" s="424"/>
      <c r="AE253" s="424"/>
      <c r="AF253" s="424"/>
      <c r="AG253" s="424"/>
      <c r="AH253" s="424"/>
      <c r="AI253" s="424"/>
      <c r="AJ253" s="424"/>
      <c r="AK253" s="424"/>
      <c r="AL253" s="424"/>
      <c r="AM253" s="424"/>
      <c r="AN253" s="424"/>
      <c r="AO253" s="424"/>
      <c r="AP253" s="424"/>
      <c r="AQ253" s="424"/>
      <c r="AR253" s="424"/>
      <c r="AS253" s="424"/>
      <c r="AT253" s="424"/>
      <c r="AU253" s="424"/>
      <c r="AV253" s="424"/>
      <c r="AW253" s="424"/>
      <c r="AX253" s="424"/>
      <c r="AY253" s="424"/>
      <c r="AZ253" s="424"/>
      <c r="BA253" s="424"/>
      <c r="BB253" s="424"/>
      <c r="BC253" s="424"/>
      <c r="BD253" s="424"/>
      <c r="BE253" s="424"/>
      <c r="BF253" s="424"/>
      <c r="BG253" s="424"/>
      <c r="BH253" s="424"/>
      <c r="BI253" s="424"/>
      <c r="BJ253" s="424"/>
      <c r="BK253" s="424"/>
      <c r="BL253" s="424"/>
      <c r="BM253" s="424"/>
    </row>
    <row r="254" ht="3" customHeight="1"/>
    <row r="255" ht="4.35" customHeight="1"/>
    <row r="256" ht="2.85" customHeight="1"/>
    <row r="257" spans="2:24" ht="14.45" customHeight="1">
      <c r="B257" s="429" t="s">
        <v>1864</v>
      </c>
      <c r="C257" s="399"/>
      <c r="D257" s="399"/>
      <c r="E257" s="399"/>
      <c r="F257" s="399"/>
      <c r="G257" s="399"/>
      <c r="H257" s="399"/>
      <c r="I257" s="399"/>
      <c r="J257" s="399"/>
      <c r="K257" s="399"/>
      <c r="L257" s="399"/>
      <c r="M257" s="399"/>
      <c r="N257" s="399"/>
      <c r="O257" s="399"/>
      <c r="P257" s="399"/>
      <c r="Q257" s="399"/>
      <c r="R257" s="399"/>
      <c r="S257" s="399"/>
      <c r="T257" s="399"/>
      <c r="U257" s="399"/>
      <c r="V257" s="399"/>
      <c r="W257" s="399"/>
      <c r="X257" s="399"/>
    </row>
    <row r="258" ht="13.5" hidden="1"/>
    <row r="259" spans="2:65" ht="11.45" customHeight="1">
      <c r="B259" s="430" t="s">
        <v>1693</v>
      </c>
      <c r="C259" s="427"/>
      <c r="D259" s="431" t="s">
        <v>1694</v>
      </c>
      <c r="E259" s="427"/>
      <c r="F259" s="427"/>
      <c r="G259" s="427"/>
      <c r="H259" s="427"/>
      <c r="I259" s="427"/>
      <c r="J259" s="427"/>
      <c r="K259" s="427"/>
      <c r="L259" s="427"/>
      <c r="M259" s="427"/>
      <c r="N259" s="427"/>
      <c r="O259" s="427"/>
      <c r="P259" s="427"/>
      <c r="Q259" s="427"/>
      <c r="R259" s="427"/>
      <c r="S259" s="427"/>
      <c r="T259" s="431" t="s">
        <v>1651</v>
      </c>
      <c r="U259" s="427"/>
      <c r="V259" s="427"/>
      <c r="W259" s="427"/>
      <c r="X259" s="427"/>
      <c r="Y259" s="427"/>
      <c r="Z259" s="427"/>
      <c r="AA259" s="427"/>
      <c r="AB259" s="427"/>
      <c r="AC259" s="427"/>
      <c r="AD259" s="427"/>
      <c r="AE259" s="427"/>
      <c r="AF259" s="427"/>
      <c r="AG259" s="427"/>
      <c r="AH259" s="427"/>
      <c r="AI259" s="427"/>
      <c r="AJ259" s="427"/>
      <c r="AK259" s="427"/>
      <c r="AL259" s="427"/>
      <c r="AM259" s="427"/>
      <c r="AN259" s="427"/>
      <c r="AO259" s="427"/>
      <c r="AP259" s="430" t="s">
        <v>1695</v>
      </c>
      <c r="AQ259" s="427"/>
      <c r="AR259" s="427"/>
      <c r="AS259" s="427"/>
      <c r="AT259" s="427"/>
      <c r="AU259" s="427"/>
      <c r="AV259" s="427"/>
      <c r="AW259" s="427"/>
      <c r="AX259" s="427"/>
      <c r="AY259" s="430" t="s">
        <v>133</v>
      </c>
      <c r="AZ259" s="427"/>
      <c r="BA259" s="427"/>
      <c r="BB259" s="427"/>
      <c r="BC259" s="427"/>
      <c r="BD259" s="427"/>
      <c r="BE259" s="427"/>
      <c r="BF259" s="427"/>
      <c r="BG259" s="431" t="s">
        <v>1696</v>
      </c>
      <c r="BH259" s="427"/>
      <c r="BI259" s="427"/>
      <c r="BJ259" s="427"/>
      <c r="BK259" s="430" t="s">
        <v>1697</v>
      </c>
      <c r="BL259" s="427"/>
      <c r="BM259" s="427"/>
    </row>
    <row r="260" spans="2:65" ht="11.45" customHeight="1">
      <c r="B260" s="412">
        <v>1</v>
      </c>
      <c r="C260" s="399"/>
      <c r="D260" s="413" t="s">
        <v>1865</v>
      </c>
      <c r="E260" s="399"/>
      <c r="F260" s="399"/>
      <c r="G260" s="399"/>
      <c r="H260" s="399"/>
      <c r="I260" s="399"/>
      <c r="J260" s="399"/>
      <c r="K260" s="399"/>
      <c r="L260" s="399"/>
      <c r="M260" s="399"/>
      <c r="N260" s="399"/>
      <c r="O260" s="399"/>
      <c r="P260" s="399"/>
      <c r="Q260" s="399"/>
      <c r="R260" s="399"/>
      <c r="S260" s="399"/>
      <c r="T260" s="413" t="s">
        <v>1866</v>
      </c>
      <c r="U260" s="399"/>
      <c r="V260" s="399"/>
      <c r="W260" s="399"/>
      <c r="X260" s="399"/>
      <c r="Y260" s="399"/>
      <c r="Z260" s="399"/>
      <c r="AA260" s="399"/>
      <c r="AB260" s="399"/>
      <c r="AC260" s="399"/>
      <c r="AD260" s="399"/>
      <c r="AE260" s="399"/>
      <c r="AF260" s="399"/>
      <c r="AG260" s="399"/>
      <c r="AH260" s="399"/>
      <c r="AI260" s="399"/>
      <c r="AJ260" s="399"/>
      <c r="AK260" s="399"/>
      <c r="AL260" s="399"/>
      <c r="AM260" s="399"/>
      <c r="AN260" s="399"/>
      <c r="AO260" s="399"/>
      <c r="AP260" s="422">
        <v>0</v>
      </c>
      <c r="AQ260" s="399"/>
      <c r="AR260" s="399"/>
      <c r="AS260" s="399"/>
      <c r="AT260" s="399"/>
      <c r="AU260" s="399"/>
      <c r="AV260" s="399"/>
      <c r="AW260" s="399"/>
      <c r="AX260" s="399"/>
      <c r="AY260" s="422">
        <v>3</v>
      </c>
      <c r="AZ260" s="399"/>
      <c r="BA260" s="399"/>
      <c r="BB260" s="399"/>
      <c r="BC260" s="399"/>
      <c r="BD260" s="399"/>
      <c r="BE260" s="399"/>
      <c r="BF260" s="399"/>
      <c r="BG260" s="413" t="s">
        <v>1815</v>
      </c>
      <c r="BH260" s="399"/>
      <c r="BI260" s="399"/>
      <c r="BJ260" s="399"/>
      <c r="BK260" s="422">
        <v>0</v>
      </c>
      <c r="BL260" s="399"/>
      <c r="BM260" s="399"/>
    </row>
    <row r="261" spans="2:65" ht="11.25" customHeight="1">
      <c r="B261" s="423">
        <v>0</v>
      </c>
      <c r="C261" s="424"/>
      <c r="D261" s="424"/>
      <c r="E261" s="424"/>
      <c r="F261" s="424"/>
      <c r="G261" s="424"/>
      <c r="H261" s="424"/>
      <c r="I261" s="424"/>
      <c r="J261" s="424"/>
      <c r="K261" s="424"/>
      <c r="L261" s="424"/>
      <c r="M261" s="424"/>
      <c r="N261" s="424"/>
      <c r="O261" s="424"/>
      <c r="P261" s="424"/>
      <c r="Q261" s="424"/>
      <c r="R261" s="424"/>
      <c r="S261" s="424"/>
      <c r="T261" s="424"/>
      <c r="U261" s="424"/>
      <c r="V261" s="424"/>
      <c r="W261" s="424"/>
      <c r="X261" s="424"/>
      <c r="Y261" s="424"/>
      <c r="Z261" s="424"/>
      <c r="AA261" s="424"/>
      <c r="AB261" s="424"/>
      <c r="AC261" s="424"/>
      <c r="AD261" s="424"/>
      <c r="AE261" s="424"/>
      <c r="AF261" s="424"/>
      <c r="AG261" s="424"/>
      <c r="AH261" s="424"/>
      <c r="AI261" s="424"/>
      <c r="AJ261" s="424"/>
      <c r="AK261" s="424"/>
      <c r="AL261" s="424"/>
      <c r="AM261" s="424"/>
      <c r="AN261" s="424"/>
      <c r="AO261" s="424"/>
      <c r="AP261" s="424"/>
      <c r="AQ261" s="424"/>
      <c r="AR261" s="424"/>
      <c r="AS261" s="424"/>
      <c r="AT261" s="424"/>
      <c r="AU261" s="424"/>
      <c r="AV261" s="424"/>
      <c r="AW261" s="424"/>
      <c r="AX261" s="424"/>
      <c r="AY261" s="424"/>
      <c r="AZ261" s="424"/>
      <c r="BA261" s="424"/>
      <c r="BB261" s="424"/>
      <c r="BC261" s="424"/>
      <c r="BD261" s="424"/>
      <c r="BE261" s="424"/>
      <c r="BF261" s="424"/>
      <c r="BG261" s="424"/>
      <c r="BH261" s="424"/>
      <c r="BI261" s="424"/>
      <c r="BJ261" s="424"/>
      <c r="BK261" s="424"/>
      <c r="BL261" s="424"/>
      <c r="BM261" s="424"/>
    </row>
    <row r="262" ht="3" customHeight="1"/>
    <row r="263" ht="4.35" customHeight="1"/>
    <row r="264" ht="2.85" customHeight="1"/>
    <row r="265" ht="13.5" hidden="1"/>
    <row r="266" spans="2:35" ht="14.45" customHeight="1">
      <c r="B266" s="429" t="s">
        <v>1867</v>
      </c>
      <c r="C266" s="399"/>
      <c r="D266" s="399"/>
      <c r="E266" s="399"/>
      <c r="F266" s="399"/>
      <c r="G266" s="399"/>
      <c r="H266" s="399"/>
      <c r="I266" s="399"/>
      <c r="J266" s="399"/>
      <c r="K266" s="399"/>
      <c r="L266" s="399"/>
      <c r="M266" s="399"/>
      <c r="N266" s="399"/>
      <c r="O266" s="399"/>
      <c r="P266" s="399"/>
      <c r="Q266" s="399"/>
      <c r="R266" s="399"/>
      <c r="S266" s="399"/>
      <c r="T266" s="399"/>
      <c r="U266" s="399"/>
      <c r="V266" s="399"/>
      <c r="W266" s="399"/>
      <c r="X266" s="399"/>
      <c r="Y266" s="399"/>
      <c r="Z266" s="399"/>
      <c r="AA266" s="399"/>
      <c r="AB266" s="399"/>
      <c r="AC266" s="399"/>
      <c r="AD266" s="399"/>
      <c r="AE266" s="399"/>
      <c r="AF266" s="399"/>
      <c r="AG266" s="399"/>
      <c r="AH266" s="399"/>
      <c r="AI266" s="399"/>
    </row>
    <row r="267" spans="2:65" ht="11.45" customHeight="1">
      <c r="B267" s="430" t="s">
        <v>1693</v>
      </c>
      <c r="C267" s="427"/>
      <c r="D267" s="431" t="s">
        <v>1694</v>
      </c>
      <c r="E267" s="427"/>
      <c r="F267" s="427"/>
      <c r="G267" s="427"/>
      <c r="H267" s="427"/>
      <c r="I267" s="427"/>
      <c r="J267" s="427"/>
      <c r="K267" s="427"/>
      <c r="L267" s="427"/>
      <c r="M267" s="427"/>
      <c r="N267" s="427"/>
      <c r="O267" s="427"/>
      <c r="P267" s="427"/>
      <c r="Q267" s="427"/>
      <c r="R267" s="427"/>
      <c r="S267" s="427"/>
      <c r="T267" s="431" t="s">
        <v>1651</v>
      </c>
      <c r="U267" s="427"/>
      <c r="V267" s="427"/>
      <c r="W267" s="427"/>
      <c r="X267" s="427"/>
      <c r="Y267" s="427"/>
      <c r="Z267" s="427"/>
      <c r="AA267" s="427"/>
      <c r="AB267" s="427"/>
      <c r="AC267" s="427"/>
      <c r="AD267" s="427"/>
      <c r="AE267" s="427"/>
      <c r="AF267" s="427"/>
      <c r="AG267" s="427"/>
      <c r="AH267" s="427"/>
      <c r="AI267" s="427"/>
      <c r="AJ267" s="427"/>
      <c r="AK267" s="427"/>
      <c r="AL267" s="427"/>
      <c r="AM267" s="427"/>
      <c r="AN267" s="427"/>
      <c r="AO267" s="427"/>
      <c r="AP267" s="430" t="s">
        <v>1695</v>
      </c>
      <c r="AQ267" s="427"/>
      <c r="AR267" s="427"/>
      <c r="AS267" s="427"/>
      <c r="AT267" s="427"/>
      <c r="AU267" s="427"/>
      <c r="AV267" s="427"/>
      <c r="AW267" s="427"/>
      <c r="AX267" s="427"/>
      <c r="AY267" s="430" t="s">
        <v>133</v>
      </c>
      <c r="AZ267" s="427"/>
      <c r="BA267" s="427"/>
      <c r="BB267" s="427"/>
      <c r="BC267" s="427"/>
      <c r="BD267" s="427"/>
      <c r="BE267" s="427"/>
      <c r="BF267" s="427"/>
      <c r="BG267" s="431" t="s">
        <v>1696</v>
      </c>
      <c r="BH267" s="427"/>
      <c r="BI267" s="427"/>
      <c r="BJ267" s="427"/>
      <c r="BK267" s="430" t="s">
        <v>1697</v>
      </c>
      <c r="BL267" s="427"/>
      <c r="BM267" s="427"/>
    </row>
    <row r="268" spans="2:65" ht="11.45" customHeight="1">
      <c r="B268" s="412">
        <v>1</v>
      </c>
      <c r="C268" s="399"/>
      <c r="D268" s="413" t="s">
        <v>1868</v>
      </c>
      <c r="E268" s="399"/>
      <c r="F268" s="399"/>
      <c r="G268" s="399"/>
      <c r="H268" s="399"/>
      <c r="I268" s="399"/>
      <c r="J268" s="399"/>
      <c r="K268" s="399"/>
      <c r="L268" s="399"/>
      <c r="M268" s="399"/>
      <c r="N268" s="399"/>
      <c r="O268" s="399"/>
      <c r="P268" s="399"/>
      <c r="Q268" s="399"/>
      <c r="R268" s="399"/>
      <c r="S268" s="399"/>
      <c r="T268" s="413" t="s">
        <v>1869</v>
      </c>
      <c r="U268" s="399"/>
      <c r="V268" s="399"/>
      <c r="W268" s="399"/>
      <c r="X268" s="399"/>
      <c r="Y268" s="399"/>
      <c r="Z268" s="399"/>
      <c r="AA268" s="399"/>
      <c r="AB268" s="399"/>
      <c r="AC268" s="399"/>
      <c r="AD268" s="399"/>
      <c r="AE268" s="399"/>
      <c r="AF268" s="399"/>
      <c r="AG268" s="399"/>
      <c r="AH268" s="399"/>
      <c r="AI268" s="399"/>
      <c r="AJ268" s="399"/>
      <c r="AK268" s="399"/>
      <c r="AL268" s="399"/>
      <c r="AM268" s="399"/>
      <c r="AN268" s="399"/>
      <c r="AO268" s="399"/>
      <c r="AP268" s="422">
        <v>0</v>
      </c>
      <c r="AQ268" s="399"/>
      <c r="AR268" s="399"/>
      <c r="AS268" s="399"/>
      <c r="AT268" s="399"/>
      <c r="AU268" s="399"/>
      <c r="AV268" s="399"/>
      <c r="AW268" s="399"/>
      <c r="AX268" s="399"/>
      <c r="AY268" s="422">
        <v>2</v>
      </c>
      <c r="AZ268" s="399"/>
      <c r="BA268" s="399"/>
      <c r="BB268" s="399"/>
      <c r="BC268" s="399"/>
      <c r="BD268" s="399"/>
      <c r="BE268" s="399"/>
      <c r="BF268" s="399"/>
      <c r="BG268" s="413" t="s">
        <v>1815</v>
      </c>
      <c r="BH268" s="399"/>
      <c r="BI268" s="399"/>
      <c r="BJ268" s="399"/>
      <c r="BK268" s="422">
        <v>0</v>
      </c>
      <c r="BL268" s="399"/>
      <c r="BM268" s="399"/>
    </row>
    <row r="269" spans="2:65" ht="11.25" customHeight="1">
      <c r="B269" s="423">
        <v>0</v>
      </c>
      <c r="C269" s="424"/>
      <c r="D269" s="424"/>
      <c r="E269" s="424"/>
      <c r="F269" s="424"/>
      <c r="G269" s="424"/>
      <c r="H269" s="424"/>
      <c r="I269" s="424"/>
      <c r="J269" s="424"/>
      <c r="K269" s="424"/>
      <c r="L269" s="424"/>
      <c r="M269" s="424"/>
      <c r="N269" s="424"/>
      <c r="O269" s="424"/>
      <c r="P269" s="424"/>
      <c r="Q269" s="424"/>
      <c r="R269" s="424"/>
      <c r="S269" s="424"/>
      <c r="T269" s="424"/>
      <c r="U269" s="424"/>
      <c r="V269" s="424"/>
      <c r="W269" s="424"/>
      <c r="X269" s="424"/>
      <c r="Y269" s="424"/>
      <c r="Z269" s="424"/>
      <c r="AA269" s="424"/>
      <c r="AB269" s="424"/>
      <c r="AC269" s="424"/>
      <c r="AD269" s="424"/>
      <c r="AE269" s="424"/>
      <c r="AF269" s="424"/>
      <c r="AG269" s="424"/>
      <c r="AH269" s="424"/>
      <c r="AI269" s="424"/>
      <c r="AJ269" s="424"/>
      <c r="AK269" s="424"/>
      <c r="AL269" s="424"/>
      <c r="AM269" s="424"/>
      <c r="AN269" s="424"/>
      <c r="AO269" s="424"/>
      <c r="AP269" s="424"/>
      <c r="AQ269" s="424"/>
      <c r="AR269" s="424"/>
      <c r="AS269" s="424"/>
      <c r="AT269" s="424"/>
      <c r="AU269" s="424"/>
      <c r="AV269" s="424"/>
      <c r="AW269" s="424"/>
      <c r="AX269" s="424"/>
      <c r="AY269" s="424"/>
      <c r="AZ269" s="424"/>
      <c r="BA269" s="424"/>
      <c r="BB269" s="424"/>
      <c r="BC269" s="424"/>
      <c r="BD269" s="424"/>
      <c r="BE269" s="424"/>
      <c r="BF269" s="424"/>
      <c r="BG269" s="424"/>
      <c r="BH269" s="424"/>
      <c r="BI269" s="424"/>
      <c r="BJ269" s="424"/>
      <c r="BK269" s="424"/>
      <c r="BL269" s="424"/>
      <c r="BM269" s="424"/>
    </row>
    <row r="270" ht="3" customHeight="1"/>
    <row r="271" ht="4.35" customHeight="1"/>
    <row r="272" ht="2.85" customHeight="1"/>
    <row r="273" ht="13.5" hidden="1"/>
    <row r="274" spans="2:28" ht="14.45" customHeight="1">
      <c r="B274" s="429" t="s">
        <v>1870</v>
      </c>
      <c r="C274" s="399"/>
      <c r="D274" s="399"/>
      <c r="E274" s="399"/>
      <c r="F274" s="399"/>
      <c r="G274" s="399"/>
      <c r="H274" s="399"/>
      <c r="I274" s="399"/>
      <c r="J274" s="399"/>
      <c r="K274" s="399"/>
      <c r="L274" s="399"/>
      <c r="M274" s="399"/>
      <c r="N274" s="399"/>
      <c r="O274" s="399"/>
      <c r="P274" s="399"/>
      <c r="Q274" s="399"/>
      <c r="R274" s="399"/>
      <c r="S274" s="399"/>
      <c r="T274" s="399"/>
      <c r="U274" s="399"/>
      <c r="V274" s="399"/>
      <c r="W274" s="399"/>
      <c r="X274" s="399"/>
      <c r="Y274" s="399"/>
      <c r="Z274" s="399"/>
      <c r="AA274" s="399"/>
      <c r="AB274" s="399"/>
    </row>
    <row r="275" spans="2:65" ht="11.45" customHeight="1">
      <c r="B275" s="430" t="s">
        <v>1693</v>
      </c>
      <c r="C275" s="427"/>
      <c r="D275" s="431" t="s">
        <v>1694</v>
      </c>
      <c r="E275" s="427"/>
      <c r="F275" s="427"/>
      <c r="G275" s="427"/>
      <c r="H275" s="427"/>
      <c r="I275" s="427"/>
      <c r="J275" s="427"/>
      <c r="K275" s="427"/>
      <c r="L275" s="427"/>
      <c r="M275" s="427"/>
      <c r="N275" s="427"/>
      <c r="O275" s="427"/>
      <c r="P275" s="427"/>
      <c r="Q275" s="427"/>
      <c r="R275" s="427"/>
      <c r="S275" s="427"/>
      <c r="T275" s="431" t="s">
        <v>1651</v>
      </c>
      <c r="U275" s="427"/>
      <c r="V275" s="427"/>
      <c r="W275" s="427"/>
      <c r="X275" s="427"/>
      <c r="Y275" s="427"/>
      <c r="Z275" s="427"/>
      <c r="AA275" s="427"/>
      <c r="AB275" s="427"/>
      <c r="AC275" s="427"/>
      <c r="AD275" s="427"/>
      <c r="AE275" s="427"/>
      <c r="AF275" s="427"/>
      <c r="AG275" s="427"/>
      <c r="AH275" s="427"/>
      <c r="AI275" s="427"/>
      <c r="AJ275" s="427"/>
      <c r="AK275" s="427"/>
      <c r="AL275" s="427"/>
      <c r="AM275" s="427"/>
      <c r="AN275" s="427"/>
      <c r="AO275" s="427"/>
      <c r="AP275" s="430" t="s">
        <v>1695</v>
      </c>
      <c r="AQ275" s="427"/>
      <c r="AR275" s="427"/>
      <c r="AS275" s="427"/>
      <c r="AT275" s="427"/>
      <c r="AU275" s="427"/>
      <c r="AV275" s="427"/>
      <c r="AW275" s="427"/>
      <c r="AX275" s="427"/>
      <c r="AY275" s="430" t="s">
        <v>133</v>
      </c>
      <c r="AZ275" s="427"/>
      <c r="BA275" s="427"/>
      <c r="BB275" s="427"/>
      <c r="BC275" s="427"/>
      <c r="BD275" s="427"/>
      <c r="BE275" s="427"/>
      <c r="BF275" s="427"/>
      <c r="BG275" s="431" t="s">
        <v>1696</v>
      </c>
      <c r="BH275" s="427"/>
      <c r="BI275" s="427"/>
      <c r="BJ275" s="427"/>
      <c r="BK275" s="430" t="s">
        <v>1697</v>
      </c>
      <c r="BL275" s="427"/>
      <c r="BM275" s="427"/>
    </row>
    <row r="276" spans="2:65" ht="11.45" customHeight="1">
      <c r="B276" s="412">
        <v>1</v>
      </c>
      <c r="C276" s="399"/>
      <c r="D276" s="413" t="s">
        <v>1871</v>
      </c>
      <c r="E276" s="399"/>
      <c r="F276" s="399"/>
      <c r="G276" s="399"/>
      <c r="H276" s="399"/>
      <c r="I276" s="399"/>
      <c r="J276" s="399"/>
      <c r="K276" s="399"/>
      <c r="L276" s="399"/>
      <c r="M276" s="399"/>
      <c r="N276" s="399"/>
      <c r="O276" s="399"/>
      <c r="P276" s="399"/>
      <c r="Q276" s="399"/>
      <c r="R276" s="399"/>
      <c r="S276" s="399"/>
      <c r="T276" s="413" t="s">
        <v>1872</v>
      </c>
      <c r="U276" s="399"/>
      <c r="V276" s="399"/>
      <c r="W276" s="399"/>
      <c r="X276" s="399"/>
      <c r="Y276" s="399"/>
      <c r="Z276" s="399"/>
      <c r="AA276" s="399"/>
      <c r="AB276" s="399"/>
      <c r="AC276" s="399"/>
      <c r="AD276" s="399"/>
      <c r="AE276" s="399"/>
      <c r="AF276" s="399"/>
      <c r="AG276" s="399"/>
      <c r="AH276" s="399"/>
      <c r="AI276" s="399"/>
      <c r="AJ276" s="399"/>
      <c r="AK276" s="399"/>
      <c r="AL276" s="399"/>
      <c r="AM276" s="399"/>
      <c r="AN276" s="399"/>
      <c r="AO276" s="399"/>
      <c r="AP276" s="422">
        <v>0</v>
      </c>
      <c r="AQ276" s="399"/>
      <c r="AR276" s="399"/>
      <c r="AS276" s="399"/>
      <c r="AT276" s="399"/>
      <c r="AU276" s="399"/>
      <c r="AV276" s="399"/>
      <c r="AW276" s="399"/>
      <c r="AX276" s="399"/>
      <c r="AY276" s="422">
        <v>18</v>
      </c>
      <c r="AZ276" s="399"/>
      <c r="BA276" s="399"/>
      <c r="BB276" s="399"/>
      <c r="BC276" s="399"/>
      <c r="BD276" s="399"/>
      <c r="BE276" s="399"/>
      <c r="BF276" s="399"/>
      <c r="BG276" s="413" t="s">
        <v>1815</v>
      </c>
      <c r="BH276" s="399"/>
      <c r="BI276" s="399"/>
      <c r="BJ276" s="399"/>
      <c r="BK276" s="422">
        <v>0</v>
      </c>
      <c r="BL276" s="399"/>
      <c r="BM276" s="399"/>
    </row>
    <row r="277" spans="2:65" ht="11.25" customHeight="1">
      <c r="B277" s="423">
        <v>0</v>
      </c>
      <c r="C277" s="424"/>
      <c r="D277" s="424"/>
      <c r="E277" s="424"/>
      <c r="F277" s="424"/>
      <c r="G277" s="424"/>
      <c r="H277" s="424"/>
      <c r="I277" s="424"/>
      <c r="J277" s="424"/>
      <c r="K277" s="424"/>
      <c r="L277" s="424"/>
      <c r="M277" s="424"/>
      <c r="N277" s="424"/>
      <c r="O277" s="424"/>
      <c r="P277" s="424"/>
      <c r="Q277" s="424"/>
      <c r="R277" s="424"/>
      <c r="S277" s="424"/>
      <c r="T277" s="424"/>
      <c r="U277" s="424"/>
      <c r="V277" s="424"/>
      <c r="W277" s="424"/>
      <c r="X277" s="424"/>
      <c r="Y277" s="424"/>
      <c r="Z277" s="424"/>
      <c r="AA277" s="424"/>
      <c r="AB277" s="424"/>
      <c r="AC277" s="424"/>
      <c r="AD277" s="424"/>
      <c r="AE277" s="424"/>
      <c r="AF277" s="424"/>
      <c r="AG277" s="424"/>
      <c r="AH277" s="424"/>
      <c r="AI277" s="424"/>
      <c r="AJ277" s="424"/>
      <c r="AK277" s="424"/>
      <c r="AL277" s="424"/>
      <c r="AM277" s="424"/>
      <c r="AN277" s="424"/>
      <c r="AO277" s="424"/>
      <c r="AP277" s="424"/>
      <c r="AQ277" s="424"/>
      <c r="AR277" s="424"/>
      <c r="AS277" s="424"/>
      <c r="AT277" s="424"/>
      <c r="AU277" s="424"/>
      <c r="AV277" s="424"/>
      <c r="AW277" s="424"/>
      <c r="AX277" s="424"/>
      <c r="AY277" s="424"/>
      <c r="AZ277" s="424"/>
      <c r="BA277" s="424"/>
      <c r="BB277" s="424"/>
      <c r="BC277" s="424"/>
      <c r="BD277" s="424"/>
      <c r="BE277" s="424"/>
      <c r="BF277" s="424"/>
      <c r="BG277" s="424"/>
      <c r="BH277" s="424"/>
      <c r="BI277" s="424"/>
      <c r="BJ277" s="424"/>
      <c r="BK277" s="424"/>
      <c r="BL277" s="424"/>
      <c r="BM277" s="424"/>
    </row>
    <row r="278" ht="3" customHeight="1"/>
    <row r="279" ht="4.35" customHeight="1"/>
    <row r="280" ht="2.85" customHeight="1"/>
    <row r="281" ht="13.5" hidden="1"/>
    <row r="282" spans="2:37" ht="14.45" customHeight="1">
      <c r="B282" s="429" t="s">
        <v>1873</v>
      </c>
      <c r="C282" s="399"/>
      <c r="D282" s="399"/>
      <c r="E282" s="399"/>
      <c r="F282" s="399"/>
      <c r="G282" s="399"/>
      <c r="H282" s="399"/>
      <c r="I282" s="399"/>
      <c r="J282" s="399"/>
      <c r="K282" s="399"/>
      <c r="L282" s="399"/>
      <c r="M282" s="399"/>
      <c r="N282" s="399"/>
      <c r="O282" s="399"/>
      <c r="P282" s="399"/>
      <c r="Q282" s="399"/>
      <c r="R282" s="399"/>
      <c r="S282" s="399"/>
      <c r="T282" s="399"/>
      <c r="U282" s="399"/>
      <c r="V282" s="399"/>
      <c r="W282" s="399"/>
      <c r="X282" s="399"/>
      <c r="Y282" s="399"/>
      <c r="Z282" s="399"/>
      <c r="AA282" s="399"/>
      <c r="AB282" s="399"/>
      <c r="AC282" s="399"/>
      <c r="AD282" s="399"/>
      <c r="AE282" s="399"/>
      <c r="AF282" s="399"/>
      <c r="AG282" s="399"/>
      <c r="AH282" s="399"/>
      <c r="AI282" s="399"/>
      <c r="AJ282" s="399"/>
      <c r="AK282" s="399"/>
    </row>
    <row r="283" ht="13.5" hidden="1"/>
    <row r="284" spans="2:65" ht="11.45" customHeight="1">
      <c r="B284" s="430" t="s">
        <v>1693</v>
      </c>
      <c r="C284" s="427"/>
      <c r="D284" s="431" t="s">
        <v>1694</v>
      </c>
      <c r="E284" s="427"/>
      <c r="F284" s="427"/>
      <c r="G284" s="427"/>
      <c r="H284" s="427"/>
      <c r="I284" s="427"/>
      <c r="J284" s="427"/>
      <c r="K284" s="427"/>
      <c r="L284" s="427"/>
      <c r="M284" s="427"/>
      <c r="N284" s="427"/>
      <c r="O284" s="427"/>
      <c r="P284" s="427"/>
      <c r="Q284" s="427"/>
      <c r="R284" s="427"/>
      <c r="S284" s="427"/>
      <c r="T284" s="431" t="s">
        <v>1651</v>
      </c>
      <c r="U284" s="427"/>
      <c r="V284" s="427"/>
      <c r="W284" s="427"/>
      <c r="X284" s="427"/>
      <c r="Y284" s="427"/>
      <c r="Z284" s="427"/>
      <c r="AA284" s="427"/>
      <c r="AB284" s="427"/>
      <c r="AC284" s="427"/>
      <c r="AD284" s="427"/>
      <c r="AE284" s="427"/>
      <c r="AF284" s="427"/>
      <c r="AG284" s="427"/>
      <c r="AH284" s="427"/>
      <c r="AI284" s="427"/>
      <c r="AJ284" s="427"/>
      <c r="AK284" s="427"/>
      <c r="AL284" s="427"/>
      <c r="AM284" s="427"/>
      <c r="AN284" s="427"/>
      <c r="AO284" s="427"/>
      <c r="AP284" s="430" t="s">
        <v>1695</v>
      </c>
      <c r="AQ284" s="427"/>
      <c r="AR284" s="427"/>
      <c r="AS284" s="427"/>
      <c r="AT284" s="427"/>
      <c r="AU284" s="427"/>
      <c r="AV284" s="427"/>
      <c r="AW284" s="427"/>
      <c r="AX284" s="427"/>
      <c r="AY284" s="430" t="s">
        <v>133</v>
      </c>
      <c r="AZ284" s="427"/>
      <c r="BA284" s="427"/>
      <c r="BB284" s="427"/>
      <c r="BC284" s="427"/>
      <c r="BD284" s="427"/>
      <c r="BE284" s="427"/>
      <c r="BF284" s="427"/>
      <c r="BG284" s="431" t="s">
        <v>1696</v>
      </c>
      <c r="BH284" s="427"/>
      <c r="BI284" s="427"/>
      <c r="BJ284" s="427"/>
      <c r="BK284" s="430" t="s">
        <v>1697</v>
      </c>
      <c r="BL284" s="427"/>
      <c r="BM284" s="427"/>
    </row>
    <row r="285" spans="2:65" ht="11.45" customHeight="1">
      <c r="B285" s="412">
        <v>1</v>
      </c>
      <c r="C285" s="399"/>
      <c r="D285" s="413" t="s">
        <v>1874</v>
      </c>
      <c r="E285" s="399"/>
      <c r="F285" s="399"/>
      <c r="G285" s="399"/>
      <c r="H285" s="399"/>
      <c r="I285" s="399"/>
      <c r="J285" s="399"/>
      <c r="K285" s="399"/>
      <c r="L285" s="399"/>
      <c r="M285" s="399"/>
      <c r="N285" s="399"/>
      <c r="O285" s="399"/>
      <c r="P285" s="399"/>
      <c r="Q285" s="399"/>
      <c r="R285" s="399"/>
      <c r="S285" s="399"/>
      <c r="T285" s="413" t="s">
        <v>1875</v>
      </c>
      <c r="U285" s="399"/>
      <c r="V285" s="399"/>
      <c r="W285" s="399"/>
      <c r="X285" s="399"/>
      <c r="Y285" s="399"/>
      <c r="Z285" s="399"/>
      <c r="AA285" s="399"/>
      <c r="AB285" s="399"/>
      <c r="AC285" s="399"/>
      <c r="AD285" s="399"/>
      <c r="AE285" s="399"/>
      <c r="AF285" s="399"/>
      <c r="AG285" s="399"/>
      <c r="AH285" s="399"/>
      <c r="AI285" s="399"/>
      <c r="AJ285" s="399"/>
      <c r="AK285" s="399"/>
      <c r="AL285" s="399"/>
      <c r="AM285" s="399"/>
      <c r="AN285" s="399"/>
      <c r="AO285" s="399"/>
      <c r="AP285" s="422">
        <v>0</v>
      </c>
      <c r="AQ285" s="399"/>
      <c r="AR285" s="399"/>
      <c r="AS285" s="399"/>
      <c r="AT285" s="399"/>
      <c r="AU285" s="399"/>
      <c r="AV285" s="399"/>
      <c r="AW285" s="399"/>
      <c r="AX285" s="399"/>
      <c r="AY285" s="422">
        <v>12</v>
      </c>
      <c r="AZ285" s="399"/>
      <c r="BA285" s="399"/>
      <c r="BB285" s="399"/>
      <c r="BC285" s="399"/>
      <c r="BD285" s="399"/>
      <c r="BE285" s="399"/>
      <c r="BF285" s="399"/>
      <c r="BG285" s="413" t="s">
        <v>1815</v>
      </c>
      <c r="BH285" s="399"/>
      <c r="BI285" s="399"/>
      <c r="BJ285" s="399"/>
      <c r="BK285" s="422">
        <v>0</v>
      </c>
      <c r="BL285" s="399"/>
      <c r="BM285" s="399"/>
    </row>
    <row r="286" spans="2:65" ht="11.25" customHeight="1">
      <c r="B286" s="412">
        <v>2</v>
      </c>
      <c r="C286" s="399"/>
      <c r="D286" s="413" t="s">
        <v>1874</v>
      </c>
      <c r="E286" s="399"/>
      <c r="F286" s="399"/>
      <c r="G286" s="399"/>
      <c r="H286" s="399"/>
      <c r="I286" s="399"/>
      <c r="J286" s="399"/>
      <c r="K286" s="399"/>
      <c r="L286" s="399"/>
      <c r="M286" s="399"/>
      <c r="N286" s="399"/>
      <c r="O286" s="399"/>
      <c r="P286" s="399"/>
      <c r="Q286" s="399"/>
      <c r="R286" s="399"/>
      <c r="S286" s="399"/>
      <c r="T286" s="413" t="s">
        <v>1875</v>
      </c>
      <c r="U286" s="399"/>
      <c r="V286" s="399"/>
      <c r="W286" s="399"/>
      <c r="X286" s="399"/>
      <c r="Y286" s="399"/>
      <c r="Z286" s="399"/>
      <c r="AA286" s="399"/>
      <c r="AB286" s="399"/>
      <c r="AC286" s="399"/>
      <c r="AD286" s="399"/>
      <c r="AE286" s="399"/>
      <c r="AF286" s="399"/>
      <c r="AG286" s="399"/>
      <c r="AH286" s="399"/>
      <c r="AI286" s="399"/>
      <c r="AJ286" s="399"/>
      <c r="AK286" s="399"/>
      <c r="AL286" s="399"/>
      <c r="AM286" s="399"/>
      <c r="AN286" s="399"/>
      <c r="AO286" s="399"/>
      <c r="AP286" s="422">
        <v>0</v>
      </c>
      <c r="AQ286" s="399"/>
      <c r="AR286" s="399"/>
      <c r="AS286" s="399"/>
      <c r="AT286" s="399"/>
      <c r="AU286" s="399"/>
      <c r="AV286" s="399"/>
      <c r="AW286" s="399"/>
      <c r="AX286" s="399"/>
      <c r="AY286" s="422">
        <v>3</v>
      </c>
      <c r="AZ286" s="399"/>
      <c r="BA286" s="399"/>
      <c r="BB286" s="399"/>
      <c r="BC286" s="399"/>
      <c r="BD286" s="399"/>
      <c r="BE286" s="399"/>
      <c r="BF286" s="399"/>
      <c r="BG286" s="413" t="s">
        <v>1815</v>
      </c>
      <c r="BH286" s="399"/>
      <c r="BI286" s="399"/>
      <c r="BJ286" s="399"/>
      <c r="BK286" s="422">
        <v>0</v>
      </c>
      <c r="BL286" s="399"/>
      <c r="BM286" s="399"/>
    </row>
    <row r="287" spans="2:65" ht="11.45" customHeight="1">
      <c r="B287" s="412">
        <v>3</v>
      </c>
      <c r="C287" s="399"/>
      <c r="D287" s="413" t="s">
        <v>1874</v>
      </c>
      <c r="E287" s="399"/>
      <c r="F287" s="399"/>
      <c r="G287" s="399"/>
      <c r="H287" s="399"/>
      <c r="I287" s="399"/>
      <c r="J287" s="399"/>
      <c r="K287" s="399"/>
      <c r="L287" s="399"/>
      <c r="M287" s="399"/>
      <c r="N287" s="399"/>
      <c r="O287" s="399"/>
      <c r="P287" s="399"/>
      <c r="Q287" s="399"/>
      <c r="R287" s="399"/>
      <c r="S287" s="399"/>
      <c r="T287" s="413" t="s">
        <v>1875</v>
      </c>
      <c r="U287" s="399"/>
      <c r="V287" s="399"/>
      <c r="W287" s="399"/>
      <c r="X287" s="399"/>
      <c r="Y287" s="399"/>
      <c r="Z287" s="399"/>
      <c r="AA287" s="399"/>
      <c r="AB287" s="399"/>
      <c r="AC287" s="399"/>
      <c r="AD287" s="399"/>
      <c r="AE287" s="399"/>
      <c r="AF287" s="399"/>
      <c r="AG287" s="399"/>
      <c r="AH287" s="399"/>
      <c r="AI287" s="399"/>
      <c r="AJ287" s="399"/>
      <c r="AK287" s="399"/>
      <c r="AL287" s="399"/>
      <c r="AM287" s="399"/>
      <c r="AN287" s="399"/>
      <c r="AO287" s="399"/>
      <c r="AP287" s="422">
        <v>0</v>
      </c>
      <c r="AQ287" s="399"/>
      <c r="AR287" s="399"/>
      <c r="AS287" s="399"/>
      <c r="AT287" s="399"/>
      <c r="AU287" s="399"/>
      <c r="AV287" s="399"/>
      <c r="AW287" s="399"/>
      <c r="AX287" s="399"/>
      <c r="AY287" s="422">
        <v>9</v>
      </c>
      <c r="AZ287" s="399"/>
      <c r="BA287" s="399"/>
      <c r="BB287" s="399"/>
      <c r="BC287" s="399"/>
      <c r="BD287" s="399"/>
      <c r="BE287" s="399"/>
      <c r="BF287" s="399"/>
      <c r="BG287" s="413" t="s">
        <v>1815</v>
      </c>
      <c r="BH287" s="399"/>
      <c r="BI287" s="399"/>
      <c r="BJ287" s="399"/>
      <c r="BK287" s="422">
        <v>0</v>
      </c>
      <c r="BL287" s="399"/>
      <c r="BM287" s="399"/>
    </row>
    <row r="288" spans="2:65" ht="11.25" customHeight="1">
      <c r="B288" s="423">
        <v>0</v>
      </c>
      <c r="C288" s="424"/>
      <c r="D288" s="424"/>
      <c r="E288" s="424"/>
      <c r="F288" s="424"/>
      <c r="G288" s="424"/>
      <c r="H288" s="424"/>
      <c r="I288" s="424"/>
      <c r="J288" s="424"/>
      <c r="K288" s="424"/>
      <c r="L288" s="424"/>
      <c r="M288" s="424"/>
      <c r="N288" s="424"/>
      <c r="O288" s="424"/>
      <c r="P288" s="424"/>
      <c r="Q288" s="424"/>
      <c r="R288" s="424"/>
      <c r="S288" s="424"/>
      <c r="T288" s="424"/>
      <c r="U288" s="424"/>
      <c r="V288" s="424"/>
      <c r="W288" s="424"/>
      <c r="X288" s="424"/>
      <c r="Y288" s="424"/>
      <c r="Z288" s="424"/>
      <c r="AA288" s="424"/>
      <c r="AB288" s="424"/>
      <c r="AC288" s="424"/>
      <c r="AD288" s="424"/>
      <c r="AE288" s="424"/>
      <c r="AF288" s="424"/>
      <c r="AG288" s="424"/>
      <c r="AH288" s="424"/>
      <c r="AI288" s="424"/>
      <c r="AJ288" s="424"/>
      <c r="AK288" s="424"/>
      <c r="AL288" s="424"/>
      <c r="AM288" s="424"/>
      <c r="AN288" s="424"/>
      <c r="AO288" s="424"/>
      <c r="AP288" s="424"/>
      <c r="AQ288" s="424"/>
      <c r="AR288" s="424"/>
      <c r="AS288" s="424"/>
      <c r="AT288" s="424"/>
      <c r="AU288" s="424"/>
      <c r="AV288" s="424"/>
      <c r="AW288" s="424"/>
      <c r="AX288" s="424"/>
      <c r="AY288" s="424"/>
      <c r="AZ288" s="424"/>
      <c r="BA288" s="424"/>
      <c r="BB288" s="424"/>
      <c r="BC288" s="424"/>
      <c r="BD288" s="424"/>
      <c r="BE288" s="424"/>
      <c r="BF288" s="424"/>
      <c r="BG288" s="424"/>
      <c r="BH288" s="424"/>
      <c r="BI288" s="424"/>
      <c r="BJ288" s="424"/>
      <c r="BK288" s="424"/>
      <c r="BL288" s="424"/>
      <c r="BM288" s="424"/>
    </row>
    <row r="289" ht="13.5" hidden="1"/>
    <row r="290" ht="2.85" customHeight="1"/>
    <row r="291" ht="4.35" customHeight="1"/>
    <row r="292" ht="2.85" customHeight="1"/>
    <row r="293" ht="13.5" hidden="1"/>
    <row r="294" spans="2:6" ht="14.45" customHeight="1">
      <c r="B294" s="429" t="s">
        <v>1876</v>
      </c>
      <c r="C294" s="399"/>
      <c r="D294" s="399"/>
      <c r="E294" s="399"/>
      <c r="F294" s="399"/>
    </row>
    <row r="295" spans="2:65" ht="11.45" customHeight="1">
      <c r="B295" s="430" t="s">
        <v>1693</v>
      </c>
      <c r="C295" s="427"/>
      <c r="D295" s="431" t="s">
        <v>1694</v>
      </c>
      <c r="E295" s="427"/>
      <c r="F295" s="427"/>
      <c r="G295" s="427"/>
      <c r="H295" s="427"/>
      <c r="I295" s="427"/>
      <c r="J295" s="427"/>
      <c r="K295" s="427"/>
      <c r="L295" s="427"/>
      <c r="M295" s="427"/>
      <c r="N295" s="427"/>
      <c r="O295" s="427"/>
      <c r="P295" s="427"/>
      <c r="Q295" s="427"/>
      <c r="R295" s="427"/>
      <c r="S295" s="427"/>
      <c r="T295" s="431" t="s">
        <v>1651</v>
      </c>
      <c r="U295" s="427"/>
      <c r="V295" s="427"/>
      <c r="W295" s="427"/>
      <c r="X295" s="427"/>
      <c r="Y295" s="427"/>
      <c r="Z295" s="427"/>
      <c r="AA295" s="427"/>
      <c r="AB295" s="427"/>
      <c r="AC295" s="427"/>
      <c r="AD295" s="427"/>
      <c r="AE295" s="427"/>
      <c r="AF295" s="427"/>
      <c r="AG295" s="427"/>
      <c r="AH295" s="427"/>
      <c r="AI295" s="427"/>
      <c r="AJ295" s="427"/>
      <c r="AK295" s="427"/>
      <c r="AL295" s="427"/>
      <c r="AM295" s="427"/>
      <c r="AN295" s="427"/>
      <c r="AO295" s="427"/>
      <c r="AP295" s="430" t="s">
        <v>1695</v>
      </c>
      <c r="AQ295" s="427"/>
      <c r="AR295" s="427"/>
      <c r="AS295" s="427"/>
      <c r="AT295" s="427"/>
      <c r="AU295" s="427"/>
      <c r="AV295" s="427"/>
      <c r="AW295" s="427"/>
      <c r="AX295" s="427"/>
      <c r="AY295" s="430" t="s">
        <v>133</v>
      </c>
      <c r="AZ295" s="427"/>
      <c r="BA295" s="427"/>
      <c r="BB295" s="427"/>
      <c r="BC295" s="427"/>
      <c r="BD295" s="427"/>
      <c r="BE295" s="427"/>
      <c r="BF295" s="427"/>
      <c r="BG295" s="431" t="s">
        <v>1696</v>
      </c>
      <c r="BH295" s="427"/>
      <c r="BI295" s="427"/>
      <c r="BJ295" s="427"/>
      <c r="BK295" s="430" t="s">
        <v>1697</v>
      </c>
      <c r="BL295" s="427"/>
      <c r="BM295" s="427"/>
    </row>
    <row r="296" spans="2:65" ht="23.65" customHeight="1">
      <c r="B296" s="412">
        <v>1</v>
      </c>
      <c r="C296" s="399"/>
      <c r="D296" s="413" t="s">
        <v>1877</v>
      </c>
      <c r="E296" s="399"/>
      <c r="F296" s="399"/>
      <c r="G296" s="399"/>
      <c r="H296" s="399"/>
      <c r="I296" s="399"/>
      <c r="J296" s="399"/>
      <c r="K296" s="399"/>
      <c r="L296" s="399"/>
      <c r="M296" s="399"/>
      <c r="N296" s="399"/>
      <c r="O296" s="399"/>
      <c r="P296" s="399"/>
      <c r="Q296" s="399"/>
      <c r="R296" s="399"/>
      <c r="S296" s="399"/>
      <c r="T296" s="413" t="s">
        <v>1878</v>
      </c>
      <c r="U296" s="399"/>
      <c r="V296" s="399"/>
      <c r="W296" s="399"/>
      <c r="X296" s="399"/>
      <c r="Y296" s="399"/>
      <c r="Z296" s="399"/>
      <c r="AA296" s="399"/>
      <c r="AB296" s="399"/>
      <c r="AC296" s="399"/>
      <c r="AD296" s="399"/>
      <c r="AE296" s="399"/>
      <c r="AF296" s="399"/>
      <c r="AG296" s="399"/>
      <c r="AH296" s="399"/>
      <c r="AI296" s="399"/>
      <c r="AJ296" s="399"/>
      <c r="AK296" s="399"/>
      <c r="AL296" s="399"/>
      <c r="AM296" s="399"/>
      <c r="AN296" s="399"/>
      <c r="AO296" s="399"/>
      <c r="AP296" s="422">
        <v>0</v>
      </c>
      <c r="AQ296" s="399"/>
      <c r="AR296" s="399"/>
      <c r="AS296" s="399"/>
      <c r="AT296" s="399"/>
      <c r="AU296" s="399"/>
      <c r="AV296" s="399"/>
      <c r="AW296" s="399"/>
      <c r="AX296" s="399"/>
      <c r="AY296" s="422">
        <v>9</v>
      </c>
      <c r="AZ296" s="399"/>
      <c r="BA296" s="399"/>
      <c r="BB296" s="399"/>
      <c r="BC296" s="399"/>
      <c r="BD296" s="399"/>
      <c r="BE296" s="399"/>
      <c r="BF296" s="399"/>
      <c r="BG296" s="413" t="s">
        <v>1815</v>
      </c>
      <c r="BH296" s="399"/>
      <c r="BI296" s="399"/>
      <c r="BJ296" s="399"/>
      <c r="BK296" s="422">
        <v>0</v>
      </c>
      <c r="BL296" s="399"/>
      <c r="BM296" s="399"/>
    </row>
    <row r="297" spans="2:65" ht="11.25" customHeight="1">
      <c r="B297" s="412">
        <v>2</v>
      </c>
      <c r="C297" s="399"/>
      <c r="D297" s="413" t="s">
        <v>1879</v>
      </c>
      <c r="E297" s="399"/>
      <c r="F297" s="399"/>
      <c r="G297" s="399"/>
      <c r="H297" s="399"/>
      <c r="I297" s="399"/>
      <c r="J297" s="399"/>
      <c r="K297" s="399"/>
      <c r="L297" s="399"/>
      <c r="M297" s="399"/>
      <c r="N297" s="399"/>
      <c r="O297" s="399"/>
      <c r="P297" s="399"/>
      <c r="Q297" s="399"/>
      <c r="R297" s="399"/>
      <c r="S297" s="399"/>
      <c r="T297" s="413" t="s">
        <v>1880</v>
      </c>
      <c r="U297" s="399"/>
      <c r="V297" s="399"/>
      <c r="W297" s="399"/>
      <c r="X297" s="399"/>
      <c r="Y297" s="399"/>
      <c r="Z297" s="399"/>
      <c r="AA297" s="399"/>
      <c r="AB297" s="399"/>
      <c r="AC297" s="399"/>
      <c r="AD297" s="399"/>
      <c r="AE297" s="399"/>
      <c r="AF297" s="399"/>
      <c r="AG297" s="399"/>
      <c r="AH297" s="399"/>
      <c r="AI297" s="399"/>
      <c r="AJ297" s="399"/>
      <c r="AK297" s="399"/>
      <c r="AL297" s="399"/>
      <c r="AM297" s="399"/>
      <c r="AN297" s="399"/>
      <c r="AO297" s="399"/>
      <c r="AP297" s="422">
        <v>0</v>
      </c>
      <c r="AQ297" s="399"/>
      <c r="AR297" s="399"/>
      <c r="AS297" s="399"/>
      <c r="AT297" s="399"/>
      <c r="AU297" s="399"/>
      <c r="AV297" s="399"/>
      <c r="AW297" s="399"/>
      <c r="AX297" s="399"/>
      <c r="AY297" s="422">
        <v>3</v>
      </c>
      <c r="AZ297" s="399"/>
      <c r="BA297" s="399"/>
      <c r="BB297" s="399"/>
      <c r="BC297" s="399"/>
      <c r="BD297" s="399"/>
      <c r="BE297" s="399"/>
      <c r="BF297" s="399"/>
      <c r="BG297" s="413" t="s">
        <v>1815</v>
      </c>
      <c r="BH297" s="399"/>
      <c r="BI297" s="399"/>
      <c r="BJ297" s="399"/>
      <c r="BK297" s="422">
        <v>0</v>
      </c>
      <c r="BL297" s="399"/>
      <c r="BM297" s="399"/>
    </row>
    <row r="298" spans="2:65" ht="11.45" customHeight="1">
      <c r="B298" s="412">
        <v>3</v>
      </c>
      <c r="C298" s="399"/>
      <c r="D298" s="413" t="s">
        <v>1881</v>
      </c>
      <c r="E298" s="399"/>
      <c r="F298" s="399"/>
      <c r="G298" s="399"/>
      <c r="H298" s="399"/>
      <c r="I298" s="399"/>
      <c r="J298" s="399"/>
      <c r="K298" s="399"/>
      <c r="L298" s="399"/>
      <c r="M298" s="399"/>
      <c r="N298" s="399"/>
      <c r="O298" s="399"/>
      <c r="P298" s="399"/>
      <c r="Q298" s="399"/>
      <c r="R298" s="399"/>
      <c r="S298" s="399"/>
      <c r="T298" s="413" t="s">
        <v>1882</v>
      </c>
      <c r="U298" s="399"/>
      <c r="V298" s="399"/>
      <c r="W298" s="399"/>
      <c r="X298" s="399"/>
      <c r="Y298" s="399"/>
      <c r="Z298" s="399"/>
      <c r="AA298" s="399"/>
      <c r="AB298" s="399"/>
      <c r="AC298" s="399"/>
      <c r="AD298" s="399"/>
      <c r="AE298" s="399"/>
      <c r="AF298" s="399"/>
      <c r="AG298" s="399"/>
      <c r="AH298" s="399"/>
      <c r="AI298" s="399"/>
      <c r="AJ298" s="399"/>
      <c r="AK298" s="399"/>
      <c r="AL298" s="399"/>
      <c r="AM298" s="399"/>
      <c r="AN298" s="399"/>
      <c r="AO298" s="399"/>
      <c r="AP298" s="422">
        <v>0</v>
      </c>
      <c r="AQ298" s="399"/>
      <c r="AR298" s="399"/>
      <c r="AS298" s="399"/>
      <c r="AT298" s="399"/>
      <c r="AU298" s="399"/>
      <c r="AV298" s="399"/>
      <c r="AW298" s="399"/>
      <c r="AX298" s="399"/>
      <c r="AY298" s="422">
        <v>6</v>
      </c>
      <c r="AZ298" s="399"/>
      <c r="BA298" s="399"/>
      <c r="BB298" s="399"/>
      <c r="BC298" s="399"/>
      <c r="BD298" s="399"/>
      <c r="BE298" s="399"/>
      <c r="BF298" s="399"/>
      <c r="BG298" s="413" t="s">
        <v>1815</v>
      </c>
      <c r="BH298" s="399"/>
      <c r="BI298" s="399"/>
      <c r="BJ298" s="399"/>
      <c r="BK298" s="422">
        <v>0</v>
      </c>
      <c r="BL298" s="399"/>
      <c r="BM298" s="399"/>
    </row>
    <row r="299" spans="2:65" ht="11.45" customHeight="1">
      <c r="B299" s="412">
        <v>4</v>
      </c>
      <c r="C299" s="399"/>
      <c r="D299" s="413" t="s">
        <v>1883</v>
      </c>
      <c r="E299" s="399"/>
      <c r="F299" s="399"/>
      <c r="G299" s="399"/>
      <c r="H299" s="399"/>
      <c r="I299" s="399"/>
      <c r="J299" s="399"/>
      <c r="K299" s="399"/>
      <c r="L299" s="399"/>
      <c r="M299" s="399"/>
      <c r="N299" s="399"/>
      <c r="O299" s="399"/>
      <c r="P299" s="399"/>
      <c r="Q299" s="399"/>
      <c r="R299" s="399"/>
      <c r="S299" s="399"/>
      <c r="T299" s="413" t="s">
        <v>1884</v>
      </c>
      <c r="U299" s="399"/>
      <c r="V299" s="399"/>
      <c r="W299" s="399"/>
      <c r="X299" s="399"/>
      <c r="Y299" s="399"/>
      <c r="Z299" s="399"/>
      <c r="AA299" s="399"/>
      <c r="AB299" s="399"/>
      <c r="AC299" s="399"/>
      <c r="AD299" s="399"/>
      <c r="AE299" s="399"/>
      <c r="AF299" s="399"/>
      <c r="AG299" s="399"/>
      <c r="AH299" s="399"/>
      <c r="AI299" s="399"/>
      <c r="AJ299" s="399"/>
      <c r="AK299" s="399"/>
      <c r="AL299" s="399"/>
      <c r="AM299" s="399"/>
      <c r="AN299" s="399"/>
      <c r="AO299" s="399"/>
      <c r="AP299" s="422">
        <v>0</v>
      </c>
      <c r="AQ299" s="399"/>
      <c r="AR299" s="399"/>
      <c r="AS299" s="399"/>
      <c r="AT299" s="399"/>
      <c r="AU299" s="399"/>
      <c r="AV299" s="399"/>
      <c r="AW299" s="399"/>
      <c r="AX299" s="399"/>
      <c r="AY299" s="422">
        <v>5</v>
      </c>
      <c r="AZ299" s="399"/>
      <c r="BA299" s="399"/>
      <c r="BB299" s="399"/>
      <c r="BC299" s="399"/>
      <c r="BD299" s="399"/>
      <c r="BE299" s="399"/>
      <c r="BF299" s="399"/>
      <c r="BG299" s="413" t="s">
        <v>339</v>
      </c>
      <c r="BH299" s="399"/>
      <c r="BI299" s="399"/>
      <c r="BJ299" s="399"/>
      <c r="BK299" s="422">
        <v>0</v>
      </c>
      <c r="BL299" s="399"/>
      <c r="BM299" s="399"/>
    </row>
    <row r="300" spans="2:65" ht="11.45" customHeight="1">
      <c r="B300" s="412">
        <v>5</v>
      </c>
      <c r="C300" s="399"/>
      <c r="D300" s="413" t="s">
        <v>1885</v>
      </c>
      <c r="E300" s="399"/>
      <c r="F300" s="399"/>
      <c r="G300" s="399"/>
      <c r="H300" s="399"/>
      <c r="I300" s="399"/>
      <c r="J300" s="399"/>
      <c r="K300" s="399"/>
      <c r="L300" s="399"/>
      <c r="M300" s="399"/>
      <c r="N300" s="399"/>
      <c r="O300" s="399"/>
      <c r="P300" s="399"/>
      <c r="Q300" s="399"/>
      <c r="R300" s="399"/>
      <c r="S300" s="399"/>
      <c r="T300" s="413" t="s">
        <v>1886</v>
      </c>
      <c r="U300" s="399"/>
      <c r="V300" s="399"/>
      <c r="W300" s="399"/>
      <c r="X300" s="399"/>
      <c r="Y300" s="399"/>
      <c r="Z300" s="399"/>
      <c r="AA300" s="399"/>
      <c r="AB300" s="399"/>
      <c r="AC300" s="399"/>
      <c r="AD300" s="399"/>
      <c r="AE300" s="399"/>
      <c r="AF300" s="399"/>
      <c r="AG300" s="399"/>
      <c r="AH300" s="399"/>
      <c r="AI300" s="399"/>
      <c r="AJ300" s="399"/>
      <c r="AK300" s="399"/>
      <c r="AL300" s="399"/>
      <c r="AM300" s="399"/>
      <c r="AN300" s="399"/>
      <c r="AO300" s="399"/>
      <c r="AP300" s="422">
        <v>0</v>
      </c>
      <c r="AQ300" s="399"/>
      <c r="AR300" s="399"/>
      <c r="AS300" s="399"/>
      <c r="AT300" s="399"/>
      <c r="AU300" s="399"/>
      <c r="AV300" s="399"/>
      <c r="AW300" s="399"/>
      <c r="AX300" s="399"/>
      <c r="AY300" s="422">
        <v>9</v>
      </c>
      <c r="AZ300" s="399"/>
      <c r="BA300" s="399"/>
      <c r="BB300" s="399"/>
      <c r="BC300" s="399"/>
      <c r="BD300" s="399"/>
      <c r="BE300" s="399"/>
      <c r="BF300" s="399"/>
      <c r="BG300" s="413" t="s">
        <v>1815</v>
      </c>
      <c r="BH300" s="399"/>
      <c r="BI300" s="399"/>
      <c r="BJ300" s="399"/>
      <c r="BK300" s="422">
        <v>0</v>
      </c>
      <c r="BL300" s="399"/>
      <c r="BM300" s="399"/>
    </row>
    <row r="301" spans="2:65" ht="11.25" customHeight="1">
      <c r="B301" s="423">
        <v>0</v>
      </c>
      <c r="C301" s="424"/>
      <c r="D301" s="424"/>
      <c r="E301" s="424"/>
      <c r="F301" s="424"/>
      <c r="G301" s="424"/>
      <c r="H301" s="424"/>
      <c r="I301" s="424"/>
      <c r="J301" s="424"/>
      <c r="K301" s="424"/>
      <c r="L301" s="424"/>
      <c r="M301" s="424"/>
      <c r="N301" s="424"/>
      <c r="O301" s="424"/>
      <c r="P301" s="424"/>
      <c r="Q301" s="424"/>
      <c r="R301" s="424"/>
      <c r="S301" s="424"/>
      <c r="T301" s="424"/>
      <c r="U301" s="424"/>
      <c r="V301" s="424"/>
      <c r="W301" s="424"/>
      <c r="X301" s="424"/>
      <c r="Y301" s="424"/>
      <c r="Z301" s="424"/>
      <c r="AA301" s="424"/>
      <c r="AB301" s="424"/>
      <c r="AC301" s="424"/>
      <c r="AD301" s="424"/>
      <c r="AE301" s="424"/>
      <c r="AF301" s="424"/>
      <c r="AG301" s="424"/>
      <c r="AH301" s="424"/>
      <c r="AI301" s="424"/>
      <c r="AJ301" s="424"/>
      <c r="AK301" s="424"/>
      <c r="AL301" s="424"/>
      <c r="AM301" s="424"/>
      <c r="AN301" s="424"/>
      <c r="AO301" s="424"/>
      <c r="AP301" s="424"/>
      <c r="AQ301" s="424"/>
      <c r="AR301" s="424"/>
      <c r="AS301" s="424"/>
      <c r="AT301" s="424"/>
      <c r="AU301" s="424"/>
      <c r="AV301" s="424"/>
      <c r="AW301" s="424"/>
      <c r="AX301" s="424"/>
      <c r="AY301" s="424"/>
      <c r="AZ301" s="424"/>
      <c r="BA301" s="424"/>
      <c r="BB301" s="424"/>
      <c r="BC301" s="424"/>
      <c r="BD301" s="424"/>
      <c r="BE301" s="424"/>
      <c r="BF301" s="424"/>
      <c r="BG301" s="424"/>
      <c r="BH301" s="424"/>
      <c r="BI301" s="424"/>
      <c r="BJ301" s="424"/>
      <c r="BK301" s="424"/>
      <c r="BL301" s="424"/>
      <c r="BM301" s="424"/>
    </row>
    <row r="302" ht="3" customHeight="1"/>
    <row r="303" ht="4.35" customHeight="1"/>
    <row r="304" ht="2.85" customHeight="1"/>
    <row r="305" ht="13.5" hidden="1"/>
    <row r="306" spans="2:42" ht="14.45" customHeight="1">
      <c r="B306" s="429" t="s">
        <v>1887</v>
      </c>
      <c r="C306" s="399"/>
      <c r="D306" s="399"/>
      <c r="E306" s="399"/>
      <c r="F306" s="399"/>
      <c r="G306" s="399"/>
      <c r="H306" s="399"/>
      <c r="I306" s="399"/>
      <c r="J306" s="399"/>
      <c r="K306" s="399"/>
      <c r="L306" s="399"/>
      <c r="M306" s="399"/>
      <c r="N306" s="399"/>
      <c r="O306" s="399"/>
      <c r="P306" s="399"/>
      <c r="Q306" s="399"/>
      <c r="R306" s="399"/>
      <c r="S306" s="399"/>
      <c r="T306" s="399"/>
      <c r="U306" s="399"/>
      <c r="V306" s="399"/>
      <c r="W306" s="399"/>
      <c r="X306" s="399"/>
      <c r="Y306" s="399"/>
      <c r="Z306" s="399"/>
      <c r="AA306" s="399"/>
      <c r="AB306" s="399"/>
      <c r="AC306" s="399"/>
      <c r="AD306" s="399"/>
      <c r="AE306" s="399"/>
      <c r="AF306" s="399"/>
      <c r="AG306" s="399"/>
      <c r="AH306" s="399"/>
      <c r="AI306" s="399"/>
      <c r="AJ306" s="399"/>
      <c r="AK306" s="399"/>
      <c r="AL306" s="399"/>
      <c r="AM306" s="399"/>
      <c r="AN306" s="399"/>
      <c r="AO306" s="399"/>
      <c r="AP306" s="399"/>
    </row>
    <row r="307" ht="13.5" hidden="1"/>
    <row r="308" spans="2:65" ht="11.45" customHeight="1">
      <c r="B308" s="430" t="s">
        <v>1693</v>
      </c>
      <c r="C308" s="427"/>
      <c r="D308" s="431" t="s">
        <v>1694</v>
      </c>
      <c r="E308" s="427"/>
      <c r="F308" s="427"/>
      <c r="G308" s="427"/>
      <c r="H308" s="427"/>
      <c r="I308" s="427"/>
      <c r="J308" s="427"/>
      <c r="K308" s="427"/>
      <c r="L308" s="427"/>
      <c r="M308" s="427"/>
      <c r="N308" s="427"/>
      <c r="O308" s="427"/>
      <c r="P308" s="427"/>
      <c r="Q308" s="427"/>
      <c r="R308" s="427"/>
      <c r="S308" s="427"/>
      <c r="T308" s="431" t="s">
        <v>1651</v>
      </c>
      <c r="U308" s="427"/>
      <c r="V308" s="427"/>
      <c r="W308" s="427"/>
      <c r="X308" s="427"/>
      <c r="Y308" s="427"/>
      <c r="Z308" s="427"/>
      <c r="AA308" s="427"/>
      <c r="AB308" s="427"/>
      <c r="AC308" s="427"/>
      <c r="AD308" s="427"/>
      <c r="AE308" s="427"/>
      <c r="AF308" s="427"/>
      <c r="AG308" s="427"/>
      <c r="AH308" s="427"/>
      <c r="AI308" s="427"/>
      <c r="AJ308" s="427"/>
      <c r="AK308" s="427"/>
      <c r="AL308" s="427"/>
      <c r="AM308" s="427"/>
      <c r="AN308" s="427"/>
      <c r="AO308" s="427"/>
      <c r="AP308" s="430" t="s">
        <v>1695</v>
      </c>
      <c r="AQ308" s="427"/>
      <c r="AR308" s="427"/>
      <c r="AS308" s="427"/>
      <c r="AT308" s="427"/>
      <c r="AU308" s="427"/>
      <c r="AV308" s="427"/>
      <c r="AW308" s="427"/>
      <c r="AX308" s="427"/>
      <c r="AY308" s="430" t="s">
        <v>133</v>
      </c>
      <c r="AZ308" s="427"/>
      <c r="BA308" s="427"/>
      <c r="BB308" s="427"/>
      <c r="BC308" s="427"/>
      <c r="BD308" s="427"/>
      <c r="BE308" s="427"/>
      <c r="BF308" s="427"/>
      <c r="BG308" s="431" t="s">
        <v>1696</v>
      </c>
      <c r="BH308" s="427"/>
      <c r="BI308" s="427"/>
      <c r="BJ308" s="427"/>
      <c r="BK308" s="430" t="s">
        <v>1697</v>
      </c>
      <c r="BL308" s="427"/>
      <c r="BM308" s="427"/>
    </row>
    <row r="309" spans="2:65" ht="11.45" customHeight="1">
      <c r="B309" s="412">
        <v>1</v>
      </c>
      <c r="C309" s="399"/>
      <c r="D309" s="413" t="s">
        <v>1888</v>
      </c>
      <c r="E309" s="399"/>
      <c r="F309" s="399"/>
      <c r="G309" s="399"/>
      <c r="H309" s="399"/>
      <c r="I309" s="399"/>
      <c r="J309" s="399"/>
      <c r="K309" s="399"/>
      <c r="L309" s="399"/>
      <c r="M309" s="399"/>
      <c r="N309" s="399"/>
      <c r="O309" s="399"/>
      <c r="P309" s="399"/>
      <c r="Q309" s="399"/>
      <c r="R309" s="399"/>
      <c r="S309" s="399"/>
      <c r="T309" s="413" t="s">
        <v>1889</v>
      </c>
      <c r="U309" s="399"/>
      <c r="V309" s="399"/>
      <c r="W309" s="399"/>
      <c r="X309" s="399"/>
      <c r="Y309" s="399"/>
      <c r="Z309" s="399"/>
      <c r="AA309" s="399"/>
      <c r="AB309" s="399"/>
      <c r="AC309" s="399"/>
      <c r="AD309" s="399"/>
      <c r="AE309" s="399"/>
      <c r="AF309" s="399"/>
      <c r="AG309" s="399"/>
      <c r="AH309" s="399"/>
      <c r="AI309" s="399"/>
      <c r="AJ309" s="399"/>
      <c r="AK309" s="399"/>
      <c r="AL309" s="399"/>
      <c r="AM309" s="399"/>
      <c r="AN309" s="399"/>
      <c r="AO309" s="399"/>
      <c r="AP309" s="422">
        <v>0</v>
      </c>
      <c r="AQ309" s="399"/>
      <c r="AR309" s="399"/>
      <c r="AS309" s="399"/>
      <c r="AT309" s="399"/>
      <c r="AU309" s="399"/>
      <c r="AV309" s="399"/>
      <c r="AW309" s="399"/>
      <c r="AX309" s="399"/>
      <c r="AY309" s="422">
        <v>12</v>
      </c>
      <c r="AZ309" s="399"/>
      <c r="BA309" s="399"/>
      <c r="BB309" s="399"/>
      <c r="BC309" s="399"/>
      <c r="BD309" s="399"/>
      <c r="BE309" s="399"/>
      <c r="BF309" s="399"/>
      <c r="BG309" s="413" t="s">
        <v>325</v>
      </c>
      <c r="BH309" s="399"/>
      <c r="BI309" s="399"/>
      <c r="BJ309" s="399"/>
      <c r="BK309" s="422">
        <v>0</v>
      </c>
      <c r="BL309" s="399"/>
      <c r="BM309" s="399"/>
    </row>
    <row r="310" spans="2:65" ht="11.25" customHeight="1">
      <c r="B310" s="423">
        <v>0</v>
      </c>
      <c r="C310" s="424"/>
      <c r="D310" s="424"/>
      <c r="E310" s="424"/>
      <c r="F310" s="424"/>
      <c r="G310" s="424"/>
      <c r="H310" s="424"/>
      <c r="I310" s="424"/>
      <c r="J310" s="424"/>
      <c r="K310" s="424"/>
      <c r="L310" s="424"/>
      <c r="M310" s="424"/>
      <c r="N310" s="424"/>
      <c r="O310" s="424"/>
      <c r="P310" s="424"/>
      <c r="Q310" s="424"/>
      <c r="R310" s="424"/>
      <c r="S310" s="424"/>
      <c r="T310" s="424"/>
      <c r="U310" s="424"/>
      <c r="V310" s="424"/>
      <c r="W310" s="424"/>
      <c r="X310" s="424"/>
      <c r="Y310" s="424"/>
      <c r="Z310" s="424"/>
      <c r="AA310" s="424"/>
      <c r="AB310" s="424"/>
      <c r="AC310" s="424"/>
      <c r="AD310" s="424"/>
      <c r="AE310" s="424"/>
      <c r="AF310" s="424"/>
      <c r="AG310" s="424"/>
      <c r="AH310" s="424"/>
      <c r="AI310" s="424"/>
      <c r="AJ310" s="424"/>
      <c r="AK310" s="424"/>
      <c r="AL310" s="424"/>
      <c r="AM310" s="424"/>
      <c r="AN310" s="424"/>
      <c r="AO310" s="424"/>
      <c r="AP310" s="424"/>
      <c r="AQ310" s="424"/>
      <c r="AR310" s="424"/>
      <c r="AS310" s="424"/>
      <c r="AT310" s="424"/>
      <c r="AU310" s="424"/>
      <c r="AV310" s="424"/>
      <c r="AW310" s="424"/>
      <c r="AX310" s="424"/>
      <c r="AY310" s="424"/>
      <c r="AZ310" s="424"/>
      <c r="BA310" s="424"/>
      <c r="BB310" s="424"/>
      <c r="BC310" s="424"/>
      <c r="BD310" s="424"/>
      <c r="BE310" s="424"/>
      <c r="BF310" s="424"/>
      <c r="BG310" s="424"/>
      <c r="BH310" s="424"/>
      <c r="BI310" s="424"/>
      <c r="BJ310" s="424"/>
      <c r="BK310" s="424"/>
      <c r="BL310" s="424"/>
      <c r="BM310" s="424"/>
    </row>
    <row r="311" ht="3" customHeight="1"/>
    <row r="312" ht="4.35" customHeight="1"/>
    <row r="313" ht="2.85" customHeight="1"/>
    <row r="314" spans="2:51" ht="14.45" customHeight="1">
      <c r="B314" s="429" t="s">
        <v>1890</v>
      </c>
      <c r="C314" s="399"/>
      <c r="D314" s="399"/>
      <c r="E314" s="399"/>
      <c r="F314" s="399"/>
      <c r="G314" s="399"/>
      <c r="H314" s="399"/>
      <c r="I314" s="399"/>
      <c r="J314" s="399"/>
      <c r="K314" s="399"/>
      <c r="L314" s="399"/>
      <c r="M314" s="399"/>
      <c r="N314" s="399"/>
      <c r="O314" s="399"/>
      <c r="P314" s="399"/>
      <c r="Q314" s="399"/>
      <c r="R314" s="399"/>
      <c r="S314" s="399"/>
      <c r="T314" s="399"/>
      <c r="U314" s="399"/>
      <c r="V314" s="399"/>
      <c r="W314" s="399"/>
      <c r="X314" s="399"/>
      <c r="Y314" s="399"/>
      <c r="Z314" s="399"/>
      <c r="AA314" s="399"/>
      <c r="AB314" s="399"/>
      <c r="AC314" s="399"/>
      <c r="AD314" s="399"/>
      <c r="AE314" s="399"/>
      <c r="AF314" s="399"/>
      <c r="AG314" s="399"/>
      <c r="AH314" s="399"/>
      <c r="AI314" s="399"/>
      <c r="AJ314" s="399"/>
      <c r="AK314" s="399"/>
      <c r="AL314" s="399"/>
      <c r="AM314" s="399"/>
      <c r="AN314" s="399"/>
      <c r="AO314" s="399"/>
      <c r="AP314" s="399"/>
      <c r="AQ314" s="399"/>
      <c r="AR314" s="399"/>
      <c r="AS314" s="399"/>
      <c r="AT314" s="399"/>
      <c r="AU314" s="399"/>
      <c r="AV314" s="399"/>
      <c r="AW314" s="399"/>
      <c r="AX314" s="399"/>
      <c r="AY314" s="399"/>
    </row>
    <row r="315" ht="13.5" hidden="1"/>
    <row r="316" spans="2:65" ht="11.45" customHeight="1">
      <c r="B316" s="430" t="s">
        <v>1693</v>
      </c>
      <c r="C316" s="427"/>
      <c r="D316" s="431" t="s">
        <v>1694</v>
      </c>
      <c r="E316" s="427"/>
      <c r="F316" s="427"/>
      <c r="G316" s="427"/>
      <c r="H316" s="427"/>
      <c r="I316" s="427"/>
      <c r="J316" s="427"/>
      <c r="K316" s="427"/>
      <c r="L316" s="427"/>
      <c r="M316" s="427"/>
      <c r="N316" s="427"/>
      <c r="O316" s="427"/>
      <c r="P316" s="427"/>
      <c r="Q316" s="427"/>
      <c r="R316" s="427"/>
      <c r="S316" s="427"/>
      <c r="T316" s="431" t="s">
        <v>1651</v>
      </c>
      <c r="U316" s="427"/>
      <c r="V316" s="427"/>
      <c r="W316" s="427"/>
      <c r="X316" s="427"/>
      <c r="Y316" s="427"/>
      <c r="Z316" s="427"/>
      <c r="AA316" s="427"/>
      <c r="AB316" s="427"/>
      <c r="AC316" s="427"/>
      <c r="AD316" s="427"/>
      <c r="AE316" s="427"/>
      <c r="AF316" s="427"/>
      <c r="AG316" s="427"/>
      <c r="AH316" s="427"/>
      <c r="AI316" s="427"/>
      <c r="AJ316" s="427"/>
      <c r="AK316" s="427"/>
      <c r="AL316" s="427"/>
      <c r="AM316" s="427"/>
      <c r="AN316" s="427"/>
      <c r="AO316" s="427"/>
      <c r="AP316" s="430" t="s">
        <v>1695</v>
      </c>
      <c r="AQ316" s="427"/>
      <c r="AR316" s="427"/>
      <c r="AS316" s="427"/>
      <c r="AT316" s="427"/>
      <c r="AU316" s="427"/>
      <c r="AV316" s="427"/>
      <c r="AW316" s="427"/>
      <c r="AX316" s="427"/>
      <c r="AY316" s="430" t="s">
        <v>133</v>
      </c>
      <c r="AZ316" s="427"/>
      <c r="BA316" s="427"/>
      <c r="BB316" s="427"/>
      <c r="BC316" s="427"/>
      <c r="BD316" s="427"/>
      <c r="BE316" s="427"/>
      <c r="BF316" s="427"/>
      <c r="BG316" s="431" t="s">
        <v>1696</v>
      </c>
      <c r="BH316" s="427"/>
      <c r="BI316" s="427"/>
      <c r="BJ316" s="427"/>
      <c r="BK316" s="430" t="s">
        <v>1697</v>
      </c>
      <c r="BL316" s="427"/>
      <c r="BM316" s="427"/>
    </row>
    <row r="317" spans="2:65" ht="11.45" customHeight="1">
      <c r="B317" s="412">
        <v>1</v>
      </c>
      <c r="C317" s="399"/>
      <c r="D317" s="413" t="s">
        <v>1891</v>
      </c>
      <c r="E317" s="399"/>
      <c r="F317" s="399"/>
      <c r="G317" s="399"/>
      <c r="H317" s="399"/>
      <c r="I317" s="399"/>
      <c r="J317" s="399"/>
      <c r="K317" s="399"/>
      <c r="L317" s="399"/>
      <c r="M317" s="399"/>
      <c r="N317" s="399"/>
      <c r="O317" s="399"/>
      <c r="P317" s="399"/>
      <c r="Q317" s="399"/>
      <c r="R317" s="399"/>
      <c r="S317" s="399"/>
      <c r="T317" s="413" t="s">
        <v>1892</v>
      </c>
      <c r="U317" s="399"/>
      <c r="V317" s="399"/>
      <c r="W317" s="399"/>
      <c r="X317" s="399"/>
      <c r="Y317" s="399"/>
      <c r="Z317" s="399"/>
      <c r="AA317" s="399"/>
      <c r="AB317" s="399"/>
      <c r="AC317" s="399"/>
      <c r="AD317" s="399"/>
      <c r="AE317" s="399"/>
      <c r="AF317" s="399"/>
      <c r="AG317" s="399"/>
      <c r="AH317" s="399"/>
      <c r="AI317" s="399"/>
      <c r="AJ317" s="399"/>
      <c r="AK317" s="399"/>
      <c r="AL317" s="399"/>
      <c r="AM317" s="399"/>
      <c r="AN317" s="399"/>
      <c r="AO317" s="399"/>
      <c r="AP317" s="422">
        <v>0</v>
      </c>
      <c r="AQ317" s="399"/>
      <c r="AR317" s="399"/>
      <c r="AS317" s="399"/>
      <c r="AT317" s="399"/>
      <c r="AU317" s="399"/>
      <c r="AV317" s="399"/>
      <c r="AW317" s="399"/>
      <c r="AX317" s="399"/>
      <c r="AY317" s="422">
        <v>8</v>
      </c>
      <c r="AZ317" s="399"/>
      <c r="BA317" s="399"/>
      <c r="BB317" s="399"/>
      <c r="BC317" s="399"/>
      <c r="BD317" s="399"/>
      <c r="BE317" s="399"/>
      <c r="BF317" s="399"/>
      <c r="BG317" s="413" t="s">
        <v>1815</v>
      </c>
      <c r="BH317" s="399"/>
      <c r="BI317" s="399"/>
      <c r="BJ317" s="399"/>
      <c r="BK317" s="422">
        <v>0</v>
      </c>
      <c r="BL317" s="399"/>
      <c r="BM317" s="399"/>
    </row>
    <row r="318" spans="2:65" ht="11.25" customHeight="1">
      <c r="B318" s="412">
        <v>2</v>
      </c>
      <c r="C318" s="399"/>
      <c r="D318" s="413" t="s">
        <v>1893</v>
      </c>
      <c r="E318" s="399"/>
      <c r="F318" s="399"/>
      <c r="G318" s="399"/>
      <c r="H318" s="399"/>
      <c r="I318" s="399"/>
      <c r="J318" s="399"/>
      <c r="K318" s="399"/>
      <c r="L318" s="399"/>
      <c r="M318" s="399"/>
      <c r="N318" s="399"/>
      <c r="O318" s="399"/>
      <c r="P318" s="399"/>
      <c r="Q318" s="399"/>
      <c r="R318" s="399"/>
      <c r="S318" s="399"/>
      <c r="T318" s="413" t="s">
        <v>1894</v>
      </c>
      <c r="U318" s="399"/>
      <c r="V318" s="399"/>
      <c r="W318" s="399"/>
      <c r="X318" s="399"/>
      <c r="Y318" s="399"/>
      <c r="Z318" s="399"/>
      <c r="AA318" s="399"/>
      <c r="AB318" s="399"/>
      <c r="AC318" s="399"/>
      <c r="AD318" s="399"/>
      <c r="AE318" s="399"/>
      <c r="AF318" s="399"/>
      <c r="AG318" s="399"/>
      <c r="AH318" s="399"/>
      <c r="AI318" s="399"/>
      <c r="AJ318" s="399"/>
      <c r="AK318" s="399"/>
      <c r="AL318" s="399"/>
      <c r="AM318" s="399"/>
      <c r="AN318" s="399"/>
      <c r="AO318" s="399"/>
      <c r="AP318" s="422">
        <v>0</v>
      </c>
      <c r="AQ318" s="399"/>
      <c r="AR318" s="399"/>
      <c r="AS318" s="399"/>
      <c r="AT318" s="399"/>
      <c r="AU318" s="399"/>
      <c r="AV318" s="399"/>
      <c r="AW318" s="399"/>
      <c r="AX318" s="399"/>
      <c r="AY318" s="422">
        <v>12</v>
      </c>
      <c r="AZ318" s="399"/>
      <c r="BA318" s="399"/>
      <c r="BB318" s="399"/>
      <c r="BC318" s="399"/>
      <c r="BD318" s="399"/>
      <c r="BE318" s="399"/>
      <c r="BF318" s="399"/>
      <c r="BG318" s="413" t="s">
        <v>1815</v>
      </c>
      <c r="BH318" s="399"/>
      <c r="BI318" s="399"/>
      <c r="BJ318" s="399"/>
      <c r="BK318" s="422">
        <v>0</v>
      </c>
      <c r="BL318" s="399"/>
      <c r="BM318" s="399"/>
    </row>
    <row r="319" spans="2:65" ht="11.45" customHeight="1">
      <c r="B319" s="423">
        <v>0</v>
      </c>
      <c r="C319" s="424"/>
      <c r="D319" s="424"/>
      <c r="E319" s="424"/>
      <c r="F319" s="424"/>
      <c r="G319" s="424"/>
      <c r="H319" s="424"/>
      <c r="I319" s="424"/>
      <c r="J319" s="424"/>
      <c r="K319" s="424"/>
      <c r="L319" s="424"/>
      <c r="M319" s="424"/>
      <c r="N319" s="424"/>
      <c r="O319" s="424"/>
      <c r="P319" s="424"/>
      <c r="Q319" s="424"/>
      <c r="R319" s="424"/>
      <c r="S319" s="424"/>
      <c r="T319" s="424"/>
      <c r="U319" s="424"/>
      <c r="V319" s="424"/>
      <c r="W319" s="424"/>
      <c r="X319" s="424"/>
      <c r="Y319" s="424"/>
      <c r="Z319" s="424"/>
      <c r="AA319" s="424"/>
      <c r="AB319" s="424"/>
      <c r="AC319" s="424"/>
      <c r="AD319" s="424"/>
      <c r="AE319" s="424"/>
      <c r="AF319" s="424"/>
      <c r="AG319" s="424"/>
      <c r="AH319" s="424"/>
      <c r="AI319" s="424"/>
      <c r="AJ319" s="424"/>
      <c r="AK319" s="424"/>
      <c r="AL319" s="424"/>
      <c r="AM319" s="424"/>
      <c r="AN319" s="424"/>
      <c r="AO319" s="424"/>
      <c r="AP319" s="424"/>
      <c r="AQ319" s="424"/>
      <c r="AR319" s="424"/>
      <c r="AS319" s="424"/>
      <c r="AT319" s="424"/>
      <c r="AU319" s="424"/>
      <c r="AV319" s="424"/>
      <c r="AW319" s="424"/>
      <c r="AX319" s="424"/>
      <c r="AY319" s="424"/>
      <c r="AZ319" s="424"/>
      <c r="BA319" s="424"/>
      <c r="BB319" s="424"/>
      <c r="BC319" s="424"/>
      <c r="BD319" s="424"/>
      <c r="BE319" s="424"/>
      <c r="BF319" s="424"/>
      <c r="BG319" s="424"/>
      <c r="BH319" s="424"/>
      <c r="BI319" s="424"/>
      <c r="BJ319" s="424"/>
      <c r="BK319" s="424"/>
      <c r="BL319" s="424"/>
      <c r="BM319" s="424"/>
    </row>
    <row r="320" ht="3" customHeight="1"/>
    <row r="321" ht="4.35" customHeight="1"/>
    <row r="322" ht="2.85" customHeight="1"/>
    <row r="323" spans="2:60" ht="14.45" customHeight="1">
      <c r="B323" s="429" t="s">
        <v>1895</v>
      </c>
      <c r="C323" s="399"/>
      <c r="D323" s="399"/>
      <c r="E323" s="399"/>
      <c r="F323" s="399"/>
      <c r="G323" s="399"/>
      <c r="H323" s="399"/>
      <c r="I323" s="399"/>
      <c r="J323" s="399"/>
      <c r="K323" s="399"/>
      <c r="L323" s="399"/>
      <c r="M323" s="399"/>
      <c r="N323" s="399"/>
      <c r="O323" s="399"/>
      <c r="P323" s="399"/>
      <c r="Q323" s="399"/>
      <c r="R323" s="399"/>
      <c r="S323" s="399"/>
      <c r="T323" s="399"/>
      <c r="U323" s="399"/>
      <c r="V323" s="399"/>
      <c r="W323" s="399"/>
      <c r="X323" s="399"/>
      <c r="Y323" s="399"/>
      <c r="Z323" s="399"/>
      <c r="AA323" s="399"/>
      <c r="AB323" s="399"/>
      <c r="AC323" s="399"/>
      <c r="AD323" s="399"/>
      <c r="AE323" s="399"/>
      <c r="AF323" s="399"/>
      <c r="AG323" s="399"/>
      <c r="AH323" s="399"/>
      <c r="AI323" s="399"/>
      <c r="AJ323" s="399"/>
      <c r="AK323" s="399"/>
      <c r="AL323" s="399"/>
      <c r="AM323" s="399"/>
      <c r="AN323" s="399"/>
      <c r="AO323" s="399"/>
      <c r="AP323" s="399"/>
      <c r="AQ323" s="399"/>
      <c r="AR323" s="399"/>
      <c r="AS323" s="399"/>
      <c r="AT323" s="399"/>
      <c r="AU323" s="399"/>
      <c r="AV323" s="399"/>
      <c r="AW323" s="399"/>
      <c r="AX323" s="399"/>
      <c r="AY323" s="399"/>
      <c r="AZ323" s="399"/>
      <c r="BA323" s="399"/>
      <c r="BB323" s="399"/>
      <c r="BC323" s="399"/>
      <c r="BD323" s="399"/>
      <c r="BE323" s="399"/>
      <c r="BF323" s="399"/>
      <c r="BG323" s="399"/>
      <c r="BH323" s="399"/>
    </row>
    <row r="324" ht="13.5" hidden="1"/>
    <row r="325" spans="2:65" ht="11.45" customHeight="1">
      <c r="B325" s="430" t="s">
        <v>1693</v>
      </c>
      <c r="C325" s="427"/>
      <c r="D325" s="431" t="s">
        <v>1694</v>
      </c>
      <c r="E325" s="427"/>
      <c r="F325" s="427"/>
      <c r="G325" s="427"/>
      <c r="H325" s="427"/>
      <c r="I325" s="427"/>
      <c r="J325" s="427"/>
      <c r="K325" s="427"/>
      <c r="L325" s="427"/>
      <c r="M325" s="427"/>
      <c r="N325" s="427"/>
      <c r="O325" s="427"/>
      <c r="P325" s="427"/>
      <c r="Q325" s="427"/>
      <c r="R325" s="427"/>
      <c r="S325" s="427"/>
      <c r="T325" s="431" t="s">
        <v>1651</v>
      </c>
      <c r="U325" s="427"/>
      <c r="V325" s="427"/>
      <c r="W325" s="427"/>
      <c r="X325" s="427"/>
      <c r="Y325" s="427"/>
      <c r="Z325" s="427"/>
      <c r="AA325" s="427"/>
      <c r="AB325" s="427"/>
      <c r="AC325" s="427"/>
      <c r="AD325" s="427"/>
      <c r="AE325" s="427"/>
      <c r="AF325" s="427"/>
      <c r="AG325" s="427"/>
      <c r="AH325" s="427"/>
      <c r="AI325" s="427"/>
      <c r="AJ325" s="427"/>
      <c r="AK325" s="427"/>
      <c r="AL325" s="427"/>
      <c r="AM325" s="427"/>
      <c r="AN325" s="427"/>
      <c r="AO325" s="427"/>
      <c r="AP325" s="430" t="s">
        <v>1695</v>
      </c>
      <c r="AQ325" s="427"/>
      <c r="AR325" s="427"/>
      <c r="AS325" s="427"/>
      <c r="AT325" s="427"/>
      <c r="AU325" s="427"/>
      <c r="AV325" s="427"/>
      <c r="AW325" s="427"/>
      <c r="AX325" s="427"/>
      <c r="AY325" s="430" t="s">
        <v>133</v>
      </c>
      <c r="AZ325" s="427"/>
      <c r="BA325" s="427"/>
      <c r="BB325" s="427"/>
      <c r="BC325" s="427"/>
      <c r="BD325" s="427"/>
      <c r="BE325" s="427"/>
      <c r="BF325" s="427"/>
      <c r="BG325" s="431" t="s">
        <v>1696</v>
      </c>
      <c r="BH325" s="427"/>
      <c r="BI325" s="427"/>
      <c r="BJ325" s="427"/>
      <c r="BK325" s="430" t="s">
        <v>1697</v>
      </c>
      <c r="BL325" s="427"/>
      <c r="BM325" s="427"/>
    </row>
    <row r="326" spans="2:65" ht="11.45" customHeight="1">
      <c r="B326" s="412">
        <v>1</v>
      </c>
      <c r="C326" s="399"/>
      <c r="D326" s="413" t="s">
        <v>1896</v>
      </c>
      <c r="E326" s="399"/>
      <c r="F326" s="399"/>
      <c r="G326" s="399"/>
      <c r="H326" s="399"/>
      <c r="I326" s="399"/>
      <c r="J326" s="399"/>
      <c r="K326" s="399"/>
      <c r="L326" s="399"/>
      <c r="M326" s="399"/>
      <c r="N326" s="399"/>
      <c r="O326" s="399"/>
      <c r="P326" s="399"/>
      <c r="Q326" s="399"/>
      <c r="R326" s="399"/>
      <c r="S326" s="399"/>
      <c r="T326" s="413" t="s">
        <v>1897</v>
      </c>
      <c r="U326" s="399"/>
      <c r="V326" s="399"/>
      <c r="W326" s="399"/>
      <c r="X326" s="399"/>
      <c r="Y326" s="399"/>
      <c r="Z326" s="399"/>
      <c r="AA326" s="399"/>
      <c r="AB326" s="399"/>
      <c r="AC326" s="399"/>
      <c r="AD326" s="399"/>
      <c r="AE326" s="399"/>
      <c r="AF326" s="399"/>
      <c r="AG326" s="399"/>
      <c r="AH326" s="399"/>
      <c r="AI326" s="399"/>
      <c r="AJ326" s="399"/>
      <c r="AK326" s="399"/>
      <c r="AL326" s="399"/>
      <c r="AM326" s="399"/>
      <c r="AN326" s="399"/>
      <c r="AO326" s="399"/>
      <c r="AP326" s="422">
        <v>0</v>
      </c>
      <c r="AQ326" s="399"/>
      <c r="AR326" s="399"/>
      <c r="AS326" s="399"/>
      <c r="AT326" s="399"/>
      <c r="AU326" s="399"/>
      <c r="AV326" s="399"/>
      <c r="AW326" s="399"/>
      <c r="AX326" s="399"/>
      <c r="AY326" s="422">
        <v>2</v>
      </c>
      <c r="AZ326" s="399"/>
      <c r="BA326" s="399"/>
      <c r="BB326" s="399"/>
      <c r="BC326" s="399"/>
      <c r="BD326" s="399"/>
      <c r="BE326" s="399"/>
      <c r="BF326" s="399"/>
      <c r="BG326" s="413" t="s">
        <v>1815</v>
      </c>
      <c r="BH326" s="399"/>
      <c r="BI326" s="399"/>
      <c r="BJ326" s="399"/>
      <c r="BK326" s="422">
        <v>0</v>
      </c>
      <c r="BL326" s="399"/>
      <c r="BM326" s="399"/>
    </row>
    <row r="327" spans="2:65" ht="11.25" customHeight="1">
      <c r="B327" s="423">
        <v>0</v>
      </c>
      <c r="C327" s="424"/>
      <c r="D327" s="424"/>
      <c r="E327" s="424"/>
      <c r="F327" s="424"/>
      <c r="G327" s="424"/>
      <c r="H327" s="424"/>
      <c r="I327" s="424"/>
      <c r="J327" s="424"/>
      <c r="K327" s="424"/>
      <c r="L327" s="424"/>
      <c r="M327" s="424"/>
      <c r="N327" s="424"/>
      <c r="O327" s="424"/>
      <c r="P327" s="424"/>
      <c r="Q327" s="424"/>
      <c r="R327" s="424"/>
      <c r="S327" s="424"/>
      <c r="T327" s="424"/>
      <c r="U327" s="424"/>
      <c r="V327" s="424"/>
      <c r="W327" s="424"/>
      <c r="X327" s="424"/>
      <c r="Y327" s="424"/>
      <c r="Z327" s="424"/>
      <c r="AA327" s="424"/>
      <c r="AB327" s="424"/>
      <c r="AC327" s="424"/>
      <c r="AD327" s="424"/>
      <c r="AE327" s="424"/>
      <c r="AF327" s="424"/>
      <c r="AG327" s="424"/>
      <c r="AH327" s="424"/>
      <c r="AI327" s="424"/>
      <c r="AJ327" s="424"/>
      <c r="AK327" s="424"/>
      <c r="AL327" s="424"/>
      <c r="AM327" s="424"/>
      <c r="AN327" s="424"/>
      <c r="AO327" s="424"/>
      <c r="AP327" s="424"/>
      <c r="AQ327" s="424"/>
      <c r="AR327" s="424"/>
      <c r="AS327" s="424"/>
      <c r="AT327" s="424"/>
      <c r="AU327" s="424"/>
      <c r="AV327" s="424"/>
      <c r="AW327" s="424"/>
      <c r="AX327" s="424"/>
      <c r="AY327" s="424"/>
      <c r="AZ327" s="424"/>
      <c r="BA327" s="424"/>
      <c r="BB327" s="424"/>
      <c r="BC327" s="424"/>
      <c r="BD327" s="424"/>
      <c r="BE327" s="424"/>
      <c r="BF327" s="424"/>
      <c r="BG327" s="424"/>
      <c r="BH327" s="424"/>
      <c r="BI327" s="424"/>
      <c r="BJ327" s="424"/>
      <c r="BK327" s="424"/>
      <c r="BL327" s="424"/>
      <c r="BM327" s="424"/>
    </row>
    <row r="328" ht="3" customHeight="1"/>
    <row r="329" ht="4.35" customHeight="1"/>
    <row r="330" ht="2.85" customHeight="1"/>
    <row r="331" spans="2:61" ht="14.45" customHeight="1">
      <c r="B331" s="429" t="s">
        <v>1898</v>
      </c>
      <c r="C331" s="399"/>
      <c r="D331" s="399"/>
      <c r="E331" s="399"/>
      <c r="F331" s="399"/>
      <c r="G331" s="399"/>
      <c r="H331" s="399"/>
      <c r="I331" s="399"/>
      <c r="J331" s="399"/>
      <c r="K331" s="399"/>
      <c r="L331" s="399"/>
      <c r="M331" s="399"/>
      <c r="N331" s="399"/>
      <c r="O331" s="399"/>
      <c r="P331" s="399"/>
      <c r="Q331" s="399"/>
      <c r="R331" s="399"/>
      <c r="S331" s="399"/>
      <c r="T331" s="399"/>
      <c r="U331" s="399"/>
      <c r="V331" s="399"/>
      <c r="W331" s="399"/>
      <c r="X331" s="399"/>
      <c r="Y331" s="399"/>
      <c r="Z331" s="399"/>
      <c r="AA331" s="399"/>
      <c r="AB331" s="399"/>
      <c r="AC331" s="399"/>
      <c r="AD331" s="399"/>
      <c r="AE331" s="399"/>
      <c r="AF331" s="399"/>
      <c r="AG331" s="399"/>
      <c r="AH331" s="399"/>
      <c r="AI331" s="399"/>
      <c r="AJ331" s="399"/>
      <c r="AK331" s="399"/>
      <c r="AL331" s="399"/>
      <c r="AM331" s="399"/>
      <c r="AN331" s="399"/>
      <c r="AO331" s="399"/>
      <c r="AP331" s="399"/>
      <c r="AQ331" s="399"/>
      <c r="AR331" s="399"/>
      <c r="AS331" s="399"/>
      <c r="AT331" s="399"/>
      <c r="AU331" s="399"/>
      <c r="AV331" s="399"/>
      <c r="AW331" s="399"/>
      <c r="AX331" s="399"/>
      <c r="AY331" s="399"/>
      <c r="AZ331" s="399"/>
      <c r="BA331" s="399"/>
      <c r="BB331" s="399"/>
      <c r="BC331" s="399"/>
      <c r="BD331" s="399"/>
      <c r="BE331" s="399"/>
      <c r="BF331" s="399"/>
      <c r="BG331" s="399"/>
      <c r="BH331" s="399"/>
      <c r="BI331" s="399"/>
    </row>
    <row r="332" ht="13.5" hidden="1"/>
    <row r="333" spans="2:65" ht="11.45" customHeight="1">
      <c r="B333" s="430" t="s">
        <v>1693</v>
      </c>
      <c r="C333" s="427"/>
      <c r="D333" s="431" t="s">
        <v>1694</v>
      </c>
      <c r="E333" s="427"/>
      <c r="F333" s="427"/>
      <c r="G333" s="427"/>
      <c r="H333" s="427"/>
      <c r="I333" s="427"/>
      <c r="J333" s="427"/>
      <c r="K333" s="427"/>
      <c r="L333" s="427"/>
      <c r="M333" s="427"/>
      <c r="N333" s="427"/>
      <c r="O333" s="427"/>
      <c r="P333" s="427"/>
      <c r="Q333" s="427"/>
      <c r="R333" s="427"/>
      <c r="S333" s="427"/>
      <c r="T333" s="431" t="s">
        <v>1651</v>
      </c>
      <c r="U333" s="427"/>
      <c r="V333" s="427"/>
      <c r="W333" s="427"/>
      <c r="X333" s="427"/>
      <c r="Y333" s="427"/>
      <c r="Z333" s="427"/>
      <c r="AA333" s="427"/>
      <c r="AB333" s="427"/>
      <c r="AC333" s="427"/>
      <c r="AD333" s="427"/>
      <c r="AE333" s="427"/>
      <c r="AF333" s="427"/>
      <c r="AG333" s="427"/>
      <c r="AH333" s="427"/>
      <c r="AI333" s="427"/>
      <c r="AJ333" s="427"/>
      <c r="AK333" s="427"/>
      <c r="AL333" s="427"/>
      <c r="AM333" s="427"/>
      <c r="AN333" s="427"/>
      <c r="AO333" s="427"/>
      <c r="AP333" s="430" t="s">
        <v>1695</v>
      </c>
      <c r="AQ333" s="427"/>
      <c r="AR333" s="427"/>
      <c r="AS333" s="427"/>
      <c r="AT333" s="427"/>
      <c r="AU333" s="427"/>
      <c r="AV333" s="427"/>
      <c r="AW333" s="427"/>
      <c r="AX333" s="427"/>
      <c r="AY333" s="430" t="s">
        <v>133</v>
      </c>
      <c r="AZ333" s="427"/>
      <c r="BA333" s="427"/>
      <c r="BB333" s="427"/>
      <c r="BC333" s="427"/>
      <c r="BD333" s="427"/>
      <c r="BE333" s="427"/>
      <c r="BF333" s="427"/>
      <c r="BG333" s="431" t="s">
        <v>1696</v>
      </c>
      <c r="BH333" s="427"/>
      <c r="BI333" s="427"/>
      <c r="BJ333" s="427"/>
      <c r="BK333" s="430" t="s">
        <v>1697</v>
      </c>
      <c r="BL333" s="427"/>
      <c r="BM333" s="427"/>
    </row>
    <row r="334" spans="2:65" ht="11.45" customHeight="1">
      <c r="B334" s="412">
        <v>1</v>
      </c>
      <c r="C334" s="399"/>
      <c r="D334" s="413" t="s">
        <v>1899</v>
      </c>
      <c r="E334" s="399"/>
      <c r="F334" s="399"/>
      <c r="G334" s="399"/>
      <c r="H334" s="399"/>
      <c r="I334" s="399"/>
      <c r="J334" s="399"/>
      <c r="K334" s="399"/>
      <c r="L334" s="399"/>
      <c r="M334" s="399"/>
      <c r="N334" s="399"/>
      <c r="O334" s="399"/>
      <c r="P334" s="399"/>
      <c r="Q334" s="399"/>
      <c r="R334" s="399"/>
      <c r="S334" s="399"/>
      <c r="T334" s="413" t="s">
        <v>1900</v>
      </c>
      <c r="U334" s="399"/>
      <c r="V334" s="399"/>
      <c r="W334" s="399"/>
      <c r="X334" s="399"/>
      <c r="Y334" s="399"/>
      <c r="Z334" s="399"/>
      <c r="AA334" s="399"/>
      <c r="AB334" s="399"/>
      <c r="AC334" s="399"/>
      <c r="AD334" s="399"/>
      <c r="AE334" s="399"/>
      <c r="AF334" s="399"/>
      <c r="AG334" s="399"/>
      <c r="AH334" s="399"/>
      <c r="AI334" s="399"/>
      <c r="AJ334" s="399"/>
      <c r="AK334" s="399"/>
      <c r="AL334" s="399"/>
      <c r="AM334" s="399"/>
      <c r="AN334" s="399"/>
      <c r="AO334" s="399"/>
      <c r="AP334" s="422">
        <v>0</v>
      </c>
      <c r="AQ334" s="399"/>
      <c r="AR334" s="399"/>
      <c r="AS334" s="399"/>
      <c r="AT334" s="399"/>
      <c r="AU334" s="399"/>
      <c r="AV334" s="399"/>
      <c r="AW334" s="399"/>
      <c r="AX334" s="399"/>
      <c r="AY334" s="422">
        <v>10</v>
      </c>
      <c r="AZ334" s="399"/>
      <c r="BA334" s="399"/>
      <c r="BB334" s="399"/>
      <c r="BC334" s="399"/>
      <c r="BD334" s="399"/>
      <c r="BE334" s="399"/>
      <c r="BF334" s="399"/>
      <c r="BG334" s="413" t="s">
        <v>1815</v>
      </c>
      <c r="BH334" s="399"/>
      <c r="BI334" s="399"/>
      <c r="BJ334" s="399"/>
      <c r="BK334" s="422">
        <v>0</v>
      </c>
      <c r="BL334" s="399"/>
      <c r="BM334" s="399"/>
    </row>
    <row r="335" spans="2:65" ht="11.25" customHeight="1">
      <c r="B335" s="412">
        <v>2</v>
      </c>
      <c r="C335" s="399"/>
      <c r="D335" s="413" t="s">
        <v>1901</v>
      </c>
      <c r="E335" s="399"/>
      <c r="F335" s="399"/>
      <c r="G335" s="399"/>
      <c r="H335" s="399"/>
      <c r="I335" s="399"/>
      <c r="J335" s="399"/>
      <c r="K335" s="399"/>
      <c r="L335" s="399"/>
      <c r="M335" s="399"/>
      <c r="N335" s="399"/>
      <c r="O335" s="399"/>
      <c r="P335" s="399"/>
      <c r="Q335" s="399"/>
      <c r="R335" s="399"/>
      <c r="S335" s="399"/>
      <c r="T335" s="413" t="s">
        <v>1902</v>
      </c>
      <c r="U335" s="399"/>
      <c r="V335" s="399"/>
      <c r="W335" s="399"/>
      <c r="X335" s="399"/>
      <c r="Y335" s="399"/>
      <c r="Z335" s="399"/>
      <c r="AA335" s="399"/>
      <c r="AB335" s="399"/>
      <c r="AC335" s="399"/>
      <c r="AD335" s="399"/>
      <c r="AE335" s="399"/>
      <c r="AF335" s="399"/>
      <c r="AG335" s="399"/>
      <c r="AH335" s="399"/>
      <c r="AI335" s="399"/>
      <c r="AJ335" s="399"/>
      <c r="AK335" s="399"/>
      <c r="AL335" s="399"/>
      <c r="AM335" s="399"/>
      <c r="AN335" s="399"/>
      <c r="AO335" s="399"/>
      <c r="AP335" s="422">
        <v>0</v>
      </c>
      <c r="AQ335" s="399"/>
      <c r="AR335" s="399"/>
      <c r="AS335" s="399"/>
      <c r="AT335" s="399"/>
      <c r="AU335" s="399"/>
      <c r="AV335" s="399"/>
      <c r="AW335" s="399"/>
      <c r="AX335" s="399"/>
      <c r="AY335" s="422">
        <v>4</v>
      </c>
      <c r="AZ335" s="399"/>
      <c r="BA335" s="399"/>
      <c r="BB335" s="399"/>
      <c r="BC335" s="399"/>
      <c r="BD335" s="399"/>
      <c r="BE335" s="399"/>
      <c r="BF335" s="399"/>
      <c r="BG335" s="413" t="s">
        <v>1815</v>
      </c>
      <c r="BH335" s="399"/>
      <c r="BI335" s="399"/>
      <c r="BJ335" s="399"/>
      <c r="BK335" s="422">
        <v>0</v>
      </c>
      <c r="BL335" s="399"/>
      <c r="BM335" s="399"/>
    </row>
    <row r="336" spans="2:65" ht="11.45" customHeight="1">
      <c r="B336" s="412">
        <v>3</v>
      </c>
      <c r="C336" s="399"/>
      <c r="D336" s="413" t="s">
        <v>1903</v>
      </c>
      <c r="E336" s="399"/>
      <c r="F336" s="399"/>
      <c r="G336" s="399"/>
      <c r="H336" s="399"/>
      <c r="I336" s="399"/>
      <c r="J336" s="399"/>
      <c r="K336" s="399"/>
      <c r="L336" s="399"/>
      <c r="M336" s="399"/>
      <c r="N336" s="399"/>
      <c r="O336" s="399"/>
      <c r="P336" s="399"/>
      <c r="Q336" s="399"/>
      <c r="R336" s="399"/>
      <c r="S336" s="399"/>
      <c r="T336" s="413" t="s">
        <v>1904</v>
      </c>
      <c r="U336" s="399"/>
      <c r="V336" s="399"/>
      <c r="W336" s="399"/>
      <c r="X336" s="399"/>
      <c r="Y336" s="399"/>
      <c r="Z336" s="399"/>
      <c r="AA336" s="399"/>
      <c r="AB336" s="399"/>
      <c r="AC336" s="399"/>
      <c r="AD336" s="399"/>
      <c r="AE336" s="399"/>
      <c r="AF336" s="399"/>
      <c r="AG336" s="399"/>
      <c r="AH336" s="399"/>
      <c r="AI336" s="399"/>
      <c r="AJ336" s="399"/>
      <c r="AK336" s="399"/>
      <c r="AL336" s="399"/>
      <c r="AM336" s="399"/>
      <c r="AN336" s="399"/>
      <c r="AO336" s="399"/>
      <c r="AP336" s="422">
        <v>0</v>
      </c>
      <c r="AQ336" s="399"/>
      <c r="AR336" s="399"/>
      <c r="AS336" s="399"/>
      <c r="AT336" s="399"/>
      <c r="AU336" s="399"/>
      <c r="AV336" s="399"/>
      <c r="AW336" s="399"/>
      <c r="AX336" s="399"/>
      <c r="AY336" s="422">
        <v>31</v>
      </c>
      <c r="AZ336" s="399"/>
      <c r="BA336" s="399"/>
      <c r="BB336" s="399"/>
      <c r="BC336" s="399"/>
      <c r="BD336" s="399"/>
      <c r="BE336" s="399"/>
      <c r="BF336" s="399"/>
      <c r="BG336" s="413" t="s">
        <v>1815</v>
      </c>
      <c r="BH336" s="399"/>
      <c r="BI336" s="399"/>
      <c r="BJ336" s="399"/>
      <c r="BK336" s="422">
        <v>0</v>
      </c>
      <c r="BL336" s="399"/>
      <c r="BM336" s="399"/>
    </row>
    <row r="337" spans="2:65" ht="11.25" customHeight="1">
      <c r="B337" s="423">
        <v>0</v>
      </c>
      <c r="C337" s="424"/>
      <c r="D337" s="424"/>
      <c r="E337" s="424"/>
      <c r="F337" s="424"/>
      <c r="G337" s="424"/>
      <c r="H337" s="424"/>
      <c r="I337" s="424"/>
      <c r="J337" s="424"/>
      <c r="K337" s="424"/>
      <c r="L337" s="424"/>
      <c r="M337" s="424"/>
      <c r="N337" s="424"/>
      <c r="O337" s="424"/>
      <c r="P337" s="424"/>
      <c r="Q337" s="424"/>
      <c r="R337" s="424"/>
      <c r="S337" s="424"/>
      <c r="T337" s="424"/>
      <c r="U337" s="424"/>
      <c r="V337" s="424"/>
      <c r="W337" s="424"/>
      <c r="X337" s="424"/>
      <c r="Y337" s="424"/>
      <c r="Z337" s="424"/>
      <c r="AA337" s="424"/>
      <c r="AB337" s="424"/>
      <c r="AC337" s="424"/>
      <c r="AD337" s="424"/>
      <c r="AE337" s="424"/>
      <c r="AF337" s="424"/>
      <c r="AG337" s="424"/>
      <c r="AH337" s="424"/>
      <c r="AI337" s="424"/>
      <c r="AJ337" s="424"/>
      <c r="AK337" s="424"/>
      <c r="AL337" s="424"/>
      <c r="AM337" s="424"/>
      <c r="AN337" s="424"/>
      <c r="AO337" s="424"/>
      <c r="AP337" s="424"/>
      <c r="AQ337" s="424"/>
      <c r="AR337" s="424"/>
      <c r="AS337" s="424"/>
      <c r="AT337" s="424"/>
      <c r="AU337" s="424"/>
      <c r="AV337" s="424"/>
      <c r="AW337" s="424"/>
      <c r="AX337" s="424"/>
      <c r="AY337" s="424"/>
      <c r="AZ337" s="424"/>
      <c r="BA337" s="424"/>
      <c r="BB337" s="424"/>
      <c r="BC337" s="424"/>
      <c r="BD337" s="424"/>
      <c r="BE337" s="424"/>
      <c r="BF337" s="424"/>
      <c r="BG337" s="424"/>
      <c r="BH337" s="424"/>
      <c r="BI337" s="424"/>
      <c r="BJ337" s="424"/>
      <c r="BK337" s="424"/>
      <c r="BL337" s="424"/>
      <c r="BM337" s="424"/>
    </row>
    <row r="338" ht="13.5" hidden="1"/>
    <row r="339" ht="3" customHeight="1"/>
    <row r="340" ht="4.35" customHeight="1"/>
    <row r="341" ht="2.85" customHeight="1"/>
    <row r="342" spans="2:20" ht="14.45" customHeight="1">
      <c r="B342" s="429" t="s">
        <v>1905</v>
      </c>
      <c r="C342" s="399"/>
      <c r="D342" s="399"/>
      <c r="E342" s="399"/>
      <c r="F342" s="399"/>
      <c r="G342" s="399"/>
      <c r="H342" s="399"/>
      <c r="I342" s="399"/>
      <c r="J342" s="399"/>
      <c r="K342" s="399"/>
      <c r="L342" s="399"/>
      <c r="M342" s="399"/>
      <c r="N342" s="399"/>
      <c r="O342" s="399"/>
      <c r="P342" s="399"/>
      <c r="Q342" s="399"/>
      <c r="R342" s="399"/>
      <c r="S342" s="399"/>
      <c r="T342" s="399"/>
    </row>
    <row r="343" ht="13.5" hidden="1"/>
    <row r="344" spans="2:65" ht="11.45" customHeight="1">
      <c r="B344" s="430" t="s">
        <v>1693</v>
      </c>
      <c r="C344" s="427"/>
      <c r="D344" s="431" t="s">
        <v>1694</v>
      </c>
      <c r="E344" s="427"/>
      <c r="F344" s="427"/>
      <c r="G344" s="427"/>
      <c r="H344" s="427"/>
      <c r="I344" s="427"/>
      <c r="J344" s="427"/>
      <c r="K344" s="427"/>
      <c r="L344" s="427"/>
      <c r="M344" s="427"/>
      <c r="N344" s="427"/>
      <c r="O344" s="427"/>
      <c r="P344" s="427"/>
      <c r="Q344" s="427"/>
      <c r="R344" s="427"/>
      <c r="S344" s="427"/>
      <c r="T344" s="431" t="s">
        <v>1651</v>
      </c>
      <c r="U344" s="427"/>
      <c r="V344" s="427"/>
      <c r="W344" s="427"/>
      <c r="X344" s="427"/>
      <c r="Y344" s="427"/>
      <c r="Z344" s="427"/>
      <c r="AA344" s="427"/>
      <c r="AB344" s="427"/>
      <c r="AC344" s="427"/>
      <c r="AD344" s="427"/>
      <c r="AE344" s="427"/>
      <c r="AF344" s="427"/>
      <c r="AG344" s="427"/>
      <c r="AH344" s="427"/>
      <c r="AI344" s="427"/>
      <c r="AJ344" s="427"/>
      <c r="AK344" s="427"/>
      <c r="AL344" s="427"/>
      <c r="AM344" s="427"/>
      <c r="AN344" s="427"/>
      <c r="AO344" s="427"/>
      <c r="AP344" s="430" t="s">
        <v>1695</v>
      </c>
      <c r="AQ344" s="427"/>
      <c r="AR344" s="427"/>
      <c r="AS344" s="427"/>
      <c r="AT344" s="427"/>
      <c r="AU344" s="427"/>
      <c r="AV344" s="427"/>
      <c r="AW344" s="427"/>
      <c r="AX344" s="427"/>
      <c r="AY344" s="430" t="s">
        <v>133</v>
      </c>
      <c r="AZ344" s="427"/>
      <c r="BA344" s="427"/>
      <c r="BB344" s="427"/>
      <c r="BC344" s="427"/>
      <c r="BD344" s="427"/>
      <c r="BE344" s="427"/>
      <c r="BF344" s="427"/>
      <c r="BG344" s="431" t="s">
        <v>1696</v>
      </c>
      <c r="BH344" s="427"/>
      <c r="BI344" s="427"/>
      <c r="BJ344" s="427"/>
      <c r="BK344" s="430" t="s">
        <v>1697</v>
      </c>
      <c r="BL344" s="427"/>
      <c r="BM344" s="427"/>
    </row>
    <row r="345" spans="2:65" ht="11.45" customHeight="1">
      <c r="B345" s="412">
        <v>1</v>
      </c>
      <c r="C345" s="399"/>
      <c r="D345" s="413" t="s">
        <v>1906</v>
      </c>
      <c r="E345" s="399"/>
      <c r="F345" s="399"/>
      <c r="G345" s="399"/>
      <c r="H345" s="399"/>
      <c r="I345" s="399"/>
      <c r="J345" s="399"/>
      <c r="K345" s="399"/>
      <c r="L345" s="399"/>
      <c r="M345" s="399"/>
      <c r="N345" s="399"/>
      <c r="O345" s="399"/>
      <c r="P345" s="399"/>
      <c r="Q345" s="399"/>
      <c r="R345" s="399"/>
      <c r="S345" s="399"/>
      <c r="T345" s="413" t="s">
        <v>1907</v>
      </c>
      <c r="U345" s="399"/>
      <c r="V345" s="399"/>
      <c r="W345" s="399"/>
      <c r="X345" s="399"/>
      <c r="Y345" s="399"/>
      <c r="Z345" s="399"/>
      <c r="AA345" s="399"/>
      <c r="AB345" s="399"/>
      <c r="AC345" s="399"/>
      <c r="AD345" s="399"/>
      <c r="AE345" s="399"/>
      <c r="AF345" s="399"/>
      <c r="AG345" s="399"/>
      <c r="AH345" s="399"/>
      <c r="AI345" s="399"/>
      <c r="AJ345" s="399"/>
      <c r="AK345" s="399"/>
      <c r="AL345" s="399"/>
      <c r="AM345" s="399"/>
      <c r="AN345" s="399"/>
      <c r="AO345" s="399"/>
      <c r="AP345" s="422">
        <v>0</v>
      </c>
      <c r="AQ345" s="399"/>
      <c r="AR345" s="399"/>
      <c r="AS345" s="399"/>
      <c r="AT345" s="399"/>
      <c r="AU345" s="399"/>
      <c r="AV345" s="399"/>
      <c r="AW345" s="399"/>
      <c r="AX345" s="399"/>
      <c r="AY345" s="422">
        <v>48</v>
      </c>
      <c r="AZ345" s="399"/>
      <c r="BA345" s="399"/>
      <c r="BB345" s="399"/>
      <c r="BC345" s="399"/>
      <c r="BD345" s="399"/>
      <c r="BE345" s="399"/>
      <c r="BF345" s="399"/>
      <c r="BG345" s="413" t="s">
        <v>1815</v>
      </c>
      <c r="BH345" s="399"/>
      <c r="BI345" s="399"/>
      <c r="BJ345" s="399"/>
      <c r="BK345" s="422">
        <v>0</v>
      </c>
      <c r="BL345" s="399"/>
      <c r="BM345" s="399"/>
    </row>
    <row r="346" spans="2:65" ht="11.25" customHeight="1">
      <c r="B346" s="423">
        <v>0</v>
      </c>
      <c r="C346" s="424"/>
      <c r="D346" s="424"/>
      <c r="E346" s="424"/>
      <c r="F346" s="424"/>
      <c r="G346" s="424"/>
      <c r="H346" s="424"/>
      <c r="I346" s="424"/>
      <c r="J346" s="424"/>
      <c r="K346" s="424"/>
      <c r="L346" s="424"/>
      <c r="M346" s="424"/>
      <c r="N346" s="424"/>
      <c r="O346" s="424"/>
      <c r="P346" s="424"/>
      <c r="Q346" s="424"/>
      <c r="R346" s="424"/>
      <c r="S346" s="424"/>
      <c r="T346" s="424"/>
      <c r="U346" s="424"/>
      <c r="V346" s="424"/>
      <c r="W346" s="424"/>
      <c r="X346" s="424"/>
      <c r="Y346" s="424"/>
      <c r="Z346" s="424"/>
      <c r="AA346" s="424"/>
      <c r="AB346" s="424"/>
      <c r="AC346" s="424"/>
      <c r="AD346" s="424"/>
      <c r="AE346" s="424"/>
      <c r="AF346" s="424"/>
      <c r="AG346" s="424"/>
      <c r="AH346" s="424"/>
      <c r="AI346" s="424"/>
      <c r="AJ346" s="424"/>
      <c r="AK346" s="424"/>
      <c r="AL346" s="424"/>
      <c r="AM346" s="424"/>
      <c r="AN346" s="424"/>
      <c r="AO346" s="424"/>
      <c r="AP346" s="424"/>
      <c r="AQ346" s="424"/>
      <c r="AR346" s="424"/>
      <c r="AS346" s="424"/>
      <c r="AT346" s="424"/>
      <c r="AU346" s="424"/>
      <c r="AV346" s="424"/>
      <c r="AW346" s="424"/>
      <c r="AX346" s="424"/>
      <c r="AY346" s="424"/>
      <c r="AZ346" s="424"/>
      <c r="BA346" s="424"/>
      <c r="BB346" s="424"/>
      <c r="BC346" s="424"/>
      <c r="BD346" s="424"/>
      <c r="BE346" s="424"/>
      <c r="BF346" s="424"/>
      <c r="BG346" s="424"/>
      <c r="BH346" s="424"/>
      <c r="BI346" s="424"/>
      <c r="BJ346" s="424"/>
      <c r="BK346" s="424"/>
      <c r="BL346" s="424"/>
      <c r="BM346" s="424"/>
    </row>
    <row r="347" ht="3" customHeight="1"/>
    <row r="348" ht="4.35" customHeight="1"/>
    <row r="349" ht="2.85" customHeight="1"/>
    <row r="350" spans="2:23" ht="14.45" customHeight="1">
      <c r="B350" s="429" t="s">
        <v>1908</v>
      </c>
      <c r="C350" s="399"/>
      <c r="D350" s="399"/>
      <c r="E350" s="399"/>
      <c r="F350" s="399"/>
      <c r="G350" s="399"/>
      <c r="H350" s="399"/>
      <c r="I350" s="399"/>
      <c r="J350" s="399"/>
      <c r="K350" s="399"/>
      <c r="L350" s="399"/>
      <c r="M350" s="399"/>
      <c r="N350" s="399"/>
      <c r="O350" s="399"/>
      <c r="P350" s="399"/>
      <c r="Q350" s="399"/>
      <c r="R350" s="399"/>
      <c r="S350" s="399"/>
      <c r="T350" s="399"/>
      <c r="U350" s="399"/>
      <c r="V350" s="399"/>
      <c r="W350" s="399"/>
    </row>
    <row r="351" ht="13.5" hidden="1"/>
    <row r="352" spans="2:65" ht="11.45" customHeight="1">
      <c r="B352" s="430" t="s">
        <v>1693</v>
      </c>
      <c r="C352" s="427"/>
      <c r="D352" s="431" t="s">
        <v>1694</v>
      </c>
      <c r="E352" s="427"/>
      <c r="F352" s="427"/>
      <c r="G352" s="427"/>
      <c r="H352" s="427"/>
      <c r="I352" s="427"/>
      <c r="J352" s="427"/>
      <c r="K352" s="427"/>
      <c r="L352" s="427"/>
      <c r="M352" s="427"/>
      <c r="N352" s="427"/>
      <c r="O352" s="427"/>
      <c r="P352" s="427"/>
      <c r="Q352" s="427"/>
      <c r="R352" s="427"/>
      <c r="S352" s="427"/>
      <c r="T352" s="431" t="s">
        <v>1651</v>
      </c>
      <c r="U352" s="427"/>
      <c r="V352" s="427"/>
      <c r="W352" s="427"/>
      <c r="X352" s="427"/>
      <c r="Y352" s="427"/>
      <c r="Z352" s="427"/>
      <c r="AA352" s="427"/>
      <c r="AB352" s="427"/>
      <c r="AC352" s="427"/>
      <c r="AD352" s="427"/>
      <c r="AE352" s="427"/>
      <c r="AF352" s="427"/>
      <c r="AG352" s="427"/>
      <c r="AH352" s="427"/>
      <c r="AI352" s="427"/>
      <c r="AJ352" s="427"/>
      <c r="AK352" s="427"/>
      <c r="AL352" s="427"/>
      <c r="AM352" s="427"/>
      <c r="AN352" s="427"/>
      <c r="AO352" s="427"/>
      <c r="AP352" s="430" t="s">
        <v>1695</v>
      </c>
      <c r="AQ352" s="427"/>
      <c r="AR352" s="427"/>
      <c r="AS352" s="427"/>
      <c r="AT352" s="427"/>
      <c r="AU352" s="427"/>
      <c r="AV352" s="427"/>
      <c r="AW352" s="427"/>
      <c r="AX352" s="427"/>
      <c r="AY352" s="430" t="s">
        <v>133</v>
      </c>
      <c r="AZ352" s="427"/>
      <c r="BA352" s="427"/>
      <c r="BB352" s="427"/>
      <c r="BC352" s="427"/>
      <c r="BD352" s="427"/>
      <c r="BE352" s="427"/>
      <c r="BF352" s="427"/>
      <c r="BG352" s="431" t="s">
        <v>1696</v>
      </c>
      <c r="BH352" s="427"/>
      <c r="BI352" s="427"/>
      <c r="BJ352" s="427"/>
      <c r="BK352" s="430" t="s">
        <v>1697</v>
      </c>
      <c r="BL352" s="427"/>
      <c r="BM352" s="427"/>
    </row>
    <row r="353" spans="2:65" ht="22.5" customHeight="1">
      <c r="B353" s="412">
        <v>1</v>
      </c>
      <c r="C353" s="399"/>
      <c r="D353" s="413" t="s">
        <v>1909</v>
      </c>
      <c r="E353" s="399"/>
      <c r="F353" s="399"/>
      <c r="G353" s="399"/>
      <c r="H353" s="399"/>
      <c r="I353" s="399"/>
      <c r="J353" s="399"/>
      <c r="K353" s="399"/>
      <c r="L353" s="399"/>
      <c r="M353" s="399"/>
      <c r="N353" s="399"/>
      <c r="O353" s="399"/>
      <c r="P353" s="399"/>
      <c r="Q353" s="399"/>
      <c r="R353" s="399"/>
      <c r="S353" s="399"/>
      <c r="T353" s="413" t="s">
        <v>1910</v>
      </c>
      <c r="U353" s="399"/>
      <c r="V353" s="399"/>
      <c r="W353" s="399"/>
      <c r="X353" s="399"/>
      <c r="Y353" s="399"/>
      <c r="Z353" s="399"/>
      <c r="AA353" s="399"/>
      <c r="AB353" s="399"/>
      <c r="AC353" s="399"/>
      <c r="AD353" s="399"/>
      <c r="AE353" s="399"/>
      <c r="AF353" s="399"/>
      <c r="AG353" s="399"/>
      <c r="AH353" s="399"/>
      <c r="AI353" s="399"/>
      <c r="AJ353" s="399"/>
      <c r="AK353" s="399"/>
      <c r="AL353" s="399"/>
      <c r="AM353" s="399"/>
      <c r="AN353" s="399"/>
      <c r="AO353" s="399"/>
      <c r="AP353" s="422">
        <v>0</v>
      </c>
      <c r="AQ353" s="399"/>
      <c r="AR353" s="399"/>
      <c r="AS353" s="399"/>
      <c r="AT353" s="399"/>
      <c r="AU353" s="399"/>
      <c r="AV353" s="399"/>
      <c r="AW353" s="399"/>
      <c r="AX353" s="399"/>
      <c r="AY353" s="422">
        <v>3</v>
      </c>
      <c r="AZ353" s="399"/>
      <c r="BA353" s="399"/>
      <c r="BB353" s="399"/>
      <c r="BC353" s="399"/>
      <c r="BD353" s="399"/>
      <c r="BE353" s="399"/>
      <c r="BF353" s="399"/>
      <c r="BG353" s="413" t="s">
        <v>1815</v>
      </c>
      <c r="BH353" s="399"/>
      <c r="BI353" s="399"/>
      <c r="BJ353" s="399"/>
      <c r="BK353" s="422">
        <v>0</v>
      </c>
      <c r="BL353" s="399"/>
      <c r="BM353" s="399"/>
    </row>
    <row r="354" spans="2:65" ht="11.25" customHeight="1">
      <c r="B354" s="423">
        <v>0</v>
      </c>
      <c r="C354" s="424"/>
      <c r="D354" s="424"/>
      <c r="E354" s="424"/>
      <c r="F354" s="424"/>
      <c r="G354" s="424"/>
      <c r="H354" s="424"/>
      <c r="I354" s="424"/>
      <c r="J354" s="424"/>
      <c r="K354" s="424"/>
      <c r="L354" s="424"/>
      <c r="M354" s="424"/>
      <c r="N354" s="424"/>
      <c r="O354" s="424"/>
      <c r="P354" s="424"/>
      <c r="Q354" s="424"/>
      <c r="R354" s="424"/>
      <c r="S354" s="424"/>
      <c r="T354" s="424"/>
      <c r="U354" s="424"/>
      <c r="V354" s="424"/>
      <c r="W354" s="424"/>
      <c r="X354" s="424"/>
      <c r="Y354" s="424"/>
      <c r="Z354" s="424"/>
      <c r="AA354" s="424"/>
      <c r="AB354" s="424"/>
      <c r="AC354" s="424"/>
      <c r="AD354" s="424"/>
      <c r="AE354" s="424"/>
      <c r="AF354" s="424"/>
      <c r="AG354" s="424"/>
      <c r="AH354" s="424"/>
      <c r="AI354" s="424"/>
      <c r="AJ354" s="424"/>
      <c r="AK354" s="424"/>
      <c r="AL354" s="424"/>
      <c r="AM354" s="424"/>
      <c r="AN354" s="424"/>
      <c r="AO354" s="424"/>
      <c r="AP354" s="424"/>
      <c r="AQ354" s="424"/>
      <c r="AR354" s="424"/>
      <c r="AS354" s="424"/>
      <c r="AT354" s="424"/>
      <c r="AU354" s="424"/>
      <c r="AV354" s="424"/>
      <c r="AW354" s="424"/>
      <c r="AX354" s="424"/>
      <c r="AY354" s="424"/>
      <c r="AZ354" s="424"/>
      <c r="BA354" s="424"/>
      <c r="BB354" s="424"/>
      <c r="BC354" s="424"/>
      <c r="BD354" s="424"/>
      <c r="BE354" s="424"/>
      <c r="BF354" s="424"/>
      <c r="BG354" s="424"/>
      <c r="BH354" s="424"/>
      <c r="BI354" s="424"/>
      <c r="BJ354" s="424"/>
      <c r="BK354" s="424"/>
      <c r="BL354" s="424"/>
      <c r="BM354" s="424"/>
    </row>
    <row r="355" ht="3" customHeight="1"/>
    <row r="356" ht="1.5" customHeight="1"/>
    <row r="357" spans="2:65" ht="11.25" customHeight="1">
      <c r="B357" s="410" t="s">
        <v>1911</v>
      </c>
      <c r="C357" s="399"/>
      <c r="D357" s="399"/>
      <c r="E357" s="399"/>
      <c r="F357" s="399"/>
      <c r="G357" s="399"/>
      <c r="H357" s="399"/>
      <c r="I357" s="399"/>
      <c r="J357" s="399"/>
      <c r="K357" s="399"/>
      <c r="L357" s="399"/>
      <c r="M357" s="399"/>
      <c r="N357" s="399"/>
      <c r="O357" s="399"/>
      <c r="P357" s="399"/>
      <c r="Q357" s="399"/>
      <c r="R357" s="399"/>
      <c r="S357" s="399"/>
      <c r="T357" s="399"/>
      <c r="U357" s="399"/>
      <c r="V357" s="399"/>
      <c r="W357" s="399"/>
      <c r="X357" s="399"/>
      <c r="Y357" s="399"/>
      <c r="Z357" s="399"/>
      <c r="AA357" s="399"/>
      <c r="AB357" s="399"/>
      <c r="AC357" s="399"/>
      <c r="AD357" s="399"/>
      <c r="AE357" s="399"/>
      <c r="AF357" s="399"/>
      <c r="AG357" s="399"/>
      <c r="AH357" s="399"/>
      <c r="AI357" s="399"/>
      <c r="AJ357" s="399"/>
      <c r="AK357" s="399"/>
      <c r="AL357" s="399"/>
      <c r="AM357" s="399"/>
      <c r="AN357" s="399"/>
      <c r="AO357" s="399"/>
      <c r="AP357" s="399"/>
      <c r="AQ357" s="399"/>
      <c r="AR357" s="399"/>
      <c r="AS357" s="399"/>
      <c r="AT357" s="399"/>
      <c r="AU357" s="399"/>
      <c r="AV357" s="399"/>
      <c r="AW357" s="399"/>
      <c r="AX357" s="399"/>
      <c r="AY357" s="399"/>
      <c r="AZ357" s="399"/>
      <c r="BA357" s="399"/>
      <c r="BB357" s="399"/>
      <c r="BC357" s="399"/>
      <c r="BD357" s="399"/>
      <c r="BE357" s="399"/>
      <c r="BF357" s="399"/>
      <c r="BG357" s="399"/>
      <c r="BH357" s="399"/>
      <c r="BI357" s="399"/>
      <c r="BJ357" s="399"/>
      <c r="BK357" s="399"/>
      <c r="BL357" s="399"/>
      <c r="BM357" s="399"/>
    </row>
    <row r="358" ht="1.5" customHeight="1"/>
    <row r="359" spans="3:34" ht="11.25" customHeight="1">
      <c r="C359" s="412" t="s">
        <v>1800</v>
      </c>
      <c r="D359" s="399"/>
      <c r="F359" s="412">
        <v>0</v>
      </c>
      <c r="G359" s="399"/>
      <c r="H359" s="399"/>
      <c r="I359" s="399"/>
      <c r="J359" s="399"/>
      <c r="K359" s="399"/>
      <c r="L359" s="399"/>
      <c r="M359" s="399"/>
      <c r="N359" s="399"/>
      <c r="O359" s="399"/>
      <c r="P359" s="399"/>
      <c r="Q359" s="413" t="s">
        <v>1801</v>
      </c>
      <c r="R359" s="399"/>
      <c r="S359" s="399"/>
      <c r="T359" s="399"/>
      <c r="U359" s="399"/>
      <c r="V359" s="399"/>
      <c r="W359" s="399"/>
      <c r="X359" s="399"/>
      <c r="Y359" s="399"/>
      <c r="Z359" s="399"/>
      <c r="AA359" s="399"/>
      <c r="AB359" s="399"/>
      <c r="AC359" s="399"/>
      <c r="AD359" s="399"/>
      <c r="AE359" s="399"/>
      <c r="AF359" s="399"/>
      <c r="AG359" s="399"/>
      <c r="AH359" s="399"/>
    </row>
    <row r="360" ht="12.75" customHeight="1"/>
    <row r="361" spans="2:21" ht="11.45" customHeight="1">
      <c r="B361" s="413" t="s">
        <v>23</v>
      </c>
      <c r="C361" s="399"/>
      <c r="D361" s="399"/>
      <c r="E361" s="399"/>
      <c r="F361" s="399"/>
      <c r="G361" s="399"/>
      <c r="H361" s="415" t="s">
        <v>1653</v>
      </c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</row>
    <row r="362" spans="2:21" ht="11.25" customHeight="1">
      <c r="B362" s="413" t="s">
        <v>1912</v>
      </c>
      <c r="C362" s="399"/>
      <c r="D362" s="399"/>
      <c r="E362" s="399"/>
      <c r="F362" s="399"/>
      <c r="G362" s="399"/>
      <c r="H362" s="414">
        <v>0</v>
      </c>
      <c r="I362" s="401"/>
      <c r="J362" s="401"/>
      <c r="K362" s="401"/>
      <c r="L362" s="401"/>
      <c r="M362" s="401"/>
      <c r="N362" s="401"/>
      <c r="O362" s="401"/>
      <c r="P362" s="401"/>
      <c r="Q362" s="401"/>
      <c r="R362" s="401"/>
      <c r="S362" s="401"/>
      <c r="T362" s="401"/>
      <c r="U362" s="401"/>
    </row>
    <row r="363" ht="13.5" hidden="1"/>
    <row r="364" ht="14.25" customHeight="1"/>
    <row r="365" spans="2:26" ht="11.45" customHeight="1">
      <c r="B365" s="408" t="s">
        <v>23</v>
      </c>
      <c r="C365" s="395"/>
      <c r="D365" s="395"/>
      <c r="E365" s="395"/>
      <c r="F365" s="395"/>
      <c r="G365" s="395"/>
      <c r="H365" s="395"/>
      <c r="I365" s="395"/>
      <c r="J365" s="395"/>
      <c r="K365" s="395"/>
      <c r="L365" s="395"/>
      <c r="N365" s="394" t="s">
        <v>1652</v>
      </c>
      <c r="O365" s="395"/>
      <c r="P365" s="395"/>
      <c r="Q365" s="395"/>
      <c r="R365" s="395"/>
      <c r="S365" s="395"/>
      <c r="T365" s="395"/>
      <c r="U365" s="395"/>
      <c r="V365" s="395"/>
      <c r="W365" s="395"/>
      <c r="X365" s="395"/>
      <c r="Y365" s="395"/>
      <c r="Z365" s="395"/>
    </row>
    <row r="366" spans="2:26" ht="11.25" customHeight="1">
      <c r="B366" s="394" t="s">
        <v>1653</v>
      </c>
      <c r="C366" s="395"/>
      <c r="D366" s="395"/>
      <c r="E366" s="395"/>
      <c r="F366" s="395"/>
      <c r="G366" s="395"/>
      <c r="H366" s="395"/>
      <c r="I366" s="395"/>
      <c r="J366" s="395"/>
      <c r="K366" s="395"/>
      <c r="L366" s="395"/>
      <c r="M366" s="329"/>
      <c r="N366" s="396">
        <v>0</v>
      </c>
      <c r="O366" s="397"/>
      <c r="P366" s="397"/>
      <c r="Q366" s="397"/>
      <c r="R366" s="397"/>
      <c r="S366" s="397"/>
      <c r="T366" s="397"/>
      <c r="U366" s="397"/>
      <c r="V366" s="397"/>
      <c r="W366" s="397"/>
      <c r="X366" s="397"/>
      <c r="Y366" s="397"/>
      <c r="Z366" s="397"/>
    </row>
    <row r="367" ht="13.5" hidden="1"/>
    <row r="368" ht="3" customHeight="1"/>
    <row r="369" spans="2:26" ht="11.25" customHeight="1">
      <c r="B369" s="398" t="s">
        <v>1689</v>
      </c>
      <c r="C369" s="399"/>
      <c r="D369" s="399"/>
      <c r="E369" s="399"/>
      <c r="F369" s="399"/>
      <c r="G369" s="399"/>
      <c r="H369" s="399"/>
      <c r="I369" s="399"/>
      <c r="J369" s="399"/>
      <c r="K369" s="399"/>
      <c r="L369" s="399"/>
      <c r="N369" s="400">
        <v>0</v>
      </c>
      <c r="O369" s="401"/>
      <c r="P369" s="401"/>
      <c r="Q369" s="401"/>
      <c r="R369" s="401"/>
      <c r="S369" s="401"/>
      <c r="T369" s="401"/>
      <c r="U369" s="401"/>
      <c r="V369" s="401"/>
      <c r="W369" s="401"/>
      <c r="X369" s="401"/>
      <c r="Y369" s="401"/>
      <c r="Z369" s="401"/>
    </row>
    <row r="370" ht="25.5" customHeight="1"/>
    <row r="371" ht="2.85" customHeight="1"/>
    <row r="372" spans="2:65" ht="17.25" customHeight="1">
      <c r="B372" s="419" t="s">
        <v>1913</v>
      </c>
      <c r="C372" s="399"/>
      <c r="D372" s="399"/>
      <c r="E372" s="399"/>
      <c r="F372" s="399"/>
      <c r="G372" s="399"/>
      <c r="H372" s="399"/>
      <c r="I372" s="399"/>
      <c r="J372" s="399"/>
      <c r="K372" s="399"/>
      <c r="L372" s="399"/>
      <c r="M372" s="399"/>
      <c r="N372" s="399"/>
      <c r="O372" s="399"/>
      <c r="P372" s="399"/>
      <c r="Q372" s="399"/>
      <c r="R372" s="399"/>
      <c r="S372" s="399"/>
      <c r="T372" s="399"/>
      <c r="U372" s="399"/>
      <c r="V372" s="399"/>
      <c r="W372" s="399"/>
      <c r="X372" s="399"/>
      <c r="Y372" s="399"/>
      <c r="Z372" s="399"/>
      <c r="AA372" s="399"/>
      <c r="AB372" s="399"/>
      <c r="AC372" s="399"/>
      <c r="AD372" s="399"/>
      <c r="AE372" s="399"/>
      <c r="AF372" s="399"/>
      <c r="AG372" s="399"/>
      <c r="AH372" s="399"/>
      <c r="AI372" s="399"/>
      <c r="AJ372" s="399"/>
      <c r="AK372" s="399"/>
      <c r="AL372" s="399"/>
      <c r="AM372" s="399"/>
      <c r="AN372" s="399"/>
      <c r="AO372" s="399"/>
      <c r="AP372" s="399"/>
      <c r="AQ372" s="399"/>
      <c r="AR372" s="399"/>
      <c r="AS372" s="399"/>
      <c r="AT372" s="399"/>
      <c r="AU372" s="399"/>
      <c r="AV372" s="399"/>
      <c r="AW372" s="399"/>
      <c r="AX372" s="399"/>
      <c r="AY372" s="399"/>
      <c r="AZ372" s="399"/>
      <c r="BA372" s="399"/>
      <c r="BB372" s="399"/>
      <c r="BC372" s="399"/>
      <c r="BD372" s="399"/>
      <c r="BE372" s="399"/>
      <c r="BF372" s="399"/>
      <c r="BG372" s="399"/>
      <c r="BH372" s="399"/>
      <c r="BI372" s="399"/>
      <c r="BJ372" s="399"/>
      <c r="BK372" s="399"/>
      <c r="BL372" s="399"/>
      <c r="BM372" s="399"/>
    </row>
    <row r="373" ht="3" customHeight="1"/>
    <row r="374" spans="2:65" ht="11.45" customHeight="1">
      <c r="B374" s="428" t="s">
        <v>1693</v>
      </c>
      <c r="C374" s="427"/>
      <c r="D374" s="426" t="s">
        <v>1694</v>
      </c>
      <c r="E374" s="427"/>
      <c r="F374" s="427"/>
      <c r="G374" s="427"/>
      <c r="H374" s="427"/>
      <c r="I374" s="427"/>
      <c r="J374" s="427"/>
      <c r="K374" s="427"/>
      <c r="L374" s="427"/>
      <c r="M374" s="427"/>
      <c r="N374" s="427"/>
      <c r="O374" s="427"/>
      <c r="P374" s="427"/>
      <c r="Q374" s="427"/>
      <c r="R374" s="427"/>
      <c r="S374" s="427"/>
      <c r="T374" s="426" t="s">
        <v>1651</v>
      </c>
      <c r="U374" s="427"/>
      <c r="V374" s="427"/>
      <c r="W374" s="427"/>
      <c r="X374" s="427"/>
      <c r="Y374" s="427"/>
      <c r="Z374" s="427"/>
      <c r="AA374" s="427"/>
      <c r="AB374" s="427"/>
      <c r="AC374" s="427"/>
      <c r="AD374" s="427"/>
      <c r="AE374" s="427"/>
      <c r="AF374" s="427"/>
      <c r="AG374" s="427"/>
      <c r="AH374" s="427"/>
      <c r="AI374" s="427"/>
      <c r="AJ374" s="427"/>
      <c r="AK374" s="427"/>
      <c r="AL374" s="427"/>
      <c r="AM374" s="427"/>
      <c r="AN374" s="427"/>
      <c r="AO374" s="427"/>
      <c r="AP374" s="428" t="s">
        <v>1695</v>
      </c>
      <c r="AQ374" s="427"/>
      <c r="AR374" s="427"/>
      <c r="AS374" s="427"/>
      <c r="AT374" s="427"/>
      <c r="AU374" s="427"/>
      <c r="AV374" s="427"/>
      <c r="AW374" s="427"/>
      <c r="AX374" s="427"/>
      <c r="AY374" s="428" t="s">
        <v>133</v>
      </c>
      <c r="AZ374" s="427"/>
      <c r="BA374" s="427"/>
      <c r="BB374" s="427"/>
      <c r="BC374" s="427"/>
      <c r="BD374" s="427"/>
      <c r="BE374" s="427"/>
      <c r="BF374" s="427"/>
      <c r="BG374" s="426" t="s">
        <v>1696</v>
      </c>
      <c r="BH374" s="427"/>
      <c r="BI374" s="427"/>
      <c r="BJ374" s="427"/>
      <c r="BK374" s="428" t="s">
        <v>1697</v>
      </c>
      <c r="BL374" s="427"/>
      <c r="BM374" s="427"/>
    </row>
    <row r="375" spans="2:65" ht="11.45" customHeight="1">
      <c r="B375" s="425">
        <v>1</v>
      </c>
      <c r="C375" s="399"/>
      <c r="D375" s="413" t="s">
        <v>23</v>
      </c>
      <c r="E375" s="399"/>
      <c r="F375" s="399"/>
      <c r="G375" s="399"/>
      <c r="H375" s="399"/>
      <c r="I375" s="399"/>
      <c r="J375" s="399"/>
      <c r="K375" s="399"/>
      <c r="L375" s="399"/>
      <c r="M375" s="399"/>
      <c r="N375" s="399"/>
      <c r="O375" s="399"/>
      <c r="P375" s="399"/>
      <c r="Q375" s="399"/>
      <c r="R375" s="399"/>
      <c r="S375" s="399"/>
      <c r="T375" s="413" t="s">
        <v>1914</v>
      </c>
      <c r="U375" s="399"/>
      <c r="V375" s="399"/>
      <c r="W375" s="399"/>
      <c r="X375" s="399"/>
      <c r="Y375" s="399"/>
      <c r="Z375" s="399"/>
      <c r="AA375" s="399"/>
      <c r="AB375" s="399"/>
      <c r="AC375" s="399"/>
      <c r="AD375" s="399"/>
      <c r="AE375" s="399"/>
      <c r="AF375" s="399"/>
      <c r="AG375" s="399"/>
      <c r="AH375" s="399"/>
      <c r="AI375" s="399"/>
      <c r="AJ375" s="399"/>
      <c r="AK375" s="399"/>
      <c r="AL375" s="399"/>
      <c r="AM375" s="399"/>
      <c r="AN375" s="399"/>
      <c r="AO375" s="399"/>
      <c r="AP375" s="422">
        <v>0</v>
      </c>
      <c r="AQ375" s="399"/>
      <c r="AR375" s="399"/>
      <c r="AS375" s="399"/>
      <c r="AT375" s="399"/>
      <c r="AU375" s="399"/>
      <c r="AV375" s="399"/>
      <c r="AW375" s="399"/>
      <c r="AX375" s="399"/>
      <c r="AY375" s="422">
        <v>42</v>
      </c>
      <c r="AZ375" s="399"/>
      <c r="BA375" s="399"/>
      <c r="BB375" s="399"/>
      <c r="BC375" s="399"/>
      <c r="BD375" s="399"/>
      <c r="BE375" s="399"/>
      <c r="BF375" s="399"/>
      <c r="BG375" s="413" t="s">
        <v>1915</v>
      </c>
      <c r="BH375" s="399"/>
      <c r="BI375" s="399"/>
      <c r="BJ375" s="399"/>
      <c r="BK375" s="422">
        <v>0</v>
      </c>
      <c r="BL375" s="399"/>
      <c r="BM375" s="399"/>
    </row>
    <row r="376" spans="2:65" ht="11.25" customHeight="1">
      <c r="B376" s="425">
        <v>2</v>
      </c>
      <c r="C376" s="399"/>
      <c r="D376" s="413" t="s">
        <v>23</v>
      </c>
      <c r="E376" s="399"/>
      <c r="F376" s="399"/>
      <c r="G376" s="399"/>
      <c r="H376" s="399"/>
      <c r="I376" s="399"/>
      <c r="J376" s="399"/>
      <c r="K376" s="399"/>
      <c r="L376" s="399"/>
      <c r="M376" s="399"/>
      <c r="N376" s="399"/>
      <c r="O376" s="399"/>
      <c r="P376" s="399"/>
      <c r="Q376" s="399"/>
      <c r="R376" s="399"/>
      <c r="S376" s="399"/>
      <c r="T376" s="413" t="s">
        <v>1916</v>
      </c>
      <c r="U376" s="399"/>
      <c r="V376" s="399"/>
      <c r="W376" s="399"/>
      <c r="X376" s="399"/>
      <c r="Y376" s="399"/>
      <c r="Z376" s="399"/>
      <c r="AA376" s="399"/>
      <c r="AB376" s="399"/>
      <c r="AC376" s="399"/>
      <c r="AD376" s="399"/>
      <c r="AE376" s="399"/>
      <c r="AF376" s="399"/>
      <c r="AG376" s="399"/>
      <c r="AH376" s="399"/>
      <c r="AI376" s="399"/>
      <c r="AJ376" s="399"/>
      <c r="AK376" s="399"/>
      <c r="AL376" s="399"/>
      <c r="AM376" s="399"/>
      <c r="AN376" s="399"/>
      <c r="AO376" s="399"/>
      <c r="AP376" s="422">
        <v>0</v>
      </c>
      <c r="AQ376" s="399"/>
      <c r="AR376" s="399"/>
      <c r="AS376" s="399"/>
      <c r="AT376" s="399"/>
      <c r="AU376" s="399"/>
      <c r="AV376" s="399"/>
      <c r="AW376" s="399"/>
      <c r="AX376" s="399"/>
      <c r="AY376" s="422">
        <v>12</v>
      </c>
      <c r="AZ376" s="399"/>
      <c r="BA376" s="399"/>
      <c r="BB376" s="399"/>
      <c r="BC376" s="399"/>
      <c r="BD376" s="399"/>
      <c r="BE376" s="399"/>
      <c r="BF376" s="399"/>
      <c r="BG376" s="413" t="s">
        <v>1915</v>
      </c>
      <c r="BH376" s="399"/>
      <c r="BI376" s="399"/>
      <c r="BJ376" s="399"/>
      <c r="BK376" s="422">
        <v>0</v>
      </c>
      <c r="BL376" s="399"/>
      <c r="BM376" s="399"/>
    </row>
    <row r="377" spans="2:65" ht="11.45" customHeight="1">
      <c r="B377" s="423">
        <v>0</v>
      </c>
      <c r="C377" s="424"/>
      <c r="D377" s="424"/>
      <c r="E377" s="424"/>
      <c r="F377" s="424"/>
      <c r="G377" s="424"/>
      <c r="H377" s="424"/>
      <c r="I377" s="424"/>
      <c r="J377" s="424"/>
      <c r="K377" s="424"/>
      <c r="L377" s="424"/>
      <c r="M377" s="424"/>
      <c r="N377" s="424"/>
      <c r="O377" s="424"/>
      <c r="P377" s="424"/>
      <c r="Q377" s="424"/>
      <c r="R377" s="424"/>
      <c r="S377" s="424"/>
      <c r="T377" s="424"/>
      <c r="U377" s="424"/>
      <c r="V377" s="424"/>
      <c r="W377" s="424"/>
      <c r="X377" s="424"/>
      <c r="Y377" s="424"/>
      <c r="Z377" s="424"/>
      <c r="AA377" s="424"/>
      <c r="AB377" s="424"/>
      <c r="AC377" s="424"/>
      <c r="AD377" s="424"/>
      <c r="AE377" s="424"/>
      <c r="AF377" s="424"/>
      <c r="AG377" s="424"/>
      <c r="AH377" s="424"/>
      <c r="AI377" s="424"/>
      <c r="AJ377" s="424"/>
      <c r="AK377" s="424"/>
      <c r="AL377" s="424"/>
      <c r="AM377" s="424"/>
      <c r="AN377" s="424"/>
      <c r="AO377" s="424"/>
      <c r="AP377" s="424"/>
      <c r="AQ377" s="424"/>
      <c r="AR377" s="424"/>
      <c r="AS377" s="424"/>
      <c r="AT377" s="424"/>
      <c r="AU377" s="424"/>
      <c r="AV377" s="424"/>
      <c r="AW377" s="424"/>
      <c r="AX377" s="424"/>
      <c r="AY377" s="424"/>
      <c r="AZ377" s="424"/>
      <c r="BA377" s="424"/>
      <c r="BB377" s="424"/>
      <c r="BC377" s="424"/>
      <c r="BD377" s="424"/>
      <c r="BE377" s="424"/>
      <c r="BF377" s="424"/>
      <c r="BG377" s="424"/>
      <c r="BH377" s="424"/>
      <c r="BI377" s="424"/>
      <c r="BJ377" s="424"/>
      <c r="BK377" s="424"/>
      <c r="BL377" s="424"/>
      <c r="BM377" s="424"/>
    </row>
    <row r="378" ht="2.85" customHeight="1"/>
    <row r="379" ht="12.75" customHeight="1"/>
    <row r="380" spans="2:26" ht="11.45" customHeight="1">
      <c r="B380" s="408" t="s">
        <v>23</v>
      </c>
      <c r="C380" s="395"/>
      <c r="D380" s="395"/>
      <c r="E380" s="395"/>
      <c r="F380" s="395"/>
      <c r="G380" s="395"/>
      <c r="H380" s="395"/>
      <c r="I380" s="395"/>
      <c r="J380" s="395"/>
      <c r="K380" s="395"/>
      <c r="L380" s="395"/>
      <c r="N380" s="394" t="s">
        <v>1652</v>
      </c>
      <c r="O380" s="395"/>
      <c r="P380" s="395"/>
      <c r="Q380" s="395"/>
      <c r="R380" s="395"/>
      <c r="S380" s="395"/>
      <c r="T380" s="395"/>
      <c r="U380" s="395"/>
      <c r="V380" s="395"/>
      <c r="W380" s="395"/>
      <c r="X380" s="395"/>
      <c r="Y380" s="395"/>
      <c r="Z380" s="395"/>
    </row>
    <row r="381" spans="2:26" ht="11.25" customHeight="1">
      <c r="B381" s="394" t="s">
        <v>1653</v>
      </c>
      <c r="C381" s="395"/>
      <c r="D381" s="395"/>
      <c r="E381" s="395"/>
      <c r="F381" s="395"/>
      <c r="G381" s="395"/>
      <c r="H381" s="395"/>
      <c r="I381" s="395"/>
      <c r="J381" s="395"/>
      <c r="K381" s="395"/>
      <c r="L381" s="395"/>
      <c r="M381" s="329"/>
      <c r="N381" s="396">
        <v>0</v>
      </c>
      <c r="O381" s="397"/>
      <c r="P381" s="397"/>
      <c r="Q381" s="397"/>
      <c r="R381" s="397"/>
      <c r="S381" s="397"/>
      <c r="T381" s="397"/>
      <c r="U381" s="397"/>
      <c r="V381" s="397"/>
      <c r="W381" s="397"/>
      <c r="X381" s="397"/>
      <c r="Y381" s="397"/>
      <c r="Z381" s="397"/>
    </row>
    <row r="382" ht="13.5" hidden="1"/>
    <row r="383" ht="3" customHeight="1"/>
    <row r="384" spans="2:26" ht="11.25" customHeight="1">
      <c r="B384" s="398" t="s">
        <v>1689</v>
      </c>
      <c r="C384" s="399"/>
      <c r="D384" s="399"/>
      <c r="E384" s="399"/>
      <c r="F384" s="399"/>
      <c r="G384" s="399"/>
      <c r="H384" s="399"/>
      <c r="I384" s="399"/>
      <c r="J384" s="399"/>
      <c r="K384" s="399"/>
      <c r="L384" s="399"/>
      <c r="N384" s="400">
        <v>0</v>
      </c>
      <c r="O384" s="401"/>
      <c r="P384" s="401"/>
      <c r="Q384" s="401"/>
      <c r="R384" s="401"/>
      <c r="S384" s="401"/>
      <c r="T384" s="401"/>
      <c r="U384" s="401"/>
      <c r="V384" s="401"/>
      <c r="W384" s="401"/>
      <c r="X384" s="401"/>
      <c r="Y384" s="401"/>
      <c r="Z384" s="401"/>
    </row>
  </sheetData>
  <mergeCells count="928">
    <mergeCell ref="B2:BM2"/>
    <mergeCell ref="B6:BD6"/>
    <mergeCell ref="B7:C7"/>
    <mergeCell ref="D7:S7"/>
    <mergeCell ref="T7:AO7"/>
    <mergeCell ref="AP7:AX7"/>
    <mergeCell ref="AY7:BF7"/>
    <mergeCell ref="BG7:BJ7"/>
    <mergeCell ref="BK7:BM7"/>
    <mergeCell ref="BK8:BM8"/>
    <mergeCell ref="B9:C9"/>
    <mergeCell ref="D9:S9"/>
    <mergeCell ref="T9:AO9"/>
    <mergeCell ref="AP9:AX9"/>
    <mergeCell ref="AY9:BF9"/>
    <mergeCell ref="BG9:BJ9"/>
    <mergeCell ref="BK9:BM9"/>
    <mergeCell ref="B8:C8"/>
    <mergeCell ref="D8:S8"/>
    <mergeCell ref="T8:AO8"/>
    <mergeCell ref="AP8:AX8"/>
    <mergeCell ref="AY8:BF8"/>
    <mergeCell ref="BG8:BJ8"/>
    <mergeCell ref="BK10:BM10"/>
    <mergeCell ref="B11:C11"/>
    <mergeCell ref="D11:S11"/>
    <mergeCell ref="T11:AO11"/>
    <mergeCell ref="AP11:AX11"/>
    <mergeCell ref="AY11:BF11"/>
    <mergeCell ref="BG11:BJ11"/>
    <mergeCell ref="BK11:BM11"/>
    <mergeCell ref="B10:C10"/>
    <mergeCell ref="D10:S10"/>
    <mergeCell ref="T10:AO10"/>
    <mergeCell ref="AP10:AX10"/>
    <mergeCell ref="AY10:BF10"/>
    <mergeCell ref="BG10:BJ10"/>
    <mergeCell ref="B12:BM12"/>
    <mergeCell ref="B17:BB17"/>
    <mergeCell ref="B19:C19"/>
    <mergeCell ref="D19:S19"/>
    <mergeCell ref="T19:AO19"/>
    <mergeCell ref="AP19:AX19"/>
    <mergeCell ref="AY19:BF19"/>
    <mergeCell ref="BG19:BJ19"/>
    <mergeCell ref="BK19:BM19"/>
    <mergeCell ref="BK20:BM20"/>
    <mergeCell ref="B21:BM21"/>
    <mergeCell ref="B25:BC25"/>
    <mergeCell ref="B27:C27"/>
    <mergeCell ref="D27:S27"/>
    <mergeCell ref="T27:AO27"/>
    <mergeCell ref="AP27:AX27"/>
    <mergeCell ref="AY27:BF27"/>
    <mergeCell ref="BG27:BJ27"/>
    <mergeCell ref="BK27:BM27"/>
    <mergeCell ref="B20:C20"/>
    <mergeCell ref="D20:S20"/>
    <mergeCell ref="T20:AO20"/>
    <mergeCell ref="AP20:AX20"/>
    <mergeCell ref="AY20:BF20"/>
    <mergeCell ref="BG20:BJ20"/>
    <mergeCell ref="BK28:BM28"/>
    <mergeCell ref="B29:C29"/>
    <mergeCell ref="D29:S29"/>
    <mergeCell ref="T29:AO29"/>
    <mergeCell ref="AP29:AX29"/>
    <mergeCell ref="AY29:BF29"/>
    <mergeCell ref="BG29:BJ29"/>
    <mergeCell ref="BK29:BM29"/>
    <mergeCell ref="B28:C28"/>
    <mergeCell ref="D28:S28"/>
    <mergeCell ref="T28:AO28"/>
    <mergeCell ref="AP28:AX28"/>
    <mergeCell ref="AY28:BF28"/>
    <mergeCell ref="BG28:BJ28"/>
    <mergeCell ref="BK30:BM30"/>
    <mergeCell ref="B31:C31"/>
    <mergeCell ref="D31:S31"/>
    <mergeCell ref="T31:AO31"/>
    <mergeCell ref="AP31:AX31"/>
    <mergeCell ref="AY31:BF31"/>
    <mergeCell ref="BG31:BJ31"/>
    <mergeCell ref="BK31:BM31"/>
    <mergeCell ref="B30:C30"/>
    <mergeCell ref="D30:S30"/>
    <mergeCell ref="T30:AO30"/>
    <mergeCell ref="AP30:AX30"/>
    <mergeCell ref="AY30:BF30"/>
    <mergeCell ref="BG30:BJ30"/>
    <mergeCell ref="BK32:BM32"/>
    <mergeCell ref="B33:BM33"/>
    <mergeCell ref="B38:AR38"/>
    <mergeCell ref="B39:C39"/>
    <mergeCell ref="D39:S39"/>
    <mergeCell ref="T39:AO39"/>
    <mergeCell ref="AP39:AX39"/>
    <mergeCell ref="AY39:BF39"/>
    <mergeCell ref="BG39:BJ39"/>
    <mergeCell ref="BK39:BM39"/>
    <mergeCell ref="B32:C32"/>
    <mergeCell ref="D32:S32"/>
    <mergeCell ref="T32:AO32"/>
    <mergeCell ref="AP32:AX32"/>
    <mergeCell ref="AY32:BF32"/>
    <mergeCell ref="BG32:BJ32"/>
    <mergeCell ref="BK40:BM40"/>
    <mergeCell ref="B41:C41"/>
    <mergeCell ref="D41:S41"/>
    <mergeCell ref="T41:AO41"/>
    <mergeCell ref="AP41:AX41"/>
    <mergeCell ref="AY41:BF41"/>
    <mergeCell ref="BG41:BJ41"/>
    <mergeCell ref="BK41:BM41"/>
    <mergeCell ref="B40:C40"/>
    <mergeCell ref="D40:S40"/>
    <mergeCell ref="T40:AO40"/>
    <mergeCell ref="AP40:AX40"/>
    <mergeCell ref="AY40:BF40"/>
    <mergeCell ref="BG40:BJ40"/>
    <mergeCell ref="B42:BM42"/>
    <mergeCell ref="B47:BA47"/>
    <mergeCell ref="B48:C48"/>
    <mergeCell ref="D48:S48"/>
    <mergeCell ref="T48:AO48"/>
    <mergeCell ref="AP48:AX48"/>
    <mergeCell ref="AY48:BF48"/>
    <mergeCell ref="BG48:BJ48"/>
    <mergeCell ref="BK48:BM48"/>
    <mergeCell ref="BK49:BM49"/>
    <mergeCell ref="B50:C50"/>
    <mergeCell ref="D50:S50"/>
    <mergeCell ref="T50:AO50"/>
    <mergeCell ref="AP50:AX50"/>
    <mergeCell ref="AY50:BF50"/>
    <mergeCell ref="BG50:BJ50"/>
    <mergeCell ref="BK50:BM50"/>
    <mergeCell ref="B49:C49"/>
    <mergeCell ref="D49:S49"/>
    <mergeCell ref="T49:AO49"/>
    <mergeCell ref="AP49:AX49"/>
    <mergeCell ref="AY49:BF49"/>
    <mergeCell ref="BG49:BJ49"/>
    <mergeCell ref="BK51:BM51"/>
    <mergeCell ref="B52:C52"/>
    <mergeCell ref="D52:S52"/>
    <mergeCell ref="T52:AO52"/>
    <mergeCell ref="AP52:AX52"/>
    <mergeCell ref="AY52:BF52"/>
    <mergeCell ref="BG52:BJ52"/>
    <mergeCell ref="BK52:BM52"/>
    <mergeCell ref="B51:C51"/>
    <mergeCell ref="D51:S51"/>
    <mergeCell ref="T51:AO51"/>
    <mergeCell ref="AP51:AX51"/>
    <mergeCell ref="AY51:BF51"/>
    <mergeCell ref="BG51:BJ51"/>
    <mergeCell ref="BK53:BM53"/>
    <mergeCell ref="B54:C54"/>
    <mergeCell ref="D54:S54"/>
    <mergeCell ref="T54:AO54"/>
    <mergeCell ref="AP54:AX54"/>
    <mergeCell ref="AY54:BF54"/>
    <mergeCell ref="BG54:BJ54"/>
    <mergeCell ref="BK54:BM54"/>
    <mergeCell ref="B53:C53"/>
    <mergeCell ref="D53:S53"/>
    <mergeCell ref="T53:AO53"/>
    <mergeCell ref="AP53:AX53"/>
    <mergeCell ref="AY53:BF53"/>
    <mergeCell ref="BG53:BJ53"/>
    <mergeCell ref="BK55:BM55"/>
    <mergeCell ref="B56:BM56"/>
    <mergeCell ref="B62:BL62"/>
    <mergeCell ref="B63:C63"/>
    <mergeCell ref="D63:S63"/>
    <mergeCell ref="T63:AO63"/>
    <mergeCell ref="AP63:AX63"/>
    <mergeCell ref="AY63:BF63"/>
    <mergeCell ref="BG63:BJ63"/>
    <mergeCell ref="BK63:BM63"/>
    <mergeCell ref="B55:C55"/>
    <mergeCell ref="D55:S55"/>
    <mergeCell ref="T55:AO55"/>
    <mergeCell ref="AP55:AX55"/>
    <mergeCell ref="AY55:BF55"/>
    <mergeCell ref="BG55:BJ55"/>
    <mergeCell ref="BK64:BM64"/>
    <mergeCell ref="B65:C65"/>
    <mergeCell ref="D65:S65"/>
    <mergeCell ref="T65:AO65"/>
    <mergeCell ref="AP65:AX65"/>
    <mergeCell ref="AY65:BF65"/>
    <mergeCell ref="BG65:BJ65"/>
    <mergeCell ref="BK65:BM65"/>
    <mergeCell ref="B64:C64"/>
    <mergeCell ref="D64:S64"/>
    <mergeCell ref="T64:AO64"/>
    <mergeCell ref="AP64:AX64"/>
    <mergeCell ref="AY64:BF64"/>
    <mergeCell ref="BG64:BJ64"/>
    <mergeCell ref="B66:BM66"/>
    <mergeCell ref="B71:AS71"/>
    <mergeCell ref="B72:C72"/>
    <mergeCell ref="D72:S72"/>
    <mergeCell ref="T72:AO72"/>
    <mergeCell ref="AP72:AX72"/>
    <mergeCell ref="AY72:BF72"/>
    <mergeCell ref="BG72:BJ72"/>
    <mergeCell ref="BK72:BM72"/>
    <mergeCell ref="BK73:BM73"/>
    <mergeCell ref="B74:C74"/>
    <mergeCell ref="D74:S74"/>
    <mergeCell ref="T74:AO74"/>
    <mergeCell ref="AP74:AX74"/>
    <mergeCell ref="AY74:BF74"/>
    <mergeCell ref="BG74:BJ74"/>
    <mergeCell ref="BK74:BM74"/>
    <mergeCell ref="B73:C73"/>
    <mergeCell ref="D73:S73"/>
    <mergeCell ref="T73:AO73"/>
    <mergeCell ref="AP73:AX73"/>
    <mergeCell ref="AY73:BF73"/>
    <mergeCell ref="BG73:BJ73"/>
    <mergeCell ref="BK75:BM75"/>
    <mergeCell ref="B76:C76"/>
    <mergeCell ref="D76:S76"/>
    <mergeCell ref="T76:AO76"/>
    <mergeCell ref="AP76:AX76"/>
    <mergeCell ref="AY76:BF76"/>
    <mergeCell ref="BG76:BJ76"/>
    <mergeCell ref="BK76:BM76"/>
    <mergeCell ref="B75:C75"/>
    <mergeCell ref="D75:S75"/>
    <mergeCell ref="T75:AO75"/>
    <mergeCell ref="AP75:AX75"/>
    <mergeCell ref="AY75:BF75"/>
    <mergeCell ref="BG75:BJ75"/>
    <mergeCell ref="BK77:BM77"/>
    <mergeCell ref="B78:C78"/>
    <mergeCell ref="D78:S78"/>
    <mergeCell ref="T78:AO78"/>
    <mergeCell ref="AP78:AX78"/>
    <mergeCell ref="AY78:BF78"/>
    <mergeCell ref="BG78:BJ78"/>
    <mergeCell ref="BK78:BM78"/>
    <mergeCell ref="B77:C77"/>
    <mergeCell ref="D77:S77"/>
    <mergeCell ref="T77:AO77"/>
    <mergeCell ref="AP77:AX77"/>
    <mergeCell ref="AY77:BF77"/>
    <mergeCell ref="BG77:BJ77"/>
    <mergeCell ref="B79:BM79"/>
    <mergeCell ref="B84:AT84"/>
    <mergeCell ref="B85:C85"/>
    <mergeCell ref="D85:S85"/>
    <mergeCell ref="T85:AO85"/>
    <mergeCell ref="AP85:AX85"/>
    <mergeCell ref="AY85:BF85"/>
    <mergeCell ref="BG85:BJ85"/>
    <mergeCell ref="BK85:BM85"/>
    <mergeCell ref="BK86:BM86"/>
    <mergeCell ref="B87:C87"/>
    <mergeCell ref="D87:S87"/>
    <mergeCell ref="T87:AO87"/>
    <mergeCell ref="AP87:AX87"/>
    <mergeCell ref="AY87:BF87"/>
    <mergeCell ref="BG87:BJ87"/>
    <mergeCell ref="BK87:BM87"/>
    <mergeCell ref="B86:C86"/>
    <mergeCell ref="D86:S86"/>
    <mergeCell ref="T86:AO86"/>
    <mergeCell ref="AP86:AX86"/>
    <mergeCell ref="AY86:BF86"/>
    <mergeCell ref="BG86:BJ86"/>
    <mergeCell ref="B88:BM88"/>
    <mergeCell ref="B93:AU93"/>
    <mergeCell ref="B94:C94"/>
    <mergeCell ref="D94:S94"/>
    <mergeCell ref="T94:AO94"/>
    <mergeCell ref="AP94:AX94"/>
    <mergeCell ref="AY94:BF94"/>
    <mergeCell ref="BG94:BJ94"/>
    <mergeCell ref="BK94:BM94"/>
    <mergeCell ref="BK95:BM95"/>
    <mergeCell ref="B96:BM96"/>
    <mergeCell ref="B101:BK101"/>
    <mergeCell ref="B102:C102"/>
    <mergeCell ref="D102:S102"/>
    <mergeCell ref="T102:AO102"/>
    <mergeCell ref="AP102:AX102"/>
    <mergeCell ref="AY102:BF102"/>
    <mergeCell ref="BG102:BJ102"/>
    <mergeCell ref="BK102:BM102"/>
    <mergeCell ref="B95:C95"/>
    <mergeCell ref="D95:S95"/>
    <mergeCell ref="T95:AO95"/>
    <mergeCell ref="AP95:AX95"/>
    <mergeCell ref="AY95:BF95"/>
    <mergeCell ref="BG95:BJ95"/>
    <mergeCell ref="BK103:BM103"/>
    <mergeCell ref="B104:BM104"/>
    <mergeCell ref="B109:AV109"/>
    <mergeCell ref="B111:C111"/>
    <mergeCell ref="D111:S111"/>
    <mergeCell ref="T111:AO111"/>
    <mergeCell ref="AP111:AX111"/>
    <mergeCell ref="AY111:BF111"/>
    <mergeCell ref="BG111:BJ111"/>
    <mergeCell ref="BK111:BM111"/>
    <mergeCell ref="B103:C103"/>
    <mergeCell ref="D103:S103"/>
    <mergeCell ref="T103:AO103"/>
    <mergeCell ref="AP103:AX103"/>
    <mergeCell ref="AY103:BF103"/>
    <mergeCell ref="BG103:BJ103"/>
    <mergeCell ref="BK112:BM112"/>
    <mergeCell ref="B113:C113"/>
    <mergeCell ref="D113:S113"/>
    <mergeCell ref="T113:AO113"/>
    <mergeCell ref="AP113:AX113"/>
    <mergeCell ref="AY113:BF113"/>
    <mergeCell ref="BG113:BJ113"/>
    <mergeCell ref="BK113:BM113"/>
    <mergeCell ref="B112:C112"/>
    <mergeCell ref="D112:S112"/>
    <mergeCell ref="T112:AO112"/>
    <mergeCell ref="AP112:AX112"/>
    <mergeCell ref="AY112:BF112"/>
    <mergeCell ref="BG112:BJ112"/>
    <mergeCell ref="BK114:BM114"/>
    <mergeCell ref="B115:BM115"/>
    <mergeCell ref="B121:AW121"/>
    <mergeCell ref="B122:C122"/>
    <mergeCell ref="D122:S122"/>
    <mergeCell ref="T122:AO122"/>
    <mergeCell ref="AP122:AX122"/>
    <mergeCell ref="AY122:BF122"/>
    <mergeCell ref="BG122:BJ122"/>
    <mergeCell ref="BK122:BM122"/>
    <mergeCell ref="B114:C114"/>
    <mergeCell ref="D114:S114"/>
    <mergeCell ref="T114:AO114"/>
    <mergeCell ref="AP114:AX114"/>
    <mergeCell ref="AY114:BF114"/>
    <mergeCell ref="BG114:BJ114"/>
    <mergeCell ref="BK123:BM123"/>
    <mergeCell ref="B124:BM124"/>
    <mergeCell ref="B129:AM129"/>
    <mergeCell ref="B131:C131"/>
    <mergeCell ref="D131:S131"/>
    <mergeCell ref="T131:AO131"/>
    <mergeCell ref="AP131:AX131"/>
    <mergeCell ref="AY131:BF131"/>
    <mergeCell ref="BG131:BJ131"/>
    <mergeCell ref="BK131:BM131"/>
    <mergeCell ref="B123:C123"/>
    <mergeCell ref="D123:S123"/>
    <mergeCell ref="T123:AO123"/>
    <mergeCell ref="AP123:AX123"/>
    <mergeCell ref="AY123:BF123"/>
    <mergeCell ref="BG123:BJ123"/>
    <mergeCell ref="B140:L140"/>
    <mergeCell ref="N140:Z140"/>
    <mergeCell ref="B141:L141"/>
    <mergeCell ref="N141:Z141"/>
    <mergeCell ref="B144:L144"/>
    <mergeCell ref="N144:Z144"/>
    <mergeCell ref="BK132:BM132"/>
    <mergeCell ref="B133:BM133"/>
    <mergeCell ref="B136:BM136"/>
    <mergeCell ref="C138:D138"/>
    <mergeCell ref="F138:P138"/>
    <mergeCell ref="Q138:AH138"/>
    <mergeCell ref="B132:C132"/>
    <mergeCell ref="D132:S132"/>
    <mergeCell ref="T132:AO132"/>
    <mergeCell ref="AP132:AX132"/>
    <mergeCell ref="AY132:BF132"/>
    <mergeCell ref="BG132:BJ132"/>
    <mergeCell ref="B148:BM148"/>
    <mergeCell ref="B152:AN152"/>
    <mergeCell ref="B154:C154"/>
    <mergeCell ref="D154:S154"/>
    <mergeCell ref="T154:AO154"/>
    <mergeCell ref="AP154:AX154"/>
    <mergeCell ref="AY154:BF154"/>
    <mergeCell ref="BG154:BJ154"/>
    <mergeCell ref="BK154:BM154"/>
    <mergeCell ref="BK155:BM155"/>
    <mergeCell ref="B156:C156"/>
    <mergeCell ref="D156:S156"/>
    <mergeCell ref="T156:AO156"/>
    <mergeCell ref="AP156:AX156"/>
    <mergeCell ref="AY156:BF156"/>
    <mergeCell ref="BG156:BJ156"/>
    <mergeCell ref="BK156:BM156"/>
    <mergeCell ref="B155:C155"/>
    <mergeCell ref="D155:S155"/>
    <mergeCell ref="T155:AO155"/>
    <mergeCell ref="AP155:AX155"/>
    <mergeCell ref="AY155:BF155"/>
    <mergeCell ref="BG155:BJ155"/>
    <mergeCell ref="BK157:BM157"/>
    <mergeCell ref="B158:BM158"/>
    <mergeCell ref="B162:L162"/>
    <mergeCell ref="N162:Z162"/>
    <mergeCell ref="B163:L163"/>
    <mergeCell ref="N163:Z163"/>
    <mergeCell ref="B157:C157"/>
    <mergeCell ref="D157:S157"/>
    <mergeCell ref="T157:AO157"/>
    <mergeCell ref="AP157:AX157"/>
    <mergeCell ref="AY157:BF157"/>
    <mergeCell ref="BG157:BJ157"/>
    <mergeCell ref="BK174:BM174"/>
    <mergeCell ref="B175:C175"/>
    <mergeCell ref="D175:S175"/>
    <mergeCell ref="T175:AO175"/>
    <mergeCell ref="AP175:AX175"/>
    <mergeCell ref="AY175:BF175"/>
    <mergeCell ref="BG175:BJ175"/>
    <mergeCell ref="BK175:BM175"/>
    <mergeCell ref="B166:L166"/>
    <mergeCell ref="N166:Z166"/>
    <mergeCell ref="B169:BM169"/>
    <mergeCell ref="B172:AL172"/>
    <mergeCell ref="B174:C174"/>
    <mergeCell ref="D174:S174"/>
    <mergeCell ref="T174:AO174"/>
    <mergeCell ref="AP174:AX174"/>
    <mergeCell ref="AY174:BF174"/>
    <mergeCell ref="BG174:BJ174"/>
    <mergeCell ref="BK176:BM176"/>
    <mergeCell ref="B177:BM177"/>
    <mergeCell ref="B181:AJ181"/>
    <mergeCell ref="B183:C183"/>
    <mergeCell ref="D183:S183"/>
    <mergeCell ref="T183:AO183"/>
    <mergeCell ref="AP183:AX183"/>
    <mergeCell ref="AY183:BF183"/>
    <mergeCell ref="BG183:BJ183"/>
    <mergeCell ref="BK183:BM183"/>
    <mergeCell ref="B176:C176"/>
    <mergeCell ref="D176:S176"/>
    <mergeCell ref="T176:AO176"/>
    <mergeCell ref="AP176:AX176"/>
    <mergeCell ref="AY176:BF176"/>
    <mergeCell ref="BG176:BJ176"/>
    <mergeCell ref="BK184:BM184"/>
    <mergeCell ref="B185:BM185"/>
    <mergeCell ref="B189:AQ189"/>
    <mergeCell ref="B191:C191"/>
    <mergeCell ref="D191:S191"/>
    <mergeCell ref="T191:AO191"/>
    <mergeCell ref="AP191:AX191"/>
    <mergeCell ref="AY191:BF191"/>
    <mergeCell ref="BG191:BJ191"/>
    <mergeCell ref="BK191:BM191"/>
    <mergeCell ref="B184:C184"/>
    <mergeCell ref="D184:S184"/>
    <mergeCell ref="T184:AO184"/>
    <mergeCell ref="AP184:AX184"/>
    <mergeCell ref="AY184:BF184"/>
    <mergeCell ref="BG184:BJ184"/>
    <mergeCell ref="BK192:BM192"/>
    <mergeCell ref="B193:C193"/>
    <mergeCell ref="D193:S193"/>
    <mergeCell ref="T193:AO193"/>
    <mergeCell ref="AP193:AX193"/>
    <mergeCell ref="AY193:BF193"/>
    <mergeCell ref="BG193:BJ193"/>
    <mergeCell ref="BK193:BM193"/>
    <mergeCell ref="B192:C192"/>
    <mergeCell ref="D192:S192"/>
    <mergeCell ref="T192:AO192"/>
    <mergeCell ref="AP192:AX192"/>
    <mergeCell ref="AY192:BF192"/>
    <mergeCell ref="BG192:BJ192"/>
    <mergeCell ref="B194:BM194"/>
    <mergeCell ref="B198:AE198"/>
    <mergeCell ref="B200:C200"/>
    <mergeCell ref="D200:S200"/>
    <mergeCell ref="T200:AO200"/>
    <mergeCell ref="AP200:AX200"/>
    <mergeCell ref="AY200:BF200"/>
    <mergeCell ref="BG200:BJ200"/>
    <mergeCell ref="BK200:BM200"/>
    <mergeCell ref="BK201:BM201"/>
    <mergeCell ref="B202:BM202"/>
    <mergeCell ref="B207:AF207"/>
    <mergeCell ref="B208:C208"/>
    <mergeCell ref="D208:S208"/>
    <mergeCell ref="T208:AO208"/>
    <mergeCell ref="AP208:AX208"/>
    <mergeCell ref="AY208:BF208"/>
    <mergeCell ref="BG208:BJ208"/>
    <mergeCell ref="BK208:BM208"/>
    <mergeCell ref="B201:C201"/>
    <mergeCell ref="D201:S201"/>
    <mergeCell ref="T201:AO201"/>
    <mergeCell ref="AP201:AX201"/>
    <mergeCell ref="AY201:BF201"/>
    <mergeCell ref="BG201:BJ201"/>
    <mergeCell ref="BK209:BM209"/>
    <mergeCell ref="B210:BM210"/>
    <mergeCell ref="B215:AA215"/>
    <mergeCell ref="B216:C216"/>
    <mergeCell ref="D216:S216"/>
    <mergeCell ref="T216:AO216"/>
    <mergeCell ref="AP216:AX216"/>
    <mergeCell ref="AY216:BF216"/>
    <mergeCell ref="BG216:BJ216"/>
    <mergeCell ref="BK216:BM216"/>
    <mergeCell ref="B209:C209"/>
    <mergeCell ref="D209:S209"/>
    <mergeCell ref="T209:AO209"/>
    <mergeCell ref="AP209:AX209"/>
    <mergeCell ref="AY209:BF209"/>
    <mergeCell ref="BG209:BJ209"/>
    <mergeCell ref="BK217:BM217"/>
    <mergeCell ref="B218:C218"/>
    <mergeCell ref="D218:S218"/>
    <mergeCell ref="T218:AO218"/>
    <mergeCell ref="AP218:AX218"/>
    <mergeCell ref="AY218:BF218"/>
    <mergeCell ref="BG218:BJ218"/>
    <mergeCell ref="BK218:BM218"/>
    <mergeCell ref="B217:C217"/>
    <mergeCell ref="D217:S217"/>
    <mergeCell ref="T217:AO217"/>
    <mergeCell ref="AP217:AX217"/>
    <mergeCell ref="AY217:BF217"/>
    <mergeCell ref="BG217:BJ217"/>
    <mergeCell ref="B219:BM219"/>
    <mergeCell ref="B224:Y224"/>
    <mergeCell ref="B225:C225"/>
    <mergeCell ref="D225:S225"/>
    <mergeCell ref="T225:AO225"/>
    <mergeCell ref="AP225:AX225"/>
    <mergeCell ref="AY225:BF225"/>
    <mergeCell ref="BG225:BJ225"/>
    <mergeCell ref="BK225:BM225"/>
    <mergeCell ref="BK226:BM226"/>
    <mergeCell ref="B227:C227"/>
    <mergeCell ref="D227:S227"/>
    <mergeCell ref="T227:AO227"/>
    <mergeCell ref="AP227:AX227"/>
    <mergeCell ref="AY227:BF227"/>
    <mergeCell ref="BG227:BJ227"/>
    <mergeCell ref="BK227:BM227"/>
    <mergeCell ref="B226:C226"/>
    <mergeCell ref="D226:S226"/>
    <mergeCell ref="T226:AO226"/>
    <mergeCell ref="AP226:AX226"/>
    <mergeCell ref="AY226:BF226"/>
    <mergeCell ref="BG226:BJ226"/>
    <mergeCell ref="BK228:BM228"/>
    <mergeCell ref="B229:C229"/>
    <mergeCell ref="D229:S229"/>
    <mergeCell ref="T229:AO229"/>
    <mergeCell ref="AP229:AX229"/>
    <mergeCell ref="AY229:BF229"/>
    <mergeCell ref="BG229:BJ229"/>
    <mergeCell ref="BK229:BM229"/>
    <mergeCell ref="B228:C228"/>
    <mergeCell ref="D228:S228"/>
    <mergeCell ref="T228:AO228"/>
    <mergeCell ref="AP228:AX228"/>
    <mergeCell ref="AY228:BF228"/>
    <mergeCell ref="BG228:BJ228"/>
    <mergeCell ref="BK230:BM230"/>
    <mergeCell ref="B231:C231"/>
    <mergeCell ref="D231:S231"/>
    <mergeCell ref="T231:AO231"/>
    <mergeCell ref="AP231:AX231"/>
    <mergeCell ref="AY231:BF231"/>
    <mergeCell ref="BG231:BJ231"/>
    <mergeCell ref="BK231:BM231"/>
    <mergeCell ref="B230:C230"/>
    <mergeCell ref="D230:S230"/>
    <mergeCell ref="T230:AO230"/>
    <mergeCell ref="AP230:AX230"/>
    <mergeCell ref="AY230:BF230"/>
    <mergeCell ref="BG230:BJ230"/>
    <mergeCell ref="B232:BM232"/>
    <mergeCell ref="B237:Y237"/>
    <mergeCell ref="B238:C238"/>
    <mergeCell ref="D238:S238"/>
    <mergeCell ref="T238:AO238"/>
    <mergeCell ref="AP238:AX238"/>
    <mergeCell ref="AY238:BF238"/>
    <mergeCell ref="BG238:BJ238"/>
    <mergeCell ref="BK238:BM238"/>
    <mergeCell ref="BK239:BM239"/>
    <mergeCell ref="B240:BM240"/>
    <mergeCell ref="B245:W245"/>
    <mergeCell ref="B247:C247"/>
    <mergeCell ref="D247:S247"/>
    <mergeCell ref="T247:AO247"/>
    <mergeCell ref="AP247:AX247"/>
    <mergeCell ref="AY247:BF247"/>
    <mergeCell ref="BG247:BJ247"/>
    <mergeCell ref="BK247:BM247"/>
    <mergeCell ref="B239:C239"/>
    <mergeCell ref="D239:S239"/>
    <mergeCell ref="T239:AO239"/>
    <mergeCell ref="AP239:AX239"/>
    <mergeCell ref="AY239:BF239"/>
    <mergeCell ref="BG239:BJ239"/>
    <mergeCell ref="BK248:BM248"/>
    <mergeCell ref="B249:C249"/>
    <mergeCell ref="D249:S249"/>
    <mergeCell ref="T249:AO249"/>
    <mergeCell ref="AP249:AX249"/>
    <mergeCell ref="AY249:BF249"/>
    <mergeCell ref="BG249:BJ249"/>
    <mergeCell ref="BK249:BM249"/>
    <mergeCell ref="B248:C248"/>
    <mergeCell ref="D248:S248"/>
    <mergeCell ref="T248:AO248"/>
    <mergeCell ref="AP248:AX248"/>
    <mergeCell ref="AY248:BF248"/>
    <mergeCell ref="BG248:BJ248"/>
    <mergeCell ref="BK250:BM250"/>
    <mergeCell ref="B251:C251"/>
    <mergeCell ref="D251:S251"/>
    <mergeCell ref="T251:AO251"/>
    <mergeCell ref="AP251:AX251"/>
    <mergeCell ref="AY251:BF251"/>
    <mergeCell ref="BG251:BJ251"/>
    <mergeCell ref="BK251:BM251"/>
    <mergeCell ref="B250:C250"/>
    <mergeCell ref="D250:S250"/>
    <mergeCell ref="T250:AO250"/>
    <mergeCell ref="AP250:AX250"/>
    <mergeCell ref="AY250:BF250"/>
    <mergeCell ref="BG250:BJ250"/>
    <mergeCell ref="BK252:BM252"/>
    <mergeCell ref="B253:BM253"/>
    <mergeCell ref="B257:X257"/>
    <mergeCell ref="B259:C259"/>
    <mergeCell ref="D259:S259"/>
    <mergeCell ref="T259:AO259"/>
    <mergeCell ref="AP259:AX259"/>
    <mergeCell ref="AY259:BF259"/>
    <mergeCell ref="BG259:BJ259"/>
    <mergeCell ref="BK259:BM259"/>
    <mergeCell ref="B252:C252"/>
    <mergeCell ref="D252:S252"/>
    <mergeCell ref="T252:AO252"/>
    <mergeCell ref="AP252:AX252"/>
    <mergeCell ref="AY252:BF252"/>
    <mergeCell ref="BG252:BJ252"/>
    <mergeCell ref="BK260:BM260"/>
    <mergeCell ref="B261:BM261"/>
    <mergeCell ref="B266:AI266"/>
    <mergeCell ref="B267:C267"/>
    <mergeCell ref="D267:S267"/>
    <mergeCell ref="T267:AO267"/>
    <mergeCell ref="AP267:AX267"/>
    <mergeCell ref="AY267:BF267"/>
    <mergeCell ref="BG267:BJ267"/>
    <mergeCell ref="BK267:BM267"/>
    <mergeCell ref="B260:C260"/>
    <mergeCell ref="D260:S260"/>
    <mergeCell ref="T260:AO260"/>
    <mergeCell ref="AP260:AX260"/>
    <mergeCell ref="AY260:BF260"/>
    <mergeCell ref="BG260:BJ260"/>
    <mergeCell ref="BK268:BM268"/>
    <mergeCell ref="B269:BM269"/>
    <mergeCell ref="B274:AB274"/>
    <mergeCell ref="B275:C275"/>
    <mergeCell ref="D275:S275"/>
    <mergeCell ref="T275:AO275"/>
    <mergeCell ref="AP275:AX275"/>
    <mergeCell ref="AY275:BF275"/>
    <mergeCell ref="BG275:BJ275"/>
    <mergeCell ref="BK275:BM275"/>
    <mergeCell ref="B268:C268"/>
    <mergeCell ref="D268:S268"/>
    <mergeCell ref="T268:AO268"/>
    <mergeCell ref="AP268:AX268"/>
    <mergeCell ref="AY268:BF268"/>
    <mergeCell ref="BG268:BJ268"/>
    <mergeCell ref="BK276:BM276"/>
    <mergeCell ref="B277:BM277"/>
    <mergeCell ref="B282:AK282"/>
    <mergeCell ref="B284:C284"/>
    <mergeCell ref="D284:S284"/>
    <mergeCell ref="T284:AO284"/>
    <mergeCell ref="AP284:AX284"/>
    <mergeCell ref="AY284:BF284"/>
    <mergeCell ref="BG284:BJ284"/>
    <mergeCell ref="BK284:BM284"/>
    <mergeCell ref="B276:C276"/>
    <mergeCell ref="D276:S276"/>
    <mergeCell ref="T276:AO276"/>
    <mergeCell ref="AP276:AX276"/>
    <mergeCell ref="AY276:BF276"/>
    <mergeCell ref="BG276:BJ276"/>
    <mergeCell ref="BK285:BM285"/>
    <mergeCell ref="B286:C286"/>
    <mergeCell ref="D286:S286"/>
    <mergeCell ref="T286:AO286"/>
    <mergeCell ref="AP286:AX286"/>
    <mergeCell ref="AY286:BF286"/>
    <mergeCell ref="BG286:BJ286"/>
    <mergeCell ref="BK286:BM286"/>
    <mergeCell ref="B285:C285"/>
    <mergeCell ref="D285:S285"/>
    <mergeCell ref="T285:AO285"/>
    <mergeCell ref="AP285:AX285"/>
    <mergeCell ref="AY285:BF285"/>
    <mergeCell ref="BG285:BJ285"/>
    <mergeCell ref="BK287:BM287"/>
    <mergeCell ref="B288:BM288"/>
    <mergeCell ref="B294:F294"/>
    <mergeCell ref="B295:C295"/>
    <mergeCell ref="D295:S295"/>
    <mergeCell ref="T295:AO295"/>
    <mergeCell ref="AP295:AX295"/>
    <mergeCell ref="AY295:BF295"/>
    <mergeCell ref="BG295:BJ295"/>
    <mergeCell ref="BK295:BM295"/>
    <mergeCell ref="B287:C287"/>
    <mergeCell ref="D287:S287"/>
    <mergeCell ref="T287:AO287"/>
    <mergeCell ref="AP287:AX287"/>
    <mergeCell ref="AY287:BF287"/>
    <mergeCell ref="BG287:BJ287"/>
    <mergeCell ref="BK296:BM296"/>
    <mergeCell ref="B297:C297"/>
    <mergeCell ref="D297:S297"/>
    <mergeCell ref="T297:AO297"/>
    <mergeCell ref="AP297:AX297"/>
    <mergeCell ref="AY297:BF297"/>
    <mergeCell ref="BG297:BJ297"/>
    <mergeCell ref="BK297:BM297"/>
    <mergeCell ref="B296:C296"/>
    <mergeCell ref="D296:S296"/>
    <mergeCell ref="T296:AO296"/>
    <mergeCell ref="AP296:AX296"/>
    <mergeCell ref="AY296:BF296"/>
    <mergeCell ref="BG296:BJ296"/>
    <mergeCell ref="BK298:BM298"/>
    <mergeCell ref="B299:C299"/>
    <mergeCell ref="D299:S299"/>
    <mergeCell ref="T299:AO299"/>
    <mergeCell ref="AP299:AX299"/>
    <mergeCell ref="AY299:BF299"/>
    <mergeCell ref="BG299:BJ299"/>
    <mergeCell ref="BK299:BM299"/>
    <mergeCell ref="B298:C298"/>
    <mergeCell ref="D298:S298"/>
    <mergeCell ref="T298:AO298"/>
    <mergeCell ref="AP298:AX298"/>
    <mergeCell ref="AY298:BF298"/>
    <mergeCell ref="BG298:BJ298"/>
    <mergeCell ref="BK300:BM300"/>
    <mergeCell ref="B301:BM301"/>
    <mergeCell ref="B306:AP306"/>
    <mergeCell ref="B308:C308"/>
    <mergeCell ref="D308:S308"/>
    <mergeCell ref="T308:AO308"/>
    <mergeCell ref="AP308:AX308"/>
    <mergeCell ref="AY308:BF308"/>
    <mergeCell ref="BG308:BJ308"/>
    <mergeCell ref="BK308:BM308"/>
    <mergeCell ref="B300:C300"/>
    <mergeCell ref="D300:S300"/>
    <mergeCell ref="T300:AO300"/>
    <mergeCell ref="AP300:AX300"/>
    <mergeCell ref="AY300:BF300"/>
    <mergeCell ref="BG300:BJ300"/>
    <mergeCell ref="BK309:BM309"/>
    <mergeCell ref="B310:BM310"/>
    <mergeCell ref="B314:AY314"/>
    <mergeCell ref="B316:C316"/>
    <mergeCell ref="D316:S316"/>
    <mergeCell ref="T316:AO316"/>
    <mergeCell ref="AP316:AX316"/>
    <mergeCell ref="AY316:BF316"/>
    <mergeCell ref="BG316:BJ316"/>
    <mergeCell ref="BK316:BM316"/>
    <mergeCell ref="B309:C309"/>
    <mergeCell ref="D309:S309"/>
    <mergeCell ref="T309:AO309"/>
    <mergeCell ref="AP309:AX309"/>
    <mergeCell ref="AY309:BF309"/>
    <mergeCell ref="BG309:BJ309"/>
    <mergeCell ref="BK317:BM317"/>
    <mergeCell ref="B318:C318"/>
    <mergeCell ref="D318:S318"/>
    <mergeCell ref="T318:AO318"/>
    <mergeCell ref="AP318:AX318"/>
    <mergeCell ref="AY318:BF318"/>
    <mergeCell ref="BG318:BJ318"/>
    <mergeCell ref="BK318:BM318"/>
    <mergeCell ref="B317:C317"/>
    <mergeCell ref="D317:S317"/>
    <mergeCell ref="T317:AO317"/>
    <mergeCell ref="AP317:AX317"/>
    <mergeCell ref="AY317:BF317"/>
    <mergeCell ref="BG317:BJ317"/>
    <mergeCell ref="B319:BM319"/>
    <mergeCell ref="B323:BH323"/>
    <mergeCell ref="B325:C325"/>
    <mergeCell ref="D325:S325"/>
    <mergeCell ref="T325:AO325"/>
    <mergeCell ref="AP325:AX325"/>
    <mergeCell ref="AY325:BF325"/>
    <mergeCell ref="BG325:BJ325"/>
    <mergeCell ref="BK325:BM325"/>
    <mergeCell ref="BK326:BM326"/>
    <mergeCell ref="B327:BM327"/>
    <mergeCell ref="B331:BI331"/>
    <mergeCell ref="B333:C333"/>
    <mergeCell ref="D333:S333"/>
    <mergeCell ref="T333:AO333"/>
    <mergeCell ref="AP333:AX333"/>
    <mergeCell ref="AY333:BF333"/>
    <mergeCell ref="BG333:BJ333"/>
    <mergeCell ref="BK333:BM333"/>
    <mergeCell ref="B326:C326"/>
    <mergeCell ref="D326:S326"/>
    <mergeCell ref="T326:AO326"/>
    <mergeCell ref="AP326:AX326"/>
    <mergeCell ref="AY326:BF326"/>
    <mergeCell ref="BG326:BJ326"/>
    <mergeCell ref="BK334:BM334"/>
    <mergeCell ref="B335:C335"/>
    <mergeCell ref="D335:S335"/>
    <mergeCell ref="T335:AO335"/>
    <mergeCell ref="AP335:AX335"/>
    <mergeCell ref="AY335:BF335"/>
    <mergeCell ref="BG335:BJ335"/>
    <mergeCell ref="BK335:BM335"/>
    <mergeCell ref="B334:C334"/>
    <mergeCell ref="D334:S334"/>
    <mergeCell ref="T334:AO334"/>
    <mergeCell ref="AP334:AX334"/>
    <mergeCell ref="AY334:BF334"/>
    <mergeCell ref="BG334:BJ334"/>
    <mergeCell ref="BK336:BM336"/>
    <mergeCell ref="B337:BM337"/>
    <mergeCell ref="B342:T342"/>
    <mergeCell ref="B344:C344"/>
    <mergeCell ref="D344:S344"/>
    <mergeCell ref="T344:AO344"/>
    <mergeCell ref="AP344:AX344"/>
    <mergeCell ref="AY344:BF344"/>
    <mergeCell ref="BG344:BJ344"/>
    <mergeCell ref="BK344:BM344"/>
    <mergeCell ref="B336:C336"/>
    <mergeCell ref="D336:S336"/>
    <mergeCell ref="T336:AO336"/>
    <mergeCell ref="AP336:AX336"/>
    <mergeCell ref="AY336:BF336"/>
    <mergeCell ref="BG336:BJ336"/>
    <mergeCell ref="BK345:BM345"/>
    <mergeCell ref="B346:BM346"/>
    <mergeCell ref="B350:W350"/>
    <mergeCell ref="B352:C352"/>
    <mergeCell ref="D352:S352"/>
    <mergeCell ref="T352:AO352"/>
    <mergeCell ref="AP352:AX352"/>
    <mergeCell ref="AY352:BF352"/>
    <mergeCell ref="BG352:BJ352"/>
    <mergeCell ref="BK352:BM352"/>
    <mergeCell ref="B345:C345"/>
    <mergeCell ref="D345:S345"/>
    <mergeCell ref="T345:AO345"/>
    <mergeCell ref="AP345:AX345"/>
    <mergeCell ref="AY345:BF345"/>
    <mergeCell ref="BG345:BJ345"/>
    <mergeCell ref="B361:G361"/>
    <mergeCell ref="H361:U361"/>
    <mergeCell ref="B362:G362"/>
    <mergeCell ref="H362:U362"/>
    <mergeCell ref="B365:L365"/>
    <mergeCell ref="N365:Z365"/>
    <mergeCell ref="BK353:BM353"/>
    <mergeCell ref="B354:BM354"/>
    <mergeCell ref="B357:BM357"/>
    <mergeCell ref="C359:D359"/>
    <mergeCell ref="F359:P359"/>
    <mergeCell ref="Q359:AH359"/>
    <mergeCell ref="B353:C353"/>
    <mergeCell ref="D353:S353"/>
    <mergeCell ref="T353:AO353"/>
    <mergeCell ref="AP353:AX353"/>
    <mergeCell ref="AY353:BF353"/>
    <mergeCell ref="BG353:BJ353"/>
    <mergeCell ref="B366:L366"/>
    <mergeCell ref="N366:Z366"/>
    <mergeCell ref="B369:L369"/>
    <mergeCell ref="N369:Z369"/>
    <mergeCell ref="B372:BM372"/>
    <mergeCell ref="B374:C374"/>
    <mergeCell ref="D374:S374"/>
    <mergeCell ref="T374:AO374"/>
    <mergeCell ref="AP374:AX374"/>
    <mergeCell ref="AY374:BF374"/>
    <mergeCell ref="BG374:BJ374"/>
    <mergeCell ref="BK374:BM374"/>
    <mergeCell ref="B375:C375"/>
    <mergeCell ref="D375:S375"/>
    <mergeCell ref="T375:AO375"/>
    <mergeCell ref="AP375:AX375"/>
    <mergeCell ref="AY375:BF375"/>
    <mergeCell ref="BG375:BJ375"/>
    <mergeCell ref="BK375:BM375"/>
    <mergeCell ref="B384:L384"/>
    <mergeCell ref="N384:Z384"/>
    <mergeCell ref="BK376:BM376"/>
    <mergeCell ref="B377:BM377"/>
    <mergeCell ref="B380:L380"/>
    <mergeCell ref="N380:Z380"/>
    <mergeCell ref="B381:L381"/>
    <mergeCell ref="N381:Z381"/>
    <mergeCell ref="B376:C376"/>
    <mergeCell ref="D376:S376"/>
    <mergeCell ref="T376:AO376"/>
    <mergeCell ref="AP376:AX376"/>
    <mergeCell ref="AY376:BF376"/>
    <mergeCell ref="BG376:BJ376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44"/>
  <sheetViews>
    <sheetView workbookViewId="0" topLeftCell="A1">
      <selection activeCell="AI29" sqref="AI29"/>
    </sheetView>
  </sheetViews>
  <sheetFormatPr defaultColWidth="9.33203125" defaultRowHeight="13.5"/>
  <cols>
    <col min="1" max="2" width="0.65625" style="332" customWidth="1"/>
    <col min="3" max="3" width="1.3359375" style="332" customWidth="1"/>
    <col min="4" max="4" width="0.1640625" style="332" customWidth="1"/>
    <col min="5" max="5" width="7.83203125" style="332" customWidth="1"/>
    <col min="6" max="6" width="2.33203125" style="332" customWidth="1"/>
    <col min="7" max="7" width="4.16015625" style="332" customWidth="1"/>
    <col min="8" max="8" width="9.33203125" style="332" hidden="1" customWidth="1"/>
    <col min="9" max="9" width="0.328125" style="332" customWidth="1"/>
    <col min="10" max="10" width="2.83203125" style="332" customWidth="1"/>
    <col min="11" max="11" width="2.16015625" style="332" customWidth="1"/>
    <col min="12" max="12" width="0.82421875" style="332" customWidth="1"/>
    <col min="13" max="13" width="7.33203125" style="332" customWidth="1"/>
    <col min="14" max="14" width="0.65625" style="332" customWidth="1"/>
    <col min="15" max="15" width="4.33203125" style="332" customWidth="1"/>
    <col min="16" max="16" width="9.33203125" style="332" hidden="1" customWidth="1"/>
    <col min="17" max="17" width="18" style="332" customWidth="1"/>
    <col min="18" max="18" width="18.33203125" style="332" customWidth="1"/>
    <col min="19" max="19" width="10" style="332" customWidth="1"/>
    <col min="20" max="20" width="6.83203125" style="332" customWidth="1"/>
    <col min="21" max="21" width="8.16015625" style="332" customWidth="1"/>
    <col min="22" max="22" width="2.16015625" style="332" customWidth="1"/>
    <col min="23" max="23" width="1.3359375" style="332" customWidth="1"/>
    <col min="24" max="24" width="16.5" style="332" customWidth="1"/>
    <col min="25" max="25" width="9.33203125" style="332" hidden="1" customWidth="1"/>
    <col min="26" max="26" width="1.5" style="332" customWidth="1"/>
    <col min="27" max="28" width="0.65625" style="332" customWidth="1"/>
    <col min="29" max="16384" width="9.33203125" style="332" customWidth="1"/>
  </cols>
  <sheetData>
    <row r="1" ht="8.45" customHeight="1"/>
    <row r="2" spans="2:27" ht="5.65" customHeight="1">
      <c r="B2" s="333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  <c r="AA2" s="336"/>
    </row>
    <row r="3" spans="2:27" ht="16.5" customHeight="1">
      <c r="B3" s="337"/>
      <c r="C3" s="338"/>
      <c r="D3" s="338"/>
      <c r="E3" s="455" t="s">
        <v>1646</v>
      </c>
      <c r="F3" s="456"/>
      <c r="G3" s="456"/>
      <c r="H3" s="456"/>
      <c r="I3" s="456"/>
      <c r="J3" s="456"/>
      <c r="K3" s="456"/>
      <c r="L3" s="456"/>
      <c r="M3" s="457" t="s">
        <v>1917</v>
      </c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338"/>
      <c r="Z3" s="339"/>
      <c r="AA3" s="336"/>
    </row>
    <row r="4" spans="2:27" ht="16.35" customHeight="1">
      <c r="B4" s="337"/>
      <c r="C4" s="338"/>
      <c r="D4" s="338"/>
      <c r="E4" s="455" t="s">
        <v>23</v>
      </c>
      <c r="F4" s="456"/>
      <c r="G4" s="456"/>
      <c r="H4" s="456"/>
      <c r="I4" s="456"/>
      <c r="J4" s="456"/>
      <c r="K4" s="456"/>
      <c r="L4" s="456"/>
      <c r="M4" s="457" t="s">
        <v>1648</v>
      </c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338"/>
      <c r="Z4" s="339"/>
      <c r="AA4" s="336"/>
    </row>
    <row r="5" spans="2:27" ht="3" customHeight="1">
      <c r="B5" s="340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2"/>
      <c r="AA5" s="336"/>
    </row>
    <row r="6" spans="2:27" ht="2.85" customHeight="1"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</row>
    <row r="7" spans="2:27" ht="13.5" hidden="1"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</row>
    <row r="8" spans="2:27" ht="2.85" customHeight="1">
      <c r="B8" s="338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</row>
    <row r="9" ht="14.25" customHeight="1"/>
    <row r="10" ht="2.85" customHeight="1"/>
    <row r="11" ht="13.5" hidden="1"/>
    <row r="12" spans="2:27" ht="17.25" customHeight="1">
      <c r="B12" s="458" t="s">
        <v>1649</v>
      </c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</row>
    <row r="13" ht="3" customHeight="1"/>
    <row r="14" spans="2:27" ht="11.45" customHeight="1">
      <c r="B14" s="459" t="s">
        <v>1650</v>
      </c>
      <c r="C14" s="447"/>
      <c r="D14" s="447"/>
      <c r="E14" s="447"/>
      <c r="F14" s="460" t="s">
        <v>1651</v>
      </c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59" t="s">
        <v>1652</v>
      </c>
      <c r="U14" s="447"/>
      <c r="V14" s="447"/>
      <c r="W14" s="447"/>
      <c r="X14" s="459" t="s">
        <v>1653</v>
      </c>
      <c r="Y14" s="447"/>
      <c r="Z14" s="447"/>
      <c r="AA14" s="447"/>
    </row>
    <row r="15" spans="2:27" ht="11.45" customHeight="1">
      <c r="B15" s="451" t="s">
        <v>1654</v>
      </c>
      <c r="C15" s="433"/>
      <c r="D15" s="433"/>
      <c r="E15" s="433"/>
      <c r="F15" s="452" t="s">
        <v>1655</v>
      </c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54" t="s">
        <v>23</v>
      </c>
      <c r="U15" s="433"/>
      <c r="V15" s="433"/>
      <c r="W15" s="433"/>
      <c r="X15" s="454" t="s">
        <v>23</v>
      </c>
      <c r="Y15" s="433"/>
      <c r="Z15" s="433"/>
      <c r="AA15" s="433"/>
    </row>
    <row r="16" spans="2:27" ht="11.25" customHeight="1">
      <c r="B16" s="442" t="s">
        <v>1656</v>
      </c>
      <c r="C16" s="433"/>
      <c r="D16" s="433"/>
      <c r="E16" s="433"/>
      <c r="F16" s="443" t="s">
        <v>1657</v>
      </c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44">
        <v>0</v>
      </c>
      <c r="U16" s="445"/>
      <c r="V16" s="445"/>
      <c r="W16" s="445"/>
      <c r="X16" s="444">
        <v>0</v>
      </c>
      <c r="Y16" s="445"/>
      <c r="Z16" s="445"/>
      <c r="AA16" s="445"/>
    </row>
    <row r="17" spans="2:27" ht="11.45" customHeight="1">
      <c r="B17" s="442" t="s">
        <v>1658</v>
      </c>
      <c r="C17" s="433"/>
      <c r="D17" s="433"/>
      <c r="E17" s="433"/>
      <c r="F17" s="443" t="s">
        <v>1659</v>
      </c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44">
        <v>0</v>
      </c>
      <c r="U17" s="445"/>
      <c r="V17" s="445"/>
      <c r="W17" s="445"/>
      <c r="X17" s="444">
        <v>0</v>
      </c>
      <c r="Y17" s="445"/>
      <c r="Z17" s="445"/>
      <c r="AA17" s="445"/>
    </row>
    <row r="18" spans="2:27" ht="11.45" customHeight="1">
      <c r="B18" s="442" t="s">
        <v>1660</v>
      </c>
      <c r="C18" s="433"/>
      <c r="D18" s="433"/>
      <c r="E18" s="433"/>
      <c r="F18" s="443" t="s">
        <v>1661</v>
      </c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44">
        <v>0</v>
      </c>
      <c r="U18" s="445"/>
      <c r="V18" s="445"/>
      <c r="W18" s="445"/>
      <c r="X18" s="444">
        <v>0</v>
      </c>
      <c r="Y18" s="445"/>
      <c r="Z18" s="445"/>
      <c r="AA18" s="445"/>
    </row>
    <row r="19" spans="2:27" ht="11.45" customHeight="1">
      <c r="B19" s="442" t="s">
        <v>1662</v>
      </c>
      <c r="C19" s="433"/>
      <c r="D19" s="433"/>
      <c r="E19" s="433"/>
      <c r="F19" s="443" t="s">
        <v>1663</v>
      </c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44">
        <v>0</v>
      </c>
      <c r="U19" s="445"/>
      <c r="V19" s="445"/>
      <c r="W19" s="445"/>
      <c r="X19" s="444">
        <v>0</v>
      </c>
      <c r="Y19" s="445"/>
      <c r="Z19" s="445"/>
      <c r="AA19" s="445"/>
    </row>
    <row r="20" spans="2:27" ht="11.25" customHeight="1">
      <c r="B20" s="442" t="s">
        <v>1664</v>
      </c>
      <c r="C20" s="433"/>
      <c r="D20" s="433"/>
      <c r="E20" s="433"/>
      <c r="F20" s="443" t="s">
        <v>1665</v>
      </c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44">
        <v>0</v>
      </c>
      <c r="U20" s="445"/>
      <c r="V20" s="445"/>
      <c r="W20" s="445"/>
      <c r="X20" s="444">
        <v>0</v>
      </c>
      <c r="Y20" s="445"/>
      <c r="Z20" s="445"/>
      <c r="AA20" s="445"/>
    </row>
    <row r="21" spans="2:27" ht="11.45" customHeight="1">
      <c r="B21" s="442" t="s">
        <v>1666</v>
      </c>
      <c r="C21" s="433"/>
      <c r="D21" s="433"/>
      <c r="E21" s="433"/>
      <c r="F21" s="443" t="s">
        <v>1667</v>
      </c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44">
        <v>0</v>
      </c>
      <c r="U21" s="445"/>
      <c r="V21" s="445"/>
      <c r="W21" s="445"/>
      <c r="X21" s="444">
        <v>0</v>
      </c>
      <c r="Y21" s="445"/>
      <c r="Z21" s="445"/>
      <c r="AA21" s="445"/>
    </row>
    <row r="22" spans="2:27" ht="11.45" customHeight="1">
      <c r="B22" s="442" t="s">
        <v>1668</v>
      </c>
      <c r="C22" s="433"/>
      <c r="D22" s="433"/>
      <c r="E22" s="433"/>
      <c r="F22" s="443" t="s">
        <v>1918</v>
      </c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44">
        <v>0</v>
      </c>
      <c r="U22" s="445"/>
      <c r="V22" s="445"/>
      <c r="W22" s="445"/>
      <c r="X22" s="444">
        <v>0</v>
      </c>
      <c r="Y22" s="445"/>
      <c r="Z22" s="445"/>
      <c r="AA22" s="445"/>
    </row>
    <row r="23" spans="2:27" ht="11.45" customHeight="1">
      <c r="B23" s="451" t="s">
        <v>23</v>
      </c>
      <c r="C23" s="433"/>
      <c r="D23" s="433"/>
      <c r="E23" s="433"/>
      <c r="F23" s="452" t="s">
        <v>1670</v>
      </c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53">
        <v>0</v>
      </c>
      <c r="U23" s="445"/>
      <c r="V23" s="445"/>
      <c r="W23" s="445"/>
      <c r="X23" s="453">
        <v>0</v>
      </c>
      <c r="Y23" s="445"/>
      <c r="Z23" s="445"/>
      <c r="AA23" s="445"/>
    </row>
    <row r="24" spans="2:27" ht="11.25" customHeight="1">
      <c r="B24" s="442" t="s">
        <v>23</v>
      </c>
      <c r="C24" s="433"/>
      <c r="D24" s="433"/>
      <c r="E24" s="433"/>
      <c r="F24" s="443" t="s">
        <v>23</v>
      </c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44" t="s">
        <v>23</v>
      </c>
      <c r="U24" s="445"/>
      <c r="V24" s="445"/>
      <c r="W24" s="445"/>
      <c r="X24" s="444" t="s">
        <v>23</v>
      </c>
      <c r="Y24" s="445"/>
      <c r="Z24" s="445"/>
      <c r="AA24" s="445"/>
    </row>
    <row r="25" spans="2:27" ht="11.45" customHeight="1">
      <c r="B25" s="451" t="s">
        <v>1671</v>
      </c>
      <c r="C25" s="433"/>
      <c r="D25" s="433"/>
      <c r="E25" s="433"/>
      <c r="F25" s="452" t="s">
        <v>1672</v>
      </c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53" t="s">
        <v>23</v>
      </c>
      <c r="U25" s="445"/>
      <c r="V25" s="445"/>
      <c r="W25" s="445"/>
      <c r="X25" s="453" t="s">
        <v>23</v>
      </c>
      <c r="Y25" s="445"/>
      <c r="Z25" s="445"/>
      <c r="AA25" s="445"/>
    </row>
    <row r="26" spans="2:27" ht="11.45" customHeight="1">
      <c r="B26" s="442" t="s">
        <v>1673</v>
      </c>
      <c r="C26" s="433"/>
      <c r="D26" s="433"/>
      <c r="E26" s="433"/>
      <c r="F26" s="443" t="s">
        <v>1674</v>
      </c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44">
        <v>0</v>
      </c>
      <c r="U26" s="445"/>
      <c r="V26" s="445"/>
      <c r="W26" s="445"/>
      <c r="X26" s="444">
        <v>0</v>
      </c>
      <c r="Y26" s="445"/>
      <c r="Z26" s="445"/>
      <c r="AA26" s="445"/>
    </row>
    <row r="27" spans="2:27" ht="11.45" customHeight="1">
      <c r="B27" s="451" t="s">
        <v>23</v>
      </c>
      <c r="C27" s="433"/>
      <c r="D27" s="433"/>
      <c r="E27" s="433"/>
      <c r="F27" s="452" t="s">
        <v>1675</v>
      </c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53">
        <v>0</v>
      </c>
      <c r="U27" s="445"/>
      <c r="V27" s="445"/>
      <c r="W27" s="445"/>
      <c r="X27" s="453">
        <v>0</v>
      </c>
      <c r="Y27" s="445"/>
      <c r="Z27" s="445"/>
      <c r="AA27" s="445"/>
    </row>
    <row r="28" spans="2:27" ht="11.45" customHeight="1">
      <c r="B28" s="442" t="s">
        <v>23</v>
      </c>
      <c r="C28" s="433"/>
      <c r="D28" s="433"/>
      <c r="E28" s="433"/>
      <c r="F28" s="443" t="s">
        <v>23</v>
      </c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44" t="s">
        <v>23</v>
      </c>
      <c r="U28" s="445"/>
      <c r="V28" s="445"/>
      <c r="W28" s="445"/>
      <c r="X28" s="444" t="s">
        <v>23</v>
      </c>
      <c r="Y28" s="445"/>
      <c r="Z28" s="445"/>
      <c r="AA28" s="445"/>
    </row>
    <row r="29" spans="2:27" ht="11.25" customHeight="1">
      <c r="B29" s="451" t="s">
        <v>1676</v>
      </c>
      <c r="C29" s="433"/>
      <c r="D29" s="433"/>
      <c r="E29" s="433"/>
      <c r="F29" s="452" t="s">
        <v>1677</v>
      </c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53" t="s">
        <v>23</v>
      </c>
      <c r="U29" s="445"/>
      <c r="V29" s="445"/>
      <c r="W29" s="445"/>
      <c r="X29" s="453" t="s">
        <v>23</v>
      </c>
      <c r="Y29" s="445"/>
      <c r="Z29" s="445"/>
      <c r="AA29" s="445"/>
    </row>
    <row r="30" spans="2:27" ht="11.45" customHeight="1">
      <c r="B30" s="442" t="s">
        <v>1678</v>
      </c>
      <c r="C30" s="433"/>
      <c r="D30" s="433"/>
      <c r="E30" s="433"/>
      <c r="F30" s="443" t="s">
        <v>1681</v>
      </c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44">
        <v>0</v>
      </c>
      <c r="U30" s="445"/>
      <c r="V30" s="445"/>
      <c r="W30" s="445"/>
      <c r="X30" s="444">
        <v>0</v>
      </c>
      <c r="Y30" s="445"/>
      <c r="Z30" s="445"/>
      <c r="AA30" s="445"/>
    </row>
    <row r="31" spans="2:27" ht="11.45" customHeight="1">
      <c r="B31" s="442" t="s">
        <v>1680</v>
      </c>
      <c r="C31" s="433"/>
      <c r="D31" s="433"/>
      <c r="E31" s="433"/>
      <c r="F31" s="443" t="s">
        <v>1683</v>
      </c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44">
        <v>0</v>
      </c>
      <c r="U31" s="445"/>
      <c r="V31" s="445"/>
      <c r="W31" s="445"/>
      <c r="X31" s="444">
        <v>0</v>
      </c>
      <c r="Y31" s="445"/>
      <c r="Z31" s="445"/>
      <c r="AA31" s="445"/>
    </row>
    <row r="32" spans="2:27" ht="11.45" customHeight="1">
      <c r="B32" s="451" t="s">
        <v>23</v>
      </c>
      <c r="C32" s="433"/>
      <c r="D32" s="433"/>
      <c r="E32" s="433"/>
      <c r="F32" s="452" t="s">
        <v>1684</v>
      </c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53">
        <v>0</v>
      </c>
      <c r="U32" s="445"/>
      <c r="V32" s="445"/>
      <c r="W32" s="445"/>
      <c r="X32" s="453">
        <v>0</v>
      </c>
      <c r="Y32" s="445"/>
      <c r="Z32" s="445"/>
      <c r="AA32" s="445"/>
    </row>
    <row r="33" spans="2:27" ht="11.25" customHeight="1">
      <c r="B33" s="442" t="s">
        <v>23</v>
      </c>
      <c r="C33" s="433"/>
      <c r="D33" s="433"/>
      <c r="E33" s="433"/>
      <c r="F33" s="443" t="s">
        <v>23</v>
      </c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44" t="s">
        <v>23</v>
      </c>
      <c r="U33" s="445"/>
      <c r="V33" s="445"/>
      <c r="W33" s="445"/>
      <c r="X33" s="444" t="s">
        <v>23</v>
      </c>
      <c r="Y33" s="445"/>
      <c r="Z33" s="445"/>
      <c r="AA33" s="445"/>
    </row>
    <row r="34" spans="2:27" ht="11.45" customHeight="1">
      <c r="B34" s="446" t="s">
        <v>1685</v>
      </c>
      <c r="C34" s="447"/>
      <c r="D34" s="447"/>
      <c r="E34" s="447"/>
      <c r="F34" s="448" t="s">
        <v>1686</v>
      </c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9">
        <v>0</v>
      </c>
      <c r="U34" s="450"/>
      <c r="V34" s="450"/>
      <c r="W34" s="450"/>
      <c r="X34" s="449">
        <v>0</v>
      </c>
      <c r="Y34" s="450"/>
      <c r="Z34" s="450"/>
      <c r="AA34" s="450"/>
    </row>
    <row r="35" ht="14.25" customHeight="1"/>
    <row r="36" spans="2:18" ht="13.5">
      <c r="B36" s="437" t="s">
        <v>23</v>
      </c>
      <c r="C36" s="438"/>
      <c r="D36" s="438"/>
      <c r="E36" s="438"/>
      <c r="F36" s="438"/>
      <c r="G36" s="438"/>
      <c r="I36" s="439" t="s">
        <v>1652</v>
      </c>
      <c r="J36" s="438"/>
      <c r="K36" s="438"/>
      <c r="L36" s="438"/>
      <c r="M36" s="438"/>
      <c r="N36" s="438"/>
      <c r="O36" s="438"/>
      <c r="P36" s="439" t="s">
        <v>43</v>
      </c>
      <c r="Q36" s="438"/>
      <c r="R36" s="343" t="s">
        <v>1687</v>
      </c>
    </row>
    <row r="37" spans="2:18" ht="13.5">
      <c r="B37" s="439" t="s">
        <v>1688</v>
      </c>
      <c r="C37" s="438"/>
      <c r="D37" s="438"/>
      <c r="E37" s="438"/>
      <c r="F37" s="438"/>
      <c r="G37" s="438"/>
      <c r="H37" s="344"/>
      <c r="I37" s="440">
        <v>0</v>
      </c>
      <c r="J37" s="441"/>
      <c r="K37" s="441"/>
      <c r="L37" s="441"/>
      <c r="M37" s="441"/>
      <c r="N37" s="441"/>
      <c r="O37" s="441"/>
      <c r="P37" s="440">
        <v>0</v>
      </c>
      <c r="Q37" s="441"/>
      <c r="R37" s="345">
        <v>0</v>
      </c>
    </row>
    <row r="38" ht="13.5" hidden="1"/>
    <row r="39" ht="3" customHeight="1"/>
    <row r="40" spans="2:18" ht="13.5">
      <c r="B40" s="432" t="s">
        <v>1689</v>
      </c>
      <c r="C40" s="433"/>
      <c r="D40" s="433"/>
      <c r="E40" s="433"/>
      <c r="F40" s="433"/>
      <c r="G40" s="433"/>
      <c r="I40" s="434">
        <v>0</v>
      </c>
      <c r="J40" s="435"/>
      <c r="K40" s="435"/>
      <c r="L40" s="435"/>
      <c r="M40" s="435"/>
      <c r="N40" s="435"/>
      <c r="O40" s="435"/>
      <c r="Q40" s="346">
        <v>0</v>
      </c>
      <c r="R40" s="346">
        <v>0</v>
      </c>
    </row>
    <row r="41" ht="11.1" customHeight="1"/>
    <row r="42" ht="11.45" customHeight="1"/>
    <row r="43" ht="13.5" hidden="1"/>
    <row r="44" spans="2:27" ht="75.6" customHeight="1">
      <c r="B44" s="436" t="s">
        <v>1690</v>
      </c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3"/>
      <c r="Z44" s="433"/>
      <c r="AA44" s="433"/>
    </row>
    <row r="45" ht="11.45" customHeight="1"/>
  </sheetData>
  <mergeCells count="98">
    <mergeCell ref="B14:E14"/>
    <mergeCell ref="F14:S14"/>
    <mergeCell ref="T14:W14"/>
    <mergeCell ref="X14:AA14"/>
    <mergeCell ref="E3:L3"/>
    <mergeCell ref="M3:X3"/>
    <mergeCell ref="E4:L4"/>
    <mergeCell ref="M4:X4"/>
    <mergeCell ref="B12:AA12"/>
    <mergeCell ref="B15:E15"/>
    <mergeCell ref="F15:S15"/>
    <mergeCell ref="T15:W15"/>
    <mergeCell ref="X15:AA15"/>
    <mergeCell ref="B16:E16"/>
    <mergeCell ref="F16:S16"/>
    <mergeCell ref="T16:W16"/>
    <mergeCell ref="X16:AA16"/>
    <mergeCell ref="B17:E17"/>
    <mergeCell ref="F17:S17"/>
    <mergeCell ref="T17:W17"/>
    <mergeCell ref="X17:AA17"/>
    <mergeCell ref="B18:E18"/>
    <mergeCell ref="F18:S18"/>
    <mergeCell ref="T18:W18"/>
    <mergeCell ref="X18:AA18"/>
    <mergeCell ref="B19:E19"/>
    <mergeCell ref="F19:S19"/>
    <mergeCell ref="T19:W19"/>
    <mergeCell ref="X19:AA19"/>
    <mergeCell ref="B20:E20"/>
    <mergeCell ref="F20:S20"/>
    <mergeCell ref="T20:W20"/>
    <mergeCell ref="X20:AA20"/>
    <mergeCell ref="B21:E21"/>
    <mergeCell ref="F21:S21"/>
    <mergeCell ref="T21:W21"/>
    <mergeCell ref="X21:AA21"/>
    <mergeCell ref="B22:E22"/>
    <mergeCell ref="F22:S22"/>
    <mergeCell ref="T22:W22"/>
    <mergeCell ref="X22:AA22"/>
    <mergeCell ref="B23:E23"/>
    <mergeCell ref="F23:S23"/>
    <mergeCell ref="T23:W23"/>
    <mergeCell ref="X23:AA23"/>
    <mergeCell ref="B24:E24"/>
    <mergeCell ref="F24:S24"/>
    <mergeCell ref="T24:W24"/>
    <mergeCell ref="X24:AA24"/>
    <mergeCell ref="B25:E25"/>
    <mergeCell ref="F25:S25"/>
    <mergeCell ref="T25:W25"/>
    <mergeCell ref="X25:AA25"/>
    <mergeCell ref="B26:E26"/>
    <mergeCell ref="F26:S26"/>
    <mergeCell ref="T26:W26"/>
    <mergeCell ref="X26:AA26"/>
    <mergeCell ref="B27:E27"/>
    <mergeCell ref="F27:S27"/>
    <mergeCell ref="T27:W27"/>
    <mergeCell ref="X27:AA27"/>
    <mergeCell ref="B28:E28"/>
    <mergeCell ref="F28:S28"/>
    <mergeCell ref="T28:W28"/>
    <mergeCell ref="X28:AA28"/>
    <mergeCell ref="B29:E29"/>
    <mergeCell ref="F29:S29"/>
    <mergeCell ref="T29:W29"/>
    <mergeCell ref="X29:AA29"/>
    <mergeCell ref="B30:E30"/>
    <mergeCell ref="F30:S30"/>
    <mergeCell ref="T30:W30"/>
    <mergeCell ref="X30:AA30"/>
    <mergeCell ref="B31:E31"/>
    <mergeCell ref="F31:S31"/>
    <mergeCell ref="T31:W31"/>
    <mergeCell ref="X31:AA31"/>
    <mergeCell ref="B32:E32"/>
    <mergeCell ref="F32:S32"/>
    <mergeCell ref="T32:W32"/>
    <mergeCell ref="X32:AA32"/>
    <mergeCell ref="B33:E33"/>
    <mergeCell ref="F33:S33"/>
    <mergeCell ref="T33:W33"/>
    <mergeCell ref="X33:AA33"/>
    <mergeCell ref="B34:E34"/>
    <mergeCell ref="F34:S34"/>
    <mergeCell ref="T34:W34"/>
    <mergeCell ref="X34:AA34"/>
    <mergeCell ref="B40:G40"/>
    <mergeCell ref="I40:O40"/>
    <mergeCell ref="B44:AA44"/>
    <mergeCell ref="B36:G36"/>
    <mergeCell ref="I36:O36"/>
    <mergeCell ref="P36:Q36"/>
    <mergeCell ref="B37:G37"/>
    <mergeCell ref="I37:O37"/>
    <mergeCell ref="P37:Q37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F309"/>
  <sheetViews>
    <sheetView tabSelected="1" workbookViewId="0" topLeftCell="A115">
      <selection activeCell="BO29" sqref="BO29"/>
    </sheetView>
  </sheetViews>
  <sheetFormatPr defaultColWidth="9.33203125" defaultRowHeight="13.5"/>
  <cols>
    <col min="1" max="1" width="0.65625" style="332" customWidth="1"/>
    <col min="2" max="2" width="1.83203125" style="332" customWidth="1"/>
    <col min="3" max="3" width="5.33203125" style="332" customWidth="1"/>
    <col min="4" max="4" width="1.5" style="332" customWidth="1"/>
    <col min="5" max="5" width="9.33203125" style="332" hidden="1" customWidth="1"/>
    <col min="6" max="6" width="1.66796875" style="332" customWidth="1"/>
    <col min="7" max="7" width="2.83203125" style="332" customWidth="1"/>
    <col min="8" max="8" width="2.16015625" style="332" customWidth="1"/>
    <col min="9" max="9" width="9.33203125" style="332" hidden="1" customWidth="1"/>
    <col min="10" max="10" width="1.0078125" style="332" customWidth="1"/>
    <col min="11" max="11" width="0.4921875" style="332" customWidth="1"/>
    <col min="12" max="12" width="0.328125" style="332" customWidth="1"/>
    <col min="13" max="13" width="9.33203125" style="332" hidden="1" customWidth="1"/>
    <col min="14" max="14" width="0.65625" style="332" customWidth="1"/>
    <col min="15" max="15" width="9.33203125" style="332" hidden="1" customWidth="1"/>
    <col min="16" max="16" width="1.0078125" style="332" customWidth="1"/>
    <col min="17" max="17" width="0.65625" style="332" customWidth="1"/>
    <col min="18" max="18" width="1.3359375" style="332" customWidth="1"/>
    <col min="19" max="19" width="1.0078125" style="332" customWidth="1"/>
    <col min="20" max="20" width="9.33203125" style="332" hidden="1" customWidth="1"/>
    <col min="21" max="21" width="6" style="332" customWidth="1"/>
    <col min="22" max="22" width="2.16015625" style="332" customWidth="1"/>
    <col min="23" max="23" width="0.65625" style="332" customWidth="1"/>
    <col min="24" max="24" width="3.66015625" style="332" customWidth="1"/>
    <col min="25" max="25" width="0.1640625" style="332" customWidth="1"/>
    <col min="26" max="26" width="0.65625" style="332" customWidth="1"/>
    <col min="27" max="27" width="0.4921875" style="332" customWidth="1"/>
    <col min="28" max="29" width="2.33203125" style="332" customWidth="1"/>
    <col min="30" max="30" width="1.0078125" style="332" customWidth="1"/>
    <col min="31" max="32" width="0.65625" style="332" customWidth="1"/>
    <col min="33" max="33" width="0.1640625" style="332" customWidth="1"/>
    <col min="34" max="34" width="1.0078125" style="332" customWidth="1"/>
    <col min="35" max="35" width="6.33203125" style="332" customWidth="1"/>
    <col min="36" max="36" width="2.83203125" style="332" customWidth="1"/>
    <col min="37" max="37" width="9.5" style="332" customWidth="1"/>
    <col min="38" max="38" width="3.66015625" style="332" customWidth="1"/>
    <col min="39" max="39" width="2.83203125" style="332" customWidth="1"/>
    <col min="40" max="40" width="4.16015625" style="332" customWidth="1"/>
    <col min="41" max="41" width="3" style="332" customWidth="1"/>
    <col min="42" max="42" width="6.5" style="332" customWidth="1"/>
    <col min="43" max="43" width="0.1640625" style="332" customWidth="1"/>
    <col min="44" max="44" width="0.4921875" style="332" customWidth="1"/>
    <col min="45" max="45" width="3.33203125" style="332" customWidth="1"/>
    <col min="46" max="46" width="1.0078125" style="332" customWidth="1"/>
    <col min="47" max="47" width="0.1640625" style="332" customWidth="1"/>
    <col min="48" max="48" width="0.82421875" style="332" customWidth="1"/>
    <col min="49" max="49" width="5" style="332" customWidth="1"/>
    <col min="50" max="50" width="1.0078125" style="332" customWidth="1"/>
    <col min="51" max="51" width="1.3359375" style="332" customWidth="1"/>
    <col min="52" max="52" width="1.0078125" style="332" customWidth="1"/>
    <col min="53" max="53" width="1.171875" style="332" customWidth="1"/>
    <col min="54" max="54" width="5.5" style="332" customWidth="1"/>
    <col min="55" max="55" width="0.65625" style="332" customWidth="1"/>
    <col min="56" max="56" width="0.4921875" style="332" customWidth="1"/>
    <col min="57" max="57" width="2.5" style="332" customWidth="1"/>
    <col min="58" max="58" width="10.83203125" style="332" customWidth="1"/>
    <col min="59" max="59" width="0.65625" style="332" customWidth="1"/>
    <col min="60" max="16384" width="9.33203125" style="332" customWidth="1"/>
  </cols>
  <sheetData>
    <row r="1" ht="12.6" customHeight="1"/>
    <row r="2" spans="2:58" ht="17.25" customHeight="1">
      <c r="B2" s="458" t="s">
        <v>1691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3"/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</row>
    <row r="3" ht="5.85" customHeight="1"/>
    <row r="4" ht="2.85" customHeight="1"/>
    <row r="5" ht="13.5" hidden="1"/>
    <row r="6" spans="2:50" ht="14.45" customHeight="1">
      <c r="B6" s="469" t="s">
        <v>1692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</row>
    <row r="7" spans="2:58" ht="11.45" customHeight="1">
      <c r="B7" s="465" t="s">
        <v>1693</v>
      </c>
      <c r="C7" s="464"/>
      <c r="D7" s="463" t="s">
        <v>1694</v>
      </c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3" t="s">
        <v>1651</v>
      </c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I7" s="464"/>
      <c r="AJ7" s="464"/>
      <c r="AK7" s="464"/>
      <c r="AL7" s="464"/>
      <c r="AM7" s="464"/>
      <c r="AN7" s="465" t="s">
        <v>1695</v>
      </c>
      <c r="AO7" s="464"/>
      <c r="AP7" s="464"/>
      <c r="AQ7" s="464"/>
      <c r="AR7" s="464"/>
      <c r="AS7" s="464"/>
      <c r="AT7" s="465" t="s">
        <v>133</v>
      </c>
      <c r="AU7" s="464"/>
      <c r="AV7" s="464"/>
      <c r="AW7" s="464"/>
      <c r="AX7" s="464"/>
      <c r="AY7" s="464"/>
      <c r="AZ7" s="464"/>
      <c r="BA7" s="463" t="s">
        <v>1696</v>
      </c>
      <c r="BB7" s="464"/>
      <c r="BC7" s="464"/>
      <c r="BD7" s="465" t="s">
        <v>1697</v>
      </c>
      <c r="BE7" s="464"/>
      <c r="BF7" s="464"/>
    </row>
    <row r="8" spans="2:58" ht="11.45" customHeight="1">
      <c r="B8" s="442">
        <v>1</v>
      </c>
      <c r="C8" s="433"/>
      <c r="D8" s="443" t="s">
        <v>1698</v>
      </c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43" t="s">
        <v>1699</v>
      </c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67">
        <v>0</v>
      </c>
      <c r="AO8" s="433"/>
      <c r="AP8" s="433"/>
      <c r="AQ8" s="433"/>
      <c r="AR8" s="433"/>
      <c r="AS8" s="433"/>
      <c r="AT8" s="442" t="s">
        <v>1703</v>
      </c>
      <c r="AU8" s="433"/>
      <c r="AV8" s="433"/>
      <c r="AW8" s="433"/>
      <c r="AX8" s="433"/>
      <c r="AY8" s="433"/>
      <c r="AZ8" s="433"/>
      <c r="BA8" s="443" t="s">
        <v>339</v>
      </c>
      <c r="BB8" s="433"/>
      <c r="BC8" s="433"/>
      <c r="BD8" s="467">
        <v>0</v>
      </c>
      <c r="BE8" s="433"/>
      <c r="BF8" s="433"/>
    </row>
    <row r="9" spans="2:58" ht="11.25" customHeight="1">
      <c r="B9" s="442">
        <v>2</v>
      </c>
      <c r="C9" s="433"/>
      <c r="D9" s="443" t="s">
        <v>1698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43" t="s">
        <v>1699</v>
      </c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67">
        <v>0</v>
      </c>
      <c r="AO9" s="433"/>
      <c r="AP9" s="433"/>
      <c r="AQ9" s="433"/>
      <c r="AR9" s="433"/>
      <c r="AS9" s="433"/>
      <c r="AT9" s="442" t="s">
        <v>1761</v>
      </c>
      <c r="AU9" s="433"/>
      <c r="AV9" s="433"/>
      <c r="AW9" s="433"/>
      <c r="AX9" s="433"/>
      <c r="AY9" s="433"/>
      <c r="AZ9" s="433"/>
      <c r="BA9" s="443" t="s">
        <v>339</v>
      </c>
      <c r="BB9" s="433"/>
      <c r="BC9" s="433"/>
      <c r="BD9" s="467">
        <v>0</v>
      </c>
      <c r="BE9" s="433"/>
      <c r="BF9" s="433"/>
    </row>
    <row r="10" spans="2:58" ht="11.45" customHeight="1">
      <c r="B10" s="442">
        <v>3</v>
      </c>
      <c r="C10" s="433"/>
      <c r="D10" s="443" t="s">
        <v>1701</v>
      </c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43" t="s">
        <v>1702</v>
      </c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67">
        <v>0</v>
      </c>
      <c r="AO10" s="433"/>
      <c r="AP10" s="433"/>
      <c r="AQ10" s="433"/>
      <c r="AR10" s="433"/>
      <c r="AS10" s="433"/>
      <c r="AT10" s="442" t="s">
        <v>1772</v>
      </c>
      <c r="AU10" s="433"/>
      <c r="AV10" s="433"/>
      <c r="AW10" s="433"/>
      <c r="AX10" s="433"/>
      <c r="AY10" s="433"/>
      <c r="AZ10" s="433"/>
      <c r="BA10" s="443" t="s">
        <v>339</v>
      </c>
      <c r="BB10" s="433"/>
      <c r="BC10" s="433"/>
      <c r="BD10" s="467">
        <v>0</v>
      </c>
      <c r="BE10" s="433"/>
      <c r="BF10" s="433"/>
    </row>
    <row r="11" spans="2:58" ht="11.45" customHeight="1">
      <c r="B11" s="442">
        <v>4</v>
      </c>
      <c r="C11" s="433"/>
      <c r="D11" s="443" t="s">
        <v>1704</v>
      </c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43" t="s">
        <v>1705</v>
      </c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67">
        <v>0</v>
      </c>
      <c r="AO11" s="433"/>
      <c r="AP11" s="433"/>
      <c r="AQ11" s="433"/>
      <c r="AR11" s="433"/>
      <c r="AS11" s="433"/>
      <c r="AT11" s="442" t="s">
        <v>1703</v>
      </c>
      <c r="AU11" s="433"/>
      <c r="AV11" s="433"/>
      <c r="AW11" s="433"/>
      <c r="AX11" s="433"/>
      <c r="AY11" s="433"/>
      <c r="AZ11" s="433"/>
      <c r="BA11" s="443" t="s">
        <v>339</v>
      </c>
      <c r="BB11" s="433"/>
      <c r="BC11" s="433"/>
      <c r="BD11" s="467">
        <v>0</v>
      </c>
      <c r="BE11" s="433"/>
      <c r="BF11" s="433"/>
    </row>
    <row r="12" spans="2:58" ht="11.25" customHeight="1">
      <c r="B12" s="461">
        <v>0</v>
      </c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2"/>
      <c r="S12" s="462"/>
      <c r="T12" s="462"/>
      <c r="U12" s="462"/>
      <c r="V12" s="462"/>
      <c r="W12" s="462"/>
      <c r="X12" s="462"/>
      <c r="Y12" s="462"/>
      <c r="Z12" s="462"/>
      <c r="AA12" s="462"/>
      <c r="AB12" s="462"/>
      <c r="AC12" s="462"/>
      <c r="AD12" s="462"/>
      <c r="AE12" s="462"/>
      <c r="AF12" s="462"/>
      <c r="AG12" s="462"/>
      <c r="AH12" s="462"/>
      <c r="AI12" s="462"/>
      <c r="AJ12" s="462"/>
      <c r="AK12" s="462"/>
      <c r="AL12" s="462"/>
      <c r="AM12" s="462"/>
      <c r="AN12" s="462"/>
      <c r="AO12" s="462"/>
      <c r="AP12" s="462"/>
      <c r="AQ12" s="462"/>
      <c r="AR12" s="462"/>
      <c r="AS12" s="462"/>
      <c r="AT12" s="462"/>
      <c r="AU12" s="462"/>
      <c r="AV12" s="462"/>
      <c r="AW12" s="462"/>
      <c r="AX12" s="462"/>
      <c r="AY12" s="462"/>
      <c r="AZ12" s="462"/>
      <c r="BA12" s="462"/>
      <c r="BB12" s="462"/>
      <c r="BC12" s="462"/>
      <c r="BD12" s="462"/>
      <c r="BE12" s="462"/>
      <c r="BF12" s="462"/>
    </row>
    <row r="13" ht="13.5" hidden="1"/>
    <row r="14" ht="3" customHeight="1"/>
    <row r="15" ht="4.35" customHeight="1"/>
    <row r="16" ht="2.85" customHeight="1"/>
    <row r="17" spans="2:49" ht="14.45" customHeight="1">
      <c r="B17" s="469" t="s">
        <v>1714</v>
      </c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</row>
    <row r="18" ht="13.5" hidden="1"/>
    <row r="19" spans="2:58" ht="11.45" customHeight="1">
      <c r="B19" s="465" t="s">
        <v>1693</v>
      </c>
      <c r="C19" s="464"/>
      <c r="D19" s="463" t="s">
        <v>1694</v>
      </c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3" t="s">
        <v>1651</v>
      </c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464"/>
      <c r="AN19" s="465" t="s">
        <v>1695</v>
      </c>
      <c r="AO19" s="464"/>
      <c r="AP19" s="464"/>
      <c r="AQ19" s="464"/>
      <c r="AR19" s="464"/>
      <c r="AS19" s="464"/>
      <c r="AT19" s="465" t="s">
        <v>133</v>
      </c>
      <c r="AU19" s="464"/>
      <c r="AV19" s="464"/>
      <c r="AW19" s="464"/>
      <c r="AX19" s="464"/>
      <c r="AY19" s="464"/>
      <c r="AZ19" s="464"/>
      <c r="BA19" s="463" t="s">
        <v>1696</v>
      </c>
      <c r="BB19" s="464"/>
      <c r="BC19" s="464"/>
      <c r="BD19" s="465" t="s">
        <v>1697</v>
      </c>
      <c r="BE19" s="464"/>
      <c r="BF19" s="464"/>
    </row>
    <row r="20" spans="2:58" ht="11.45" customHeight="1">
      <c r="B20" s="442">
        <v>1</v>
      </c>
      <c r="C20" s="433"/>
      <c r="D20" s="443" t="s">
        <v>1715</v>
      </c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43" t="s">
        <v>1716</v>
      </c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67">
        <v>0</v>
      </c>
      <c r="AO20" s="433"/>
      <c r="AP20" s="433"/>
      <c r="AQ20" s="433"/>
      <c r="AR20" s="433"/>
      <c r="AS20" s="433"/>
      <c r="AT20" s="442" t="s">
        <v>1713</v>
      </c>
      <c r="AU20" s="433"/>
      <c r="AV20" s="433"/>
      <c r="AW20" s="433"/>
      <c r="AX20" s="433"/>
      <c r="AY20" s="433"/>
      <c r="AZ20" s="433"/>
      <c r="BA20" s="443" t="s">
        <v>188</v>
      </c>
      <c r="BB20" s="433"/>
      <c r="BC20" s="433"/>
      <c r="BD20" s="467">
        <v>0</v>
      </c>
      <c r="BE20" s="433"/>
      <c r="BF20" s="433"/>
    </row>
    <row r="21" spans="2:58" ht="11.25" customHeight="1">
      <c r="B21" s="442">
        <v>2</v>
      </c>
      <c r="C21" s="433"/>
      <c r="D21" s="443" t="s">
        <v>1718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43" t="s">
        <v>1719</v>
      </c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67">
        <v>0</v>
      </c>
      <c r="AO21" s="433"/>
      <c r="AP21" s="433"/>
      <c r="AQ21" s="433"/>
      <c r="AR21" s="433"/>
      <c r="AS21" s="433"/>
      <c r="AT21" s="442" t="s">
        <v>1703</v>
      </c>
      <c r="AU21" s="433"/>
      <c r="AV21" s="433"/>
      <c r="AW21" s="433"/>
      <c r="AX21" s="433"/>
      <c r="AY21" s="433"/>
      <c r="AZ21" s="433"/>
      <c r="BA21" s="443" t="s">
        <v>188</v>
      </c>
      <c r="BB21" s="433"/>
      <c r="BC21" s="433"/>
      <c r="BD21" s="467">
        <v>0</v>
      </c>
      <c r="BE21" s="433"/>
      <c r="BF21" s="433"/>
    </row>
    <row r="22" spans="2:58" ht="11.45" customHeight="1">
      <c r="B22" s="461">
        <v>0</v>
      </c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462"/>
      <c r="AO22" s="462"/>
      <c r="AP22" s="462"/>
      <c r="AQ22" s="462"/>
      <c r="AR22" s="462"/>
      <c r="AS22" s="462"/>
      <c r="AT22" s="462"/>
      <c r="AU22" s="462"/>
      <c r="AV22" s="462"/>
      <c r="AW22" s="462"/>
      <c r="AX22" s="462"/>
      <c r="AY22" s="462"/>
      <c r="AZ22" s="462"/>
      <c r="BA22" s="462"/>
      <c r="BB22" s="462"/>
      <c r="BC22" s="462"/>
      <c r="BD22" s="462"/>
      <c r="BE22" s="462"/>
      <c r="BF22" s="462"/>
    </row>
    <row r="23" ht="3" customHeight="1"/>
    <row r="24" ht="4.35" customHeight="1"/>
    <row r="25" ht="2.85" customHeight="1"/>
    <row r="26" spans="2:42" ht="14.45" customHeight="1">
      <c r="B26" s="469" t="s">
        <v>1730</v>
      </c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3"/>
      <c r="AN26" s="433"/>
      <c r="AO26" s="433"/>
      <c r="AP26" s="433"/>
    </row>
    <row r="27" ht="13.5" hidden="1"/>
    <row r="28" spans="2:58" ht="11.45" customHeight="1">
      <c r="B28" s="465" t="s">
        <v>1693</v>
      </c>
      <c r="C28" s="464"/>
      <c r="D28" s="463" t="s">
        <v>1694</v>
      </c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3" t="s">
        <v>1651</v>
      </c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5" t="s">
        <v>1695</v>
      </c>
      <c r="AO28" s="464"/>
      <c r="AP28" s="464"/>
      <c r="AQ28" s="464"/>
      <c r="AR28" s="464"/>
      <c r="AS28" s="464"/>
      <c r="AT28" s="465" t="s">
        <v>133</v>
      </c>
      <c r="AU28" s="464"/>
      <c r="AV28" s="464"/>
      <c r="AW28" s="464"/>
      <c r="AX28" s="464"/>
      <c r="AY28" s="464"/>
      <c r="AZ28" s="464"/>
      <c r="BA28" s="463" t="s">
        <v>1696</v>
      </c>
      <c r="BB28" s="464"/>
      <c r="BC28" s="464"/>
      <c r="BD28" s="465" t="s">
        <v>1697</v>
      </c>
      <c r="BE28" s="464"/>
      <c r="BF28" s="464"/>
    </row>
    <row r="29" spans="2:58" ht="11.45" customHeight="1">
      <c r="B29" s="442">
        <v>1</v>
      </c>
      <c r="C29" s="433"/>
      <c r="D29" s="443" t="s">
        <v>1731</v>
      </c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43" t="s">
        <v>1732</v>
      </c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  <c r="AK29" s="433"/>
      <c r="AL29" s="433"/>
      <c r="AM29" s="433"/>
      <c r="AN29" s="467">
        <v>0</v>
      </c>
      <c r="AO29" s="433"/>
      <c r="AP29" s="433"/>
      <c r="AQ29" s="433"/>
      <c r="AR29" s="433"/>
      <c r="AS29" s="433"/>
      <c r="AT29" s="442" t="s">
        <v>1703</v>
      </c>
      <c r="AU29" s="433"/>
      <c r="AV29" s="433"/>
      <c r="AW29" s="433"/>
      <c r="AX29" s="433"/>
      <c r="AY29" s="433"/>
      <c r="AZ29" s="433"/>
      <c r="BA29" s="443" t="s">
        <v>339</v>
      </c>
      <c r="BB29" s="433"/>
      <c r="BC29" s="433"/>
      <c r="BD29" s="467">
        <v>0</v>
      </c>
      <c r="BE29" s="433"/>
      <c r="BF29" s="433"/>
    </row>
    <row r="30" spans="2:58" ht="11.25" customHeight="1">
      <c r="B30" s="461">
        <v>0</v>
      </c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462"/>
      <c r="AC30" s="462"/>
      <c r="AD30" s="462"/>
      <c r="AE30" s="462"/>
      <c r="AF30" s="462"/>
      <c r="AG30" s="462"/>
      <c r="AH30" s="462"/>
      <c r="AI30" s="462"/>
      <c r="AJ30" s="462"/>
      <c r="AK30" s="462"/>
      <c r="AL30" s="462"/>
      <c r="AM30" s="462"/>
      <c r="AN30" s="462"/>
      <c r="AO30" s="462"/>
      <c r="AP30" s="462"/>
      <c r="AQ30" s="462"/>
      <c r="AR30" s="462"/>
      <c r="AS30" s="462"/>
      <c r="AT30" s="462"/>
      <c r="AU30" s="462"/>
      <c r="AV30" s="462"/>
      <c r="AW30" s="462"/>
      <c r="AX30" s="462"/>
      <c r="AY30" s="462"/>
      <c r="AZ30" s="462"/>
      <c r="BA30" s="462"/>
      <c r="BB30" s="462"/>
      <c r="BC30" s="462"/>
      <c r="BD30" s="462"/>
      <c r="BE30" s="462"/>
      <c r="BF30" s="462"/>
    </row>
    <row r="31" ht="3" customHeight="1"/>
    <row r="32" ht="4.35" customHeight="1"/>
    <row r="33" ht="2.85" customHeight="1"/>
    <row r="34" spans="2:48" ht="14.45" customHeight="1">
      <c r="B34" s="469" t="s">
        <v>1734</v>
      </c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3"/>
      <c r="AL34" s="433"/>
      <c r="AM34" s="433"/>
      <c r="AN34" s="433"/>
      <c r="AO34" s="433"/>
      <c r="AP34" s="433"/>
      <c r="AQ34" s="433"/>
      <c r="AR34" s="433"/>
      <c r="AS34" s="433"/>
      <c r="AT34" s="433"/>
      <c r="AU34" s="433"/>
      <c r="AV34" s="433"/>
    </row>
    <row r="35" ht="13.5" hidden="1"/>
    <row r="36" spans="2:58" ht="11.45" customHeight="1">
      <c r="B36" s="465" t="s">
        <v>1693</v>
      </c>
      <c r="C36" s="464"/>
      <c r="D36" s="463" t="s">
        <v>1694</v>
      </c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4"/>
      <c r="U36" s="463" t="s">
        <v>1651</v>
      </c>
      <c r="V36" s="464"/>
      <c r="W36" s="464"/>
      <c r="X36" s="464"/>
      <c r="Y36" s="464"/>
      <c r="Z36" s="464"/>
      <c r="AA36" s="464"/>
      <c r="AB36" s="464"/>
      <c r="AC36" s="464"/>
      <c r="AD36" s="464"/>
      <c r="AE36" s="464"/>
      <c r="AF36" s="464"/>
      <c r="AG36" s="464"/>
      <c r="AH36" s="464"/>
      <c r="AI36" s="464"/>
      <c r="AJ36" s="464"/>
      <c r="AK36" s="464"/>
      <c r="AL36" s="464"/>
      <c r="AM36" s="464"/>
      <c r="AN36" s="465" t="s">
        <v>1695</v>
      </c>
      <c r="AO36" s="464"/>
      <c r="AP36" s="464"/>
      <c r="AQ36" s="464"/>
      <c r="AR36" s="464"/>
      <c r="AS36" s="464"/>
      <c r="AT36" s="465" t="s">
        <v>133</v>
      </c>
      <c r="AU36" s="464"/>
      <c r="AV36" s="464"/>
      <c r="AW36" s="464"/>
      <c r="AX36" s="464"/>
      <c r="AY36" s="464"/>
      <c r="AZ36" s="464"/>
      <c r="BA36" s="463" t="s">
        <v>1696</v>
      </c>
      <c r="BB36" s="464"/>
      <c r="BC36" s="464"/>
      <c r="BD36" s="465" t="s">
        <v>1697</v>
      </c>
      <c r="BE36" s="464"/>
      <c r="BF36" s="464"/>
    </row>
    <row r="37" spans="2:58" ht="11.45" customHeight="1">
      <c r="B37" s="442">
        <v>1</v>
      </c>
      <c r="C37" s="433"/>
      <c r="D37" s="443" t="s">
        <v>1735</v>
      </c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43" t="s">
        <v>1736</v>
      </c>
      <c r="V37" s="433"/>
      <c r="W37" s="433"/>
      <c r="X37" s="433"/>
      <c r="Y37" s="433"/>
      <c r="Z37" s="433"/>
      <c r="AA37" s="433"/>
      <c r="AB37" s="433"/>
      <c r="AC37" s="433"/>
      <c r="AD37" s="433"/>
      <c r="AE37" s="433"/>
      <c r="AF37" s="433"/>
      <c r="AG37" s="433"/>
      <c r="AH37" s="433"/>
      <c r="AI37" s="433"/>
      <c r="AJ37" s="433"/>
      <c r="AK37" s="433"/>
      <c r="AL37" s="433"/>
      <c r="AM37" s="433"/>
      <c r="AN37" s="467">
        <v>0</v>
      </c>
      <c r="AO37" s="433"/>
      <c r="AP37" s="433"/>
      <c r="AQ37" s="433"/>
      <c r="AR37" s="433"/>
      <c r="AS37" s="433"/>
      <c r="AT37" s="442" t="s">
        <v>1919</v>
      </c>
      <c r="AU37" s="433"/>
      <c r="AV37" s="433"/>
      <c r="AW37" s="433"/>
      <c r="AX37" s="433"/>
      <c r="AY37" s="433"/>
      <c r="AZ37" s="433"/>
      <c r="BA37" s="443" t="s">
        <v>188</v>
      </c>
      <c r="BB37" s="433"/>
      <c r="BC37" s="433"/>
      <c r="BD37" s="467">
        <v>0</v>
      </c>
      <c r="BE37" s="433"/>
      <c r="BF37" s="433"/>
    </row>
    <row r="38" spans="2:58" ht="11.25" customHeight="1">
      <c r="B38" s="442">
        <v>2</v>
      </c>
      <c r="C38" s="433"/>
      <c r="D38" s="443" t="s">
        <v>1920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43" t="s">
        <v>1921</v>
      </c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3"/>
      <c r="AL38" s="433"/>
      <c r="AM38" s="433"/>
      <c r="AN38" s="467">
        <v>0</v>
      </c>
      <c r="AO38" s="433"/>
      <c r="AP38" s="433"/>
      <c r="AQ38" s="433"/>
      <c r="AR38" s="433"/>
      <c r="AS38" s="433"/>
      <c r="AT38" s="442" t="s">
        <v>1723</v>
      </c>
      <c r="AU38" s="433"/>
      <c r="AV38" s="433"/>
      <c r="AW38" s="433"/>
      <c r="AX38" s="433"/>
      <c r="AY38" s="433"/>
      <c r="AZ38" s="433"/>
      <c r="BA38" s="443" t="s">
        <v>188</v>
      </c>
      <c r="BB38" s="433"/>
      <c r="BC38" s="433"/>
      <c r="BD38" s="467">
        <v>0</v>
      </c>
      <c r="BE38" s="433"/>
      <c r="BF38" s="433"/>
    </row>
    <row r="39" spans="2:58" ht="11.45" customHeight="1">
      <c r="B39" s="442">
        <v>3</v>
      </c>
      <c r="C39" s="433"/>
      <c r="D39" s="443" t="s">
        <v>1738</v>
      </c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43" t="s">
        <v>1739</v>
      </c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433"/>
      <c r="AJ39" s="433"/>
      <c r="AK39" s="433"/>
      <c r="AL39" s="433"/>
      <c r="AM39" s="433"/>
      <c r="AN39" s="467">
        <v>0</v>
      </c>
      <c r="AO39" s="433"/>
      <c r="AP39" s="433"/>
      <c r="AQ39" s="433"/>
      <c r="AR39" s="433"/>
      <c r="AS39" s="433"/>
      <c r="AT39" s="442" t="s">
        <v>1709</v>
      </c>
      <c r="AU39" s="433"/>
      <c r="AV39" s="433"/>
      <c r="AW39" s="433"/>
      <c r="AX39" s="433"/>
      <c r="AY39" s="433"/>
      <c r="AZ39" s="433"/>
      <c r="BA39" s="443" t="s">
        <v>188</v>
      </c>
      <c r="BB39" s="433"/>
      <c r="BC39" s="433"/>
      <c r="BD39" s="467">
        <v>0</v>
      </c>
      <c r="BE39" s="433"/>
      <c r="BF39" s="433"/>
    </row>
    <row r="40" spans="2:58" ht="11.45" customHeight="1">
      <c r="B40" s="442">
        <v>4</v>
      </c>
      <c r="C40" s="433"/>
      <c r="D40" s="443" t="s">
        <v>1740</v>
      </c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43" t="s">
        <v>1741</v>
      </c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433"/>
      <c r="AL40" s="433"/>
      <c r="AM40" s="433"/>
      <c r="AN40" s="467">
        <v>0</v>
      </c>
      <c r="AO40" s="433"/>
      <c r="AP40" s="433"/>
      <c r="AQ40" s="433"/>
      <c r="AR40" s="433"/>
      <c r="AS40" s="433"/>
      <c r="AT40" s="442" t="s">
        <v>1750</v>
      </c>
      <c r="AU40" s="433"/>
      <c r="AV40" s="433"/>
      <c r="AW40" s="433"/>
      <c r="AX40" s="433"/>
      <c r="AY40" s="433"/>
      <c r="AZ40" s="433"/>
      <c r="BA40" s="443" t="s">
        <v>188</v>
      </c>
      <c r="BB40" s="433"/>
      <c r="BC40" s="433"/>
      <c r="BD40" s="467">
        <v>0</v>
      </c>
      <c r="BE40" s="433"/>
      <c r="BF40" s="433"/>
    </row>
    <row r="41" spans="2:58" ht="11.45" customHeight="1">
      <c r="B41" s="442">
        <v>5</v>
      </c>
      <c r="C41" s="433"/>
      <c r="D41" s="443" t="s">
        <v>1743</v>
      </c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43" t="s">
        <v>1744</v>
      </c>
      <c r="V41" s="433"/>
      <c r="W41" s="433"/>
      <c r="X41" s="433"/>
      <c r="Y41" s="433"/>
      <c r="Z41" s="433"/>
      <c r="AA41" s="433"/>
      <c r="AB41" s="433"/>
      <c r="AC41" s="433"/>
      <c r="AD41" s="433"/>
      <c r="AE41" s="433"/>
      <c r="AF41" s="433"/>
      <c r="AG41" s="433"/>
      <c r="AH41" s="433"/>
      <c r="AI41" s="433"/>
      <c r="AJ41" s="433"/>
      <c r="AK41" s="433"/>
      <c r="AL41" s="433"/>
      <c r="AM41" s="433"/>
      <c r="AN41" s="467">
        <v>0</v>
      </c>
      <c r="AO41" s="433"/>
      <c r="AP41" s="433"/>
      <c r="AQ41" s="433"/>
      <c r="AR41" s="433"/>
      <c r="AS41" s="433"/>
      <c r="AT41" s="442" t="s">
        <v>1750</v>
      </c>
      <c r="AU41" s="433"/>
      <c r="AV41" s="433"/>
      <c r="AW41" s="433"/>
      <c r="AX41" s="433"/>
      <c r="AY41" s="433"/>
      <c r="AZ41" s="433"/>
      <c r="BA41" s="443" t="s">
        <v>188</v>
      </c>
      <c r="BB41" s="433"/>
      <c r="BC41" s="433"/>
      <c r="BD41" s="467">
        <v>0</v>
      </c>
      <c r="BE41" s="433"/>
      <c r="BF41" s="433"/>
    </row>
    <row r="42" spans="2:58" ht="11.25" customHeight="1">
      <c r="B42" s="442">
        <v>6</v>
      </c>
      <c r="C42" s="433"/>
      <c r="D42" s="443" t="s">
        <v>1748</v>
      </c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43" t="s">
        <v>1749</v>
      </c>
      <c r="V42" s="433"/>
      <c r="W42" s="433"/>
      <c r="X42" s="433"/>
      <c r="Y42" s="433"/>
      <c r="Z42" s="433"/>
      <c r="AA42" s="433"/>
      <c r="AB42" s="433"/>
      <c r="AC42" s="433"/>
      <c r="AD42" s="433"/>
      <c r="AE42" s="433"/>
      <c r="AF42" s="433"/>
      <c r="AG42" s="433"/>
      <c r="AH42" s="433"/>
      <c r="AI42" s="433"/>
      <c r="AJ42" s="433"/>
      <c r="AK42" s="433"/>
      <c r="AL42" s="433"/>
      <c r="AM42" s="433"/>
      <c r="AN42" s="467">
        <v>0</v>
      </c>
      <c r="AO42" s="433"/>
      <c r="AP42" s="433"/>
      <c r="AQ42" s="433"/>
      <c r="AR42" s="433"/>
      <c r="AS42" s="433"/>
      <c r="AT42" s="442" t="s">
        <v>1726</v>
      </c>
      <c r="AU42" s="433"/>
      <c r="AV42" s="433"/>
      <c r="AW42" s="433"/>
      <c r="AX42" s="433"/>
      <c r="AY42" s="433"/>
      <c r="AZ42" s="433"/>
      <c r="BA42" s="443" t="s">
        <v>188</v>
      </c>
      <c r="BB42" s="433"/>
      <c r="BC42" s="433"/>
      <c r="BD42" s="467">
        <v>0</v>
      </c>
      <c r="BE42" s="433"/>
      <c r="BF42" s="433"/>
    </row>
    <row r="43" spans="2:58" ht="11.45" customHeight="1">
      <c r="B43" s="442">
        <v>7</v>
      </c>
      <c r="C43" s="433"/>
      <c r="D43" s="443" t="s">
        <v>1751</v>
      </c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43" t="s">
        <v>1752</v>
      </c>
      <c r="V43" s="433"/>
      <c r="W43" s="433"/>
      <c r="X43" s="433"/>
      <c r="Y43" s="433"/>
      <c r="Z43" s="433"/>
      <c r="AA43" s="433"/>
      <c r="AB43" s="433"/>
      <c r="AC43" s="433"/>
      <c r="AD43" s="433"/>
      <c r="AE43" s="433"/>
      <c r="AF43" s="433"/>
      <c r="AG43" s="433"/>
      <c r="AH43" s="433"/>
      <c r="AI43" s="433"/>
      <c r="AJ43" s="433"/>
      <c r="AK43" s="433"/>
      <c r="AL43" s="433"/>
      <c r="AM43" s="433"/>
      <c r="AN43" s="467">
        <v>0</v>
      </c>
      <c r="AO43" s="433"/>
      <c r="AP43" s="433"/>
      <c r="AQ43" s="433"/>
      <c r="AR43" s="433"/>
      <c r="AS43" s="433"/>
      <c r="AT43" s="442" t="s">
        <v>1726</v>
      </c>
      <c r="AU43" s="433"/>
      <c r="AV43" s="433"/>
      <c r="AW43" s="433"/>
      <c r="AX43" s="433"/>
      <c r="AY43" s="433"/>
      <c r="AZ43" s="433"/>
      <c r="BA43" s="443" t="s">
        <v>188</v>
      </c>
      <c r="BB43" s="433"/>
      <c r="BC43" s="433"/>
      <c r="BD43" s="467">
        <v>0</v>
      </c>
      <c r="BE43" s="433"/>
      <c r="BF43" s="433"/>
    </row>
    <row r="44" spans="2:58" ht="11.25" customHeight="1">
      <c r="B44" s="461">
        <v>0</v>
      </c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462"/>
      <c r="U44" s="462"/>
      <c r="V44" s="462"/>
      <c r="W44" s="462"/>
      <c r="X44" s="462"/>
      <c r="Y44" s="462"/>
      <c r="Z44" s="462"/>
      <c r="AA44" s="462"/>
      <c r="AB44" s="462"/>
      <c r="AC44" s="462"/>
      <c r="AD44" s="462"/>
      <c r="AE44" s="462"/>
      <c r="AF44" s="462"/>
      <c r="AG44" s="462"/>
      <c r="AH44" s="462"/>
      <c r="AI44" s="462"/>
      <c r="AJ44" s="462"/>
      <c r="AK44" s="462"/>
      <c r="AL44" s="462"/>
      <c r="AM44" s="462"/>
      <c r="AN44" s="462"/>
      <c r="AO44" s="462"/>
      <c r="AP44" s="462"/>
      <c r="AQ44" s="462"/>
      <c r="AR44" s="462"/>
      <c r="AS44" s="462"/>
      <c r="AT44" s="462"/>
      <c r="AU44" s="462"/>
      <c r="AV44" s="462"/>
      <c r="AW44" s="462"/>
      <c r="AX44" s="462"/>
      <c r="AY44" s="462"/>
      <c r="AZ44" s="462"/>
      <c r="BA44" s="462"/>
      <c r="BB44" s="462"/>
      <c r="BC44" s="462"/>
      <c r="BD44" s="462"/>
      <c r="BE44" s="462"/>
      <c r="BF44" s="462"/>
    </row>
    <row r="45" ht="13.5" hidden="1"/>
    <row r="46" ht="3" customHeight="1"/>
    <row r="47" ht="4.35" customHeight="1"/>
    <row r="48" ht="2.85" customHeight="1"/>
    <row r="49" spans="2:57" ht="14.45" customHeight="1">
      <c r="B49" s="469" t="s">
        <v>1753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3"/>
      <c r="AA49" s="433"/>
      <c r="AB49" s="433"/>
      <c r="AC49" s="433"/>
      <c r="AD49" s="433"/>
      <c r="AE49" s="433"/>
      <c r="AF49" s="433"/>
      <c r="AG49" s="433"/>
      <c r="AH49" s="433"/>
      <c r="AI49" s="433"/>
      <c r="AJ49" s="433"/>
      <c r="AK49" s="433"/>
      <c r="AL49" s="433"/>
      <c r="AM49" s="433"/>
      <c r="AN49" s="433"/>
      <c r="AO49" s="433"/>
      <c r="AP49" s="433"/>
      <c r="AQ49" s="433"/>
      <c r="AR49" s="433"/>
      <c r="AS49" s="433"/>
      <c r="AT49" s="433"/>
      <c r="AU49" s="433"/>
      <c r="AV49" s="433"/>
      <c r="AW49" s="433"/>
      <c r="AX49" s="433"/>
      <c r="AY49" s="433"/>
      <c r="AZ49" s="433"/>
      <c r="BA49" s="433"/>
      <c r="BB49" s="433"/>
      <c r="BC49" s="433"/>
      <c r="BD49" s="433"/>
      <c r="BE49" s="433"/>
    </row>
    <row r="50" ht="13.5" hidden="1"/>
    <row r="51" spans="2:58" ht="11.45" customHeight="1">
      <c r="B51" s="465" t="s">
        <v>1693</v>
      </c>
      <c r="C51" s="464"/>
      <c r="D51" s="463" t="s">
        <v>1694</v>
      </c>
      <c r="E51" s="464"/>
      <c r="F51" s="464"/>
      <c r="G51" s="464"/>
      <c r="H51" s="464"/>
      <c r="I51" s="464"/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463" t="s">
        <v>1651</v>
      </c>
      <c r="V51" s="464"/>
      <c r="W51" s="464"/>
      <c r="X51" s="464"/>
      <c r="Y51" s="464"/>
      <c r="Z51" s="464"/>
      <c r="AA51" s="464"/>
      <c r="AB51" s="464"/>
      <c r="AC51" s="464"/>
      <c r="AD51" s="464"/>
      <c r="AE51" s="464"/>
      <c r="AF51" s="464"/>
      <c r="AG51" s="464"/>
      <c r="AH51" s="464"/>
      <c r="AI51" s="464"/>
      <c r="AJ51" s="464"/>
      <c r="AK51" s="464"/>
      <c r="AL51" s="464"/>
      <c r="AM51" s="464"/>
      <c r="AN51" s="465" t="s">
        <v>1695</v>
      </c>
      <c r="AO51" s="464"/>
      <c r="AP51" s="464"/>
      <c r="AQ51" s="464"/>
      <c r="AR51" s="464"/>
      <c r="AS51" s="464"/>
      <c r="AT51" s="465" t="s">
        <v>133</v>
      </c>
      <c r="AU51" s="464"/>
      <c r="AV51" s="464"/>
      <c r="AW51" s="464"/>
      <c r="AX51" s="464"/>
      <c r="AY51" s="464"/>
      <c r="AZ51" s="464"/>
      <c r="BA51" s="463" t="s">
        <v>1696</v>
      </c>
      <c r="BB51" s="464"/>
      <c r="BC51" s="464"/>
      <c r="BD51" s="465" t="s">
        <v>1697</v>
      </c>
      <c r="BE51" s="464"/>
      <c r="BF51" s="464"/>
    </row>
    <row r="52" spans="2:58" ht="11.45" customHeight="1">
      <c r="B52" s="442">
        <v>1</v>
      </c>
      <c r="C52" s="433"/>
      <c r="D52" s="443" t="s">
        <v>1754</v>
      </c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43" t="s">
        <v>1755</v>
      </c>
      <c r="V52" s="433"/>
      <c r="W52" s="433"/>
      <c r="X52" s="433"/>
      <c r="Y52" s="433"/>
      <c r="Z52" s="433"/>
      <c r="AA52" s="433"/>
      <c r="AB52" s="433"/>
      <c r="AC52" s="433"/>
      <c r="AD52" s="433"/>
      <c r="AE52" s="433"/>
      <c r="AF52" s="433"/>
      <c r="AG52" s="433"/>
      <c r="AH52" s="433"/>
      <c r="AI52" s="433"/>
      <c r="AJ52" s="433"/>
      <c r="AK52" s="433"/>
      <c r="AL52" s="433"/>
      <c r="AM52" s="433"/>
      <c r="AN52" s="467">
        <v>0</v>
      </c>
      <c r="AO52" s="433"/>
      <c r="AP52" s="433"/>
      <c r="AQ52" s="433"/>
      <c r="AR52" s="433"/>
      <c r="AS52" s="433"/>
      <c r="AT52" s="442" t="s">
        <v>1723</v>
      </c>
      <c r="AU52" s="433"/>
      <c r="AV52" s="433"/>
      <c r="AW52" s="433"/>
      <c r="AX52" s="433"/>
      <c r="AY52" s="433"/>
      <c r="AZ52" s="433"/>
      <c r="BA52" s="443" t="s">
        <v>188</v>
      </c>
      <c r="BB52" s="433"/>
      <c r="BC52" s="433"/>
      <c r="BD52" s="467">
        <v>0</v>
      </c>
      <c r="BE52" s="433"/>
      <c r="BF52" s="433"/>
    </row>
    <row r="53" spans="2:58" ht="11.25" customHeight="1">
      <c r="B53" s="442">
        <v>2</v>
      </c>
      <c r="C53" s="433"/>
      <c r="D53" s="443" t="s">
        <v>1756</v>
      </c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43" t="s">
        <v>1757</v>
      </c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433"/>
      <c r="AJ53" s="433"/>
      <c r="AK53" s="433"/>
      <c r="AL53" s="433"/>
      <c r="AM53" s="433"/>
      <c r="AN53" s="467">
        <v>0</v>
      </c>
      <c r="AO53" s="433"/>
      <c r="AP53" s="433"/>
      <c r="AQ53" s="433"/>
      <c r="AR53" s="433"/>
      <c r="AS53" s="433"/>
      <c r="AT53" s="442" t="s">
        <v>1706</v>
      </c>
      <c r="AU53" s="433"/>
      <c r="AV53" s="433"/>
      <c r="AW53" s="433"/>
      <c r="AX53" s="433"/>
      <c r="AY53" s="433"/>
      <c r="AZ53" s="433"/>
      <c r="BA53" s="443" t="s">
        <v>188</v>
      </c>
      <c r="BB53" s="433"/>
      <c r="BC53" s="433"/>
      <c r="BD53" s="467">
        <v>0</v>
      </c>
      <c r="BE53" s="433"/>
      <c r="BF53" s="433"/>
    </row>
    <row r="54" spans="2:58" ht="11.45" customHeight="1">
      <c r="B54" s="461">
        <v>0</v>
      </c>
      <c r="C54" s="462"/>
      <c r="D54" s="462"/>
      <c r="E54" s="462"/>
      <c r="F54" s="462"/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462"/>
      <c r="AA54" s="462"/>
      <c r="AB54" s="462"/>
      <c r="AC54" s="462"/>
      <c r="AD54" s="462"/>
      <c r="AE54" s="462"/>
      <c r="AF54" s="462"/>
      <c r="AG54" s="462"/>
      <c r="AH54" s="462"/>
      <c r="AI54" s="462"/>
      <c r="AJ54" s="462"/>
      <c r="AK54" s="462"/>
      <c r="AL54" s="462"/>
      <c r="AM54" s="462"/>
      <c r="AN54" s="462"/>
      <c r="AO54" s="462"/>
      <c r="AP54" s="462"/>
      <c r="AQ54" s="462"/>
      <c r="AR54" s="462"/>
      <c r="AS54" s="462"/>
      <c r="AT54" s="462"/>
      <c r="AU54" s="462"/>
      <c r="AV54" s="462"/>
      <c r="AW54" s="462"/>
      <c r="AX54" s="462"/>
      <c r="AY54" s="462"/>
      <c r="AZ54" s="462"/>
      <c r="BA54" s="462"/>
      <c r="BB54" s="462"/>
      <c r="BC54" s="462"/>
      <c r="BD54" s="462"/>
      <c r="BE54" s="462"/>
      <c r="BF54" s="462"/>
    </row>
    <row r="55" ht="3" customHeight="1"/>
    <row r="56" ht="4.35" customHeight="1"/>
    <row r="57" ht="2.85" customHeight="1"/>
    <row r="58" spans="2:43" ht="14.45" customHeight="1">
      <c r="B58" s="469" t="s">
        <v>1758</v>
      </c>
      <c r="C58" s="433"/>
      <c r="D58" s="433"/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</row>
    <row r="59" ht="13.5" hidden="1"/>
    <row r="60" spans="2:58" ht="11.45" customHeight="1">
      <c r="B60" s="465" t="s">
        <v>1693</v>
      </c>
      <c r="C60" s="464"/>
      <c r="D60" s="463" t="s">
        <v>1694</v>
      </c>
      <c r="E60" s="464"/>
      <c r="F60" s="464"/>
      <c r="G60" s="464"/>
      <c r="H60" s="464"/>
      <c r="I60" s="464"/>
      <c r="J60" s="464"/>
      <c r="K60" s="464"/>
      <c r="L60" s="464"/>
      <c r="M60" s="464"/>
      <c r="N60" s="464"/>
      <c r="O60" s="464"/>
      <c r="P60" s="464"/>
      <c r="Q60" s="464"/>
      <c r="R60" s="464"/>
      <c r="S60" s="464"/>
      <c r="T60" s="464"/>
      <c r="U60" s="463" t="s">
        <v>1651</v>
      </c>
      <c r="V60" s="464"/>
      <c r="W60" s="464"/>
      <c r="X60" s="464"/>
      <c r="Y60" s="464"/>
      <c r="Z60" s="464"/>
      <c r="AA60" s="464"/>
      <c r="AB60" s="464"/>
      <c r="AC60" s="464"/>
      <c r="AD60" s="464"/>
      <c r="AE60" s="464"/>
      <c r="AF60" s="464"/>
      <c r="AG60" s="464"/>
      <c r="AH60" s="464"/>
      <c r="AI60" s="464"/>
      <c r="AJ60" s="464"/>
      <c r="AK60" s="464"/>
      <c r="AL60" s="464"/>
      <c r="AM60" s="464"/>
      <c r="AN60" s="465" t="s">
        <v>1695</v>
      </c>
      <c r="AO60" s="464"/>
      <c r="AP60" s="464"/>
      <c r="AQ60" s="464"/>
      <c r="AR60" s="464"/>
      <c r="AS60" s="464"/>
      <c r="AT60" s="465" t="s">
        <v>133</v>
      </c>
      <c r="AU60" s="464"/>
      <c r="AV60" s="464"/>
      <c r="AW60" s="464"/>
      <c r="AX60" s="464"/>
      <c r="AY60" s="464"/>
      <c r="AZ60" s="464"/>
      <c r="BA60" s="463" t="s">
        <v>1696</v>
      </c>
      <c r="BB60" s="464"/>
      <c r="BC60" s="464"/>
      <c r="BD60" s="465" t="s">
        <v>1697</v>
      </c>
      <c r="BE60" s="464"/>
      <c r="BF60" s="464"/>
    </row>
    <row r="61" spans="2:58" ht="11.45" customHeight="1">
      <c r="B61" s="442">
        <v>1</v>
      </c>
      <c r="C61" s="433"/>
      <c r="D61" s="443" t="s">
        <v>1759</v>
      </c>
      <c r="E61" s="433"/>
      <c r="F61" s="433"/>
      <c r="G61" s="433"/>
      <c r="H61" s="433"/>
      <c r="I61" s="433"/>
      <c r="J61" s="433"/>
      <c r="K61" s="433"/>
      <c r="L61" s="433"/>
      <c r="M61" s="433"/>
      <c r="N61" s="433"/>
      <c r="O61" s="433"/>
      <c r="P61" s="433"/>
      <c r="Q61" s="433"/>
      <c r="R61" s="433"/>
      <c r="S61" s="433"/>
      <c r="T61" s="433"/>
      <c r="U61" s="443" t="s">
        <v>1760</v>
      </c>
      <c r="V61" s="433"/>
      <c r="W61" s="433"/>
      <c r="X61" s="433"/>
      <c r="Y61" s="433"/>
      <c r="Z61" s="433"/>
      <c r="AA61" s="433"/>
      <c r="AB61" s="433"/>
      <c r="AC61" s="433"/>
      <c r="AD61" s="433"/>
      <c r="AE61" s="433"/>
      <c r="AF61" s="433"/>
      <c r="AG61" s="433"/>
      <c r="AH61" s="433"/>
      <c r="AI61" s="433"/>
      <c r="AJ61" s="433"/>
      <c r="AK61" s="433"/>
      <c r="AL61" s="433"/>
      <c r="AM61" s="433"/>
      <c r="AN61" s="467">
        <v>0</v>
      </c>
      <c r="AO61" s="433"/>
      <c r="AP61" s="433"/>
      <c r="AQ61" s="433"/>
      <c r="AR61" s="433"/>
      <c r="AS61" s="433"/>
      <c r="AT61" s="442" t="s">
        <v>1772</v>
      </c>
      <c r="AU61" s="433"/>
      <c r="AV61" s="433"/>
      <c r="AW61" s="433"/>
      <c r="AX61" s="433"/>
      <c r="AY61" s="433"/>
      <c r="AZ61" s="433"/>
      <c r="BA61" s="443" t="s">
        <v>339</v>
      </c>
      <c r="BB61" s="433"/>
      <c r="BC61" s="433"/>
      <c r="BD61" s="467">
        <v>0</v>
      </c>
      <c r="BE61" s="433"/>
      <c r="BF61" s="433"/>
    </row>
    <row r="62" spans="2:58" ht="11.25" customHeight="1">
      <c r="B62" s="442">
        <v>2</v>
      </c>
      <c r="C62" s="433"/>
      <c r="D62" s="443" t="s">
        <v>1922</v>
      </c>
      <c r="E62" s="433"/>
      <c r="F62" s="433"/>
      <c r="G62" s="433"/>
      <c r="H62" s="433"/>
      <c r="I62" s="433"/>
      <c r="J62" s="433"/>
      <c r="K62" s="433"/>
      <c r="L62" s="433"/>
      <c r="M62" s="433"/>
      <c r="N62" s="433"/>
      <c r="O62" s="433"/>
      <c r="P62" s="433"/>
      <c r="Q62" s="433"/>
      <c r="R62" s="433"/>
      <c r="S62" s="433"/>
      <c r="T62" s="433"/>
      <c r="U62" s="443" t="s">
        <v>1923</v>
      </c>
      <c r="V62" s="433"/>
      <c r="W62" s="433"/>
      <c r="X62" s="433"/>
      <c r="Y62" s="433"/>
      <c r="Z62" s="433"/>
      <c r="AA62" s="433"/>
      <c r="AB62" s="433"/>
      <c r="AC62" s="433"/>
      <c r="AD62" s="433"/>
      <c r="AE62" s="433"/>
      <c r="AF62" s="433"/>
      <c r="AG62" s="433"/>
      <c r="AH62" s="433"/>
      <c r="AI62" s="433"/>
      <c r="AJ62" s="433"/>
      <c r="AK62" s="433"/>
      <c r="AL62" s="433"/>
      <c r="AM62" s="433"/>
      <c r="AN62" s="467">
        <v>0</v>
      </c>
      <c r="AO62" s="433"/>
      <c r="AP62" s="433"/>
      <c r="AQ62" s="433"/>
      <c r="AR62" s="433"/>
      <c r="AS62" s="433"/>
      <c r="AT62" s="442" t="s">
        <v>1772</v>
      </c>
      <c r="AU62" s="433"/>
      <c r="AV62" s="433"/>
      <c r="AW62" s="433"/>
      <c r="AX62" s="433"/>
      <c r="AY62" s="433"/>
      <c r="AZ62" s="433"/>
      <c r="BA62" s="443" t="s">
        <v>339</v>
      </c>
      <c r="BB62" s="433"/>
      <c r="BC62" s="433"/>
      <c r="BD62" s="467">
        <v>0</v>
      </c>
      <c r="BE62" s="433"/>
      <c r="BF62" s="433"/>
    </row>
    <row r="63" spans="2:58" ht="11.45" customHeight="1">
      <c r="B63" s="442">
        <v>3</v>
      </c>
      <c r="C63" s="433"/>
      <c r="D63" s="443" t="s">
        <v>1762</v>
      </c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43" t="s">
        <v>1763</v>
      </c>
      <c r="V63" s="433"/>
      <c r="W63" s="433"/>
      <c r="X63" s="433"/>
      <c r="Y63" s="433"/>
      <c r="Z63" s="433"/>
      <c r="AA63" s="433"/>
      <c r="AB63" s="433"/>
      <c r="AC63" s="433"/>
      <c r="AD63" s="433"/>
      <c r="AE63" s="433"/>
      <c r="AF63" s="433"/>
      <c r="AG63" s="433"/>
      <c r="AH63" s="433"/>
      <c r="AI63" s="433"/>
      <c r="AJ63" s="433"/>
      <c r="AK63" s="433"/>
      <c r="AL63" s="433"/>
      <c r="AM63" s="433"/>
      <c r="AN63" s="467">
        <v>0</v>
      </c>
      <c r="AO63" s="433"/>
      <c r="AP63" s="433"/>
      <c r="AQ63" s="433"/>
      <c r="AR63" s="433"/>
      <c r="AS63" s="433"/>
      <c r="AT63" s="442" t="s">
        <v>1772</v>
      </c>
      <c r="AU63" s="433"/>
      <c r="AV63" s="433"/>
      <c r="AW63" s="433"/>
      <c r="AX63" s="433"/>
      <c r="AY63" s="433"/>
      <c r="AZ63" s="433"/>
      <c r="BA63" s="443" t="s">
        <v>339</v>
      </c>
      <c r="BB63" s="433"/>
      <c r="BC63" s="433"/>
      <c r="BD63" s="467">
        <v>0</v>
      </c>
      <c r="BE63" s="433"/>
      <c r="BF63" s="433"/>
    </row>
    <row r="64" spans="2:58" ht="11.45" customHeight="1">
      <c r="B64" s="442">
        <v>4</v>
      </c>
      <c r="C64" s="433"/>
      <c r="D64" s="443" t="s">
        <v>1764</v>
      </c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433"/>
      <c r="P64" s="433"/>
      <c r="Q64" s="433"/>
      <c r="R64" s="433"/>
      <c r="S64" s="433"/>
      <c r="T64" s="433"/>
      <c r="U64" s="443" t="s">
        <v>1765</v>
      </c>
      <c r="V64" s="433"/>
      <c r="W64" s="433"/>
      <c r="X64" s="433"/>
      <c r="Y64" s="433"/>
      <c r="Z64" s="433"/>
      <c r="AA64" s="433"/>
      <c r="AB64" s="433"/>
      <c r="AC64" s="433"/>
      <c r="AD64" s="433"/>
      <c r="AE64" s="433"/>
      <c r="AF64" s="433"/>
      <c r="AG64" s="433"/>
      <c r="AH64" s="433"/>
      <c r="AI64" s="433"/>
      <c r="AJ64" s="433"/>
      <c r="AK64" s="433"/>
      <c r="AL64" s="433"/>
      <c r="AM64" s="433"/>
      <c r="AN64" s="467">
        <v>0</v>
      </c>
      <c r="AO64" s="433"/>
      <c r="AP64" s="433"/>
      <c r="AQ64" s="433"/>
      <c r="AR64" s="433"/>
      <c r="AS64" s="433"/>
      <c r="AT64" s="442" t="s">
        <v>1761</v>
      </c>
      <c r="AU64" s="433"/>
      <c r="AV64" s="433"/>
      <c r="AW64" s="433"/>
      <c r="AX64" s="433"/>
      <c r="AY64" s="433"/>
      <c r="AZ64" s="433"/>
      <c r="BA64" s="443" t="s">
        <v>339</v>
      </c>
      <c r="BB64" s="433"/>
      <c r="BC64" s="433"/>
      <c r="BD64" s="467">
        <v>0</v>
      </c>
      <c r="BE64" s="433"/>
      <c r="BF64" s="433"/>
    </row>
    <row r="65" spans="2:58" ht="11.45" customHeight="1">
      <c r="B65" s="442">
        <v>5</v>
      </c>
      <c r="C65" s="433"/>
      <c r="D65" s="443" t="s">
        <v>1768</v>
      </c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3"/>
      <c r="P65" s="433"/>
      <c r="Q65" s="433"/>
      <c r="R65" s="433"/>
      <c r="S65" s="433"/>
      <c r="T65" s="433"/>
      <c r="U65" s="443" t="s">
        <v>1769</v>
      </c>
      <c r="V65" s="433"/>
      <c r="W65" s="433"/>
      <c r="X65" s="433"/>
      <c r="Y65" s="433"/>
      <c r="Z65" s="433"/>
      <c r="AA65" s="433"/>
      <c r="AB65" s="433"/>
      <c r="AC65" s="433"/>
      <c r="AD65" s="433"/>
      <c r="AE65" s="433"/>
      <c r="AF65" s="433"/>
      <c r="AG65" s="433"/>
      <c r="AH65" s="433"/>
      <c r="AI65" s="433"/>
      <c r="AJ65" s="433"/>
      <c r="AK65" s="433"/>
      <c r="AL65" s="433"/>
      <c r="AM65" s="433"/>
      <c r="AN65" s="467">
        <v>0</v>
      </c>
      <c r="AO65" s="433"/>
      <c r="AP65" s="433"/>
      <c r="AQ65" s="433"/>
      <c r="AR65" s="433"/>
      <c r="AS65" s="433"/>
      <c r="AT65" s="442" t="s">
        <v>1709</v>
      </c>
      <c r="AU65" s="433"/>
      <c r="AV65" s="433"/>
      <c r="AW65" s="433"/>
      <c r="AX65" s="433"/>
      <c r="AY65" s="433"/>
      <c r="AZ65" s="433"/>
      <c r="BA65" s="443" t="s">
        <v>339</v>
      </c>
      <c r="BB65" s="433"/>
      <c r="BC65" s="433"/>
      <c r="BD65" s="467">
        <v>0</v>
      </c>
      <c r="BE65" s="433"/>
      <c r="BF65" s="433"/>
    </row>
    <row r="66" spans="2:58" ht="11.25" customHeight="1">
      <c r="B66" s="461">
        <v>0</v>
      </c>
      <c r="C66" s="462"/>
      <c r="D66" s="462"/>
      <c r="E66" s="462"/>
      <c r="F66" s="462"/>
      <c r="G66" s="462"/>
      <c r="H66" s="462"/>
      <c r="I66" s="462"/>
      <c r="J66" s="462"/>
      <c r="K66" s="462"/>
      <c r="L66" s="462"/>
      <c r="M66" s="462"/>
      <c r="N66" s="462"/>
      <c r="O66" s="462"/>
      <c r="P66" s="462"/>
      <c r="Q66" s="462"/>
      <c r="R66" s="462"/>
      <c r="S66" s="462"/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2"/>
      <c r="AJ66" s="462"/>
      <c r="AK66" s="462"/>
      <c r="AL66" s="462"/>
      <c r="AM66" s="462"/>
      <c r="AN66" s="462"/>
      <c r="AO66" s="462"/>
      <c r="AP66" s="462"/>
      <c r="AQ66" s="462"/>
      <c r="AR66" s="462"/>
      <c r="AS66" s="462"/>
      <c r="AT66" s="462"/>
      <c r="AU66" s="462"/>
      <c r="AV66" s="462"/>
      <c r="AW66" s="462"/>
      <c r="AX66" s="462"/>
      <c r="AY66" s="462"/>
      <c r="AZ66" s="462"/>
      <c r="BA66" s="462"/>
      <c r="BB66" s="462"/>
      <c r="BC66" s="462"/>
      <c r="BD66" s="462"/>
      <c r="BE66" s="462"/>
      <c r="BF66" s="462"/>
    </row>
    <row r="67" ht="3" customHeight="1"/>
    <row r="68" ht="4.35" customHeight="1"/>
    <row r="69" ht="2.85" customHeight="1"/>
    <row r="70" ht="13.5" hidden="1"/>
    <row r="71" spans="2:44" ht="14.45" customHeight="1">
      <c r="B71" s="469" t="s">
        <v>1773</v>
      </c>
      <c r="C71" s="433"/>
      <c r="D71" s="433"/>
      <c r="E71" s="433"/>
      <c r="F71" s="433"/>
      <c r="G71" s="433"/>
      <c r="H71" s="433"/>
      <c r="I71" s="433"/>
      <c r="J71" s="433"/>
      <c r="K71" s="433"/>
      <c r="L71" s="433"/>
      <c r="M71" s="433"/>
      <c r="N71" s="433"/>
      <c r="O71" s="433"/>
      <c r="P71" s="433"/>
      <c r="Q71" s="433"/>
      <c r="R71" s="433"/>
      <c r="S71" s="433"/>
      <c r="T71" s="433"/>
      <c r="U71" s="433"/>
      <c r="V71" s="433"/>
      <c r="W71" s="433"/>
      <c r="X71" s="433"/>
      <c r="Y71" s="433"/>
      <c r="Z71" s="433"/>
      <c r="AA71" s="433"/>
      <c r="AB71" s="433"/>
      <c r="AC71" s="433"/>
      <c r="AD71" s="433"/>
      <c r="AE71" s="433"/>
      <c r="AF71" s="433"/>
      <c r="AG71" s="433"/>
      <c r="AH71" s="433"/>
      <c r="AI71" s="433"/>
      <c r="AJ71" s="433"/>
      <c r="AK71" s="433"/>
      <c r="AL71" s="433"/>
      <c r="AM71" s="433"/>
      <c r="AN71" s="433"/>
      <c r="AO71" s="433"/>
      <c r="AP71" s="433"/>
      <c r="AQ71" s="433"/>
      <c r="AR71" s="433"/>
    </row>
    <row r="72" spans="2:58" ht="11.45" customHeight="1">
      <c r="B72" s="465" t="s">
        <v>1693</v>
      </c>
      <c r="C72" s="464"/>
      <c r="D72" s="463" t="s">
        <v>1694</v>
      </c>
      <c r="E72" s="464"/>
      <c r="F72" s="464"/>
      <c r="G72" s="464"/>
      <c r="H72" s="464"/>
      <c r="I72" s="464"/>
      <c r="J72" s="464"/>
      <c r="K72" s="464"/>
      <c r="L72" s="464"/>
      <c r="M72" s="464"/>
      <c r="N72" s="464"/>
      <c r="O72" s="464"/>
      <c r="P72" s="464"/>
      <c r="Q72" s="464"/>
      <c r="R72" s="464"/>
      <c r="S72" s="464"/>
      <c r="T72" s="464"/>
      <c r="U72" s="463" t="s">
        <v>1651</v>
      </c>
      <c r="V72" s="464"/>
      <c r="W72" s="464"/>
      <c r="X72" s="464"/>
      <c r="Y72" s="464"/>
      <c r="Z72" s="464"/>
      <c r="AA72" s="464"/>
      <c r="AB72" s="464"/>
      <c r="AC72" s="464"/>
      <c r="AD72" s="464"/>
      <c r="AE72" s="464"/>
      <c r="AF72" s="464"/>
      <c r="AG72" s="464"/>
      <c r="AH72" s="464"/>
      <c r="AI72" s="464"/>
      <c r="AJ72" s="464"/>
      <c r="AK72" s="464"/>
      <c r="AL72" s="464"/>
      <c r="AM72" s="464"/>
      <c r="AN72" s="465" t="s">
        <v>1695</v>
      </c>
      <c r="AO72" s="464"/>
      <c r="AP72" s="464"/>
      <c r="AQ72" s="464"/>
      <c r="AR72" s="464"/>
      <c r="AS72" s="464"/>
      <c r="AT72" s="465" t="s">
        <v>133</v>
      </c>
      <c r="AU72" s="464"/>
      <c r="AV72" s="464"/>
      <c r="AW72" s="464"/>
      <c r="AX72" s="464"/>
      <c r="AY72" s="464"/>
      <c r="AZ72" s="464"/>
      <c r="BA72" s="463" t="s">
        <v>1696</v>
      </c>
      <c r="BB72" s="464"/>
      <c r="BC72" s="464"/>
      <c r="BD72" s="465" t="s">
        <v>1697</v>
      </c>
      <c r="BE72" s="464"/>
      <c r="BF72" s="464"/>
    </row>
    <row r="73" spans="2:58" ht="11.45" customHeight="1">
      <c r="B73" s="442">
        <v>1</v>
      </c>
      <c r="C73" s="433"/>
      <c r="D73" s="443" t="s">
        <v>1774</v>
      </c>
      <c r="E73" s="433"/>
      <c r="F73" s="433"/>
      <c r="G73" s="433"/>
      <c r="H73" s="433"/>
      <c r="I73" s="433"/>
      <c r="J73" s="433"/>
      <c r="K73" s="433"/>
      <c r="L73" s="433"/>
      <c r="M73" s="433"/>
      <c r="N73" s="433"/>
      <c r="O73" s="433"/>
      <c r="P73" s="433"/>
      <c r="Q73" s="433"/>
      <c r="R73" s="433"/>
      <c r="S73" s="433"/>
      <c r="T73" s="433"/>
      <c r="U73" s="443" t="s">
        <v>1775</v>
      </c>
      <c r="V73" s="433"/>
      <c r="W73" s="433"/>
      <c r="X73" s="433"/>
      <c r="Y73" s="433"/>
      <c r="Z73" s="433"/>
      <c r="AA73" s="433"/>
      <c r="AB73" s="433"/>
      <c r="AC73" s="433"/>
      <c r="AD73" s="433"/>
      <c r="AE73" s="433"/>
      <c r="AF73" s="433"/>
      <c r="AG73" s="433"/>
      <c r="AH73" s="433"/>
      <c r="AI73" s="433"/>
      <c r="AJ73" s="433"/>
      <c r="AK73" s="433"/>
      <c r="AL73" s="433"/>
      <c r="AM73" s="433"/>
      <c r="AN73" s="467">
        <v>0</v>
      </c>
      <c r="AO73" s="433"/>
      <c r="AP73" s="433"/>
      <c r="AQ73" s="433"/>
      <c r="AR73" s="433"/>
      <c r="AS73" s="433"/>
      <c r="AT73" s="442" t="s">
        <v>1709</v>
      </c>
      <c r="AU73" s="433"/>
      <c r="AV73" s="433"/>
      <c r="AW73" s="433"/>
      <c r="AX73" s="433"/>
      <c r="AY73" s="433"/>
      <c r="AZ73" s="433"/>
      <c r="BA73" s="443" t="s">
        <v>339</v>
      </c>
      <c r="BB73" s="433"/>
      <c r="BC73" s="433"/>
      <c r="BD73" s="467">
        <v>0</v>
      </c>
      <c r="BE73" s="433"/>
      <c r="BF73" s="433"/>
    </row>
    <row r="74" spans="2:58" ht="11.25" customHeight="1">
      <c r="B74" s="461">
        <v>0</v>
      </c>
      <c r="C74" s="462"/>
      <c r="D74" s="462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462"/>
      <c r="P74" s="462"/>
      <c r="Q74" s="462"/>
      <c r="R74" s="462"/>
      <c r="S74" s="462"/>
      <c r="T74" s="462"/>
      <c r="U74" s="462"/>
      <c r="V74" s="462"/>
      <c r="W74" s="462"/>
      <c r="X74" s="462"/>
      <c r="Y74" s="462"/>
      <c r="Z74" s="462"/>
      <c r="AA74" s="462"/>
      <c r="AB74" s="462"/>
      <c r="AC74" s="462"/>
      <c r="AD74" s="462"/>
      <c r="AE74" s="462"/>
      <c r="AF74" s="462"/>
      <c r="AG74" s="462"/>
      <c r="AH74" s="462"/>
      <c r="AI74" s="462"/>
      <c r="AJ74" s="462"/>
      <c r="AK74" s="462"/>
      <c r="AL74" s="462"/>
      <c r="AM74" s="462"/>
      <c r="AN74" s="462"/>
      <c r="AO74" s="462"/>
      <c r="AP74" s="462"/>
      <c r="AQ74" s="462"/>
      <c r="AR74" s="462"/>
      <c r="AS74" s="462"/>
      <c r="AT74" s="462"/>
      <c r="AU74" s="462"/>
      <c r="AV74" s="462"/>
      <c r="AW74" s="462"/>
      <c r="AX74" s="462"/>
      <c r="AY74" s="462"/>
      <c r="AZ74" s="462"/>
      <c r="BA74" s="462"/>
      <c r="BB74" s="462"/>
      <c r="BC74" s="462"/>
      <c r="BD74" s="462"/>
      <c r="BE74" s="462"/>
      <c r="BF74" s="462"/>
    </row>
    <row r="75" ht="3" customHeight="1"/>
    <row r="76" ht="4.35" customHeight="1"/>
    <row r="77" ht="2.85" customHeight="1"/>
    <row r="78" ht="13.5" hidden="1"/>
    <row r="79" spans="2:40" ht="14.45" customHeight="1">
      <c r="B79" s="469" t="s">
        <v>1924</v>
      </c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  <c r="S79" s="433"/>
      <c r="T79" s="433"/>
      <c r="U79" s="433"/>
      <c r="V79" s="433"/>
      <c r="W79" s="433"/>
      <c r="X79" s="433"/>
      <c r="Y79" s="433"/>
      <c r="Z79" s="433"/>
      <c r="AA79" s="433"/>
      <c r="AB79" s="433"/>
      <c r="AC79" s="433"/>
      <c r="AD79" s="433"/>
      <c r="AE79" s="433"/>
      <c r="AF79" s="433"/>
      <c r="AG79" s="433"/>
      <c r="AH79" s="433"/>
      <c r="AI79" s="433"/>
      <c r="AJ79" s="433"/>
      <c r="AK79" s="433"/>
      <c r="AL79" s="433"/>
      <c r="AM79" s="433"/>
      <c r="AN79" s="433"/>
    </row>
    <row r="80" spans="2:58" ht="11.45" customHeight="1">
      <c r="B80" s="465" t="s">
        <v>1693</v>
      </c>
      <c r="C80" s="464"/>
      <c r="D80" s="463" t="s">
        <v>1694</v>
      </c>
      <c r="E80" s="464"/>
      <c r="F80" s="464"/>
      <c r="G80" s="464"/>
      <c r="H80" s="464"/>
      <c r="I80" s="464"/>
      <c r="J80" s="464"/>
      <c r="K80" s="464"/>
      <c r="L80" s="464"/>
      <c r="M80" s="464"/>
      <c r="N80" s="464"/>
      <c r="O80" s="464"/>
      <c r="P80" s="464"/>
      <c r="Q80" s="464"/>
      <c r="R80" s="464"/>
      <c r="S80" s="464"/>
      <c r="T80" s="464"/>
      <c r="U80" s="463" t="s">
        <v>1651</v>
      </c>
      <c r="V80" s="464"/>
      <c r="W80" s="464"/>
      <c r="X80" s="464"/>
      <c r="Y80" s="464"/>
      <c r="Z80" s="464"/>
      <c r="AA80" s="464"/>
      <c r="AB80" s="464"/>
      <c r="AC80" s="464"/>
      <c r="AD80" s="464"/>
      <c r="AE80" s="464"/>
      <c r="AF80" s="464"/>
      <c r="AG80" s="464"/>
      <c r="AH80" s="464"/>
      <c r="AI80" s="464"/>
      <c r="AJ80" s="464"/>
      <c r="AK80" s="464"/>
      <c r="AL80" s="464"/>
      <c r="AM80" s="464"/>
      <c r="AN80" s="465" t="s">
        <v>1695</v>
      </c>
      <c r="AO80" s="464"/>
      <c r="AP80" s="464"/>
      <c r="AQ80" s="464"/>
      <c r="AR80" s="464"/>
      <c r="AS80" s="464"/>
      <c r="AT80" s="465" t="s">
        <v>133</v>
      </c>
      <c r="AU80" s="464"/>
      <c r="AV80" s="464"/>
      <c r="AW80" s="464"/>
      <c r="AX80" s="464"/>
      <c r="AY80" s="464"/>
      <c r="AZ80" s="464"/>
      <c r="BA80" s="463" t="s">
        <v>1696</v>
      </c>
      <c r="BB80" s="464"/>
      <c r="BC80" s="464"/>
      <c r="BD80" s="465" t="s">
        <v>1697</v>
      </c>
      <c r="BE80" s="464"/>
      <c r="BF80" s="464"/>
    </row>
    <row r="81" spans="2:58" ht="11.45" customHeight="1">
      <c r="B81" s="442">
        <v>1</v>
      </c>
      <c r="C81" s="433"/>
      <c r="D81" s="443" t="s">
        <v>1925</v>
      </c>
      <c r="E81" s="433"/>
      <c r="F81" s="433"/>
      <c r="G81" s="433"/>
      <c r="H81" s="433"/>
      <c r="I81" s="433"/>
      <c r="J81" s="433"/>
      <c r="K81" s="433"/>
      <c r="L81" s="433"/>
      <c r="M81" s="433"/>
      <c r="N81" s="433"/>
      <c r="O81" s="433"/>
      <c r="P81" s="433"/>
      <c r="Q81" s="433"/>
      <c r="R81" s="433"/>
      <c r="S81" s="433"/>
      <c r="T81" s="433"/>
      <c r="U81" s="443" t="s">
        <v>1926</v>
      </c>
      <c r="V81" s="433"/>
      <c r="W81" s="433"/>
      <c r="X81" s="433"/>
      <c r="Y81" s="433"/>
      <c r="Z81" s="433"/>
      <c r="AA81" s="433"/>
      <c r="AB81" s="433"/>
      <c r="AC81" s="433"/>
      <c r="AD81" s="433"/>
      <c r="AE81" s="433"/>
      <c r="AF81" s="433"/>
      <c r="AG81" s="433"/>
      <c r="AH81" s="433"/>
      <c r="AI81" s="433"/>
      <c r="AJ81" s="433"/>
      <c r="AK81" s="433"/>
      <c r="AL81" s="433"/>
      <c r="AM81" s="433"/>
      <c r="AN81" s="467">
        <v>0</v>
      </c>
      <c r="AO81" s="433"/>
      <c r="AP81" s="433"/>
      <c r="AQ81" s="433"/>
      <c r="AR81" s="433"/>
      <c r="AS81" s="433"/>
      <c r="AT81" s="442" t="s">
        <v>1709</v>
      </c>
      <c r="AU81" s="433"/>
      <c r="AV81" s="433"/>
      <c r="AW81" s="433"/>
      <c r="AX81" s="433"/>
      <c r="AY81" s="433"/>
      <c r="AZ81" s="433"/>
      <c r="BA81" s="443" t="s">
        <v>339</v>
      </c>
      <c r="BB81" s="433"/>
      <c r="BC81" s="433"/>
      <c r="BD81" s="467">
        <v>0</v>
      </c>
      <c r="BE81" s="433"/>
      <c r="BF81" s="433"/>
    </row>
    <row r="82" spans="2:58" ht="11.25" customHeight="1">
      <c r="B82" s="461">
        <v>0</v>
      </c>
      <c r="C82" s="462"/>
      <c r="D82" s="462"/>
      <c r="E82" s="462"/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62"/>
      <c r="Q82" s="462"/>
      <c r="R82" s="462"/>
      <c r="S82" s="462"/>
      <c r="T82" s="462"/>
      <c r="U82" s="462"/>
      <c r="V82" s="462"/>
      <c r="W82" s="462"/>
      <c r="X82" s="462"/>
      <c r="Y82" s="462"/>
      <c r="Z82" s="462"/>
      <c r="AA82" s="462"/>
      <c r="AB82" s="462"/>
      <c r="AC82" s="462"/>
      <c r="AD82" s="462"/>
      <c r="AE82" s="462"/>
      <c r="AF82" s="462"/>
      <c r="AG82" s="462"/>
      <c r="AH82" s="462"/>
      <c r="AI82" s="462"/>
      <c r="AJ82" s="462"/>
      <c r="AK82" s="462"/>
      <c r="AL82" s="462"/>
      <c r="AM82" s="462"/>
      <c r="AN82" s="462"/>
      <c r="AO82" s="462"/>
      <c r="AP82" s="462"/>
      <c r="AQ82" s="462"/>
      <c r="AR82" s="462"/>
      <c r="AS82" s="462"/>
      <c r="AT82" s="462"/>
      <c r="AU82" s="462"/>
      <c r="AV82" s="462"/>
      <c r="AW82" s="462"/>
      <c r="AX82" s="462"/>
      <c r="AY82" s="462"/>
      <c r="AZ82" s="462"/>
      <c r="BA82" s="462"/>
      <c r="BB82" s="462"/>
      <c r="BC82" s="462"/>
      <c r="BD82" s="462"/>
      <c r="BE82" s="462"/>
      <c r="BF82" s="462"/>
    </row>
    <row r="83" ht="3" customHeight="1"/>
    <row r="84" ht="4.35" customHeight="1"/>
    <row r="85" ht="2.85" customHeight="1"/>
    <row r="86" ht="13.5" hidden="1"/>
    <row r="87" spans="2:56" ht="14.45" customHeight="1">
      <c r="B87" s="469" t="s">
        <v>1782</v>
      </c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433"/>
      <c r="P87" s="433"/>
      <c r="Q87" s="433"/>
      <c r="R87" s="433"/>
      <c r="S87" s="433"/>
      <c r="T87" s="433"/>
      <c r="U87" s="433"/>
      <c r="V87" s="433"/>
      <c r="W87" s="433"/>
      <c r="X87" s="433"/>
      <c r="Y87" s="433"/>
      <c r="Z87" s="433"/>
      <c r="AA87" s="433"/>
      <c r="AB87" s="433"/>
      <c r="AC87" s="433"/>
      <c r="AD87" s="433"/>
      <c r="AE87" s="433"/>
      <c r="AF87" s="433"/>
      <c r="AG87" s="433"/>
      <c r="AH87" s="433"/>
      <c r="AI87" s="433"/>
      <c r="AJ87" s="433"/>
      <c r="AK87" s="433"/>
      <c r="AL87" s="433"/>
      <c r="AM87" s="433"/>
      <c r="AN87" s="433"/>
      <c r="AO87" s="433"/>
      <c r="AP87" s="433"/>
      <c r="AQ87" s="433"/>
      <c r="AR87" s="433"/>
      <c r="AS87" s="433"/>
      <c r="AT87" s="433"/>
      <c r="AU87" s="433"/>
      <c r="AV87" s="433"/>
      <c r="AW87" s="433"/>
      <c r="AX87" s="433"/>
      <c r="AY87" s="433"/>
      <c r="AZ87" s="433"/>
      <c r="BA87" s="433"/>
      <c r="BB87" s="433"/>
      <c r="BC87" s="433"/>
      <c r="BD87" s="433"/>
    </row>
    <row r="88" ht="13.5" hidden="1"/>
    <row r="89" spans="2:58" ht="11.45" customHeight="1">
      <c r="B89" s="465" t="s">
        <v>1693</v>
      </c>
      <c r="C89" s="464"/>
      <c r="D89" s="463" t="s">
        <v>1694</v>
      </c>
      <c r="E89" s="464"/>
      <c r="F89" s="464"/>
      <c r="G89" s="464"/>
      <c r="H89" s="464"/>
      <c r="I89" s="464"/>
      <c r="J89" s="464"/>
      <c r="K89" s="464"/>
      <c r="L89" s="464"/>
      <c r="M89" s="464"/>
      <c r="N89" s="464"/>
      <c r="O89" s="464"/>
      <c r="P89" s="464"/>
      <c r="Q89" s="464"/>
      <c r="R89" s="464"/>
      <c r="S89" s="464"/>
      <c r="T89" s="464"/>
      <c r="U89" s="463" t="s">
        <v>1651</v>
      </c>
      <c r="V89" s="464"/>
      <c r="W89" s="464"/>
      <c r="X89" s="464"/>
      <c r="Y89" s="464"/>
      <c r="Z89" s="464"/>
      <c r="AA89" s="464"/>
      <c r="AB89" s="464"/>
      <c r="AC89" s="464"/>
      <c r="AD89" s="464"/>
      <c r="AE89" s="464"/>
      <c r="AF89" s="464"/>
      <c r="AG89" s="464"/>
      <c r="AH89" s="464"/>
      <c r="AI89" s="464"/>
      <c r="AJ89" s="464"/>
      <c r="AK89" s="464"/>
      <c r="AL89" s="464"/>
      <c r="AM89" s="464"/>
      <c r="AN89" s="465" t="s">
        <v>1695</v>
      </c>
      <c r="AO89" s="464"/>
      <c r="AP89" s="464"/>
      <c r="AQ89" s="464"/>
      <c r="AR89" s="464"/>
      <c r="AS89" s="464"/>
      <c r="AT89" s="465" t="s">
        <v>133</v>
      </c>
      <c r="AU89" s="464"/>
      <c r="AV89" s="464"/>
      <c r="AW89" s="464"/>
      <c r="AX89" s="464"/>
      <c r="AY89" s="464"/>
      <c r="AZ89" s="464"/>
      <c r="BA89" s="463" t="s">
        <v>1696</v>
      </c>
      <c r="BB89" s="464"/>
      <c r="BC89" s="464"/>
      <c r="BD89" s="465" t="s">
        <v>1697</v>
      </c>
      <c r="BE89" s="464"/>
      <c r="BF89" s="464"/>
    </row>
    <row r="90" spans="2:58" ht="11.45" customHeight="1">
      <c r="B90" s="442">
        <v>1</v>
      </c>
      <c r="C90" s="433"/>
      <c r="D90" s="443" t="s">
        <v>1927</v>
      </c>
      <c r="E90" s="433"/>
      <c r="F90" s="433"/>
      <c r="G90" s="433"/>
      <c r="H90" s="433"/>
      <c r="I90" s="433"/>
      <c r="J90" s="433"/>
      <c r="K90" s="433"/>
      <c r="L90" s="433"/>
      <c r="M90" s="433"/>
      <c r="N90" s="433"/>
      <c r="O90" s="433"/>
      <c r="P90" s="433"/>
      <c r="Q90" s="433"/>
      <c r="R90" s="433"/>
      <c r="S90" s="433"/>
      <c r="T90" s="433"/>
      <c r="U90" s="443" t="s">
        <v>1928</v>
      </c>
      <c r="V90" s="433"/>
      <c r="W90" s="433"/>
      <c r="X90" s="433"/>
      <c r="Y90" s="433"/>
      <c r="Z90" s="433"/>
      <c r="AA90" s="433"/>
      <c r="AB90" s="433"/>
      <c r="AC90" s="433"/>
      <c r="AD90" s="433"/>
      <c r="AE90" s="433"/>
      <c r="AF90" s="433"/>
      <c r="AG90" s="433"/>
      <c r="AH90" s="433"/>
      <c r="AI90" s="433"/>
      <c r="AJ90" s="433"/>
      <c r="AK90" s="433"/>
      <c r="AL90" s="433"/>
      <c r="AM90" s="433"/>
      <c r="AN90" s="467">
        <v>0</v>
      </c>
      <c r="AO90" s="433"/>
      <c r="AP90" s="433"/>
      <c r="AQ90" s="433"/>
      <c r="AR90" s="433"/>
      <c r="AS90" s="433"/>
      <c r="AT90" s="442" t="s">
        <v>1929</v>
      </c>
      <c r="AU90" s="433"/>
      <c r="AV90" s="433"/>
      <c r="AW90" s="433"/>
      <c r="AX90" s="433"/>
      <c r="AY90" s="433"/>
      <c r="AZ90" s="433"/>
      <c r="BA90" s="443" t="s">
        <v>339</v>
      </c>
      <c r="BB90" s="433"/>
      <c r="BC90" s="433"/>
      <c r="BD90" s="467">
        <v>0</v>
      </c>
      <c r="BE90" s="433"/>
      <c r="BF90" s="433"/>
    </row>
    <row r="91" spans="2:58" ht="11.25" customHeight="1">
      <c r="B91" s="442">
        <v>2</v>
      </c>
      <c r="C91" s="433"/>
      <c r="D91" s="443" t="s">
        <v>1783</v>
      </c>
      <c r="E91" s="433"/>
      <c r="F91" s="433"/>
      <c r="G91" s="433"/>
      <c r="H91" s="433"/>
      <c r="I91" s="433"/>
      <c r="J91" s="433"/>
      <c r="K91" s="433"/>
      <c r="L91" s="433"/>
      <c r="M91" s="433"/>
      <c r="N91" s="433"/>
      <c r="O91" s="433"/>
      <c r="P91" s="433"/>
      <c r="Q91" s="433"/>
      <c r="R91" s="433"/>
      <c r="S91" s="433"/>
      <c r="T91" s="433"/>
      <c r="U91" s="443" t="s">
        <v>1784</v>
      </c>
      <c r="V91" s="433"/>
      <c r="W91" s="433"/>
      <c r="X91" s="433"/>
      <c r="Y91" s="433"/>
      <c r="Z91" s="433"/>
      <c r="AA91" s="433"/>
      <c r="AB91" s="433"/>
      <c r="AC91" s="433"/>
      <c r="AD91" s="433"/>
      <c r="AE91" s="433"/>
      <c r="AF91" s="433"/>
      <c r="AG91" s="433"/>
      <c r="AH91" s="433"/>
      <c r="AI91" s="433"/>
      <c r="AJ91" s="433"/>
      <c r="AK91" s="433"/>
      <c r="AL91" s="433"/>
      <c r="AM91" s="433"/>
      <c r="AN91" s="467">
        <v>0</v>
      </c>
      <c r="AO91" s="433"/>
      <c r="AP91" s="433"/>
      <c r="AQ91" s="433"/>
      <c r="AR91" s="433"/>
      <c r="AS91" s="433"/>
      <c r="AT91" s="442" t="s">
        <v>1709</v>
      </c>
      <c r="AU91" s="433"/>
      <c r="AV91" s="433"/>
      <c r="AW91" s="433"/>
      <c r="AX91" s="433"/>
      <c r="AY91" s="433"/>
      <c r="AZ91" s="433"/>
      <c r="BA91" s="443" t="s">
        <v>339</v>
      </c>
      <c r="BB91" s="433"/>
      <c r="BC91" s="433"/>
      <c r="BD91" s="467">
        <v>0</v>
      </c>
      <c r="BE91" s="433"/>
      <c r="BF91" s="433"/>
    </row>
    <row r="92" spans="2:58" ht="11.45" customHeight="1">
      <c r="B92" s="461">
        <v>0</v>
      </c>
      <c r="C92" s="462"/>
      <c r="D92" s="462"/>
      <c r="E92" s="462"/>
      <c r="F92" s="462"/>
      <c r="G92" s="462"/>
      <c r="H92" s="462"/>
      <c r="I92" s="462"/>
      <c r="J92" s="462"/>
      <c r="K92" s="462"/>
      <c r="L92" s="462"/>
      <c r="M92" s="462"/>
      <c r="N92" s="462"/>
      <c r="O92" s="462"/>
      <c r="P92" s="462"/>
      <c r="Q92" s="462"/>
      <c r="R92" s="462"/>
      <c r="S92" s="462"/>
      <c r="T92" s="462"/>
      <c r="U92" s="462"/>
      <c r="V92" s="462"/>
      <c r="W92" s="462"/>
      <c r="X92" s="462"/>
      <c r="Y92" s="462"/>
      <c r="Z92" s="462"/>
      <c r="AA92" s="462"/>
      <c r="AB92" s="462"/>
      <c r="AC92" s="462"/>
      <c r="AD92" s="462"/>
      <c r="AE92" s="462"/>
      <c r="AF92" s="462"/>
      <c r="AG92" s="462"/>
      <c r="AH92" s="462"/>
      <c r="AI92" s="462"/>
      <c r="AJ92" s="462"/>
      <c r="AK92" s="462"/>
      <c r="AL92" s="462"/>
      <c r="AM92" s="462"/>
      <c r="AN92" s="462"/>
      <c r="AO92" s="462"/>
      <c r="AP92" s="462"/>
      <c r="AQ92" s="462"/>
      <c r="AR92" s="462"/>
      <c r="AS92" s="462"/>
      <c r="AT92" s="462"/>
      <c r="AU92" s="462"/>
      <c r="AV92" s="462"/>
      <c r="AW92" s="462"/>
      <c r="AX92" s="462"/>
      <c r="AY92" s="462"/>
      <c r="AZ92" s="462"/>
      <c r="BA92" s="462"/>
      <c r="BB92" s="462"/>
      <c r="BC92" s="462"/>
      <c r="BD92" s="462"/>
      <c r="BE92" s="462"/>
      <c r="BF92" s="462"/>
    </row>
    <row r="93" ht="2.85" customHeight="1"/>
    <row r="94" ht="4.35" customHeight="1"/>
    <row r="95" ht="2.85" customHeight="1"/>
    <row r="96" ht="13.5" hidden="1"/>
    <row r="97" spans="2:37" ht="14.45" customHeight="1">
      <c r="B97" s="469" t="s">
        <v>1796</v>
      </c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433"/>
      <c r="U97" s="433"/>
      <c r="V97" s="433"/>
      <c r="W97" s="433"/>
      <c r="X97" s="433"/>
      <c r="Y97" s="433"/>
      <c r="Z97" s="433"/>
      <c r="AA97" s="433"/>
      <c r="AB97" s="433"/>
      <c r="AC97" s="433"/>
      <c r="AD97" s="433"/>
      <c r="AE97" s="433"/>
      <c r="AF97" s="433"/>
      <c r="AG97" s="433"/>
      <c r="AH97" s="433"/>
      <c r="AI97" s="433"/>
      <c r="AJ97" s="433"/>
      <c r="AK97" s="433"/>
    </row>
    <row r="98" ht="13.5" hidden="1"/>
    <row r="99" spans="2:58" ht="11.45" customHeight="1">
      <c r="B99" s="465" t="s">
        <v>1693</v>
      </c>
      <c r="C99" s="464"/>
      <c r="D99" s="463" t="s">
        <v>1694</v>
      </c>
      <c r="E99" s="464"/>
      <c r="F99" s="464"/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3" t="s">
        <v>1651</v>
      </c>
      <c r="V99" s="464"/>
      <c r="W99" s="464"/>
      <c r="X99" s="464"/>
      <c r="Y99" s="464"/>
      <c r="Z99" s="464"/>
      <c r="AA99" s="464"/>
      <c r="AB99" s="464"/>
      <c r="AC99" s="464"/>
      <c r="AD99" s="464"/>
      <c r="AE99" s="464"/>
      <c r="AF99" s="464"/>
      <c r="AG99" s="464"/>
      <c r="AH99" s="464"/>
      <c r="AI99" s="464"/>
      <c r="AJ99" s="464"/>
      <c r="AK99" s="464"/>
      <c r="AL99" s="464"/>
      <c r="AM99" s="464"/>
      <c r="AN99" s="465" t="s">
        <v>1695</v>
      </c>
      <c r="AO99" s="464"/>
      <c r="AP99" s="464"/>
      <c r="AQ99" s="464"/>
      <c r="AR99" s="464"/>
      <c r="AS99" s="464"/>
      <c r="AT99" s="465" t="s">
        <v>133</v>
      </c>
      <c r="AU99" s="464"/>
      <c r="AV99" s="464"/>
      <c r="AW99" s="464"/>
      <c r="AX99" s="464"/>
      <c r="AY99" s="464"/>
      <c r="AZ99" s="464"/>
      <c r="BA99" s="463" t="s">
        <v>1696</v>
      </c>
      <c r="BB99" s="464"/>
      <c r="BC99" s="464"/>
      <c r="BD99" s="465" t="s">
        <v>1697</v>
      </c>
      <c r="BE99" s="464"/>
      <c r="BF99" s="464"/>
    </row>
    <row r="100" spans="2:58" ht="11.45" customHeight="1">
      <c r="B100" s="442">
        <v>1</v>
      </c>
      <c r="C100" s="433"/>
      <c r="D100" s="443" t="s">
        <v>1797</v>
      </c>
      <c r="E100" s="433"/>
      <c r="F100" s="433"/>
      <c r="G100" s="433"/>
      <c r="H100" s="433"/>
      <c r="I100" s="433"/>
      <c r="J100" s="433"/>
      <c r="K100" s="433"/>
      <c r="L100" s="433"/>
      <c r="M100" s="433"/>
      <c r="N100" s="433"/>
      <c r="O100" s="433"/>
      <c r="P100" s="433"/>
      <c r="Q100" s="433"/>
      <c r="R100" s="433"/>
      <c r="S100" s="433"/>
      <c r="T100" s="433"/>
      <c r="U100" s="443" t="s">
        <v>1798</v>
      </c>
      <c r="V100" s="433"/>
      <c r="W100" s="433"/>
      <c r="X100" s="433"/>
      <c r="Y100" s="433"/>
      <c r="Z100" s="433"/>
      <c r="AA100" s="433"/>
      <c r="AB100" s="433"/>
      <c r="AC100" s="433"/>
      <c r="AD100" s="433"/>
      <c r="AE100" s="433"/>
      <c r="AF100" s="433"/>
      <c r="AG100" s="433"/>
      <c r="AH100" s="433"/>
      <c r="AI100" s="433"/>
      <c r="AJ100" s="433"/>
      <c r="AK100" s="433"/>
      <c r="AL100" s="433"/>
      <c r="AM100" s="433"/>
      <c r="AN100" s="467">
        <v>0</v>
      </c>
      <c r="AO100" s="433"/>
      <c r="AP100" s="433"/>
      <c r="AQ100" s="433"/>
      <c r="AR100" s="433"/>
      <c r="AS100" s="433"/>
      <c r="AT100" s="442" t="s">
        <v>1726</v>
      </c>
      <c r="AU100" s="433"/>
      <c r="AV100" s="433"/>
      <c r="AW100" s="433"/>
      <c r="AX100" s="433"/>
      <c r="AY100" s="433"/>
      <c r="AZ100" s="433"/>
      <c r="BA100" s="443" t="s">
        <v>339</v>
      </c>
      <c r="BB100" s="433"/>
      <c r="BC100" s="433"/>
      <c r="BD100" s="467">
        <v>0</v>
      </c>
      <c r="BE100" s="433"/>
      <c r="BF100" s="433"/>
    </row>
    <row r="101" spans="2:58" ht="11.25" customHeight="1">
      <c r="B101" s="442">
        <v>2</v>
      </c>
      <c r="C101" s="433"/>
      <c r="D101" s="443" t="s">
        <v>1930</v>
      </c>
      <c r="E101" s="433"/>
      <c r="F101" s="433"/>
      <c r="G101" s="433"/>
      <c r="H101" s="433"/>
      <c r="I101" s="433"/>
      <c r="J101" s="433"/>
      <c r="K101" s="433"/>
      <c r="L101" s="433"/>
      <c r="M101" s="433"/>
      <c r="N101" s="433"/>
      <c r="O101" s="433"/>
      <c r="P101" s="433"/>
      <c r="Q101" s="433"/>
      <c r="R101" s="433"/>
      <c r="S101" s="433"/>
      <c r="T101" s="433"/>
      <c r="U101" s="443" t="s">
        <v>1931</v>
      </c>
      <c r="V101" s="433"/>
      <c r="W101" s="433"/>
      <c r="X101" s="433"/>
      <c r="Y101" s="433"/>
      <c r="Z101" s="433"/>
      <c r="AA101" s="433"/>
      <c r="AB101" s="433"/>
      <c r="AC101" s="433"/>
      <c r="AD101" s="433"/>
      <c r="AE101" s="433"/>
      <c r="AF101" s="433"/>
      <c r="AG101" s="433"/>
      <c r="AH101" s="433"/>
      <c r="AI101" s="433"/>
      <c r="AJ101" s="433"/>
      <c r="AK101" s="433"/>
      <c r="AL101" s="433"/>
      <c r="AM101" s="433"/>
      <c r="AN101" s="467">
        <v>0</v>
      </c>
      <c r="AO101" s="433"/>
      <c r="AP101" s="433"/>
      <c r="AQ101" s="433"/>
      <c r="AR101" s="433"/>
      <c r="AS101" s="433"/>
      <c r="AT101" s="442" t="s">
        <v>1772</v>
      </c>
      <c r="AU101" s="433"/>
      <c r="AV101" s="433"/>
      <c r="AW101" s="433"/>
      <c r="AX101" s="433"/>
      <c r="AY101" s="433"/>
      <c r="AZ101" s="433"/>
      <c r="BA101" s="443" t="s">
        <v>188</v>
      </c>
      <c r="BB101" s="433"/>
      <c r="BC101" s="433"/>
      <c r="BD101" s="467">
        <v>0</v>
      </c>
      <c r="BE101" s="433"/>
      <c r="BF101" s="433"/>
    </row>
    <row r="102" spans="2:58" ht="11.45" customHeight="1">
      <c r="B102" s="461">
        <v>0</v>
      </c>
      <c r="C102" s="462"/>
      <c r="D102" s="462"/>
      <c r="E102" s="462"/>
      <c r="F102" s="462"/>
      <c r="G102" s="462"/>
      <c r="H102" s="462"/>
      <c r="I102" s="462"/>
      <c r="J102" s="462"/>
      <c r="K102" s="462"/>
      <c r="L102" s="462"/>
      <c r="M102" s="462"/>
      <c r="N102" s="462"/>
      <c r="O102" s="462"/>
      <c r="P102" s="462"/>
      <c r="Q102" s="462"/>
      <c r="R102" s="462"/>
      <c r="S102" s="462"/>
      <c r="T102" s="462"/>
      <c r="U102" s="462"/>
      <c r="V102" s="462"/>
      <c r="W102" s="462"/>
      <c r="X102" s="462"/>
      <c r="Y102" s="462"/>
      <c r="Z102" s="462"/>
      <c r="AA102" s="462"/>
      <c r="AB102" s="462"/>
      <c r="AC102" s="462"/>
      <c r="AD102" s="462"/>
      <c r="AE102" s="462"/>
      <c r="AF102" s="462"/>
      <c r="AG102" s="462"/>
      <c r="AH102" s="462"/>
      <c r="AI102" s="462"/>
      <c r="AJ102" s="462"/>
      <c r="AK102" s="462"/>
      <c r="AL102" s="462"/>
      <c r="AM102" s="462"/>
      <c r="AN102" s="462"/>
      <c r="AO102" s="462"/>
      <c r="AP102" s="462"/>
      <c r="AQ102" s="462"/>
      <c r="AR102" s="462"/>
      <c r="AS102" s="462"/>
      <c r="AT102" s="462"/>
      <c r="AU102" s="462"/>
      <c r="AV102" s="462"/>
      <c r="AW102" s="462"/>
      <c r="AX102" s="462"/>
      <c r="AY102" s="462"/>
      <c r="AZ102" s="462"/>
      <c r="BA102" s="462"/>
      <c r="BB102" s="462"/>
      <c r="BC102" s="462"/>
      <c r="BD102" s="462"/>
      <c r="BE102" s="462"/>
      <c r="BF102" s="462"/>
    </row>
    <row r="103" ht="2.85" customHeight="1"/>
    <row r="104" ht="1.5" customHeight="1"/>
    <row r="105" spans="2:58" ht="11.25" customHeight="1">
      <c r="B105" s="452" t="s">
        <v>1799</v>
      </c>
      <c r="C105" s="433"/>
      <c r="D105" s="433"/>
      <c r="E105" s="433"/>
      <c r="F105" s="433"/>
      <c r="G105" s="433"/>
      <c r="H105" s="433"/>
      <c r="I105" s="433"/>
      <c r="J105" s="433"/>
      <c r="K105" s="433"/>
      <c r="L105" s="433"/>
      <c r="M105" s="433"/>
      <c r="N105" s="433"/>
      <c r="O105" s="433"/>
      <c r="P105" s="433"/>
      <c r="Q105" s="433"/>
      <c r="R105" s="433"/>
      <c r="S105" s="433"/>
      <c r="T105" s="433"/>
      <c r="U105" s="433"/>
      <c r="V105" s="433"/>
      <c r="W105" s="433"/>
      <c r="X105" s="433"/>
      <c r="Y105" s="433"/>
      <c r="Z105" s="433"/>
      <c r="AA105" s="433"/>
      <c r="AB105" s="433"/>
      <c r="AC105" s="433"/>
      <c r="AD105" s="433"/>
      <c r="AE105" s="433"/>
      <c r="AF105" s="433"/>
      <c r="AG105" s="433"/>
      <c r="AH105" s="433"/>
      <c r="AI105" s="433"/>
      <c r="AJ105" s="433"/>
      <c r="AK105" s="433"/>
      <c r="AL105" s="433"/>
      <c r="AM105" s="433"/>
      <c r="AN105" s="433"/>
      <c r="AO105" s="433"/>
      <c r="AP105" s="433"/>
      <c r="AQ105" s="433"/>
      <c r="AR105" s="433"/>
      <c r="AS105" s="433"/>
      <c r="AT105" s="433"/>
      <c r="AU105" s="433"/>
      <c r="AV105" s="433"/>
      <c r="AW105" s="433"/>
      <c r="AX105" s="433"/>
      <c r="AY105" s="433"/>
      <c r="AZ105" s="433"/>
      <c r="BA105" s="433"/>
      <c r="BB105" s="433"/>
      <c r="BC105" s="433"/>
      <c r="BD105" s="433"/>
      <c r="BE105" s="433"/>
      <c r="BF105" s="433"/>
    </row>
    <row r="106" ht="1.5" customHeight="1"/>
    <row r="107" spans="3:34" ht="11.25" customHeight="1">
      <c r="C107" s="442" t="s">
        <v>1800</v>
      </c>
      <c r="D107" s="433"/>
      <c r="F107" s="442">
        <v>0</v>
      </c>
      <c r="G107" s="433"/>
      <c r="H107" s="433"/>
      <c r="I107" s="433"/>
      <c r="J107" s="433"/>
      <c r="K107" s="433"/>
      <c r="L107" s="433"/>
      <c r="M107" s="433"/>
      <c r="N107" s="433"/>
      <c r="O107" s="433"/>
      <c r="P107" s="433"/>
      <c r="Q107" s="443" t="s">
        <v>1801</v>
      </c>
      <c r="R107" s="433"/>
      <c r="S107" s="433"/>
      <c r="T107" s="433"/>
      <c r="U107" s="433"/>
      <c r="V107" s="433"/>
      <c r="W107" s="433"/>
      <c r="X107" s="433"/>
      <c r="Y107" s="433"/>
      <c r="Z107" s="433"/>
      <c r="AA107" s="433"/>
      <c r="AB107" s="433"/>
      <c r="AC107" s="433"/>
      <c r="AD107" s="433"/>
      <c r="AE107" s="433"/>
      <c r="AF107" s="433"/>
      <c r="AG107" s="433"/>
      <c r="AH107" s="433"/>
    </row>
    <row r="108" ht="9.95" customHeight="1"/>
    <row r="109" spans="2:27" ht="11.45" customHeight="1">
      <c r="B109" s="437" t="s">
        <v>23</v>
      </c>
      <c r="C109" s="438"/>
      <c r="D109" s="438"/>
      <c r="E109" s="438"/>
      <c r="F109" s="438"/>
      <c r="G109" s="438"/>
      <c r="H109" s="438"/>
      <c r="I109" s="438"/>
      <c r="J109" s="438"/>
      <c r="K109" s="438"/>
      <c r="L109" s="438"/>
      <c r="N109" s="439" t="s">
        <v>1652</v>
      </c>
      <c r="O109" s="438"/>
      <c r="P109" s="438"/>
      <c r="Q109" s="438"/>
      <c r="R109" s="438"/>
      <c r="S109" s="438"/>
      <c r="T109" s="438"/>
      <c r="U109" s="438"/>
      <c r="V109" s="438"/>
      <c r="W109" s="438"/>
      <c r="X109" s="438"/>
      <c r="Y109" s="438"/>
      <c r="Z109" s="438"/>
      <c r="AA109" s="438"/>
    </row>
    <row r="110" spans="2:27" ht="11.25" customHeight="1">
      <c r="B110" s="439" t="s">
        <v>1653</v>
      </c>
      <c r="C110" s="438"/>
      <c r="D110" s="438"/>
      <c r="E110" s="438"/>
      <c r="F110" s="438"/>
      <c r="G110" s="438"/>
      <c r="H110" s="438"/>
      <c r="I110" s="438"/>
      <c r="J110" s="438"/>
      <c r="K110" s="438"/>
      <c r="L110" s="438"/>
      <c r="M110" s="344"/>
      <c r="N110" s="440">
        <v>0</v>
      </c>
      <c r="O110" s="441"/>
      <c r="P110" s="441"/>
      <c r="Q110" s="441"/>
      <c r="R110" s="441"/>
      <c r="S110" s="441"/>
      <c r="T110" s="441"/>
      <c r="U110" s="441"/>
      <c r="V110" s="441"/>
      <c r="W110" s="441"/>
      <c r="X110" s="441"/>
      <c r="Y110" s="441"/>
      <c r="Z110" s="441"/>
      <c r="AA110" s="441"/>
    </row>
    <row r="111" ht="13.5" hidden="1"/>
    <row r="112" ht="3" customHeight="1"/>
    <row r="113" spans="2:27" ht="11.25" customHeight="1">
      <c r="B113" s="432" t="s">
        <v>1689</v>
      </c>
      <c r="C113" s="433"/>
      <c r="D113" s="433"/>
      <c r="E113" s="433"/>
      <c r="F113" s="433"/>
      <c r="G113" s="433"/>
      <c r="H113" s="433"/>
      <c r="I113" s="433"/>
      <c r="J113" s="433"/>
      <c r="K113" s="433"/>
      <c r="L113" s="433"/>
      <c r="N113" s="434">
        <v>0</v>
      </c>
      <c r="O113" s="435"/>
      <c r="P113" s="435"/>
      <c r="Q113" s="435"/>
      <c r="R113" s="435"/>
      <c r="S113" s="435"/>
      <c r="T113" s="435"/>
      <c r="U113" s="435"/>
      <c r="V113" s="435"/>
      <c r="W113" s="435"/>
      <c r="X113" s="435"/>
      <c r="Y113" s="435"/>
      <c r="Z113" s="435"/>
      <c r="AA113" s="435"/>
    </row>
    <row r="114" ht="9.6" customHeight="1"/>
    <row r="115" ht="12.95" customHeight="1"/>
    <row r="116" spans="2:58" ht="17.25" customHeight="1">
      <c r="B116" s="458" t="s">
        <v>1802</v>
      </c>
      <c r="C116" s="433"/>
      <c r="D116" s="433"/>
      <c r="E116" s="433"/>
      <c r="F116" s="433"/>
      <c r="G116" s="433"/>
      <c r="H116" s="433"/>
      <c r="I116" s="433"/>
      <c r="J116" s="433"/>
      <c r="K116" s="433"/>
      <c r="L116" s="433"/>
      <c r="M116" s="433"/>
      <c r="N116" s="433"/>
      <c r="O116" s="433"/>
      <c r="P116" s="433"/>
      <c r="Q116" s="433"/>
      <c r="R116" s="433"/>
      <c r="S116" s="433"/>
      <c r="T116" s="433"/>
      <c r="U116" s="433"/>
      <c r="V116" s="433"/>
      <c r="W116" s="433"/>
      <c r="X116" s="433"/>
      <c r="Y116" s="433"/>
      <c r="Z116" s="433"/>
      <c r="AA116" s="433"/>
      <c r="AB116" s="433"/>
      <c r="AC116" s="433"/>
      <c r="AD116" s="433"/>
      <c r="AE116" s="433"/>
      <c r="AF116" s="433"/>
      <c r="AG116" s="433"/>
      <c r="AH116" s="433"/>
      <c r="AI116" s="433"/>
      <c r="AJ116" s="433"/>
      <c r="AK116" s="433"/>
      <c r="AL116" s="433"/>
      <c r="AM116" s="433"/>
      <c r="AN116" s="433"/>
      <c r="AO116" s="433"/>
      <c r="AP116" s="433"/>
      <c r="AQ116" s="433"/>
      <c r="AR116" s="433"/>
      <c r="AS116" s="433"/>
      <c r="AT116" s="433"/>
      <c r="AU116" s="433"/>
      <c r="AV116" s="433"/>
      <c r="AW116" s="433"/>
      <c r="AX116" s="433"/>
      <c r="AY116" s="433"/>
      <c r="AZ116" s="433"/>
      <c r="BA116" s="433"/>
      <c r="BB116" s="433"/>
      <c r="BC116" s="433"/>
      <c r="BD116" s="433"/>
      <c r="BE116" s="433"/>
      <c r="BF116" s="433"/>
    </row>
    <row r="117" ht="5.85" customHeight="1"/>
    <row r="118" ht="2.85" customHeight="1"/>
    <row r="119" ht="13.5" hidden="1"/>
    <row r="120" spans="2:38" ht="14.45" customHeight="1">
      <c r="B120" s="469" t="s">
        <v>1803</v>
      </c>
      <c r="C120" s="433"/>
      <c r="D120" s="433"/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  <c r="Q120" s="433"/>
      <c r="R120" s="433"/>
      <c r="S120" s="433"/>
      <c r="T120" s="433"/>
      <c r="U120" s="433"/>
      <c r="V120" s="433"/>
      <c r="W120" s="433"/>
      <c r="X120" s="433"/>
      <c r="Y120" s="433"/>
      <c r="Z120" s="433"/>
      <c r="AA120" s="433"/>
      <c r="AB120" s="433"/>
      <c r="AC120" s="433"/>
      <c r="AD120" s="433"/>
      <c r="AE120" s="433"/>
      <c r="AF120" s="433"/>
      <c r="AG120" s="433"/>
      <c r="AH120" s="433"/>
      <c r="AI120" s="433"/>
      <c r="AJ120" s="433"/>
      <c r="AK120" s="433"/>
      <c r="AL120" s="433"/>
    </row>
    <row r="121" spans="2:58" ht="11.45" customHeight="1">
      <c r="B121" s="465" t="s">
        <v>1693</v>
      </c>
      <c r="C121" s="464"/>
      <c r="D121" s="463" t="s">
        <v>1694</v>
      </c>
      <c r="E121" s="464"/>
      <c r="F121" s="464"/>
      <c r="G121" s="464"/>
      <c r="H121" s="464"/>
      <c r="I121" s="464"/>
      <c r="J121" s="464"/>
      <c r="K121" s="464"/>
      <c r="L121" s="464"/>
      <c r="M121" s="464"/>
      <c r="N121" s="464"/>
      <c r="O121" s="464"/>
      <c r="P121" s="464"/>
      <c r="Q121" s="464"/>
      <c r="R121" s="464"/>
      <c r="S121" s="464"/>
      <c r="T121" s="464"/>
      <c r="U121" s="463" t="s">
        <v>1651</v>
      </c>
      <c r="V121" s="464"/>
      <c r="W121" s="464"/>
      <c r="X121" s="464"/>
      <c r="Y121" s="464"/>
      <c r="Z121" s="464"/>
      <c r="AA121" s="464"/>
      <c r="AB121" s="464"/>
      <c r="AC121" s="464"/>
      <c r="AD121" s="464"/>
      <c r="AE121" s="464"/>
      <c r="AF121" s="464"/>
      <c r="AG121" s="464"/>
      <c r="AH121" s="464"/>
      <c r="AI121" s="464"/>
      <c r="AJ121" s="464"/>
      <c r="AK121" s="464"/>
      <c r="AL121" s="464"/>
      <c r="AM121" s="464"/>
      <c r="AN121" s="465" t="s">
        <v>1695</v>
      </c>
      <c r="AO121" s="464"/>
      <c r="AP121" s="464"/>
      <c r="AQ121" s="464"/>
      <c r="AR121" s="464"/>
      <c r="AS121" s="464"/>
      <c r="AT121" s="465" t="s">
        <v>133</v>
      </c>
      <c r="AU121" s="464"/>
      <c r="AV121" s="464"/>
      <c r="AW121" s="464"/>
      <c r="AX121" s="464"/>
      <c r="AY121" s="464"/>
      <c r="AZ121" s="464"/>
      <c r="BA121" s="463" t="s">
        <v>1696</v>
      </c>
      <c r="BB121" s="464"/>
      <c r="BC121" s="464"/>
      <c r="BD121" s="465" t="s">
        <v>1697</v>
      </c>
      <c r="BE121" s="464"/>
      <c r="BF121" s="464"/>
    </row>
    <row r="122" spans="2:58" ht="11.45" customHeight="1">
      <c r="B122" s="442">
        <v>1</v>
      </c>
      <c r="C122" s="433"/>
      <c r="D122" s="443" t="s">
        <v>1804</v>
      </c>
      <c r="E122" s="433"/>
      <c r="F122" s="433"/>
      <c r="G122" s="433"/>
      <c r="H122" s="433"/>
      <c r="I122" s="433"/>
      <c r="J122" s="433"/>
      <c r="K122" s="433"/>
      <c r="L122" s="433"/>
      <c r="M122" s="433"/>
      <c r="N122" s="433"/>
      <c r="O122" s="433"/>
      <c r="P122" s="433"/>
      <c r="Q122" s="433"/>
      <c r="R122" s="433"/>
      <c r="S122" s="433"/>
      <c r="T122" s="433"/>
      <c r="U122" s="443" t="s">
        <v>1805</v>
      </c>
      <c r="V122" s="433"/>
      <c r="W122" s="433"/>
      <c r="X122" s="433"/>
      <c r="Y122" s="433"/>
      <c r="Z122" s="433"/>
      <c r="AA122" s="433"/>
      <c r="AB122" s="433"/>
      <c r="AC122" s="433"/>
      <c r="AD122" s="433"/>
      <c r="AE122" s="433"/>
      <c r="AF122" s="433"/>
      <c r="AG122" s="433"/>
      <c r="AH122" s="433"/>
      <c r="AI122" s="433"/>
      <c r="AJ122" s="433"/>
      <c r="AK122" s="433"/>
      <c r="AL122" s="433"/>
      <c r="AM122" s="433"/>
      <c r="AN122" s="467">
        <v>0</v>
      </c>
      <c r="AO122" s="433"/>
      <c r="AP122" s="433"/>
      <c r="AQ122" s="433"/>
      <c r="AR122" s="433"/>
      <c r="AS122" s="433"/>
      <c r="AT122" s="442" t="s">
        <v>1932</v>
      </c>
      <c r="AU122" s="433"/>
      <c r="AV122" s="433"/>
      <c r="AW122" s="433"/>
      <c r="AX122" s="433"/>
      <c r="AY122" s="433"/>
      <c r="AZ122" s="433"/>
      <c r="BA122" s="443" t="s">
        <v>188</v>
      </c>
      <c r="BB122" s="433"/>
      <c r="BC122" s="433"/>
      <c r="BD122" s="467">
        <v>0</v>
      </c>
      <c r="BE122" s="433"/>
      <c r="BF122" s="433"/>
    </row>
    <row r="123" spans="2:58" ht="11.25" customHeight="1">
      <c r="B123" s="461">
        <v>0</v>
      </c>
      <c r="C123" s="462"/>
      <c r="D123" s="462"/>
      <c r="E123" s="462"/>
      <c r="F123" s="462"/>
      <c r="G123" s="462"/>
      <c r="H123" s="462"/>
      <c r="I123" s="462"/>
      <c r="J123" s="462"/>
      <c r="K123" s="462"/>
      <c r="L123" s="462"/>
      <c r="M123" s="462"/>
      <c r="N123" s="462"/>
      <c r="O123" s="462"/>
      <c r="P123" s="462"/>
      <c r="Q123" s="462"/>
      <c r="R123" s="462"/>
      <c r="S123" s="462"/>
      <c r="T123" s="462"/>
      <c r="U123" s="462"/>
      <c r="V123" s="462"/>
      <c r="W123" s="462"/>
      <c r="X123" s="462"/>
      <c r="Y123" s="462"/>
      <c r="Z123" s="462"/>
      <c r="AA123" s="462"/>
      <c r="AB123" s="462"/>
      <c r="AC123" s="462"/>
      <c r="AD123" s="462"/>
      <c r="AE123" s="462"/>
      <c r="AF123" s="462"/>
      <c r="AG123" s="462"/>
      <c r="AH123" s="462"/>
      <c r="AI123" s="462"/>
      <c r="AJ123" s="462"/>
      <c r="AK123" s="462"/>
      <c r="AL123" s="462"/>
      <c r="AM123" s="462"/>
      <c r="AN123" s="462"/>
      <c r="AO123" s="462"/>
      <c r="AP123" s="462"/>
      <c r="AQ123" s="462"/>
      <c r="AR123" s="462"/>
      <c r="AS123" s="462"/>
      <c r="AT123" s="462"/>
      <c r="AU123" s="462"/>
      <c r="AV123" s="462"/>
      <c r="AW123" s="462"/>
      <c r="AX123" s="462"/>
      <c r="AY123" s="462"/>
      <c r="AZ123" s="462"/>
      <c r="BA123" s="462"/>
      <c r="BB123" s="462"/>
      <c r="BC123" s="462"/>
      <c r="BD123" s="462"/>
      <c r="BE123" s="462"/>
      <c r="BF123" s="462"/>
    </row>
    <row r="124" ht="3" customHeight="1"/>
    <row r="125" ht="9.95" customHeight="1"/>
    <row r="126" spans="2:27" ht="11.45" customHeight="1">
      <c r="B126" s="437" t="s">
        <v>23</v>
      </c>
      <c r="C126" s="438"/>
      <c r="D126" s="438"/>
      <c r="E126" s="438"/>
      <c r="F126" s="438"/>
      <c r="G126" s="438"/>
      <c r="H126" s="438"/>
      <c r="I126" s="438"/>
      <c r="J126" s="438"/>
      <c r="K126" s="438"/>
      <c r="L126" s="438"/>
      <c r="N126" s="439" t="s">
        <v>1652</v>
      </c>
      <c r="O126" s="438"/>
      <c r="P126" s="438"/>
      <c r="Q126" s="438"/>
      <c r="R126" s="438"/>
      <c r="S126" s="438"/>
      <c r="T126" s="438"/>
      <c r="U126" s="438"/>
      <c r="V126" s="438"/>
      <c r="W126" s="438"/>
      <c r="X126" s="438"/>
      <c r="Y126" s="438"/>
      <c r="Z126" s="438"/>
      <c r="AA126" s="438"/>
    </row>
    <row r="127" spans="2:27" ht="11.25" customHeight="1">
      <c r="B127" s="439" t="s">
        <v>1653</v>
      </c>
      <c r="C127" s="438"/>
      <c r="D127" s="438"/>
      <c r="E127" s="438"/>
      <c r="F127" s="438"/>
      <c r="G127" s="438"/>
      <c r="H127" s="438"/>
      <c r="I127" s="438"/>
      <c r="J127" s="438"/>
      <c r="K127" s="438"/>
      <c r="L127" s="438"/>
      <c r="M127" s="344"/>
      <c r="N127" s="440">
        <v>0</v>
      </c>
      <c r="O127" s="441"/>
      <c r="P127" s="441"/>
      <c r="Q127" s="441"/>
      <c r="R127" s="441"/>
      <c r="S127" s="441"/>
      <c r="T127" s="441"/>
      <c r="U127" s="441"/>
      <c r="V127" s="441"/>
      <c r="W127" s="441"/>
      <c r="X127" s="441"/>
      <c r="Y127" s="441"/>
      <c r="Z127" s="441"/>
      <c r="AA127" s="441"/>
    </row>
    <row r="128" ht="13.5" hidden="1"/>
    <row r="129" ht="3" customHeight="1"/>
    <row r="130" spans="2:27" ht="11.25" customHeight="1">
      <c r="B130" s="432" t="s">
        <v>1689</v>
      </c>
      <c r="C130" s="433"/>
      <c r="D130" s="433"/>
      <c r="E130" s="433"/>
      <c r="F130" s="433"/>
      <c r="G130" s="433"/>
      <c r="H130" s="433"/>
      <c r="I130" s="433"/>
      <c r="J130" s="433"/>
      <c r="K130" s="433"/>
      <c r="L130" s="433"/>
      <c r="N130" s="434">
        <v>0</v>
      </c>
      <c r="O130" s="435"/>
      <c r="P130" s="435"/>
      <c r="Q130" s="435"/>
      <c r="R130" s="435"/>
      <c r="S130" s="435"/>
      <c r="T130" s="435"/>
      <c r="U130" s="435"/>
      <c r="V130" s="435"/>
      <c r="W130" s="435"/>
      <c r="X130" s="435"/>
      <c r="Y130" s="435"/>
      <c r="Z130" s="435"/>
      <c r="AA130" s="435"/>
    </row>
    <row r="131" ht="11.45" customHeight="1"/>
    <row r="132" ht="11.1" customHeight="1"/>
    <row r="133" ht="13.5" hidden="1"/>
    <row r="134" spans="2:58" ht="17.25" customHeight="1">
      <c r="B134" s="458" t="s">
        <v>1811</v>
      </c>
      <c r="C134" s="433"/>
      <c r="D134" s="433"/>
      <c r="E134" s="433"/>
      <c r="F134" s="433"/>
      <c r="G134" s="433"/>
      <c r="H134" s="433"/>
      <c r="I134" s="433"/>
      <c r="J134" s="433"/>
      <c r="K134" s="433"/>
      <c r="L134" s="433"/>
      <c r="M134" s="433"/>
      <c r="N134" s="433"/>
      <c r="O134" s="433"/>
      <c r="P134" s="433"/>
      <c r="Q134" s="433"/>
      <c r="R134" s="433"/>
      <c r="S134" s="433"/>
      <c r="T134" s="433"/>
      <c r="U134" s="433"/>
      <c r="V134" s="433"/>
      <c r="W134" s="433"/>
      <c r="X134" s="433"/>
      <c r="Y134" s="433"/>
      <c r="Z134" s="433"/>
      <c r="AA134" s="433"/>
      <c r="AB134" s="433"/>
      <c r="AC134" s="433"/>
      <c r="AD134" s="433"/>
      <c r="AE134" s="433"/>
      <c r="AF134" s="433"/>
      <c r="AG134" s="433"/>
      <c r="AH134" s="433"/>
      <c r="AI134" s="433"/>
      <c r="AJ134" s="433"/>
      <c r="AK134" s="433"/>
      <c r="AL134" s="433"/>
      <c r="AM134" s="433"/>
      <c r="AN134" s="433"/>
      <c r="AO134" s="433"/>
      <c r="AP134" s="433"/>
      <c r="AQ134" s="433"/>
      <c r="AR134" s="433"/>
      <c r="AS134" s="433"/>
      <c r="AT134" s="433"/>
      <c r="AU134" s="433"/>
      <c r="AV134" s="433"/>
      <c r="AW134" s="433"/>
      <c r="AX134" s="433"/>
      <c r="AY134" s="433"/>
      <c r="AZ134" s="433"/>
      <c r="BA134" s="433"/>
      <c r="BB134" s="433"/>
      <c r="BC134" s="433"/>
      <c r="BD134" s="433"/>
      <c r="BE134" s="433"/>
      <c r="BF134" s="433"/>
    </row>
    <row r="135" ht="3" customHeight="1"/>
    <row r="136" ht="2.85" customHeight="1"/>
    <row r="137" spans="2:36" ht="14.45" customHeight="1">
      <c r="B137" s="469" t="s">
        <v>1812</v>
      </c>
      <c r="C137" s="433"/>
      <c r="D137" s="433"/>
      <c r="E137" s="433"/>
      <c r="F137" s="433"/>
      <c r="G137" s="433"/>
      <c r="H137" s="433"/>
      <c r="I137" s="433"/>
      <c r="J137" s="433"/>
      <c r="K137" s="433"/>
      <c r="L137" s="433"/>
      <c r="M137" s="433"/>
      <c r="N137" s="433"/>
      <c r="O137" s="433"/>
      <c r="P137" s="433"/>
      <c r="Q137" s="433"/>
      <c r="R137" s="433"/>
      <c r="S137" s="433"/>
      <c r="T137" s="433"/>
      <c r="U137" s="433"/>
      <c r="V137" s="433"/>
      <c r="W137" s="433"/>
      <c r="X137" s="433"/>
      <c r="Y137" s="433"/>
      <c r="Z137" s="433"/>
      <c r="AA137" s="433"/>
      <c r="AB137" s="433"/>
      <c r="AC137" s="433"/>
      <c r="AD137" s="433"/>
      <c r="AE137" s="433"/>
      <c r="AF137" s="433"/>
      <c r="AG137" s="433"/>
      <c r="AH137" s="433"/>
      <c r="AI137" s="433"/>
      <c r="AJ137" s="433"/>
    </row>
    <row r="138" ht="13.5" hidden="1"/>
    <row r="139" spans="2:58" ht="11.45" customHeight="1">
      <c r="B139" s="470" t="s">
        <v>1693</v>
      </c>
      <c r="C139" s="464"/>
      <c r="D139" s="471" t="s">
        <v>1694</v>
      </c>
      <c r="E139" s="464"/>
      <c r="F139" s="464"/>
      <c r="G139" s="464"/>
      <c r="H139" s="464"/>
      <c r="I139" s="464"/>
      <c r="J139" s="464"/>
      <c r="K139" s="464"/>
      <c r="L139" s="464"/>
      <c r="M139" s="464"/>
      <c r="N139" s="464"/>
      <c r="O139" s="464"/>
      <c r="P139" s="464"/>
      <c r="Q139" s="464"/>
      <c r="R139" s="464"/>
      <c r="S139" s="464"/>
      <c r="T139" s="464"/>
      <c r="U139" s="471" t="s">
        <v>1651</v>
      </c>
      <c r="V139" s="464"/>
      <c r="W139" s="464"/>
      <c r="X139" s="464"/>
      <c r="Y139" s="464"/>
      <c r="Z139" s="464"/>
      <c r="AA139" s="464"/>
      <c r="AB139" s="464"/>
      <c r="AC139" s="464"/>
      <c r="AD139" s="464"/>
      <c r="AE139" s="464"/>
      <c r="AF139" s="464"/>
      <c r="AG139" s="464"/>
      <c r="AH139" s="464"/>
      <c r="AI139" s="464"/>
      <c r="AJ139" s="464"/>
      <c r="AK139" s="464"/>
      <c r="AL139" s="464"/>
      <c r="AM139" s="464"/>
      <c r="AN139" s="470" t="s">
        <v>1695</v>
      </c>
      <c r="AO139" s="464"/>
      <c r="AP139" s="464"/>
      <c r="AQ139" s="464"/>
      <c r="AR139" s="464"/>
      <c r="AS139" s="464"/>
      <c r="AT139" s="470" t="s">
        <v>133</v>
      </c>
      <c r="AU139" s="464"/>
      <c r="AV139" s="464"/>
      <c r="AW139" s="464"/>
      <c r="AX139" s="464"/>
      <c r="AY139" s="464"/>
      <c r="AZ139" s="464"/>
      <c r="BA139" s="471" t="s">
        <v>1696</v>
      </c>
      <c r="BB139" s="464"/>
      <c r="BC139" s="464"/>
      <c r="BD139" s="470" t="s">
        <v>1697</v>
      </c>
      <c r="BE139" s="464"/>
      <c r="BF139" s="464"/>
    </row>
    <row r="140" spans="2:58" ht="11.45" customHeight="1">
      <c r="B140" s="442">
        <v>1</v>
      </c>
      <c r="C140" s="433"/>
      <c r="D140" s="443" t="s">
        <v>1933</v>
      </c>
      <c r="E140" s="433"/>
      <c r="F140" s="433"/>
      <c r="G140" s="433"/>
      <c r="H140" s="433"/>
      <c r="I140" s="433"/>
      <c r="J140" s="433"/>
      <c r="K140" s="433"/>
      <c r="L140" s="433"/>
      <c r="M140" s="433"/>
      <c r="N140" s="433"/>
      <c r="O140" s="433"/>
      <c r="P140" s="433"/>
      <c r="Q140" s="433"/>
      <c r="R140" s="433"/>
      <c r="S140" s="433"/>
      <c r="T140" s="433"/>
      <c r="U140" s="443" t="s">
        <v>1934</v>
      </c>
      <c r="V140" s="433"/>
      <c r="W140" s="433"/>
      <c r="X140" s="433"/>
      <c r="Y140" s="433"/>
      <c r="Z140" s="433"/>
      <c r="AA140" s="433"/>
      <c r="AB140" s="433"/>
      <c r="AC140" s="433"/>
      <c r="AD140" s="433"/>
      <c r="AE140" s="433"/>
      <c r="AF140" s="433"/>
      <c r="AG140" s="433"/>
      <c r="AH140" s="433"/>
      <c r="AI140" s="433"/>
      <c r="AJ140" s="433"/>
      <c r="AK140" s="433"/>
      <c r="AL140" s="433"/>
      <c r="AM140" s="433"/>
      <c r="AN140" s="467">
        <v>0</v>
      </c>
      <c r="AO140" s="433"/>
      <c r="AP140" s="433"/>
      <c r="AQ140" s="433"/>
      <c r="AR140" s="433"/>
      <c r="AS140" s="433"/>
      <c r="AT140" s="467">
        <v>1</v>
      </c>
      <c r="AU140" s="433"/>
      <c r="AV140" s="433"/>
      <c r="AW140" s="433"/>
      <c r="AX140" s="433"/>
      <c r="AY140" s="433"/>
      <c r="AZ140" s="433"/>
      <c r="BA140" s="443" t="s">
        <v>1815</v>
      </c>
      <c r="BB140" s="433"/>
      <c r="BC140" s="433"/>
      <c r="BD140" s="467">
        <v>0</v>
      </c>
      <c r="BE140" s="433"/>
      <c r="BF140" s="433"/>
    </row>
    <row r="141" spans="2:58" ht="11.25" customHeight="1">
      <c r="B141" s="442">
        <v>2</v>
      </c>
      <c r="C141" s="433"/>
      <c r="D141" s="443" t="s">
        <v>1935</v>
      </c>
      <c r="E141" s="433"/>
      <c r="F141" s="433"/>
      <c r="G141" s="433"/>
      <c r="H141" s="433"/>
      <c r="I141" s="433"/>
      <c r="J141" s="433"/>
      <c r="K141" s="433"/>
      <c r="L141" s="433"/>
      <c r="M141" s="433"/>
      <c r="N141" s="433"/>
      <c r="O141" s="433"/>
      <c r="P141" s="433"/>
      <c r="Q141" s="433"/>
      <c r="R141" s="433"/>
      <c r="S141" s="433"/>
      <c r="T141" s="433"/>
      <c r="U141" s="443" t="s">
        <v>1936</v>
      </c>
      <c r="V141" s="433"/>
      <c r="W141" s="433"/>
      <c r="X141" s="433"/>
      <c r="Y141" s="433"/>
      <c r="Z141" s="433"/>
      <c r="AA141" s="433"/>
      <c r="AB141" s="433"/>
      <c r="AC141" s="433"/>
      <c r="AD141" s="433"/>
      <c r="AE141" s="433"/>
      <c r="AF141" s="433"/>
      <c r="AG141" s="433"/>
      <c r="AH141" s="433"/>
      <c r="AI141" s="433"/>
      <c r="AJ141" s="433"/>
      <c r="AK141" s="433"/>
      <c r="AL141" s="433"/>
      <c r="AM141" s="433"/>
      <c r="AN141" s="467">
        <v>0</v>
      </c>
      <c r="AO141" s="433"/>
      <c r="AP141" s="433"/>
      <c r="AQ141" s="433"/>
      <c r="AR141" s="433"/>
      <c r="AS141" s="433"/>
      <c r="AT141" s="467">
        <v>1</v>
      </c>
      <c r="AU141" s="433"/>
      <c r="AV141" s="433"/>
      <c r="AW141" s="433"/>
      <c r="AX141" s="433"/>
      <c r="AY141" s="433"/>
      <c r="AZ141" s="433"/>
      <c r="BA141" s="443" t="s">
        <v>1815</v>
      </c>
      <c r="BB141" s="433"/>
      <c r="BC141" s="433"/>
      <c r="BD141" s="467">
        <v>0</v>
      </c>
      <c r="BE141" s="433"/>
      <c r="BF141" s="433"/>
    </row>
    <row r="142" spans="2:58" ht="11.45" customHeight="1">
      <c r="B142" s="442">
        <v>3</v>
      </c>
      <c r="C142" s="433"/>
      <c r="D142" s="443" t="s">
        <v>1813</v>
      </c>
      <c r="E142" s="433"/>
      <c r="F142" s="433"/>
      <c r="G142" s="433"/>
      <c r="H142" s="433"/>
      <c r="I142" s="433"/>
      <c r="J142" s="433"/>
      <c r="K142" s="433"/>
      <c r="L142" s="433"/>
      <c r="M142" s="433"/>
      <c r="N142" s="433"/>
      <c r="O142" s="433"/>
      <c r="P142" s="433"/>
      <c r="Q142" s="433"/>
      <c r="R142" s="433"/>
      <c r="S142" s="433"/>
      <c r="T142" s="433"/>
      <c r="U142" s="443" t="s">
        <v>1814</v>
      </c>
      <c r="V142" s="433"/>
      <c r="W142" s="433"/>
      <c r="X142" s="433"/>
      <c r="Y142" s="433"/>
      <c r="Z142" s="433"/>
      <c r="AA142" s="433"/>
      <c r="AB142" s="433"/>
      <c r="AC142" s="433"/>
      <c r="AD142" s="433"/>
      <c r="AE142" s="433"/>
      <c r="AF142" s="433"/>
      <c r="AG142" s="433"/>
      <c r="AH142" s="433"/>
      <c r="AI142" s="433"/>
      <c r="AJ142" s="433"/>
      <c r="AK142" s="433"/>
      <c r="AL142" s="433"/>
      <c r="AM142" s="433"/>
      <c r="AN142" s="467">
        <v>0</v>
      </c>
      <c r="AO142" s="433"/>
      <c r="AP142" s="433"/>
      <c r="AQ142" s="433"/>
      <c r="AR142" s="433"/>
      <c r="AS142" s="433"/>
      <c r="AT142" s="467">
        <v>2</v>
      </c>
      <c r="AU142" s="433"/>
      <c r="AV142" s="433"/>
      <c r="AW142" s="433"/>
      <c r="AX142" s="433"/>
      <c r="AY142" s="433"/>
      <c r="AZ142" s="433"/>
      <c r="BA142" s="443" t="s">
        <v>1815</v>
      </c>
      <c r="BB142" s="433"/>
      <c r="BC142" s="433"/>
      <c r="BD142" s="467">
        <v>0</v>
      </c>
      <c r="BE142" s="433"/>
      <c r="BF142" s="433"/>
    </row>
    <row r="143" spans="2:58" ht="11.25" customHeight="1">
      <c r="B143" s="461">
        <v>0</v>
      </c>
      <c r="C143" s="462"/>
      <c r="D143" s="462"/>
      <c r="E143" s="462"/>
      <c r="F143" s="462"/>
      <c r="G143" s="462"/>
      <c r="H143" s="462"/>
      <c r="I143" s="462"/>
      <c r="J143" s="462"/>
      <c r="K143" s="462"/>
      <c r="L143" s="462"/>
      <c r="M143" s="462"/>
      <c r="N143" s="462"/>
      <c r="O143" s="462"/>
      <c r="P143" s="462"/>
      <c r="Q143" s="462"/>
      <c r="R143" s="462"/>
      <c r="S143" s="462"/>
      <c r="T143" s="462"/>
      <c r="U143" s="462"/>
      <c r="V143" s="462"/>
      <c r="W143" s="462"/>
      <c r="X143" s="462"/>
      <c r="Y143" s="462"/>
      <c r="Z143" s="462"/>
      <c r="AA143" s="462"/>
      <c r="AB143" s="462"/>
      <c r="AC143" s="462"/>
      <c r="AD143" s="462"/>
      <c r="AE143" s="462"/>
      <c r="AF143" s="462"/>
      <c r="AG143" s="462"/>
      <c r="AH143" s="462"/>
      <c r="AI143" s="462"/>
      <c r="AJ143" s="462"/>
      <c r="AK143" s="462"/>
      <c r="AL143" s="462"/>
      <c r="AM143" s="462"/>
      <c r="AN143" s="462"/>
      <c r="AO143" s="462"/>
      <c r="AP143" s="462"/>
      <c r="AQ143" s="462"/>
      <c r="AR143" s="462"/>
      <c r="AS143" s="462"/>
      <c r="AT143" s="462"/>
      <c r="AU143" s="462"/>
      <c r="AV143" s="462"/>
      <c r="AW143" s="462"/>
      <c r="AX143" s="462"/>
      <c r="AY143" s="462"/>
      <c r="AZ143" s="462"/>
      <c r="BA143" s="462"/>
      <c r="BB143" s="462"/>
      <c r="BC143" s="462"/>
      <c r="BD143" s="462"/>
      <c r="BE143" s="462"/>
      <c r="BF143" s="462"/>
    </row>
    <row r="144" ht="13.5" hidden="1"/>
    <row r="145" ht="3" customHeight="1"/>
    <row r="146" ht="4.35" customHeight="1"/>
    <row r="147" ht="2.85" customHeight="1"/>
    <row r="148" ht="13.5" hidden="1"/>
    <row r="149" spans="2:35" ht="14.45" customHeight="1">
      <c r="B149" s="469" t="s">
        <v>1818</v>
      </c>
      <c r="C149" s="433"/>
      <c r="D149" s="433"/>
      <c r="E149" s="433"/>
      <c r="F149" s="433"/>
      <c r="G149" s="433"/>
      <c r="H149" s="433"/>
      <c r="I149" s="433"/>
      <c r="J149" s="433"/>
      <c r="K149" s="433"/>
      <c r="L149" s="433"/>
      <c r="M149" s="433"/>
      <c r="N149" s="433"/>
      <c r="O149" s="433"/>
      <c r="P149" s="433"/>
      <c r="Q149" s="433"/>
      <c r="R149" s="433"/>
      <c r="S149" s="433"/>
      <c r="T149" s="433"/>
      <c r="U149" s="433"/>
      <c r="V149" s="433"/>
      <c r="W149" s="433"/>
      <c r="X149" s="433"/>
      <c r="Y149" s="433"/>
      <c r="Z149" s="433"/>
      <c r="AA149" s="433"/>
      <c r="AB149" s="433"/>
      <c r="AC149" s="433"/>
      <c r="AD149" s="433"/>
      <c r="AE149" s="433"/>
      <c r="AF149" s="433"/>
      <c r="AG149" s="433"/>
      <c r="AH149" s="433"/>
      <c r="AI149" s="433"/>
    </row>
    <row r="150" ht="13.5" hidden="1"/>
    <row r="151" spans="2:58" ht="11.45" customHeight="1">
      <c r="B151" s="470" t="s">
        <v>1693</v>
      </c>
      <c r="C151" s="464"/>
      <c r="D151" s="471" t="s">
        <v>1694</v>
      </c>
      <c r="E151" s="464"/>
      <c r="F151" s="464"/>
      <c r="G151" s="464"/>
      <c r="H151" s="464"/>
      <c r="I151" s="464"/>
      <c r="J151" s="464"/>
      <c r="K151" s="464"/>
      <c r="L151" s="464"/>
      <c r="M151" s="464"/>
      <c r="N151" s="464"/>
      <c r="O151" s="464"/>
      <c r="P151" s="464"/>
      <c r="Q151" s="464"/>
      <c r="R151" s="464"/>
      <c r="S151" s="464"/>
      <c r="T151" s="464"/>
      <c r="U151" s="471" t="s">
        <v>1651</v>
      </c>
      <c r="V151" s="464"/>
      <c r="W151" s="464"/>
      <c r="X151" s="464"/>
      <c r="Y151" s="464"/>
      <c r="Z151" s="464"/>
      <c r="AA151" s="464"/>
      <c r="AB151" s="464"/>
      <c r="AC151" s="464"/>
      <c r="AD151" s="464"/>
      <c r="AE151" s="464"/>
      <c r="AF151" s="464"/>
      <c r="AG151" s="464"/>
      <c r="AH151" s="464"/>
      <c r="AI151" s="464"/>
      <c r="AJ151" s="464"/>
      <c r="AK151" s="464"/>
      <c r="AL151" s="464"/>
      <c r="AM151" s="464"/>
      <c r="AN151" s="470" t="s">
        <v>1695</v>
      </c>
      <c r="AO151" s="464"/>
      <c r="AP151" s="464"/>
      <c r="AQ151" s="464"/>
      <c r="AR151" s="464"/>
      <c r="AS151" s="464"/>
      <c r="AT151" s="470" t="s">
        <v>133</v>
      </c>
      <c r="AU151" s="464"/>
      <c r="AV151" s="464"/>
      <c r="AW151" s="464"/>
      <c r="AX151" s="464"/>
      <c r="AY151" s="464"/>
      <c r="AZ151" s="464"/>
      <c r="BA151" s="471" t="s">
        <v>1696</v>
      </c>
      <c r="BB151" s="464"/>
      <c r="BC151" s="464"/>
      <c r="BD151" s="470" t="s">
        <v>1697</v>
      </c>
      <c r="BE151" s="464"/>
      <c r="BF151" s="464"/>
    </row>
    <row r="152" spans="2:58" ht="22.9" customHeight="1">
      <c r="B152" s="442">
        <v>1</v>
      </c>
      <c r="C152" s="433"/>
      <c r="D152" s="443" t="s">
        <v>1819</v>
      </c>
      <c r="E152" s="433"/>
      <c r="F152" s="433"/>
      <c r="G152" s="433"/>
      <c r="H152" s="433"/>
      <c r="I152" s="433"/>
      <c r="J152" s="433"/>
      <c r="K152" s="433"/>
      <c r="L152" s="433"/>
      <c r="M152" s="433"/>
      <c r="N152" s="433"/>
      <c r="O152" s="433"/>
      <c r="P152" s="433"/>
      <c r="Q152" s="433"/>
      <c r="R152" s="433"/>
      <c r="S152" s="433"/>
      <c r="T152" s="433"/>
      <c r="U152" s="443" t="s">
        <v>1820</v>
      </c>
      <c r="V152" s="433"/>
      <c r="W152" s="433"/>
      <c r="X152" s="433"/>
      <c r="Y152" s="433"/>
      <c r="Z152" s="433"/>
      <c r="AA152" s="433"/>
      <c r="AB152" s="433"/>
      <c r="AC152" s="433"/>
      <c r="AD152" s="433"/>
      <c r="AE152" s="433"/>
      <c r="AF152" s="433"/>
      <c r="AG152" s="433"/>
      <c r="AH152" s="433"/>
      <c r="AI152" s="433"/>
      <c r="AJ152" s="433"/>
      <c r="AK152" s="433"/>
      <c r="AL152" s="433"/>
      <c r="AM152" s="433"/>
      <c r="AN152" s="467">
        <v>0</v>
      </c>
      <c r="AO152" s="433"/>
      <c r="AP152" s="433"/>
      <c r="AQ152" s="433"/>
      <c r="AR152" s="433"/>
      <c r="AS152" s="433"/>
      <c r="AT152" s="467">
        <v>1</v>
      </c>
      <c r="AU152" s="433"/>
      <c r="AV152" s="433"/>
      <c r="AW152" s="433"/>
      <c r="AX152" s="433"/>
      <c r="AY152" s="433"/>
      <c r="AZ152" s="433"/>
      <c r="BA152" s="443" t="s">
        <v>1815</v>
      </c>
      <c r="BB152" s="433"/>
      <c r="BC152" s="433"/>
      <c r="BD152" s="467">
        <v>0</v>
      </c>
      <c r="BE152" s="433"/>
      <c r="BF152" s="433"/>
    </row>
    <row r="153" spans="2:58" ht="11.25" customHeight="1">
      <c r="B153" s="461">
        <v>0</v>
      </c>
      <c r="C153" s="462"/>
      <c r="D153" s="462"/>
      <c r="E153" s="462"/>
      <c r="F153" s="462"/>
      <c r="G153" s="462"/>
      <c r="H153" s="462"/>
      <c r="I153" s="462"/>
      <c r="J153" s="462"/>
      <c r="K153" s="462"/>
      <c r="L153" s="462"/>
      <c r="M153" s="462"/>
      <c r="N153" s="462"/>
      <c r="O153" s="462"/>
      <c r="P153" s="462"/>
      <c r="Q153" s="462"/>
      <c r="R153" s="462"/>
      <c r="S153" s="462"/>
      <c r="T153" s="462"/>
      <c r="U153" s="462"/>
      <c r="V153" s="462"/>
      <c r="W153" s="462"/>
      <c r="X153" s="462"/>
      <c r="Y153" s="462"/>
      <c r="Z153" s="462"/>
      <c r="AA153" s="462"/>
      <c r="AB153" s="462"/>
      <c r="AC153" s="462"/>
      <c r="AD153" s="462"/>
      <c r="AE153" s="462"/>
      <c r="AF153" s="462"/>
      <c r="AG153" s="462"/>
      <c r="AH153" s="462"/>
      <c r="AI153" s="462"/>
      <c r="AJ153" s="462"/>
      <c r="AK153" s="462"/>
      <c r="AL153" s="462"/>
      <c r="AM153" s="462"/>
      <c r="AN153" s="462"/>
      <c r="AO153" s="462"/>
      <c r="AP153" s="462"/>
      <c r="AQ153" s="462"/>
      <c r="AR153" s="462"/>
      <c r="AS153" s="462"/>
      <c r="AT153" s="462"/>
      <c r="AU153" s="462"/>
      <c r="AV153" s="462"/>
      <c r="AW153" s="462"/>
      <c r="AX153" s="462"/>
      <c r="AY153" s="462"/>
      <c r="AZ153" s="462"/>
      <c r="BA153" s="462"/>
      <c r="BB153" s="462"/>
      <c r="BC153" s="462"/>
      <c r="BD153" s="462"/>
      <c r="BE153" s="462"/>
      <c r="BF153" s="462"/>
    </row>
    <row r="154" ht="3" customHeight="1"/>
    <row r="155" ht="4.35" customHeight="1"/>
    <row r="156" ht="2.85" customHeight="1"/>
    <row r="157" spans="2:41" ht="14.45" customHeight="1">
      <c r="B157" s="469" t="s">
        <v>1821</v>
      </c>
      <c r="C157" s="433"/>
      <c r="D157" s="433"/>
      <c r="E157" s="433"/>
      <c r="F157" s="433"/>
      <c r="G157" s="433"/>
      <c r="H157" s="433"/>
      <c r="I157" s="433"/>
      <c r="J157" s="433"/>
      <c r="K157" s="433"/>
      <c r="L157" s="433"/>
      <c r="M157" s="433"/>
      <c r="N157" s="433"/>
      <c r="O157" s="433"/>
      <c r="P157" s="433"/>
      <c r="Q157" s="433"/>
      <c r="R157" s="433"/>
      <c r="S157" s="433"/>
      <c r="T157" s="433"/>
      <c r="U157" s="433"/>
      <c r="V157" s="433"/>
      <c r="W157" s="433"/>
      <c r="X157" s="433"/>
      <c r="Y157" s="433"/>
      <c r="Z157" s="433"/>
      <c r="AA157" s="433"/>
      <c r="AB157" s="433"/>
      <c r="AC157" s="433"/>
      <c r="AD157" s="433"/>
      <c r="AE157" s="433"/>
      <c r="AF157" s="433"/>
      <c r="AG157" s="433"/>
      <c r="AH157" s="433"/>
      <c r="AI157" s="433"/>
      <c r="AJ157" s="433"/>
      <c r="AK157" s="433"/>
      <c r="AL157" s="433"/>
      <c r="AM157" s="433"/>
      <c r="AN157" s="433"/>
      <c r="AO157" s="433"/>
    </row>
    <row r="158" ht="13.5" hidden="1"/>
    <row r="159" spans="2:58" ht="11.45" customHeight="1">
      <c r="B159" s="470" t="s">
        <v>1693</v>
      </c>
      <c r="C159" s="464"/>
      <c r="D159" s="471" t="s">
        <v>1694</v>
      </c>
      <c r="E159" s="464"/>
      <c r="F159" s="464"/>
      <c r="G159" s="464"/>
      <c r="H159" s="464"/>
      <c r="I159" s="464"/>
      <c r="J159" s="464"/>
      <c r="K159" s="464"/>
      <c r="L159" s="464"/>
      <c r="M159" s="464"/>
      <c r="N159" s="464"/>
      <c r="O159" s="464"/>
      <c r="P159" s="464"/>
      <c r="Q159" s="464"/>
      <c r="R159" s="464"/>
      <c r="S159" s="464"/>
      <c r="T159" s="464"/>
      <c r="U159" s="471" t="s">
        <v>1651</v>
      </c>
      <c r="V159" s="464"/>
      <c r="W159" s="464"/>
      <c r="X159" s="464"/>
      <c r="Y159" s="464"/>
      <c r="Z159" s="464"/>
      <c r="AA159" s="464"/>
      <c r="AB159" s="464"/>
      <c r="AC159" s="464"/>
      <c r="AD159" s="464"/>
      <c r="AE159" s="464"/>
      <c r="AF159" s="464"/>
      <c r="AG159" s="464"/>
      <c r="AH159" s="464"/>
      <c r="AI159" s="464"/>
      <c r="AJ159" s="464"/>
      <c r="AK159" s="464"/>
      <c r="AL159" s="464"/>
      <c r="AM159" s="464"/>
      <c r="AN159" s="470" t="s">
        <v>1695</v>
      </c>
      <c r="AO159" s="464"/>
      <c r="AP159" s="464"/>
      <c r="AQ159" s="464"/>
      <c r="AR159" s="464"/>
      <c r="AS159" s="464"/>
      <c r="AT159" s="470" t="s">
        <v>133</v>
      </c>
      <c r="AU159" s="464"/>
      <c r="AV159" s="464"/>
      <c r="AW159" s="464"/>
      <c r="AX159" s="464"/>
      <c r="AY159" s="464"/>
      <c r="AZ159" s="464"/>
      <c r="BA159" s="471" t="s">
        <v>1696</v>
      </c>
      <c r="BB159" s="464"/>
      <c r="BC159" s="464"/>
      <c r="BD159" s="470" t="s">
        <v>1697</v>
      </c>
      <c r="BE159" s="464"/>
      <c r="BF159" s="464"/>
    </row>
    <row r="160" spans="2:58" ht="11.45" customHeight="1">
      <c r="B160" s="442">
        <v>1</v>
      </c>
      <c r="C160" s="433"/>
      <c r="D160" s="443" t="s">
        <v>1822</v>
      </c>
      <c r="E160" s="433"/>
      <c r="F160" s="433"/>
      <c r="G160" s="433"/>
      <c r="H160" s="433"/>
      <c r="I160" s="433"/>
      <c r="J160" s="433"/>
      <c r="K160" s="433"/>
      <c r="L160" s="433"/>
      <c r="M160" s="433"/>
      <c r="N160" s="433"/>
      <c r="O160" s="433"/>
      <c r="P160" s="433"/>
      <c r="Q160" s="433"/>
      <c r="R160" s="433"/>
      <c r="S160" s="433"/>
      <c r="T160" s="433"/>
      <c r="U160" s="443" t="s">
        <v>1823</v>
      </c>
      <c r="V160" s="433"/>
      <c r="W160" s="433"/>
      <c r="X160" s="433"/>
      <c r="Y160" s="433"/>
      <c r="Z160" s="433"/>
      <c r="AA160" s="433"/>
      <c r="AB160" s="433"/>
      <c r="AC160" s="433"/>
      <c r="AD160" s="433"/>
      <c r="AE160" s="433"/>
      <c r="AF160" s="433"/>
      <c r="AG160" s="433"/>
      <c r="AH160" s="433"/>
      <c r="AI160" s="433"/>
      <c r="AJ160" s="433"/>
      <c r="AK160" s="433"/>
      <c r="AL160" s="433"/>
      <c r="AM160" s="433"/>
      <c r="AN160" s="467">
        <v>0</v>
      </c>
      <c r="AO160" s="433"/>
      <c r="AP160" s="433"/>
      <c r="AQ160" s="433"/>
      <c r="AR160" s="433"/>
      <c r="AS160" s="433"/>
      <c r="AT160" s="467">
        <v>5</v>
      </c>
      <c r="AU160" s="433"/>
      <c r="AV160" s="433"/>
      <c r="AW160" s="433"/>
      <c r="AX160" s="433"/>
      <c r="AY160" s="433"/>
      <c r="AZ160" s="433"/>
      <c r="BA160" s="443" t="s">
        <v>1815</v>
      </c>
      <c r="BB160" s="433"/>
      <c r="BC160" s="433"/>
      <c r="BD160" s="467">
        <v>0</v>
      </c>
      <c r="BE160" s="433"/>
      <c r="BF160" s="433"/>
    </row>
    <row r="161" spans="2:58" ht="11.25" customHeight="1">
      <c r="B161" s="461">
        <v>0</v>
      </c>
      <c r="C161" s="462"/>
      <c r="D161" s="462"/>
      <c r="E161" s="462"/>
      <c r="F161" s="462"/>
      <c r="G161" s="462"/>
      <c r="H161" s="462"/>
      <c r="I161" s="462"/>
      <c r="J161" s="462"/>
      <c r="K161" s="462"/>
      <c r="L161" s="462"/>
      <c r="M161" s="462"/>
      <c r="N161" s="462"/>
      <c r="O161" s="462"/>
      <c r="P161" s="462"/>
      <c r="Q161" s="462"/>
      <c r="R161" s="462"/>
      <c r="S161" s="462"/>
      <c r="T161" s="462"/>
      <c r="U161" s="462"/>
      <c r="V161" s="462"/>
      <c r="W161" s="462"/>
      <c r="X161" s="462"/>
      <c r="Y161" s="462"/>
      <c r="Z161" s="462"/>
      <c r="AA161" s="462"/>
      <c r="AB161" s="462"/>
      <c r="AC161" s="462"/>
      <c r="AD161" s="462"/>
      <c r="AE161" s="462"/>
      <c r="AF161" s="462"/>
      <c r="AG161" s="462"/>
      <c r="AH161" s="462"/>
      <c r="AI161" s="462"/>
      <c r="AJ161" s="462"/>
      <c r="AK161" s="462"/>
      <c r="AL161" s="462"/>
      <c r="AM161" s="462"/>
      <c r="AN161" s="462"/>
      <c r="AO161" s="462"/>
      <c r="AP161" s="462"/>
      <c r="AQ161" s="462"/>
      <c r="AR161" s="462"/>
      <c r="AS161" s="462"/>
      <c r="AT161" s="462"/>
      <c r="AU161" s="462"/>
      <c r="AV161" s="462"/>
      <c r="AW161" s="462"/>
      <c r="AX161" s="462"/>
      <c r="AY161" s="462"/>
      <c r="AZ161" s="462"/>
      <c r="BA161" s="462"/>
      <c r="BB161" s="462"/>
      <c r="BC161" s="462"/>
      <c r="BD161" s="462"/>
      <c r="BE161" s="462"/>
      <c r="BF161" s="462"/>
    </row>
    <row r="162" ht="3" customHeight="1"/>
    <row r="163" ht="4.35" customHeight="1"/>
    <row r="164" ht="2.85" customHeight="1"/>
    <row r="165" ht="13.5" hidden="1"/>
    <row r="166" spans="2:31" ht="14.45" customHeight="1">
      <c r="B166" s="469" t="s">
        <v>1826</v>
      </c>
      <c r="C166" s="433"/>
      <c r="D166" s="433"/>
      <c r="E166" s="433"/>
      <c r="F166" s="433"/>
      <c r="G166" s="433"/>
      <c r="H166" s="433"/>
      <c r="I166" s="433"/>
      <c r="J166" s="433"/>
      <c r="K166" s="433"/>
      <c r="L166" s="433"/>
      <c r="M166" s="433"/>
      <c r="N166" s="433"/>
      <c r="O166" s="433"/>
      <c r="P166" s="433"/>
      <c r="Q166" s="433"/>
      <c r="R166" s="433"/>
      <c r="S166" s="433"/>
      <c r="T166" s="433"/>
      <c r="U166" s="433"/>
      <c r="V166" s="433"/>
      <c r="W166" s="433"/>
      <c r="X166" s="433"/>
      <c r="Y166" s="433"/>
      <c r="Z166" s="433"/>
      <c r="AA166" s="433"/>
      <c r="AB166" s="433"/>
      <c r="AC166" s="433"/>
      <c r="AD166" s="433"/>
      <c r="AE166" s="433"/>
    </row>
    <row r="167" spans="2:58" ht="11.45" customHeight="1">
      <c r="B167" s="470" t="s">
        <v>1693</v>
      </c>
      <c r="C167" s="464"/>
      <c r="D167" s="471" t="s">
        <v>1694</v>
      </c>
      <c r="E167" s="464"/>
      <c r="F167" s="464"/>
      <c r="G167" s="464"/>
      <c r="H167" s="464"/>
      <c r="I167" s="464"/>
      <c r="J167" s="464"/>
      <c r="K167" s="464"/>
      <c r="L167" s="464"/>
      <c r="M167" s="464"/>
      <c r="N167" s="464"/>
      <c r="O167" s="464"/>
      <c r="P167" s="464"/>
      <c r="Q167" s="464"/>
      <c r="R167" s="464"/>
      <c r="S167" s="464"/>
      <c r="T167" s="464"/>
      <c r="U167" s="471" t="s">
        <v>1651</v>
      </c>
      <c r="V167" s="464"/>
      <c r="W167" s="464"/>
      <c r="X167" s="464"/>
      <c r="Y167" s="464"/>
      <c r="Z167" s="464"/>
      <c r="AA167" s="464"/>
      <c r="AB167" s="464"/>
      <c r="AC167" s="464"/>
      <c r="AD167" s="464"/>
      <c r="AE167" s="464"/>
      <c r="AF167" s="464"/>
      <c r="AG167" s="464"/>
      <c r="AH167" s="464"/>
      <c r="AI167" s="464"/>
      <c r="AJ167" s="464"/>
      <c r="AK167" s="464"/>
      <c r="AL167" s="464"/>
      <c r="AM167" s="464"/>
      <c r="AN167" s="470" t="s">
        <v>1695</v>
      </c>
      <c r="AO167" s="464"/>
      <c r="AP167" s="464"/>
      <c r="AQ167" s="464"/>
      <c r="AR167" s="464"/>
      <c r="AS167" s="464"/>
      <c r="AT167" s="470" t="s">
        <v>133</v>
      </c>
      <c r="AU167" s="464"/>
      <c r="AV167" s="464"/>
      <c r="AW167" s="464"/>
      <c r="AX167" s="464"/>
      <c r="AY167" s="464"/>
      <c r="AZ167" s="464"/>
      <c r="BA167" s="471" t="s">
        <v>1696</v>
      </c>
      <c r="BB167" s="464"/>
      <c r="BC167" s="464"/>
      <c r="BD167" s="470" t="s">
        <v>1697</v>
      </c>
      <c r="BE167" s="464"/>
      <c r="BF167" s="464"/>
    </row>
    <row r="168" spans="2:58" ht="11.45" customHeight="1">
      <c r="B168" s="442">
        <v>1</v>
      </c>
      <c r="C168" s="433"/>
      <c r="D168" s="443" t="s">
        <v>1827</v>
      </c>
      <c r="E168" s="433"/>
      <c r="F168" s="433"/>
      <c r="G168" s="433"/>
      <c r="H168" s="433"/>
      <c r="I168" s="433"/>
      <c r="J168" s="433"/>
      <c r="K168" s="433"/>
      <c r="L168" s="433"/>
      <c r="M168" s="433"/>
      <c r="N168" s="433"/>
      <c r="O168" s="433"/>
      <c r="P168" s="433"/>
      <c r="Q168" s="433"/>
      <c r="R168" s="433"/>
      <c r="S168" s="433"/>
      <c r="T168" s="433"/>
      <c r="U168" s="443" t="s">
        <v>1937</v>
      </c>
      <c r="V168" s="433"/>
      <c r="W168" s="433"/>
      <c r="X168" s="433"/>
      <c r="Y168" s="433"/>
      <c r="Z168" s="433"/>
      <c r="AA168" s="433"/>
      <c r="AB168" s="433"/>
      <c r="AC168" s="433"/>
      <c r="AD168" s="433"/>
      <c r="AE168" s="433"/>
      <c r="AF168" s="433"/>
      <c r="AG168" s="433"/>
      <c r="AH168" s="433"/>
      <c r="AI168" s="433"/>
      <c r="AJ168" s="433"/>
      <c r="AK168" s="433"/>
      <c r="AL168" s="433"/>
      <c r="AM168" s="433"/>
      <c r="AN168" s="467">
        <v>0</v>
      </c>
      <c r="AO168" s="433"/>
      <c r="AP168" s="433"/>
      <c r="AQ168" s="433"/>
      <c r="AR168" s="433"/>
      <c r="AS168" s="433"/>
      <c r="AT168" s="467">
        <v>1</v>
      </c>
      <c r="AU168" s="433"/>
      <c r="AV168" s="433"/>
      <c r="AW168" s="433"/>
      <c r="AX168" s="433"/>
      <c r="AY168" s="433"/>
      <c r="AZ168" s="433"/>
      <c r="BA168" s="443" t="s">
        <v>1815</v>
      </c>
      <c r="BB168" s="433"/>
      <c r="BC168" s="433"/>
      <c r="BD168" s="467">
        <v>0</v>
      </c>
      <c r="BE168" s="433"/>
      <c r="BF168" s="433"/>
    </row>
    <row r="169" spans="2:58" ht="11.25" customHeight="1">
      <c r="B169" s="461">
        <v>0</v>
      </c>
      <c r="C169" s="462"/>
      <c r="D169" s="462"/>
      <c r="E169" s="462"/>
      <c r="F169" s="462"/>
      <c r="G169" s="462"/>
      <c r="H169" s="462"/>
      <c r="I169" s="462"/>
      <c r="J169" s="462"/>
      <c r="K169" s="462"/>
      <c r="L169" s="462"/>
      <c r="M169" s="462"/>
      <c r="N169" s="462"/>
      <c r="O169" s="462"/>
      <c r="P169" s="462"/>
      <c r="Q169" s="462"/>
      <c r="R169" s="462"/>
      <c r="S169" s="462"/>
      <c r="T169" s="462"/>
      <c r="U169" s="462"/>
      <c r="V169" s="462"/>
      <c r="W169" s="462"/>
      <c r="X169" s="462"/>
      <c r="Y169" s="462"/>
      <c r="Z169" s="462"/>
      <c r="AA169" s="462"/>
      <c r="AB169" s="462"/>
      <c r="AC169" s="462"/>
      <c r="AD169" s="462"/>
      <c r="AE169" s="462"/>
      <c r="AF169" s="462"/>
      <c r="AG169" s="462"/>
      <c r="AH169" s="462"/>
      <c r="AI169" s="462"/>
      <c r="AJ169" s="462"/>
      <c r="AK169" s="462"/>
      <c r="AL169" s="462"/>
      <c r="AM169" s="462"/>
      <c r="AN169" s="462"/>
      <c r="AO169" s="462"/>
      <c r="AP169" s="462"/>
      <c r="AQ169" s="462"/>
      <c r="AR169" s="462"/>
      <c r="AS169" s="462"/>
      <c r="AT169" s="462"/>
      <c r="AU169" s="462"/>
      <c r="AV169" s="462"/>
      <c r="AW169" s="462"/>
      <c r="AX169" s="462"/>
      <c r="AY169" s="462"/>
      <c r="AZ169" s="462"/>
      <c r="BA169" s="462"/>
      <c r="BB169" s="462"/>
      <c r="BC169" s="462"/>
      <c r="BD169" s="462"/>
      <c r="BE169" s="462"/>
      <c r="BF169" s="462"/>
    </row>
    <row r="170" ht="3" customHeight="1"/>
    <row r="171" ht="4.35" customHeight="1"/>
    <row r="172" ht="2.85" customHeight="1"/>
    <row r="173" ht="13.5" hidden="1"/>
    <row r="174" spans="2:32" ht="14.45" customHeight="1">
      <c r="B174" s="469" t="s">
        <v>1829</v>
      </c>
      <c r="C174" s="433"/>
      <c r="D174" s="433"/>
      <c r="E174" s="433"/>
      <c r="F174" s="433"/>
      <c r="G174" s="433"/>
      <c r="H174" s="433"/>
      <c r="I174" s="433"/>
      <c r="J174" s="433"/>
      <c r="K174" s="433"/>
      <c r="L174" s="433"/>
      <c r="M174" s="433"/>
      <c r="N174" s="433"/>
      <c r="O174" s="433"/>
      <c r="P174" s="433"/>
      <c r="Q174" s="433"/>
      <c r="R174" s="433"/>
      <c r="S174" s="433"/>
      <c r="T174" s="433"/>
      <c r="U174" s="433"/>
      <c r="V174" s="433"/>
      <c r="W174" s="433"/>
      <c r="X174" s="433"/>
      <c r="Y174" s="433"/>
      <c r="Z174" s="433"/>
      <c r="AA174" s="433"/>
      <c r="AB174" s="433"/>
      <c r="AC174" s="433"/>
      <c r="AD174" s="433"/>
      <c r="AE174" s="433"/>
      <c r="AF174" s="433"/>
    </row>
    <row r="175" spans="2:58" ht="11.45" customHeight="1">
      <c r="B175" s="470" t="s">
        <v>1693</v>
      </c>
      <c r="C175" s="464"/>
      <c r="D175" s="471" t="s">
        <v>1694</v>
      </c>
      <c r="E175" s="464"/>
      <c r="F175" s="464"/>
      <c r="G175" s="464"/>
      <c r="H175" s="464"/>
      <c r="I175" s="464"/>
      <c r="J175" s="464"/>
      <c r="K175" s="464"/>
      <c r="L175" s="464"/>
      <c r="M175" s="464"/>
      <c r="N175" s="464"/>
      <c r="O175" s="464"/>
      <c r="P175" s="464"/>
      <c r="Q175" s="464"/>
      <c r="R175" s="464"/>
      <c r="S175" s="464"/>
      <c r="T175" s="464"/>
      <c r="U175" s="471" t="s">
        <v>1651</v>
      </c>
      <c r="V175" s="464"/>
      <c r="W175" s="464"/>
      <c r="X175" s="464"/>
      <c r="Y175" s="464"/>
      <c r="Z175" s="464"/>
      <c r="AA175" s="464"/>
      <c r="AB175" s="464"/>
      <c r="AC175" s="464"/>
      <c r="AD175" s="464"/>
      <c r="AE175" s="464"/>
      <c r="AF175" s="464"/>
      <c r="AG175" s="464"/>
      <c r="AH175" s="464"/>
      <c r="AI175" s="464"/>
      <c r="AJ175" s="464"/>
      <c r="AK175" s="464"/>
      <c r="AL175" s="464"/>
      <c r="AM175" s="464"/>
      <c r="AN175" s="470" t="s">
        <v>1695</v>
      </c>
      <c r="AO175" s="464"/>
      <c r="AP175" s="464"/>
      <c r="AQ175" s="464"/>
      <c r="AR175" s="464"/>
      <c r="AS175" s="464"/>
      <c r="AT175" s="470" t="s">
        <v>133</v>
      </c>
      <c r="AU175" s="464"/>
      <c r="AV175" s="464"/>
      <c r="AW175" s="464"/>
      <c r="AX175" s="464"/>
      <c r="AY175" s="464"/>
      <c r="AZ175" s="464"/>
      <c r="BA175" s="471" t="s">
        <v>1696</v>
      </c>
      <c r="BB175" s="464"/>
      <c r="BC175" s="464"/>
      <c r="BD175" s="470" t="s">
        <v>1697</v>
      </c>
      <c r="BE175" s="464"/>
      <c r="BF175" s="464"/>
    </row>
    <row r="176" spans="2:58" ht="11.45" customHeight="1">
      <c r="B176" s="442">
        <v>1</v>
      </c>
      <c r="C176" s="433"/>
      <c r="D176" s="443" t="s">
        <v>1830</v>
      </c>
      <c r="E176" s="433"/>
      <c r="F176" s="433"/>
      <c r="G176" s="433"/>
      <c r="H176" s="433"/>
      <c r="I176" s="433"/>
      <c r="J176" s="433"/>
      <c r="K176" s="433"/>
      <c r="L176" s="433"/>
      <c r="M176" s="433"/>
      <c r="N176" s="433"/>
      <c r="O176" s="433"/>
      <c r="P176" s="433"/>
      <c r="Q176" s="433"/>
      <c r="R176" s="433"/>
      <c r="S176" s="433"/>
      <c r="T176" s="433"/>
      <c r="U176" s="443" t="s">
        <v>1938</v>
      </c>
      <c r="V176" s="433"/>
      <c r="W176" s="433"/>
      <c r="X176" s="433"/>
      <c r="Y176" s="433"/>
      <c r="Z176" s="433"/>
      <c r="AA176" s="433"/>
      <c r="AB176" s="433"/>
      <c r="AC176" s="433"/>
      <c r="AD176" s="433"/>
      <c r="AE176" s="433"/>
      <c r="AF176" s="433"/>
      <c r="AG176" s="433"/>
      <c r="AH176" s="433"/>
      <c r="AI176" s="433"/>
      <c r="AJ176" s="433"/>
      <c r="AK176" s="433"/>
      <c r="AL176" s="433"/>
      <c r="AM176" s="433"/>
      <c r="AN176" s="467">
        <v>0</v>
      </c>
      <c r="AO176" s="433"/>
      <c r="AP176" s="433"/>
      <c r="AQ176" s="433"/>
      <c r="AR176" s="433"/>
      <c r="AS176" s="433"/>
      <c r="AT176" s="467">
        <v>2</v>
      </c>
      <c r="AU176" s="433"/>
      <c r="AV176" s="433"/>
      <c r="AW176" s="433"/>
      <c r="AX176" s="433"/>
      <c r="AY176" s="433"/>
      <c r="AZ176" s="433"/>
      <c r="BA176" s="443" t="s">
        <v>1815</v>
      </c>
      <c r="BB176" s="433"/>
      <c r="BC176" s="433"/>
      <c r="BD176" s="467">
        <v>0</v>
      </c>
      <c r="BE176" s="433"/>
      <c r="BF176" s="433"/>
    </row>
    <row r="177" spans="2:58" ht="11.25" customHeight="1">
      <c r="B177" s="461">
        <v>0</v>
      </c>
      <c r="C177" s="462"/>
      <c r="D177" s="462"/>
      <c r="E177" s="462"/>
      <c r="F177" s="462"/>
      <c r="G177" s="462"/>
      <c r="H177" s="462"/>
      <c r="I177" s="462"/>
      <c r="J177" s="462"/>
      <c r="K177" s="462"/>
      <c r="L177" s="462"/>
      <c r="M177" s="462"/>
      <c r="N177" s="462"/>
      <c r="O177" s="462"/>
      <c r="P177" s="462"/>
      <c r="Q177" s="462"/>
      <c r="R177" s="462"/>
      <c r="S177" s="462"/>
      <c r="T177" s="462"/>
      <c r="U177" s="462"/>
      <c r="V177" s="462"/>
      <c r="W177" s="462"/>
      <c r="X177" s="462"/>
      <c r="Y177" s="462"/>
      <c r="Z177" s="462"/>
      <c r="AA177" s="462"/>
      <c r="AB177" s="462"/>
      <c r="AC177" s="462"/>
      <c r="AD177" s="462"/>
      <c r="AE177" s="462"/>
      <c r="AF177" s="462"/>
      <c r="AG177" s="462"/>
      <c r="AH177" s="462"/>
      <c r="AI177" s="462"/>
      <c r="AJ177" s="462"/>
      <c r="AK177" s="462"/>
      <c r="AL177" s="462"/>
      <c r="AM177" s="462"/>
      <c r="AN177" s="462"/>
      <c r="AO177" s="462"/>
      <c r="AP177" s="462"/>
      <c r="AQ177" s="462"/>
      <c r="AR177" s="462"/>
      <c r="AS177" s="462"/>
      <c r="AT177" s="462"/>
      <c r="AU177" s="462"/>
      <c r="AV177" s="462"/>
      <c r="AW177" s="462"/>
      <c r="AX177" s="462"/>
      <c r="AY177" s="462"/>
      <c r="AZ177" s="462"/>
      <c r="BA177" s="462"/>
      <c r="BB177" s="462"/>
      <c r="BC177" s="462"/>
      <c r="BD177" s="462"/>
      <c r="BE177" s="462"/>
      <c r="BF177" s="462"/>
    </row>
    <row r="178" ht="3" customHeight="1"/>
    <row r="179" ht="4.35" customHeight="1"/>
    <row r="180" ht="2.85" customHeight="1"/>
    <row r="181" ht="13.5" hidden="1"/>
    <row r="182" spans="2:28" ht="14.45" customHeight="1">
      <c r="B182" s="469" t="s">
        <v>1832</v>
      </c>
      <c r="C182" s="433"/>
      <c r="D182" s="433"/>
      <c r="E182" s="433"/>
      <c r="F182" s="433"/>
      <c r="G182" s="433"/>
      <c r="H182" s="433"/>
      <c r="I182" s="433"/>
      <c r="J182" s="433"/>
      <c r="K182" s="433"/>
      <c r="L182" s="433"/>
      <c r="M182" s="433"/>
      <c r="N182" s="433"/>
      <c r="O182" s="433"/>
      <c r="P182" s="433"/>
      <c r="Q182" s="433"/>
      <c r="R182" s="433"/>
      <c r="S182" s="433"/>
      <c r="T182" s="433"/>
      <c r="U182" s="433"/>
      <c r="V182" s="433"/>
      <c r="W182" s="433"/>
      <c r="X182" s="433"/>
      <c r="Y182" s="433"/>
      <c r="Z182" s="433"/>
      <c r="AA182" s="433"/>
      <c r="AB182" s="433"/>
    </row>
    <row r="183" ht="13.5" hidden="1"/>
    <row r="184" spans="2:58" ht="11.45" customHeight="1">
      <c r="B184" s="470" t="s">
        <v>1693</v>
      </c>
      <c r="C184" s="464"/>
      <c r="D184" s="471" t="s">
        <v>1694</v>
      </c>
      <c r="E184" s="464"/>
      <c r="F184" s="464"/>
      <c r="G184" s="464"/>
      <c r="H184" s="464"/>
      <c r="I184" s="464"/>
      <c r="J184" s="464"/>
      <c r="K184" s="464"/>
      <c r="L184" s="464"/>
      <c r="M184" s="464"/>
      <c r="N184" s="464"/>
      <c r="O184" s="464"/>
      <c r="P184" s="464"/>
      <c r="Q184" s="464"/>
      <c r="R184" s="464"/>
      <c r="S184" s="464"/>
      <c r="T184" s="464"/>
      <c r="U184" s="471" t="s">
        <v>1651</v>
      </c>
      <c r="V184" s="464"/>
      <c r="W184" s="464"/>
      <c r="X184" s="464"/>
      <c r="Y184" s="464"/>
      <c r="Z184" s="464"/>
      <c r="AA184" s="464"/>
      <c r="AB184" s="464"/>
      <c r="AC184" s="464"/>
      <c r="AD184" s="464"/>
      <c r="AE184" s="464"/>
      <c r="AF184" s="464"/>
      <c r="AG184" s="464"/>
      <c r="AH184" s="464"/>
      <c r="AI184" s="464"/>
      <c r="AJ184" s="464"/>
      <c r="AK184" s="464"/>
      <c r="AL184" s="464"/>
      <c r="AM184" s="464"/>
      <c r="AN184" s="470" t="s">
        <v>1695</v>
      </c>
      <c r="AO184" s="464"/>
      <c r="AP184" s="464"/>
      <c r="AQ184" s="464"/>
      <c r="AR184" s="464"/>
      <c r="AS184" s="464"/>
      <c r="AT184" s="470" t="s">
        <v>133</v>
      </c>
      <c r="AU184" s="464"/>
      <c r="AV184" s="464"/>
      <c r="AW184" s="464"/>
      <c r="AX184" s="464"/>
      <c r="AY184" s="464"/>
      <c r="AZ184" s="464"/>
      <c r="BA184" s="471" t="s">
        <v>1696</v>
      </c>
      <c r="BB184" s="464"/>
      <c r="BC184" s="464"/>
      <c r="BD184" s="470" t="s">
        <v>1697</v>
      </c>
      <c r="BE184" s="464"/>
      <c r="BF184" s="464"/>
    </row>
    <row r="185" spans="2:58" ht="11.45" customHeight="1">
      <c r="B185" s="442">
        <v>1</v>
      </c>
      <c r="C185" s="433"/>
      <c r="D185" s="443" t="s">
        <v>1833</v>
      </c>
      <c r="E185" s="433"/>
      <c r="F185" s="433"/>
      <c r="G185" s="433"/>
      <c r="H185" s="433"/>
      <c r="I185" s="433"/>
      <c r="J185" s="433"/>
      <c r="K185" s="433"/>
      <c r="L185" s="433"/>
      <c r="M185" s="433"/>
      <c r="N185" s="433"/>
      <c r="O185" s="433"/>
      <c r="P185" s="433"/>
      <c r="Q185" s="433"/>
      <c r="R185" s="433"/>
      <c r="S185" s="433"/>
      <c r="T185" s="433"/>
      <c r="U185" s="443" t="s">
        <v>1834</v>
      </c>
      <c r="V185" s="433"/>
      <c r="W185" s="433"/>
      <c r="X185" s="433"/>
      <c r="Y185" s="433"/>
      <c r="Z185" s="433"/>
      <c r="AA185" s="433"/>
      <c r="AB185" s="433"/>
      <c r="AC185" s="433"/>
      <c r="AD185" s="433"/>
      <c r="AE185" s="433"/>
      <c r="AF185" s="433"/>
      <c r="AG185" s="433"/>
      <c r="AH185" s="433"/>
      <c r="AI185" s="433"/>
      <c r="AJ185" s="433"/>
      <c r="AK185" s="433"/>
      <c r="AL185" s="433"/>
      <c r="AM185" s="433"/>
      <c r="AN185" s="467">
        <v>0</v>
      </c>
      <c r="AO185" s="433"/>
      <c r="AP185" s="433"/>
      <c r="AQ185" s="433"/>
      <c r="AR185" s="433"/>
      <c r="AS185" s="433"/>
      <c r="AT185" s="467">
        <v>20</v>
      </c>
      <c r="AU185" s="433"/>
      <c r="AV185" s="433"/>
      <c r="AW185" s="433"/>
      <c r="AX185" s="433"/>
      <c r="AY185" s="433"/>
      <c r="AZ185" s="433"/>
      <c r="BA185" s="443" t="s">
        <v>325</v>
      </c>
      <c r="BB185" s="433"/>
      <c r="BC185" s="433"/>
      <c r="BD185" s="467">
        <v>0</v>
      </c>
      <c r="BE185" s="433"/>
      <c r="BF185" s="433"/>
    </row>
    <row r="186" spans="2:58" ht="11.25" customHeight="1">
      <c r="B186" s="442">
        <v>2</v>
      </c>
      <c r="C186" s="433"/>
      <c r="D186" s="443" t="s">
        <v>1835</v>
      </c>
      <c r="E186" s="433"/>
      <c r="F186" s="433"/>
      <c r="G186" s="433"/>
      <c r="H186" s="433"/>
      <c r="I186" s="433"/>
      <c r="J186" s="433"/>
      <c r="K186" s="433"/>
      <c r="L186" s="433"/>
      <c r="M186" s="433"/>
      <c r="N186" s="433"/>
      <c r="O186" s="433"/>
      <c r="P186" s="433"/>
      <c r="Q186" s="433"/>
      <c r="R186" s="433"/>
      <c r="S186" s="433"/>
      <c r="T186" s="433"/>
      <c r="U186" s="443" t="s">
        <v>1836</v>
      </c>
      <c r="V186" s="433"/>
      <c r="W186" s="433"/>
      <c r="X186" s="433"/>
      <c r="Y186" s="433"/>
      <c r="Z186" s="433"/>
      <c r="AA186" s="433"/>
      <c r="AB186" s="433"/>
      <c r="AC186" s="433"/>
      <c r="AD186" s="433"/>
      <c r="AE186" s="433"/>
      <c r="AF186" s="433"/>
      <c r="AG186" s="433"/>
      <c r="AH186" s="433"/>
      <c r="AI186" s="433"/>
      <c r="AJ186" s="433"/>
      <c r="AK186" s="433"/>
      <c r="AL186" s="433"/>
      <c r="AM186" s="433"/>
      <c r="AN186" s="467">
        <v>0</v>
      </c>
      <c r="AO186" s="433"/>
      <c r="AP186" s="433"/>
      <c r="AQ186" s="433"/>
      <c r="AR186" s="433"/>
      <c r="AS186" s="433"/>
      <c r="AT186" s="467">
        <v>10</v>
      </c>
      <c r="AU186" s="433"/>
      <c r="AV186" s="433"/>
      <c r="AW186" s="433"/>
      <c r="AX186" s="433"/>
      <c r="AY186" s="433"/>
      <c r="AZ186" s="433"/>
      <c r="BA186" s="443" t="s">
        <v>325</v>
      </c>
      <c r="BB186" s="433"/>
      <c r="BC186" s="433"/>
      <c r="BD186" s="467">
        <v>0</v>
      </c>
      <c r="BE186" s="433"/>
      <c r="BF186" s="433"/>
    </row>
    <row r="187" spans="2:58" ht="11.45" customHeight="1">
      <c r="B187" s="461">
        <v>0</v>
      </c>
      <c r="C187" s="462"/>
      <c r="D187" s="462"/>
      <c r="E187" s="462"/>
      <c r="F187" s="462"/>
      <c r="G187" s="462"/>
      <c r="H187" s="462"/>
      <c r="I187" s="462"/>
      <c r="J187" s="462"/>
      <c r="K187" s="462"/>
      <c r="L187" s="462"/>
      <c r="M187" s="462"/>
      <c r="N187" s="462"/>
      <c r="O187" s="462"/>
      <c r="P187" s="462"/>
      <c r="Q187" s="462"/>
      <c r="R187" s="462"/>
      <c r="S187" s="462"/>
      <c r="T187" s="462"/>
      <c r="U187" s="462"/>
      <c r="V187" s="462"/>
      <c r="W187" s="462"/>
      <c r="X187" s="462"/>
      <c r="Y187" s="462"/>
      <c r="Z187" s="462"/>
      <c r="AA187" s="462"/>
      <c r="AB187" s="462"/>
      <c r="AC187" s="462"/>
      <c r="AD187" s="462"/>
      <c r="AE187" s="462"/>
      <c r="AF187" s="462"/>
      <c r="AG187" s="462"/>
      <c r="AH187" s="462"/>
      <c r="AI187" s="462"/>
      <c r="AJ187" s="462"/>
      <c r="AK187" s="462"/>
      <c r="AL187" s="462"/>
      <c r="AM187" s="462"/>
      <c r="AN187" s="462"/>
      <c r="AO187" s="462"/>
      <c r="AP187" s="462"/>
      <c r="AQ187" s="462"/>
      <c r="AR187" s="462"/>
      <c r="AS187" s="462"/>
      <c r="AT187" s="462"/>
      <c r="AU187" s="462"/>
      <c r="AV187" s="462"/>
      <c r="AW187" s="462"/>
      <c r="AX187" s="462"/>
      <c r="AY187" s="462"/>
      <c r="AZ187" s="462"/>
      <c r="BA187" s="462"/>
      <c r="BB187" s="462"/>
      <c r="BC187" s="462"/>
      <c r="BD187" s="462"/>
      <c r="BE187" s="462"/>
      <c r="BF187" s="462"/>
    </row>
    <row r="188" ht="2.85" customHeight="1"/>
    <row r="189" ht="4.35" customHeight="1"/>
    <row r="190" ht="2.85" customHeight="1"/>
    <row r="191" ht="13.5" hidden="1"/>
    <row r="192" spans="2:26" ht="14.45" customHeight="1">
      <c r="B192" s="469" t="s">
        <v>1837</v>
      </c>
      <c r="C192" s="433"/>
      <c r="D192" s="433"/>
      <c r="E192" s="433"/>
      <c r="F192" s="433"/>
      <c r="G192" s="433"/>
      <c r="H192" s="433"/>
      <c r="I192" s="433"/>
      <c r="J192" s="433"/>
      <c r="K192" s="433"/>
      <c r="L192" s="433"/>
      <c r="M192" s="433"/>
      <c r="N192" s="433"/>
      <c r="O192" s="433"/>
      <c r="P192" s="433"/>
      <c r="Q192" s="433"/>
      <c r="R192" s="433"/>
      <c r="S192" s="433"/>
      <c r="T192" s="433"/>
      <c r="U192" s="433"/>
      <c r="V192" s="433"/>
      <c r="W192" s="433"/>
      <c r="X192" s="433"/>
      <c r="Y192" s="433"/>
      <c r="Z192" s="433"/>
    </row>
    <row r="193" ht="13.5" hidden="1"/>
    <row r="194" spans="2:58" ht="11.45" customHeight="1">
      <c r="B194" s="470" t="s">
        <v>1693</v>
      </c>
      <c r="C194" s="464"/>
      <c r="D194" s="471" t="s">
        <v>1694</v>
      </c>
      <c r="E194" s="464"/>
      <c r="F194" s="464"/>
      <c r="G194" s="464"/>
      <c r="H194" s="464"/>
      <c r="I194" s="464"/>
      <c r="J194" s="464"/>
      <c r="K194" s="464"/>
      <c r="L194" s="464"/>
      <c r="M194" s="464"/>
      <c r="N194" s="464"/>
      <c r="O194" s="464"/>
      <c r="P194" s="464"/>
      <c r="Q194" s="464"/>
      <c r="R194" s="464"/>
      <c r="S194" s="464"/>
      <c r="T194" s="464"/>
      <c r="U194" s="471" t="s">
        <v>1651</v>
      </c>
      <c r="V194" s="464"/>
      <c r="W194" s="464"/>
      <c r="X194" s="464"/>
      <c r="Y194" s="464"/>
      <c r="Z194" s="464"/>
      <c r="AA194" s="464"/>
      <c r="AB194" s="464"/>
      <c r="AC194" s="464"/>
      <c r="AD194" s="464"/>
      <c r="AE194" s="464"/>
      <c r="AF194" s="464"/>
      <c r="AG194" s="464"/>
      <c r="AH194" s="464"/>
      <c r="AI194" s="464"/>
      <c r="AJ194" s="464"/>
      <c r="AK194" s="464"/>
      <c r="AL194" s="464"/>
      <c r="AM194" s="464"/>
      <c r="AN194" s="470" t="s">
        <v>1695</v>
      </c>
      <c r="AO194" s="464"/>
      <c r="AP194" s="464"/>
      <c r="AQ194" s="464"/>
      <c r="AR194" s="464"/>
      <c r="AS194" s="464"/>
      <c r="AT194" s="470" t="s">
        <v>133</v>
      </c>
      <c r="AU194" s="464"/>
      <c r="AV194" s="464"/>
      <c r="AW194" s="464"/>
      <c r="AX194" s="464"/>
      <c r="AY194" s="464"/>
      <c r="AZ194" s="464"/>
      <c r="BA194" s="471" t="s">
        <v>1696</v>
      </c>
      <c r="BB194" s="464"/>
      <c r="BC194" s="464"/>
      <c r="BD194" s="470" t="s">
        <v>1697</v>
      </c>
      <c r="BE194" s="464"/>
      <c r="BF194" s="464"/>
    </row>
    <row r="195" spans="2:58" ht="11.45" customHeight="1">
      <c r="B195" s="442">
        <v>1</v>
      </c>
      <c r="C195" s="433"/>
      <c r="D195" s="443" t="s">
        <v>1838</v>
      </c>
      <c r="E195" s="433"/>
      <c r="F195" s="433"/>
      <c r="G195" s="433"/>
      <c r="H195" s="433"/>
      <c r="I195" s="433"/>
      <c r="J195" s="433"/>
      <c r="K195" s="433"/>
      <c r="L195" s="433"/>
      <c r="M195" s="433"/>
      <c r="N195" s="433"/>
      <c r="O195" s="433"/>
      <c r="P195" s="433"/>
      <c r="Q195" s="433"/>
      <c r="R195" s="433"/>
      <c r="S195" s="433"/>
      <c r="T195" s="433"/>
      <c r="U195" s="443" t="s">
        <v>1839</v>
      </c>
      <c r="V195" s="433"/>
      <c r="W195" s="433"/>
      <c r="X195" s="433"/>
      <c r="Y195" s="433"/>
      <c r="Z195" s="433"/>
      <c r="AA195" s="433"/>
      <c r="AB195" s="433"/>
      <c r="AC195" s="433"/>
      <c r="AD195" s="433"/>
      <c r="AE195" s="433"/>
      <c r="AF195" s="433"/>
      <c r="AG195" s="433"/>
      <c r="AH195" s="433"/>
      <c r="AI195" s="433"/>
      <c r="AJ195" s="433"/>
      <c r="AK195" s="433"/>
      <c r="AL195" s="433"/>
      <c r="AM195" s="433"/>
      <c r="AN195" s="467">
        <v>0</v>
      </c>
      <c r="AO195" s="433"/>
      <c r="AP195" s="433"/>
      <c r="AQ195" s="433"/>
      <c r="AR195" s="433"/>
      <c r="AS195" s="433"/>
      <c r="AT195" s="467">
        <v>2</v>
      </c>
      <c r="AU195" s="433"/>
      <c r="AV195" s="433"/>
      <c r="AW195" s="433"/>
      <c r="AX195" s="433"/>
      <c r="AY195" s="433"/>
      <c r="AZ195" s="433"/>
      <c r="BA195" s="443" t="s">
        <v>325</v>
      </c>
      <c r="BB195" s="433"/>
      <c r="BC195" s="433"/>
      <c r="BD195" s="467">
        <v>0</v>
      </c>
      <c r="BE195" s="433"/>
      <c r="BF195" s="433"/>
    </row>
    <row r="196" spans="2:58" ht="11.25" customHeight="1">
      <c r="B196" s="442">
        <v>2</v>
      </c>
      <c r="C196" s="433"/>
      <c r="D196" s="443" t="s">
        <v>1840</v>
      </c>
      <c r="E196" s="433"/>
      <c r="F196" s="433"/>
      <c r="G196" s="433"/>
      <c r="H196" s="433"/>
      <c r="I196" s="433"/>
      <c r="J196" s="433"/>
      <c r="K196" s="433"/>
      <c r="L196" s="433"/>
      <c r="M196" s="433"/>
      <c r="N196" s="433"/>
      <c r="O196" s="433"/>
      <c r="P196" s="433"/>
      <c r="Q196" s="433"/>
      <c r="R196" s="433"/>
      <c r="S196" s="433"/>
      <c r="T196" s="433"/>
      <c r="U196" s="443" t="s">
        <v>1841</v>
      </c>
      <c r="V196" s="433"/>
      <c r="W196" s="433"/>
      <c r="X196" s="433"/>
      <c r="Y196" s="433"/>
      <c r="Z196" s="433"/>
      <c r="AA196" s="433"/>
      <c r="AB196" s="433"/>
      <c r="AC196" s="433"/>
      <c r="AD196" s="433"/>
      <c r="AE196" s="433"/>
      <c r="AF196" s="433"/>
      <c r="AG196" s="433"/>
      <c r="AH196" s="433"/>
      <c r="AI196" s="433"/>
      <c r="AJ196" s="433"/>
      <c r="AK196" s="433"/>
      <c r="AL196" s="433"/>
      <c r="AM196" s="433"/>
      <c r="AN196" s="467">
        <v>0</v>
      </c>
      <c r="AO196" s="433"/>
      <c r="AP196" s="433"/>
      <c r="AQ196" s="433"/>
      <c r="AR196" s="433"/>
      <c r="AS196" s="433"/>
      <c r="AT196" s="467">
        <v>8</v>
      </c>
      <c r="AU196" s="433"/>
      <c r="AV196" s="433"/>
      <c r="AW196" s="433"/>
      <c r="AX196" s="433"/>
      <c r="AY196" s="433"/>
      <c r="AZ196" s="433"/>
      <c r="BA196" s="443" t="s">
        <v>325</v>
      </c>
      <c r="BB196" s="433"/>
      <c r="BC196" s="433"/>
      <c r="BD196" s="467">
        <v>0</v>
      </c>
      <c r="BE196" s="433"/>
      <c r="BF196" s="433"/>
    </row>
    <row r="197" spans="2:58" ht="11.45" customHeight="1">
      <c r="B197" s="442">
        <v>3</v>
      </c>
      <c r="C197" s="433"/>
      <c r="D197" s="443" t="s">
        <v>1842</v>
      </c>
      <c r="E197" s="433"/>
      <c r="F197" s="433"/>
      <c r="G197" s="433"/>
      <c r="H197" s="433"/>
      <c r="I197" s="433"/>
      <c r="J197" s="433"/>
      <c r="K197" s="433"/>
      <c r="L197" s="433"/>
      <c r="M197" s="433"/>
      <c r="N197" s="433"/>
      <c r="O197" s="433"/>
      <c r="P197" s="433"/>
      <c r="Q197" s="433"/>
      <c r="R197" s="433"/>
      <c r="S197" s="433"/>
      <c r="T197" s="433"/>
      <c r="U197" s="443" t="s">
        <v>1843</v>
      </c>
      <c r="V197" s="433"/>
      <c r="W197" s="433"/>
      <c r="X197" s="433"/>
      <c r="Y197" s="433"/>
      <c r="Z197" s="433"/>
      <c r="AA197" s="433"/>
      <c r="AB197" s="433"/>
      <c r="AC197" s="433"/>
      <c r="AD197" s="433"/>
      <c r="AE197" s="433"/>
      <c r="AF197" s="433"/>
      <c r="AG197" s="433"/>
      <c r="AH197" s="433"/>
      <c r="AI197" s="433"/>
      <c r="AJ197" s="433"/>
      <c r="AK197" s="433"/>
      <c r="AL197" s="433"/>
      <c r="AM197" s="433"/>
      <c r="AN197" s="467">
        <v>0</v>
      </c>
      <c r="AO197" s="433"/>
      <c r="AP197" s="433"/>
      <c r="AQ197" s="433"/>
      <c r="AR197" s="433"/>
      <c r="AS197" s="433"/>
      <c r="AT197" s="467">
        <v>8</v>
      </c>
      <c r="AU197" s="433"/>
      <c r="AV197" s="433"/>
      <c r="AW197" s="433"/>
      <c r="AX197" s="433"/>
      <c r="AY197" s="433"/>
      <c r="AZ197" s="433"/>
      <c r="BA197" s="443" t="s">
        <v>325</v>
      </c>
      <c r="BB197" s="433"/>
      <c r="BC197" s="433"/>
      <c r="BD197" s="467">
        <v>0</v>
      </c>
      <c r="BE197" s="433"/>
      <c r="BF197" s="433"/>
    </row>
    <row r="198" spans="2:58" ht="11.45" customHeight="1">
      <c r="B198" s="442">
        <v>4</v>
      </c>
      <c r="C198" s="433"/>
      <c r="D198" s="443" t="s">
        <v>1844</v>
      </c>
      <c r="E198" s="433"/>
      <c r="F198" s="433"/>
      <c r="G198" s="433"/>
      <c r="H198" s="433"/>
      <c r="I198" s="433"/>
      <c r="J198" s="433"/>
      <c r="K198" s="433"/>
      <c r="L198" s="433"/>
      <c r="M198" s="433"/>
      <c r="N198" s="433"/>
      <c r="O198" s="433"/>
      <c r="P198" s="433"/>
      <c r="Q198" s="433"/>
      <c r="R198" s="433"/>
      <c r="S198" s="433"/>
      <c r="T198" s="433"/>
      <c r="U198" s="443" t="s">
        <v>1845</v>
      </c>
      <c r="V198" s="433"/>
      <c r="W198" s="433"/>
      <c r="X198" s="433"/>
      <c r="Y198" s="433"/>
      <c r="Z198" s="433"/>
      <c r="AA198" s="433"/>
      <c r="AB198" s="433"/>
      <c r="AC198" s="433"/>
      <c r="AD198" s="433"/>
      <c r="AE198" s="433"/>
      <c r="AF198" s="433"/>
      <c r="AG198" s="433"/>
      <c r="AH198" s="433"/>
      <c r="AI198" s="433"/>
      <c r="AJ198" s="433"/>
      <c r="AK198" s="433"/>
      <c r="AL198" s="433"/>
      <c r="AM198" s="433"/>
      <c r="AN198" s="467">
        <v>0</v>
      </c>
      <c r="AO198" s="433"/>
      <c r="AP198" s="433"/>
      <c r="AQ198" s="433"/>
      <c r="AR198" s="433"/>
      <c r="AS198" s="433"/>
      <c r="AT198" s="467">
        <v>50</v>
      </c>
      <c r="AU198" s="433"/>
      <c r="AV198" s="433"/>
      <c r="AW198" s="433"/>
      <c r="AX198" s="433"/>
      <c r="AY198" s="433"/>
      <c r="AZ198" s="433"/>
      <c r="BA198" s="443" t="s">
        <v>325</v>
      </c>
      <c r="BB198" s="433"/>
      <c r="BC198" s="433"/>
      <c r="BD198" s="467">
        <v>0</v>
      </c>
      <c r="BE198" s="433"/>
      <c r="BF198" s="433"/>
    </row>
    <row r="199" spans="2:58" ht="11.45" customHeight="1">
      <c r="B199" s="442">
        <v>5</v>
      </c>
      <c r="C199" s="433"/>
      <c r="D199" s="443" t="s">
        <v>1848</v>
      </c>
      <c r="E199" s="433"/>
      <c r="F199" s="433"/>
      <c r="G199" s="433"/>
      <c r="H199" s="433"/>
      <c r="I199" s="433"/>
      <c r="J199" s="433"/>
      <c r="K199" s="433"/>
      <c r="L199" s="433"/>
      <c r="M199" s="433"/>
      <c r="N199" s="433"/>
      <c r="O199" s="433"/>
      <c r="P199" s="433"/>
      <c r="Q199" s="433"/>
      <c r="R199" s="433"/>
      <c r="S199" s="433"/>
      <c r="T199" s="433"/>
      <c r="U199" s="443" t="s">
        <v>1849</v>
      </c>
      <c r="V199" s="433"/>
      <c r="W199" s="433"/>
      <c r="X199" s="433"/>
      <c r="Y199" s="433"/>
      <c r="Z199" s="433"/>
      <c r="AA199" s="433"/>
      <c r="AB199" s="433"/>
      <c r="AC199" s="433"/>
      <c r="AD199" s="433"/>
      <c r="AE199" s="433"/>
      <c r="AF199" s="433"/>
      <c r="AG199" s="433"/>
      <c r="AH199" s="433"/>
      <c r="AI199" s="433"/>
      <c r="AJ199" s="433"/>
      <c r="AK199" s="433"/>
      <c r="AL199" s="433"/>
      <c r="AM199" s="433"/>
      <c r="AN199" s="467">
        <v>0</v>
      </c>
      <c r="AO199" s="433"/>
      <c r="AP199" s="433"/>
      <c r="AQ199" s="433"/>
      <c r="AR199" s="433"/>
      <c r="AS199" s="433"/>
      <c r="AT199" s="467">
        <v>50</v>
      </c>
      <c r="AU199" s="433"/>
      <c r="AV199" s="433"/>
      <c r="AW199" s="433"/>
      <c r="AX199" s="433"/>
      <c r="AY199" s="433"/>
      <c r="AZ199" s="433"/>
      <c r="BA199" s="443" t="s">
        <v>325</v>
      </c>
      <c r="BB199" s="433"/>
      <c r="BC199" s="433"/>
      <c r="BD199" s="467">
        <v>0</v>
      </c>
      <c r="BE199" s="433"/>
      <c r="BF199" s="433"/>
    </row>
    <row r="200" spans="2:58" ht="11.25" customHeight="1">
      <c r="B200" s="461">
        <v>0</v>
      </c>
      <c r="C200" s="462"/>
      <c r="D200" s="462"/>
      <c r="E200" s="462"/>
      <c r="F200" s="462"/>
      <c r="G200" s="462"/>
      <c r="H200" s="462"/>
      <c r="I200" s="462"/>
      <c r="J200" s="462"/>
      <c r="K200" s="462"/>
      <c r="L200" s="462"/>
      <c r="M200" s="462"/>
      <c r="N200" s="462"/>
      <c r="O200" s="462"/>
      <c r="P200" s="462"/>
      <c r="Q200" s="462"/>
      <c r="R200" s="462"/>
      <c r="S200" s="462"/>
      <c r="T200" s="462"/>
      <c r="U200" s="462"/>
      <c r="V200" s="462"/>
      <c r="W200" s="462"/>
      <c r="X200" s="462"/>
      <c r="Y200" s="462"/>
      <c r="Z200" s="462"/>
      <c r="AA200" s="462"/>
      <c r="AB200" s="462"/>
      <c r="AC200" s="462"/>
      <c r="AD200" s="462"/>
      <c r="AE200" s="462"/>
      <c r="AF200" s="462"/>
      <c r="AG200" s="462"/>
      <c r="AH200" s="462"/>
      <c r="AI200" s="462"/>
      <c r="AJ200" s="462"/>
      <c r="AK200" s="462"/>
      <c r="AL200" s="462"/>
      <c r="AM200" s="462"/>
      <c r="AN200" s="462"/>
      <c r="AO200" s="462"/>
      <c r="AP200" s="462"/>
      <c r="AQ200" s="462"/>
      <c r="AR200" s="462"/>
      <c r="AS200" s="462"/>
      <c r="AT200" s="462"/>
      <c r="AU200" s="462"/>
      <c r="AV200" s="462"/>
      <c r="AW200" s="462"/>
      <c r="AX200" s="462"/>
      <c r="AY200" s="462"/>
      <c r="AZ200" s="462"/>
      <c r="BA200" s="462"/>
      <c r="BB200" s="462"/>
      <c r="BC200" s="462"/>
      <c r="BD200" s="462"/>
      <c r="BE200" s="462"/>
      <c r="BF200" s="462"/>
    </row>
    <row r="201" ht="3" customHeight="1"/>
    <row r="202" ht="4.35" customHeight="1"/>
    <row r="203" ht="2.85" customHeight="1"/>
    <row r="204" spans="2:26" ht="14.45" customHeight="1">
      <c r="B204" s="469" t="s">
        <v>1850</v>
      </c>
      <c r="C204" s="433"/>
      <c r="D204" s="433"/>
      <c r="E204" s="433"/>
      <c r="F204" s="433"/>
      <c r="G204" s="433"/>
      <c r="H204" s="433"/>
      <c r="I204" s="433"/>
      <c r="J204" s="433"/>
      <c r="K204" s="433"/>
      <c r="L204" s="433"/>
      <c r="M204" s="433"/>
      <c r="N204" s="433"/>
      <c r="O204" s="433"/>
      <c r="P204" s="433"/>
      <c r="Q204" s="433"/>
      <c r="R204" s="433"/>
      <c r="S204" s="433"/>
      <c r="T204" s="433"/>
      <c r="U204" s="433"/>
      <c r="V204" s="433"/>
      <c r="W204" s="433"/>
      <c r="X204" s="433"/>
      <c r="Y204" s="433"/>
      <c r="Z204" s="433"/>
    </row>
    <row r="205" ht="13.5" hidden="1"/>
    <row r="206" spans="2:58" ht="11.45" customHeight="1">
      <c r="B206" s="470" t="s">
        <v>1693</v>
      </c>
      <c r="C206" s="464"/>
      <c r="D206" s="471" t="s">
        <v>1694</v>
      </c>
      <c r="E206" s="464"/>
      <c r="F206" s="464"/>
      <c r="G206" s="464"/>
      <c r="H206" s="464"/>
      <c r="I206" s="464"/>
      <c r="J206" s="464"/>
      <c r="K206" s="464"/>
      <c r="L206" s="464"/>
      <c r="M206" s="464"/>
      <c r="N206" s="464"/>
      <c r="O206" s="464"/>
      <c r="P206" s="464"/>
      <c r="Q206" s="464"/>
      <c r="R206" s="464"/>
      <c r="S206" s="464"/>
      <c r="T206" s="464"/>
      <c r="U206" s="471" t="s">
        <v>1651</v>
      </c>
      <c r="V206" s="464"/>
      <c r="W206" s="464"/>
      <c r="X206" s="464"/>
      <c r="Y206" s="464"/>
      <c r="Z206" s="464"/>
      <c r="AA206" s="464"/>
      <c r="AB206" s="464"/>
      <c r="AC206" s="464"/>
      <c r="AD206" s="464"/>
      <c r="AE206" s="464"/>
      <c r="AF206" s="464"/>
      <c r="AG206" s="464"/>
      <c r="AH206" s="464"/>
      <c r="AI206" s="464"/>
      <c r="AJ206" s="464"/>
      <c r="AK206" s="464"/>
      <c r="AL206" s="464"/>
      <c r="AM206" s="464"/>
      <c r="AN206" s="470" t="s">
        <v>1695</v>
      </c>
      <c r="AO206" s="464"/>
      <c r="AP206" s="464"/>
      <c r="AQ206" s="464"/>
      <c r="AR206" s="464"/>
      <c r="AS206" s="464"/>
      <c r="AT206" s="470" t="s">
        <v>133</v>
      </c>
      <c r="AU206" s="464"/>
      <c r="AV206" s="464"/>
      <c r="AW206" s="464"/>
      <c r="AX206" s="464"/>
      <c r="AY206" s="464"/>
      <c r="AZ206" s="464"/>
      <c r="BA206" s="471" t="s">
        <v>1696</v>
      </c>
      <c r="BB206" s="464"/>
      <c r="BC206" s="464"/>
      <c r="BD206" s="470" t="s">
        <v>1697</v>
      </c>
      <c r="BE206" s="464"/>
      <c r="BF206" s="464"/>
    </row>
    <row r="207" spans="2:58" ht="11.45" customHeight="1">
      <c r="B207" s="442">
        <v>1</v>
      </c>
      <c r="C207" s="433"/>
      <c r="D207" s="443" t="s">
        <v>1851</v>
      </c>
      <c r="E207" s="433"/>
      <c r="F207" s="433"/>
      <c r="G207" s="433"/>
      <c r="H207" s="433"/>
      <c r="I207" s="433"/>
      <c r="J207" s="433"/>
      <c r="K207" s="433"/>
      <c r="L207" s="433"/>
      <c r="M207" s="433"/>
      <c r="N207" s="433"/>
      <c r="O207" s="433"/>
      <c r="P207" s="433"/>
      <c r="Q207" s="433"/>
      <c r="R207" s="433"/>
      <c r="S207" s="433"/>
      <c r="T207" s="433"/>
      <c r="U207" s="443" t="s">
        <v>1852</v>
      </c>
      <c r="V207" s="433"/>
      <c r="W207" s="433"/>
      <c r="X207" s="433"/>
      <c r="Y207" s="433"/>
      <c r="Z207" s="433"/>
      <c r="AA207" s="433"/>
      <c r="AB207" s="433"/>
      <c r="AC207" s="433"/>
      <c r="AD207" s="433"/>
      <c r="AE207" s="433"/>
      <c r="AF207" s="433"/>
      <c r="AG207" s="433"/>
      <c r="AH207" s="433"/>
      <c r="AI207" s="433"/>
      <c r="AJ207" s="433"/>
      <c r="AK207" s="433"/>
      <c r="AL207" s="433"/>
      <c r="AM207" s="433"/>
      <c r="AN207" s="467">
        <v>0</v>
      </c>
      <c r="AO207" s="433"/>
      <c r="AP207" s="433"/>
      <c r="AQ207" s="433"/>
      <c r="AR207" s="433"/>
      <c r="AS207" s="433"/>
      <c r="AT207" s="467">
        <v>26</v>
      </c>
      <c r="AU207" s="433"/>
      <c r="AV207" s="433"/>
      <c r="AW207" s="433"/>
      <c r="AX207" s="433"/>
      <c r="AY207" s="433"/>
      <c r="AZ207" s="433"/>
      <c r="BA207" s="443" t="s">
        <v>325</v>
      </c>
      <c r="BB207" s="433"/>
      <c r="BC207" s="433"/>
      <c r="BD207" s="467">
        <v>0</v>
      </c>
      <c r="BE207" s="433"/>
      <c r="BF207" s="433"/>
    </row>
    <row r="208" spans="2:58" ht="11.25" customHeight="1">
      <c r="B208" s="442">
        <v>2</v>
      </c>
      <c r="C208" s="433"/>
      <c r="D208" s="443" t="s">
        <v>1939</v>
      </c>
      <c r="E208" s="433"/>
      <c r="F208" s="433"/>
      <c r="G208" s="433"/>
      <c r="H208" s="433"/>
      <c r="I208" s="433"/>
      <c r="J208" s="433"/>
      <c r="K208" s="433"/>
      <c r="L208" s="433"/>
      <c r="M208" s="433"/>
      <c r="N208" s="433"/>
      <c r="O208" s="433"/>
      <c r="P208" s="433"/>
      <c r="Q208" s="433"/>
      <c r="R208" s="433"/>
      <c r="S208" s="433"/>
      <c r="T208" s="433"/>
      <c r="U208" s="443" t="s">
        <v>1940</v>
      </c>
      <c r="V208" s="433"/>
      <c r="W208" s="433"/>
      <c r="X208" s="433"/>
      <c r="Y208" s="433"/>
      <c r="Z208" s="433"/>
      <c r="AA208" s="433"/>
      <c r="AB208" s="433"/>
      <c r="AC208" s="433"/>
      <c r="AD208" s="433"/>
      <c r="AE208" s="433"/>
      <c r="AF208" s="433"/>
      <c r="AG208" s="433"/>
      <c r="AH208" s="433"/>
      <c r="AI208" s="433"/>
      <c r="AJ208" s="433"/>
      <c r="AK208" s="433"/>
      <c r="AL208" s="433"/>
      <c r="AM208" s="433"/>
      <c r="AN208" s="467">
        <v>0</v>
      </c>
      <c r="AO208" s="433"/>
      <c r="AP208" s="433"/>
      <c r="AQ208" s="433"/>
      <c r="AR208" s="433"/>
      <c r="AS208" s="433"/>
      <c r="AT208" s="467">
        <v>20</v>
      </c>
      <c r="AU208" s="433"/>
      <c r="AV208" s="433"/>
      <c r="AW208" s="433"/>
      <c r="AX208" s="433"/>
      <c r="AY208" s="433"/>
      <c r="AZ208" s="433"/>
      <c r="BA208" s="443" t="s">
        <v>325</v>
      </c>
      <c r="BB208" s="433"/>
      <c r="BC208" s="433"/>
      <c r="BD208" s="467">
        <v>0</v>
      </c>
      <c r="BE208" s="433"/>
      <c r="BF208" s="433"/>
    </row>
    <row r="209" spans="2:58" ht="11.45" customHeight="1">
      <c r="B209" s="461">
        <v>0</v>
      </c>
      <c r="C209" s="462"/>
      <c r="D209" s="462"/>
      <c r="E209" s="462"/>
      <c r="F209" s="462"/>
      <c r="G209" s="462"/>
      <c r="H209" s="462"/>
      <c r="I209" s="462"/>
      <c r="J209" s="462"/>
      <c r="K209" s="462"/>
      <c r="L209" s="462"/>
      <c r="M209" s="462"/>
      <c r="N209" s="462"/>
      <c r="O209" s="462"/>
      <c r="P209" s="462"/>
      <c r="Q209" s="462"/>
      <c r="R209" s="462"/>
      <c r="S209" s="462"/>
      <c r="T209" s="462"/>
      <c r="U209" s="462"/>
      <c r="V209" s="462"/>
      <c r="W209" s="462"/>
      <c r="X209" s="462"/>
      <c r="Y209" s="462"/>
      <c r="Z209" s="462"/>
      <c r="AA209" s="462"/>
      <c r="AB209" s="462"/>
      <c r="AC209" s="462"/>
      <c r="AD209" s="462"/>
      <c r="AE209" s="462"/>
      <c r="AF209" s="462"/>
      <c r="AG209" s="462"/>
      <c r="AH209" s="462"/>
      <c r="AI209" s="462"/>
      <c r="AJ209" s="462"/>
      <c r="AK209" s="462"/>
      <c r="AL209" s="462"/>
      <c r="AM209" s="462"/>
      <c r="AN209" s="462"/>
      <c r="AO209" s="462"/>
      <c r="AP209" s="462"/>
      <c r="AQ209" s="462"/>
      <c r="AR209" s="462"/>
      <c r="AS209" s="462"/>
      <c r="AT209" s="462"/>
      <c r="AU209" s="462"/>
      <c r="AV209" s="462"/>
      <c r="AW209" s="462"/>
      <c r="AX209" s="462"/>
      <c r="AY209" s="462"/>
      <c r="AZ209" s="462"/>
      <c r="BA209" s="462"/>
      <c r="BB209" s="462"/>
      <c r="BC209" s="462"/>
      <c r="BD209" s="462"/>
      <c r="BE209" s="462"/>
      <c r="BF209" s="462"/>
    </row>
    <row r="210" ht="3" customHeight="1"/>
    <row r="211" ht="4.35" customHeight="1"/>
    <row r="212" ht="2.85" customHeight="1"/>
    <row r="213" spans="2:23" ht="14.45" customHeight="1">
      <c r="B213" s="469" t="s">
        <v>1853</v>
      </c>
      <c r="C213" s="433"/>
      <c r="D213" s="433"/>
      <c r="E213" s="433"/>
      <c r="F213" s="433"/>
      <c r="G213" s="433"/>
      <c r="H213" s="433"/>
      <c r="I213" s="433"/>
      <c r="J213" s="433"/>
      <c r="K213" s="433"/>
      <c r="L213" s="433"/>
      <c r="M213" s="433"/>
      <c r="N213" s="433"/>
      <c r="O213" s="433"/>
      <c r="P213" s="433"/>
      <c r="Q213" s="433"/>
      <c r="R213" s="433"/>
      <c r="S213" s="433"/>
      <c r="T213" s="433"/>
      <c r="U213" s="433"/>
      <c r="V213" s="433"/>
      <c r="W213" s="433"/>
    </row>
    <row r="214" ht="13.5" hidden="1"/>
    <row r="215" spans="2:58" ht="11.45" customHeight="1">
      <c r="B215" s="470" t="s">
        <v>1693</v>
      </c>
      <c r="C215" s="464"/>
      <c r="D215" s="471" t="s">
        <v>1694</v>
      </c>
      <c r="E215" s="464"/>
      <c r="F215" s="464"/>
      <c r="G215" s="464"/>
      <c r="H215" s="464"/>
      <c r="I215" s="464"/>
      <c r="J215" s="464"/>
      <c r="K215" s="464"/>
      <c r="L215" s="464"/>
      <c r="M215" s="464"/>
      <c r="N215" s="464"/>
      <c r="O215" s="464"/>
      <c r="P215" s="464"/>
      <c r="Q215" s="464"/>
      <c r="R215" s="464"/>
      <c r="S215" s="464"/>
      <c r="T215" s="464"/>
      <c r="U215" s="471" t="s">
        <v>1651</v>
      </c>
      <c r="V215" s="464"/>
      <c r="W215" s="464"/>
      <c r="X215" s="464"/>
      <c r="Y215" s="464"/>
      <c r="Z215" s="464"/>
      <c r="AA215" s="464"/>
      <c r="AB215" s="464"/>
      <c r="AC215" s="464"/>
      <c r="AD215" s="464"/>
      <c r="AE215" s="464"/>
      <c r="AF215" s="464"/>
      <c r="AG215" s="464"/>
      <c r="AH215" s="464"/>
      <c r="AI215" s="464"/>
      <c r="AJ215" s="464"/>
      <c r="AK215" s="464"/>
      <c r="AL215" s="464"/>
      <c r="AM215" s="464"/>
      <c r="AN215" s="470" t="s">
        <v>1695</v>
      </c>
      <c r="AO215" s="464"/>
      <c r="AP215" s="464"/>
      <c r="AQ215" s="464"/>
      <c r="AR215" s="464"/>
      <c r="AS215" s="464"/>
      <c r="AT215" s="470" t="s">
        <v>133</v>
      </c>
      <c r="AU215" s="464"/>
      <c r="AV215" s="464"/>
      <c r="AW215" s="464"/>
      <c r="AX215" s="464"/>
      <c r="AY215" s="464"/>
      <c r="AZ215" s="464"/>
      <c r="BA215" s="471" t="s">
        <v>1696</v>
      </c>
      <c r="BB215" s="464"/>
      <c r="BC215" s="464"/>
      <c r="BD215" s="470" t="s">
        <v>1697</v>
      </c>
      <c r="BE215" s="464"/>
      <c r="BF215" s="464"/>
    </row>
    <row r="216" spans="2:58" ht="11.45" customHeight="1">
      <c r="B216" s="442">
        <v>1</v>
      </c>
      <c r="C216" s="433"/>
      <c r="D216" s="443" t="s">
        <v>1854</v>
      </c>
      <c r="E216" s="433"/>
      <c r="F216" s="433"/>
      <c r="G216" s="433"/>
      <c r="H216" s="433"/>
      <c r="I216" s="433"/>
      <c r="J216" s="433"/>
      <c r="K216" s="433"/>
      <c r="L216" s="433"/>
      <c r="M216" s="433"/>
      <c r="N216" s="433"/>
      <c r="O216" s="433"/>
      <c r="P216" s="433"/>
      <c r="Q216" s="433"/>
      <c r="R216" s="433"/>
      <c r="S216" s="433"/>
      <c r="T216" s="433"/>
      <c r="U216" s="443" t="s">
        <v>1855</v>
      </c>
      <c r="V216" s="433"/>
      <c r="W216" s="433"/>
      <c r="X216" s="433"/>
      <c r="Y216" s="433"/>
      <c r="Z216" s="433"/>
      <c r="AA216" s="433"/>
      <c r="AB216" s="433"/>
      <c r="AC216" s="433"/>
      <c r="AD216" s="433"/>
      <c r="AE216" s="433"/>
      <c r="AF216" s="433"/>
      <c r="AG216" s="433"/>
      <c r="AH216" s="433"/>
      <c r="AI216" s="433"/>
      <c r="AJ216" s="433"/>
      <c r="AK216" s="433"/>
      <c r="AL216" s="433"/>
      <c r="AM216" s="433"/>
      <c r="AN216" s="467">
        <v>0</v>
      </c>
      <c r="AO216" s="433"/>
      <c r="AP216" s="433"/>
      <c r="AQ216" s="433"/>
      <c r="AR216" s="433"/>
      <c r="AS216" s="433"/>
      <c r="AT216" s="467">
        <v>12</v>
      </c>
      <c r="AU216" s="433"/>
      <c r="AV216" s="433"/>
      <c r="AW216" s="433"/>
      <c r="AX216" s="433"/>
      <c r="AY216" s="433"/>
      <c r="AZ216" s="433"/>
      <c r="BA216" s="443" t="s">
        <v>325</v>
      </c>
      <c r="BB216" s="433"/>
      <c r="BC216" s="433"/>
      <c r="BD216" s="467">
        <v>0</v>
      </c>
      <c r="BE216" s="433"/>
      <c r="BF216" s="433"/>
    </row>
    <row r="217" spans="2:58" ht="11.25" customHeight="1">
      <c r="B217" s="442">
        <v>2</v>
      </c>
      <c r="C217" s="433"/>
      <c r="D217" s="443" t="s">
        <v>1860</v>
      </c>
      <c r="E217" s="433"/>
      <c r="F217" s="433"/>
      <c r="G217" s="433"/>
      <c r="H217" s="433"/>
      <c r="I217" s="433"/>
      <c r="J217" s="433"/>
      <c r="K217" s="433"/>
      <c r="L217" s="433"/>
      <c r="M217" s="433"/>
      <c r="N217" s="433"/>
      <c r="O217" s="433"/>
      <c r="P217" s="433"/>
      <c r="Q217" s="433"/>
      <c r="R217" s="433"/>
      <c r="S217" s="433"/>
      <c r="T217" s="433"/>
      <c r="U217" s="443" t="s">
        <v>1861</v>
      </c>
      <c r="V217" s="433"/>
      <c r="W217" s="433"/>
      <c r="X217" s="433"/>
      <c r="Y217" s="433"/>
      <c r="Z217" s="433"/>
      <c r="AA217" s="433"/>
      <c r="AB217" s="433"/>
      <c r="AC217" s="433"/>
      <c r="AD217" s="433"/>
      <c r="AE217" s="433"/>
      <c r="AF217" s="433"/>
      <c r="AG217" s="433"/>
      <c r="AH217" s="433"/>
      <c r="AI217" s="433"/>
      <c r="AJ217" s="433"/>
      <c r="AK217" s="433"/>
      <c r="AL217" s="433"/>
      <c r="AM217" s="433"/>
      <c r="AN217" s="467">
        <v>0</v>
      </c>
      <c r="AO217" s="433"/>
      <c r="AP217" s="433"/>
      <c r="AQ217" s="433"/>
      <c r="AR217" s="433"/>
      <c r="AS217" s="433"/>
      <c r="AT217" s="467">
        <v>4</v>
      </c>
      <c r="AU217" s="433"/>
      <c r="AV217" s="433"/>
      <c r="AW217" s="433"/>
      <c r="AX217" s="433"/>
      <c r="AY217" s="433"/>
      <c r="AZ217" s="433"/>
      <c r="BA217" s="443" t="s">
        <v>325</v>
      </c>
      <c r="BB217" s="433"/>
      <c r="BC217" s="433"/>
      <c r="BD217" s="467">
        <v>0</v>
      </c>
      <c r="BE217" s="433"/>
      <c r="BF217" s="433"/>
    </row>
    <row r="218" spans="2:58" ht="11.45" customHeight="1">
      <c r="B218" s="461">
        <v>0</v>
      </c>
      <c r="C218" s="462"/>
      <c r="D218" s="462"/>
      <c r="E218" s="462"/>
      <c r="F218" s="462"/>
      <c r="G218" s="462"/>
      <c r="H218" s="462"/>
      <c r="I218" s="462"/>
      <c r="J218" s="462"/>
      <c r="K218" s="462"/>
      <c r="L218" s="462"/>
      <c r="M218" s="462"/>
      <c r="N218" s="462"/>
      <c r="O218" s="462"/>
      <c r="P218" s="462"/>
      <c r="Q218" s="462"/>
      <c r="R218" s="462"/>
      <c r="S218" s="462"/>
      <c r="T218" s="462"/>
      <c r="U218" s="462"/>
      <c r="V218" s="462"/>
      <c r="W218" s="462"/>
      <c r="X218" s="462"/>
      <c r="Y218" s="462"/>
      <c r="Z218" s="462"/>
      <c r="AA218" s="462"/>
      <c r="AB218" s="462"/>
      <c r="AC218" s="462"/>
      <c r="AD218" s="462"/>
      <c r="AE218" s="462"/>
      <c r="AF218" s="462"/>
      <c r="AG218" s="462"/>
      <c r="AH218" s="462"/>
      <c r="AI218" s="462"/>
      <c r="AJ218" s="462"/>
      <c r="AK218" s="462"/>
      <c r="AL218" s="462"/>
      <c r="AM218" s="462"/>
      <c r="AN218" s="462"/>
      <c r="AO218" s="462"/>
      <c r="AP218" s="462"/>
      <c r="AQ218" s="462"/>
      <c r="AR218" s="462"/>
      <c r="AS218" s="462"/>
      <c r="AT218" s="462"/>
      <c r="AU218" s="462"/>
      <c r="AV218" s="462"/>
      <c r="AW218" s="462"/>
      <c r="AX218" s="462"/>
      <c r="AY218" s="462"/>
      <c r="AZ218" s="462"/>
      <c r="BA218" s="462"/>
      <c r="BB218" s="462"/>
      <c r="BC218" s="462"/>
      <c r="BD218" s="462"/>
      <c r="BE218" s="462"/>
      <c r="BF218" s="462"/>
    </row>
    <row r="219" ht="3" customHeight="1"/>
    <row r="220" ht="4.35" customHeight="1"/>
    <row r="221" ht="2.85" customHeight="1"/>
    <row r="222" spans="2:25" ht="14.45" customHeight="1">
      <c r="B222" s="469" t="s">
        <v>1864</v>
      </c>
      <c r="C222" s="433"/>
      <c r="D222" s="433"/>
      <c r="E222" s="433"/>
      <c r="F222" s="433"/>
      <c r="G222" s="433"/>
      <c r="H222" s="433"/>
      <c r="I222" s="433"/>
      <c r="J222" s="433"/>
      <c r="K222" s="433"/>
      <c r="L222" s="433"/>
      <c r="M222" s="433"/>
      <c r="N222" s="433"/>
      <c r="O222" s="433"/>
      <c r="P222" s="433"/>
      <c r="Q222" s="433"/>
      <c r="R222" s="433"/>
      <c r="S222" s="433"/>
      <c r="T222" s="433"/>
      <c r="U222" s="433"/>
      <c r="V222" s="433"/>
      <c r="W222" s="433"/>
      <c r="X222" s="433"/>
      <c r="Y222" s="433"/>
    </row>
    <row r="223" ht="13.5" hidden="1"/>
    <row r="224" spans="2:58" ht="11.45" customHeight="1">
      <c r="B224" s="470" t="s">
        <v>1693</v>
      </c>
      <c r="C224" s="464"/>
      <c r="D224" s="471" t="s">
        <v>1694</v>
      </c>
      <c r="E224" s="464"/>
      <c r="F224" s="464"/>
      <c r="G224" s="464"/>
      <c r="H224" s="464"/>
      <c r="I224" s="464"/>
      <c r="J224" s="464"/>
      <c r="K224" s="464"/>
      <c r="L224" s="464"/>
      <c r="M224" s="464"/>
      <c r="N224" s="464"/>
      <c r="O224" s="464"/>
      <c r="P224" s="464"/>
      <c r="Q224" s="464"/>
      <c r="R224" s="464"/>
      <c r="S224" s="464"/>
      <c r="T224" s="464"/>
      <c r="U224" s="471" t="s">
        <v>1651</v>
      </c>
      <c r="V224" s="464"/>
      <c r="W224" s="464"/>
      <c r="X224" s="464"/>
      <c r="Y224" s="464"/>
      <c r="Z224" s="464"/>
      <c r="AA224" s="464"/>
      <c r="AB224" s="464"/>
      <c r="AC224" s="464"/>
      <c r="AD224" s="464"/>
      <c r="AE224" s="464"/>
      <c r="AF224" s="464"/>
      <c r="AG224" s="464"/>
      <c r="AH224" s="464"/>
      <c r="AI224" s="464"/>
      <c r="AJ224" s="464"/>
      <c r="AK224" s="464"/>
      <c r="AL224" s="464"/>
      <c r="AM224" s="464"/>
      <c r="AN224" s="470" t="s">
        <v>1695</v>
      </c>
      <c r="AO224" s="464"/>
      <c r="AP224" s="464"/>
      <c r="AQ224" s="464"/>
      <c r="AR224" s="464"/>
      <c r="AS224" s="464"/>
      <c r="AT224" s="470" t="s">
        <v>133</v>
      </c>
      <c r="AU224" s="464"/>
      <c r="AV224" s="464"/>
      <c r="AW224" s="464"/>
      <c r="AX224" s="464"/>
      <c r="AY224" s="464"/>
      <c r="AZ224" s="464"/>
      <c r="BA224" s="471" t="s">
        <v>1696</v>
      </c>
      <c r="BB224" s="464"/>
      <c r="BC224" s="464"/>
      <c r="BD224" s="470" t="s">
        <v>1697</v>
      </c>
      <c r="BE224" s="464"/>
      <c r="BF224" s="464"/>
    </row>
    <row r="225" spans="2:58" ht="11.45" customHeight="1">
      <c r="B225" s="442">
        <v>1</v>
      </c>
      <c r="C225" s="433"/>
      <c r="D225" s="443" t="s">
        <v>1865</v>
      </c>
      <c r="E225" s="433"/>
      <c r="F225" s="433"/>
      <c r="G225" s="433"/>
      <c r="H225" s="433"/>
      <c r="I225" s="433"/>
      <c r="J225" s="433"/>
      <c r="K225" s="433"/>
      <c r="L225" s="433"/>
      <c r="M225" s="433"/>
      <c r="N225" s="433"/>
      <c r="O225" s="433"/>
      <c r="P225" s="433"/>
      <c r="Q225" s="433"/>
      <c r="R225" s="433"/>
      <c r="S225" s="433"/>
      <c r="T225" s="433"/>
      <c r="U225" s="443" t="s">
        <v>1866</v>
      </c>
      <c r="V225" s="433"/>
      <c r="W225" s="433"/>
      <c r="X225" s="433"/>
      <c r="Y225" s="433"/>
      <c r="Z225" s="433"/>
      <c r="AA225" s="433"/>
      <c r="AB225" s="433"/>
      <c r="AC225" s="433"/>
      <c r="AD225" s="433"/>
      <c r="AE225" s="433"/>
      <c r="AF225" s="433"/>
      <c r="AG225" s="433"/>
      <c r="AH225" s="433"/>
      <c r="AI225" s="433"/>
      <c r="AJ225" s="433"/>
      <c r="AK225" s="433"/>
      <c r="AL225" s="433"/>
      <c r="AM225" s="433"/>
      <c r="AN225" s="467">
        <v>0</v>
      </c>
      <c r="AO225" s="433"/>
      <c r="AP225" s="433"/>
      <c r="AQ225" s="433"/>
      <c r="AR225" s="433"/>
      <c r="AS225" s="433"/>
      <c r="AT225" s="467">
        <v>8</v>
      </c>
      <c r="AU225" s="433"/>
      <c r="AV225" s="433"/>
      <c r="AW225" s="433"/>
      <c r="AX225" s="433"/>
      <c r="AY225" s="433"/>
      <c r="AZ225" s="433"/>
      <c r="BA225" s="443" t="s">
        <v>1815</v>
      </c>
      <c r="BB225" s="433"/>
      <c r="BC225" s="433"/>
      <c r="BD225" s="467">
        <v>0</v>
      </c>
      <c r="BE225" s="433"/>
      <c r="BF225" s="433"/>
    </row>
    <row r="226" spans="2:58" ht="11.25" customHeight="1">
      <c r="B226" s="461">
        <v>0</v>
      </c>
      <c r="C226" s="462"/>
      <c r="D226" s="462"/>
      <c r="E226" s="462"/>
      <c r="F226" s="462"/>
      <c r="G226" s="462"/>
      <c r="H226" s="462"/>
      <c r="I226" s="462"/>
      <c r="J226" s="462"/>
      <c r="K226" s="462"/>
      <c r="L226" s="462"/>
      <c r="M226" s="462"/>
      <c r="N226" s="462"/>
      <c r="O226" s="462"/>
      <c r="P226" s="462"/>
      <c r="Q226" s="462"/>
      <c r="R226" s="462"/>
      <c r="S226" s="462"/>
      <c r="T226" s="462"/>
      <c r="U226" s="462"/>
      <c r="V226" s="462"/>
      <c r="W226" s="462"/>
      <c r="X226" s="462"/>
      <c r="Y226" s="462"/>
      <c r="Z226" s="462"/>
      <c r="AA226" s="462"/>
      <c r="AB226" s="462"/>
      <c r="AC226" s="462"/>
      <c r="AD226" s="462"/>
      <c r="AE226" s="462"/>
      <c r="AF226" s="462"/>
      <c r="AG226" s="462"/>
      <c r="AH226" s="462"/>
      <c r="AI226" s="462"/>
      <c r="AJ226" s="462"/>
      <c r="AK226" s="462"/>
      <c r="AL226" s="462"/>
      <c r="AM226" s="462"/>
      <c r="AN226" s="462"/>
      <c r="AO226" s="462"/>
      <c r="AP226" s="462"/>
      <c r="AQ226" s="462"/>
      <c r="AR226" s="462"/>
      <c r="AS226" s="462"/>
      <c r="AT226" s="462"/>
      <c r="AU226" s="462"/>
      <c r="AV226" s="462"/>
      <c r="AW226" s="462"/>
      <c r="AX226" s="462"/>
      <c r="AY226" s="462"/>
      <c r="AZ226" s="462"/>
      <c r="BA226" s="462"/>
      <c r="BB226" s="462"/>
      <c r="BC226" s="462"/>
      <c r="BD226" s="462"/>
      <c r="BE226" s="462"/>
      <c r="BF226" s="462"/>
    </row>
    <row r="227" ht="3" customHeight="1"/>
    <row r="228" ht="4.35" customHeight="1"/>
    <row r="229" ht="2.85" customHeight="1"/>
    <row r="230" spans="2:6" ht="14.45" customHeight="1">
      <c r="B230" s="469" t="s">
        <v>1876</v>
      </c>
      <c r="C230" s="433"/>
      <c r="D230" s="433"/>
      <c r="E230" s="433"/>
      <c r="F230" s="433"/>
    </row>
    <row r="231" ht="13.5" hidden="1"/>
    <row r="232" spans="2:58" ht="11.45" customHeight="1">
      <c r="B232" s="470" t="s">
        <v>1693</v>
      </c>
      <c r="C232" s="464"/>
      <c r="D232" s="471" t="s">
        <v>1694</v>
      </c>
      <c r="E232" s="464"/>
      <c r="F232" s="464"/>
      <c r="G232" s="464"/>
      <c r="H232" s="464"/>
      <c r="I232" s="464"/>
      <c r="J232" s="464"/>
      <c r="K232" s="464"/>
      <c r="L232" s="464"/>
      <c r="M232" s="464"/>
      <c r="N232" s="464"/>
      <c r="O232" s="464"/>
      <c r="P232" s="464"/>
      <c r="Q232" s="464"/>
      <c r="R232" s="464"/>
      <c r="S232" s="464"/>
      <c r="T232" s="464"/>
      <c r="U232" s="471" t="s">
        <v>1651</v>
      </c>
      <c r="V232" s="464"/>
      <c r="W232" s="464"/>
      <c r="X232" s="464"/>
      <c r="Y232" s="464"/>
      <c r="Z232" s="464"/>
      <c r="AA232" s="464"/>
      <c r="AB232" s="464"/>
      <c r="AC232" s="464"/>
      <c r="AD232" s="464"/>
      <c r="AE232" s="464"/>
      <c r="AF232" s="464"/>
      <c r="AG232" s="464"/>
      <c r="AH232" s="464"/>
      <c r="AI232" s="464"/>
      <c r="AJ232" s="464"/>
      <c r="AK232" s="464"/>
      <c r="AL232" s="464"/>
      <c r="AM232" s="464"/>
      <c r="AN232" s="470" t="s">
        <v>1695</v>
      </c>
      <c r="AO232" s="464"/>
      <c r="AP232" s="464"/>
      <c r="AQ232" s="464"/>
      <c r="AR232" s="464"/>
      <c r="AS232" s="464"/>
      <c r="AT232" s="470" t="s">
        <v>133</v>
      </c>
      <c r="AU232" s="464"/>
      <c r="AV232" s="464"/>
      <c r="AW232" s="464"/>
      <c r="AX232" s="464"/>
      <c r="AY232" s="464"/>
      <c r="AZ232" s="464"/>
      <c r="BA232" s="471" t="s">
        <v>1696</v>
      </c>
      <c r="BB232" s="464"/>
      <c r="BC232" s="464"/>
      <c r="BD232" s="470" t="s">
        <v>1697</v>
      </c>
      <c r="BE232" s="464"/>
      <c r="BF232" s="464"/>
    </row>
    <row r="233" spans="2:58" ht="12.95" customHeight="1">
      <c r="B233" s="442">
        <v>1</v>
      </c>
      <c r="C233" s="433"/>
      <c r="D233" s="443" t="s">
        <v>1941</v>
      </c>
      <c r="E233" s="433"/>
      <c r="F233" s="433"/>
      <c r="G233" s="433"/>
      <c r="H233" s="433"/>
      <c r="I233" s="433"/>
      <c r="J233" s="433"/>
      <c r="K233" s="433"/>
      <c r="L233" s="433"/>
      <c r="M233" s="433"/>
      <c r="N233" s="433"/>
      <c r="O233" s="433"/>
      <c r="P233" s="433"/>
      <c r="Q233" s="433"/>
      <c r="R233" s="433"/>
      <c r="S233" s="433"/>
      <c r="T233" s="433"/>
      <c r="U233" s="443" t="s">
        <v>1942</v>
      </c>
      <c r="V233" s="433"/>
      <c r="W233" s="433"/>
      <c r="X233" s="433"/>
      <c r="Y233" s="433"/>
      <c r="Z233" s="433"/>
      <c r="AA233" s="433"/>
      <c r="AB233" s="433"/>
      <c r="AC233" s="433"/>
      <c r="AD233" s="433"/>
      <c r="AE233" s="433"/>
      <c r="AF233" s="433"/>
      <c r="AG233" s="433"/>
      <c r="AH233" s="433"/>
      <c r="AI233" s="433"/>
      <c r="AJ233" s="433"/>
      <c r="AK233" s="433"/>
      <c r="AL233" s="433"/>
      <c r="AM233" s="433"/>
      <c r="AN233" s="467">
        <v>0</v>
      </c>
      <c r="AO233" s="433"/>
      <c r="AP233" s="433"/>
      <c r="AQ233" s="433"/>
      <c r="AR233" s="433"/>
      <c r="AS233" s="433"/>
      <c r="AT233" s="467">
        <v>13</v>
      </c>
      <c r="AU233" s="433"/>
      <c r="AV233" s="433"/>
      <c r="AW233" s="433"/>
      <c r="AX233" s="433"/>
      <c r="AY233" s="433"/>
      <c r="AZ233" s="433"/>
      <c r="BA233" s="443" t="s">
        <v>1815</v>
      </c>
      <c r="BB233" s="433"/>
      <c r="BC233" s="433"/>
      <c r="BD233" s="467">
        <v>0</v>
      </c>
      <c r="BE233" s="433"/>
      <c r="BF233" s="433"/>
    </row>
    <row r="234" spans="2:58" ht="11.25" customHeight="1">
      <c r="B234" s="442">
        <v>2</v>
      </c>
      <c r="C234" s="433"/>
      <c r="D234" s="443" t="s">
        <v>1883</v>
      </c>
      <c r="E234" s="433"/>
      <c r="F234" s="433"/>
      <c r="G234" s="433"/>
      <c r="H234" s="433"/>
      <c r="I234" s="433"/>
      <c r="J234" s="433"/>
      <c r="K234" s="433"/>
      <c r="L234" s="433"/>
      <c r="M234" s="433"/>
      <c r="N234" s="433"/>
      <c r="O234" s="433"/>
      <c r="P234" s="433"/>
      <c r="Q234" s="433"/>
      <c r="R234" s="433"/>
      <c r="S234" s="433"/>
      <c r="T234" s="433"/>
      <c r="U234" s="443" t="s">
        <v>1884</v>
      </c>
      <c r="V234" s="433"/>
      <c r="W234" s="433"/>
      <c r="X234" s="433"/>
      <c r="Y234" s="433"/>
      <c r="Z234" s="433"/>
      <c r="AA234" s="433"/>
      <c r="AB234" s="433"/>
      <c r="AC234" s="433"/>
      <c r="AD234" s="433"/>
      <c r="AE234" s="433"/>
      <c r="AF234" s="433"/>
      <c r="AG234" s="433"/>
      <c r="AH234" s="433"/>
      <c r="AI234" s="433"/>
      <c r="AJ234" s="433"/>
      <c r="AK234" s="433"/>
      <c r="AL234" s="433"/>
      <c r="AM234" s="433"/>
      <c r="AN234" s="467">
        <v>0</v>
      </c>
      <c r="AO234" s="433"/>
      <c r="AP234" s="433"/>
      <c r="AQ234" s="433"/>
      <c r="AR234" s="433"/>
      <c r="AS234" s="433"/>
      <c r="AT234" s="467">
        <v>2</v>
      </c>
      <c r="AU234" s="433"/>
      <c r="AV234" s="433"/>
      <c r="AW234" s="433"/>
      <c r="AX234" s="433"/>
      <c r="AY234" s="433"/>
      <c r="AZ234" s="433"/>
      <c r="BA234" s="443" t="s">
        <v>339</v>
      </c>
      <c r="BB234" s="433"/>
      <c r="BC234" s="433"/>
      <c r="BD234" s="467">
        <v>0</v>
      </c>
      <c r="BE234" s="433"/>
      <c r="BF234" s="433"/>
    </row>
    <row r="235" spans="2:58" ht="11.45" customHeight="1">
      <c r="B235" s="461">
        <v>0</v>
      </c>
      <c r="C235" s="462"/>
      <c r="D235" s="462"/>
      <c r="E235" s="462"/>
      <c r="F235" s="462"/>
      <c r="G235" s="462"/>
      <c r="H235" s="462"/>
      <c r="I235" s="462"/>
      <c r="J235" s="462"/>
      <c r="K235" s="462"/>
      <c r="L235" s="462"/>
      <c r="M235" s="462"/>
      <c r="N235" s="462"/>
      <c r="O235" s="462"/>
      <c r="P235" s="462"/>
      <c r="Q235" s="462"/>
      <c r="R235" s="462"/>
      <c r="S235" s="462"/>
      <c r="T235" s="462"/>
      <c r="U235" s="462"/>
      <c r="V235" s="462"/>
      <c r="W235" s="462"/>
      <c r="X235" s="462"/>
      <c r="Y235" s="462"/>
      <c r="Z235" s="462"/>
      <c r="AA235" s="462"/>
      <c r="AB235" s="462"/>
      <c r="AC235" s="462"/>
      <c r="AD235" s="462"/>
      <c r="AE235" s="462"/>
      <c r="AF235" s="462"/>
      <c r="AG235" s="462"/>
      <c r="AH235" s="462"/>
      <c r="AI235" s="462"/>
      <c r="AJ235" s="462"/>
      <c r="AK235" s="462"/>
      <c r="AL235" s="462"/>
      <c r="AM235" s="462"/>
      <c r="AN235" s="462"/>
      <c r="AO235" s="462"/>
      <c r="AP235" s="462"/>
      <c r="AQ235" s="462"/>
      <c r="AR235" s="462"/>
      <c r="AS235" s="462"/>
      <c r="AT235" s="462"/>
      <c r="AU235" s="462"/>
      <c r="AV235" s="462"/>
      <c r="AW235" s="462"/>
      <c r="AX235" s="462"/>
      <c r="AY235" s="462"/>
      <c r="AZ235" s="462"/>
      <c r="BA235" s="462"/>
      <c r="BB235" s="462"/>
      <c r="BC235" s="462"/>
      <c r="BD235" s="462"/>
      <c r="BE235" s="462"/>
      <c r="BF235" s="462"/>
    </row>
    <row r="236" ht="3" customHeight="1"/>
    <row r="237" ht="4.35" customHeight="1"/>
    <row r="238" ht="2.85" customHeight="1"/>
    <row r="239" spans="2:24" ht="14.45" customHeight="1">
      <c r="B239" s="469" t="s">
        <v>1943</v>
      </c>
      <c r="C239" s="433"/>
      <c r="D239" s="433"/>
      <c r="E239" s="433"/>
      <c r="F239" s="433"/>
      <c r="G239" s="433"/>
      <c r="H239" s="433"/>
      <c r="I239" s="433"/>
      <c r="J239" s="433"/>
      <c r="K239" s="433"/>
      <c r="L239" s="433"/>
      <c r="M239" s="433"/>
      <c r="N239" s="433"/>
      <c r="O239" s="433"/>
      <c r="P239" s="433"/>
      <c r="Q239" s="433"/>
      <c r="R239" s="433"/>
      <c r="S239" s="433"/>
      <c r="T239" s="433"/>
      <c r="U239" s="433"/>
      <c r="V239" s="433"/>
      <c r="W239" s="433"/>
      <c r="X239" s="433"/>
    </row>
    <row r="240" ht="13.5" hidden="1"/>
    <row r="241" spans="2:58" ht="11.45" customHeight="1">
      <c r="B241" s="470" t="s">
        <v>1693</v>
      </c>
      <c r="C241" s="464"/>
      <c r="D241" s="471" t="s">
        <v>1694</v>
      </c>
      <c r="E241" s="464"/>
      <c r="F241" s="464"/>
      <c r="G241" s="464"/>
      <c r="H241" s="464"/>
      <c r="I241" s="464"/>
      <c r="J241" s="464"/>
      <c r="K241" s="464"/>
      <c r="L241" s="464"/>
      <c r="M241" s="464"/>
      <c r="N241" s="464"/>
      <c r="O241" s="464"/>
      <c r="P241" s="464"/>
      <c r="Q241" s="464"/>
      <c r="R241" s="464"/>
      <c r="S241" s="464"/>
      <c r="T241" s="464"/>
      <c r="U241" s="471" t="s">
        <v>1651</v>
      </c>
      <c r="V241" s="464"/>
      <c r="W241" s="464"/>
      <c r="X241" s="464"/>
      <c r="Y241" s="464"/>
      <c r="Z241" s="464"/>
      <c r="AA241" s="464"/>
      <c r="AB241" s="464"/>
      <c r="AC241" s="464"/>
      <c r="AD241" s="464"/>
      <c r="AE241" s="464"/>
      <c r="AF241" s="464"/>
      <c r="AG241" s="464"/>
      <c r="AH241" s="464"/>
      <c r="AI241" s="464"/>
      <c r="AJ241" s="464"/>
      <c r="AK241" s="464"/>
      <c r="AL241" s="464"/>
      <c r="AM241" s="464"/>
      <c r="AN241" s="470" t="s">
        <v>1695</v>
      </c>
      <c r="AO241" s="464"/>
      <c r="AP241" s="464"/>
      <c r="AQ241" s="464"/>
      <c r="AR241" s="464"/>
      <c r="AS241" s="464"/>
      <c r="AT241" s="470" t="s">
        <v>133</v>
      </c>
      <c r="AU241" s="464"/>
      <c r="AV241" s="464"/>
      <c r="AW241" s="464"/>
      <c r="AX241" s="464"/>
      <c r="AY241" s="464"/>
      <c r="AZ241" s="464"/>
      <c r="BA241" s="471" t="s">
        <v>1696</v>
      </c>
      <c r="BB241" s="464"/>
      <c r="BC241" s="464"/>
      <c r="BD241" s="470" t="s">
        <v>1697</v>
      </c>
      <c r="BE241" s="464"/>
      <c r="BF241" s="464"/>
    </row>
    <row r="242" spans="2:58" ht="11.45" customHeight="1">
      <c r="B242" s="442">
        <v>1</v>
      </c>
      <c r="C242" s="433"/>
      <c r="D242" s="443" t="s">
        <v>1944</v>
      </c>
      <c r="E242" s="433"/>
      <c r="F242" s="433"/>
      <c r="G242" s="433"/>
      <c r="H242" s="433"/>
      <c r="I242" s="433"/>
      <c r="J242" s="433"/>
      <c r="K242" s="433"/>
      <c r="L242" s="433"/>
      <c r="M242" s="433"/>
      <c r="N242" s="433"/>
      <c r="O242" s="433"/>
      <c r="P242" s="433"/>
      <c r="Q242" s="433"/>
      <c r="R242" s="433"/>
      <c r="S242" s="433"/>
      <c r="T242" s="433"/>
      <c r="U242" s="443" t="s">
        <v>1945</v>
      </c>
      <c r="V242" s="433"/>
      <c r="W242" s="433"/>
      <c r="X242" s="433"/>
      <c r="Y242" s="433"/>
      <c r="Z242" s="433"/>
      <c r="AA242" s="433"/>
      <c r="AB242" s="433"/>
      <c r="AC242" s="433"/>
      <c r="AD242" s="433"/>
      <c r="AE242" s="433"/>
      <c r="AF242" s="433"/>
      <c r="AG242" s="433"/>
      <c r="AH242" s="433"/>
      <c r="AI242" s="433"/>
      <c r="AJ242" s="433"/>
      <c r="AK242" s="433"/>
      <c r="AL242" s="433"/>
      <c r="AM242" s="433"/>
      <c r="AN242" s="467">
        <v>0</v>
      </c>
      <c r="AO242" s="433"/>
      <c r="AP242" s="433"/>
      <c r="AQ242" s="433"/>
      <c r="AR242" s="433"/>
      <c r="AS242" s="433"/>
      <c r="AT242" s="467">
        <v>1</v>
      </c>
      <c r="AU242" s="433"/>
      <c r="AV242" s="433"/>
      <c r="AW242" s="433"/>
      <c r="AX242" s="433"/>
      <c r="AY242" s="433"/>
      <c r="AZ242" s="433"/>
      <c r="BA242" s="443" t="s">
        <v>1815</v>
      </c>
      <c r="BB242" s="433"/>
      <c r="BC242" s="433"/>
      <c r="BD242" s="467">
        <v>0</v>
      </c>
      <c r="BE242" s="433"/>
      <c r="BF242" s="433"/>
    </row>
    <row r="243" spans="2:58" ht="11.25" customHeight="1">
      <c r="B243" s="461">
        <v>0</v>
      </c>
      <c r="C243" s="462"/>
      <c r="D243" s="462"/>
      <c r="E243" s="462"/>
      <c r="F243" s="462"/>
      <c r="G243" s="462"/>
      <c r="H243" s="462"/>
      <c r="I243" s="462"/>
      <c r="J243" s="462"/>
      <c r="K243" s="462"/>
      <c r="L243" s="462"/>
      <c r="M243" s="462"/>
      <c r="N243" s="462"/>
      <c r="O243" s="462"/>
      <c r="P243" s="462"/>
      <c r="Q243" s="462"/>
      <c r="R243" s="462"/>
      <c r="S243" s="462"/>
      <c r="T243" s="462"/>
      <c r="U243" s="462"/>
      <c r="V243" s="462"/>
      <c r="W243" s="462"/>
      <c r="X243" s="462"/>
      <c r="Y243" s="462"/>
      <c r="Z243" s="462"/>
      <c r="AA243" s="462"/>
      <c r="AB243" s="462"/>
      <c r="AC243" s="462"/>
      <c r="AD243" s="462"/>
      <c r="AE243" s="462"/>
      <c r="AF243" s="462"/>
      <c r="AG243" s="462"/>
      <c r="AH243" s="462"/>
      <c r="AI243" s="462"/>
      <c r="AJ243" s="462"/>
      <c r="AK243" s="462"/>
      <c r="AL243" s="462"/>
      <c r="AM243" s="462"/>
      <c r="AN243" s="462"/>
      <c r="AO243" s="462"/>
      <c r="AP243" s="462"/>
      <c r="AQ243" s="462"/>
      <c r="AR243" s="462"/>
      <c r="AS243" s="462"/>
      <c r="AT243" s="462"/>
      <c r="AU243" s="462"/>
      <c r="AV243" s="462"/>
      <c r="AW243" s="462"/>
      <c r="AX243" s="462"/>
      <c r="AY243" s="462"/>
      <c r="AZ243" s="462"/>
      <c r="BA243" s="462"/>
      <c r="BB243" s="462"/>
      <c r="BC243" s="462"/>
      <c r="BD243" s="462"/>
      <c r="BE243" s="462"/>
      <c r="BF243" s="462"/>
    </row>
    <row r="244" ht="3" customHeight="1"/>
    <row r="245" ht="4.35" customHeight="1"/>
    <row r="246" ht="2.85" customHeight="1"/>
    <row r="247" ht="13.5" hidden="1"/>
    <row r="248" spans="2:46" ht="14.45" customHeight="1">
      <c r="B248" s="469" t="s">
        <v>1890</v>
      </c>
      <c r="C248" s="433"/>
      <c r="D248" s="433"/>
      <c r="E248" s="433"/>
      <c r="F248" s="433"/>
      <c r="G248" s="433"/>
      <c r="H248" s="433"/>
      <c r="I248" s="433"/>
      <c r="J248" s="433"/>
      <c r="K248" s="433"/>
      <c r="L248" s="433"/>
      <c r="M248" s="433"/>
      <c r="N248" s="433"/>
      <c r="O248" s="433"/>
      <c r="P248" s="433"/>
      <c r="Q248" s="433"/>
      <c r="R248" s="433"/>
      <c r="S248" s="433"/>
      <c r="T248" s="433"/>
      <c r="U248" s="433"/>
      <c r="V248" s="433"/>
      <c r="W248" s="433"/>
      <c r="X248" s="433"/>
      <c r="Y248" s="433"/>
      <c r="Z248" s="433"/>
      <c r="AA248" s="433"/>
      <c r="AB248" s="433"/>
      <c r="AC248" s="433"/>
      <c r="AD248" s="433"/>
      <c r="AE248" s="433"/>
      <c r="AF248" s="433"/>
      <c r="AG248" s="433"/>
      <c r="AH248" s="433"/>
      <c r="AI248" s="433"/>
      <c r="AJ248" s="433"/>
      <c r="AK248" s="433"/>
      <c r="AL248" s="433"/>
      <c r="AM248" s="433"/>
      <c r="AN248" s="433"/>
      <c r="AO248" s="433"/>
      <c r="AP248" s="433"/>
      <c r="AQ248" s="433"/>
      <c r="AR248" s="433"/>
      <c r="AS248" s="433"/>
      <c r="AT248" s="433"/>
    </row>
    <row r="249" spans="2:58" ht="11.45" customHeight="1">
      <c r="B249" s="470" t="s">
        <v>1693</v>
      </c>
      <c r="C249" s="464"/>
      <c r="D249" s="471" t="s">
        <v>1694</v>
      </c>
      <c r="E249" s="464"/>
      <c r="F249" s="464"/>
      <c r="G249" s="464"/>
      <c r="H249" s="464"/>
      <c r="I249" s="464"/>
      <c r="J249" s="464"/>
      <c r="K249" s="464"/>
      <c r="L249" s="464"/>
      <c r="M249" s="464"/>
      <c r="N249" s="464"/>
      <c r="O249" s="464"/>
      <c r="P249" s="464"/>
      <c r="Q249" s="464"/>
      <c r="R249" s="464"/>
      <c r="S249" s="464"/>
      <c r="T249" s="464"/>
      <c r="U249" s="471" t="s">
        <v>1651</v>
      </c>
      <c r="V249" s="464"/>
      <c r="W249" s="464"/>
      <c r="X249" s="464"/>
      <c r="Y249" s="464"/>
      <c r="Z249" s="464"/>
      <c r="AA249" s="464"/>
      <c r="AB249" s="464"/>
      <c r="AC249" s="464"/>
      <c r="AD249" s="464"/>
      <c r="AE249" s="464"/>
      <c r="AF249" s="464"/>
      <c r="AG249" s="464"/>
      <c r="AH249" s="464"/>
      <c r="AI249" s="464"/>
      <c r="AJ249" s="464"/>
      <c r="AK249" s="464"/>
      <c r="AL249" s="464"/>
      <c r="AM249" s="464"/>
      <c r="AN249" s="470" t="s">
        <v>1695</v>
      </c>
      <c r="AO249" s="464"/>
      <c r="AP249" s="464"/>
      <c r="AQ249" s="464"/>
      <c r="AR249" s="464"/>
      <c r="AS249" s="464"/>
      <c r="AT249" s="470" t="s">
        <v>133</v>
      </c>
      <c r="AU249" s="464"/>
      <c r="AV249" s="464"/>
      <c r="AW249" s="464"/>
      <c r="AX249" s="464"/>
      <c r="AY249" s="464"/>
      <c r="AZ249" s="464"/>
      <c r="BA249" s="471" t="s">
        <v>1696</v>
      </c>
      <c r="BB249" s="464"/>
      <c r="BC249" s="464"/>
      <c r="BD249" s="470" t="s">
        <v>1697</v>
      </c>
      <c r="BE249" s="464"/>
      <c r="BF249" s="464"/>
    </row>
    <row r="250" spans="2:58" ht="11.45" customHeight="1">
      <c r="B250" s="442">
        <v>1</v>
      </c>
      <c r="C250" s="433"/>
      <c r="D250" s="443" t="s">
        <v>1893</v>
      </c>
      <c r="E250" s="433"/>
      <c r="F250" s="433"/>
      <c r="G250" s="433"/>
      <c r="H250" s="433"/>
      <c r="I250" s="433"/>
      <c r="J250" s="433"/>
      <c r="K250" s="433"/>
      <c r="L250" s="433"/>
      <c r="M250" s="433"/>
      <c r="N250" s="433"/>
      <c r="O250" s="433"/>
      <c r="P250" s="433"/>
      <c r="Q250" s="433"/>
      <c r="R250" s="433"/>
      <c r="S250" s="433"/>
      <c r="T250" s="433"/>
      <c r="U250" s="443" t="s">
        <v>1946</v>
      </c>
      <c r="V250" s="433"/>
      <c r="W250" s="433"/>
      <c r="X250" s="433"/>
      <c r="Y250" s="433"/>
      <c r="Z250" s="433"/>
      <c r="AA250" s="433"/>
      <c r="AB250" s="433"/>
      <c r="AC250" s="433"/>
      <c r="AD250" s="433"/>
      <c r="AE250" s="433"/>
      <c r="AF250" s="433"/>
      <c r="AG250" s="433"/>
      <c r="AH250" s="433"/>
      <c r="AI250" s="433"/>
      <c r="AJ250" s="433"/>
      <c r="AK250" s="433"/>
      <c r="AL250" s="433"/>
      <c r="AM250" s="433"/>
      <c r="AN250" s="467">
        <v>0</v>
      </c>
      <c r="AO250" s="433"/>
      <c r="AP250" s="433"/>
      <c r="AQ250" s="433"/>
      <c r="AR250" s="433"/>
      <c r="AS250" s="433"/>
      <c r="AT250" s="467">
        <v>4</v>
      </c>
      <c r="AU250" s="433"/>
      <c r="AV250" s="433"/>
      <c r="AW250" s="433"/>
      <c r="AX250" s="433"/>
      <c r="AY250" s="433"/>
      <c r="AZ250" s="433"/>
      <c r="BA250" s="443" t="s">
        <v>1815</v>
      </c>
      <c r="BB250" s="433"/>
      <c r="BC250" s="433"/>
      <c r="BD250" s="467">
        <v>0</v>
      </c>
      <c r="BE250" s="433"/>
      <c r="BF250" s="433"/>
    </row>
    <row r="251" spans="2:58" ht="11.25" customHeight="1">
      <c r="B251" s="461">
        <v>0</v>
      </c>
      <c r="C251" s="462"/>
      <c r="D251" s="462"/>
      <c r="E251" s="462"/>
      <c r="F251" s="462"/>
      <c r="G251" s="462"/>
      <c r="H251" s="462"/>
      <c r="I251" s="462"/>
      <c r="J251" s="462"/>
      <c r="K251" s="462"/>
      <c r="L251" s="462"/>
      <c r="M251" s="462"/>
      <c r="N251" s="462"/>
      <c r="O251" s="462"/>
      <c r="P251" s="462"/>
      <c r="Q251" s="462"/>
      <c r="R251" s="462"/>
      <c r="S251" s="462"/>
      <c r="T251" s="462"/>
      <c r="U251" s="462"/>
      <c r="V251" s="462"/>
      <c r="W251" s="462"/>
      <c r="X251" s="462"/>
      <c r="Y251" s="462"/>
      <c r="Z251" s="462"/>
      <c r="AA251" s="462"/>
      <c r="AB251" s="462"/>
      <c r="AC251" s="462"/>
      <c r="AD251" s="462"/>
      <c r="AE251" s="462"/>
      <c r="AF251" s="462"/>
      <c r="AG251" s="462"/>
      <c r="AH251" s="462"/>
      <c r="AI251" s="462"/>
      <c r="AJ251" s="462"/>
      <c r="AK251" s="462"/>
      <c r="AL251" s="462"/>
      <c r="AM251" s="462"/>
      <c r="AN251" s="462"/>
      <c r="AO251" s="462"/>
      <c r="AP251" s="462"/>
      <c r="AQ251" s="462"/>
      <c r="AR251" s="462"/>
      <c r="AS251" s="462"/>
      <c r="AT251" s="462"/>
      <c r="AU251" s="462"/>
      <c r="AV251" s="462"/>
      <c r="AW251" s="462"/>
      <c r="AX251" s="462"/>
      <c r="AY251" s="462"/>
      <c r="AZ251" s="462"/>
      <c r="BA251" s="462"/>
      <c r="BB251" s="462"/>
      <c r="BC251" s="462"/>
      <c r="BD251" s="462"/>
      <c r="BE251" s="462"/>
      <c r="BF251" s="462"/>
    </row>
    <row r="252" ht="3" customHeight="1"/>
    <row r="253" ht="4.35" customHeight="1"/>
    <row r="254" ht="2.85" customHeight="1"/>
    <row r="255" ht="13.5" hidden="1"/>
    <row r="256" spans="2:54" ht="14.45" customHeight="1">
      <c r="B256" s="469" t="s">
        <v>1898</v>
      </c>
      <c r="C256" s="433"/>
      <c r="D256" s="433"/>
      <c r="E256" s="433"/>
      <c r="F256" s="433"/>
      <c r="G256" s="433"/>
      <c r="H256" s="433"/>
      <c r="I256" s="433"/>
      <c r="J256" s="433"/>
      <c r="K256" s="433"/>
      <c r="L256" s="433"/>
      <c r="M256" s="433"/>
      <c r="N256" s="433"/>
      <c r="O256" s="433"/>
      <c r="P256" s="433"/>
      <c r="Q256" s="433"/>
      <c r="R256" s="433"/>
      <c r="S256" s="433"/>
      <c r="T256" s="433"/>
      <c r="U256" s="433"/>
      <c r="V256" s="433"/>
      <c r="W256" s="433"/>
      <c r="X256" s="433"/>
      <c r="Y256" s="433"/>
      <c r="Z256" s="433"/>
      <c r="AA256" s="433"/>
      <c r="AB256" s="433"/>
      <c r="AC256" s="433"/>
      <c r="AD256" s="433"/>
      <c r="AE256" s="433"/>
      <c r="AF256" s="433"/>
      <c r="AG256" s="433"/>
      <c r="AH256" s="433"/>
      <c r="AI256" s="433"/>
      <c r="AJ256" s="433"/>
      <c r="AK256" s="433"/>
      <c r="AL256" s="433"/>
      <c r="AM256" s="433"/>
      <c r="AN256" s="433"/>
      <c r="AO256" s="433"/>
      <c r="AP256" s="433"/>
      <c r="AQ256" s="433"/>
      <c r="AR256" s="433"/>
      <c r="AS256" s="433"/>
      <c r="AT256" s="433"/>
      <c r="AU256" s="433"/>
      <c r="AV256" s="433"/>
      <c r="AW256" s="433"/>
      <c r="AX256" s="433"/>
      <c r="AY256" s="433"/>
      <c r="AZ256" s="433"/>
      <c r="BA256" s="433"/>
      <c r="BB256" s="433"/>
    </row>
    <row r="257" spans="2:58" ht="11.45" customHeight="1">
      <c r="B257" s="470" t="s">
        <v>1693</v>
      </c>
      <c r="C257" s="464"/>
      <c r="D257" s="471" t="s">
        <v>1694</v>
      </c>
      <c r="E257" s="464"/>
      <c r="F257" s="464"/>
      <c r="G257" s="464"/>
      <c r="H257" s="464"/>
      <c r="I257" s="464"/>
      <c r="J257" s="464"/>
      <c r="K257" s="464"/>
      <c r="L257" s="464"/>
      <c r="M257" s="464"/>
      <c r="N257" s="464"/>
      <c r="O257" s="464"/>
      <c r="P257" s="464"/>
      <c r="Q257" s="464"/>
      <c r="R257" s="464"/>
      <c r="S257" s="464"/>
      <c r="T257" s="464"/>
      <c r="U257" s="471" t="s">
        <v>1651</v>
      </c>
      <c r="V257" s="464"/>
      <c r="W257" s="464"/>
      <c r="X257" s="464"/>
      <c r="Y257" s="464"/>
      <c r="Z257" s="464"/>
      <c r="AA257" s="464"/>
      <c r="AB257" s="464"/>
      <c r="AC257" s="464"/>
      <c r="AD257" s="464"/>
      <c r="AE257" s="464"/>
      <c r="AF257" s="464"/>
      <c r="AG257" s="464"/>
      <c r="AH257" s="464"/>
      <c r="AI257" s="464"/>
      <c r="AJ257" s="464"/>
      <c r="AK257" s="464"/>
      <c r="AL257" s="464"/>
      <c r="AM257" s="464"/>
      <c r="AN257" s="470" t="s">
        <v>1695</v>
      </c>
      <c r="AO257" s="464"/>
      <c r="AP257" s="464"/>
      <c r="AQ257" s="464"/>
      <c r="AR257" s="464"/>
      <c r="AS257" s="464"/>
      <c r="AT257" s="470" t="s">
        <v>133</v>
      </c>
      <c r="AU257" s="464"/>
      <c r="AV257" s="464"/>
      <c r="AW257" s="464"/>
      <c r="AX257" s="464"/>
      <c r="AY257" s="464"/>
      <c r="AZ257" s="464"/>
      <c r="BA257" s="471" t="s">
        <v>1696</v>
      </c>
      <c r="BB257" s="464"/>
      <c r="BC257" s="464"/>
      <c r="BD257" s="470" t="s">
        <v>1697</v>
      </c>
      <c r="BE257" s="464"/>
      <c r="BF257" s="464"/>
    </row>
    <row r="258" spans="2:58" ht="11.45" customHeight="1">
      <c r="B258" s="442">
        <v>1</v>
      </c>
      <c r="C258" s="433"/>
      <c r="D258" s="443" t="s">
        <v>1947</v>
      </c>
      <c r="E258" s="433"/>
      <c r="F258" s="433"/>
      <c r="G258" s="433"/>
      <c r="H258" s="433"/>
      <c r="I258" s="433"/>
      <c r="J258" s="433"/>
      <c r="K258" s="433"/>
      <c r="L258" s="433"/>
      <c r="M258" s="433"/>
      <c r="N258" s="433"/>
      <c r="O258" s="433"/>
      <c r="P258" s="433"/>
      <c r="Q258" s="433"/>
      <c r="R258" s="433"/>
      <c r="S258" s="433"/>
      <c r="T258" s="433"/>
      <c r="U258" s="443" t="s">
        <v>1948</v>
      </c>
      <c r="V258" s="433"/>
      <c r="W258" s="433"/>
      <c r="X258" s="433"/>
      <c r="Y258" s="433"/>
      <c r="Z258" s="433"/>
      <c r="AA258" s="433"/>
      <c r="AB258" s="433"/>
      <c r="AC258" s="433"/>
      <c r="AD258" s="433"/>
      <c r="AE258" s="433"/>
      <c r="AF258" s="433"/>
      <c r="AG258" s="433"/>
      <c r="AH258" s="433"/>
      <c r="AI258" s="433"/>
      <c r="AJ258" s="433"/>
      <c r="AK258" s="433"/>
      <c r="AL258" s="433"/>
      <c r="AM258" s="433"/>
      <c r="AN258" s="467">
        <v>0</v>
      </c>
      <c r="AO258" s="433"/>
      <c r="AP258" s="433"/>
      <c r="AQ258" s="433"/>
      <c r="AR258" s="433"/>
      <c r="AS258" s="433"/>
      <c r="AT258" s="467">
        <v>4</v>
      </c>
      <c r="AU258" s="433"/>
      <c r="AV258" s="433"/>
      <c r="AW258" s="433"/>
      <c r="AX258" s="433"/>
      <c r="AY258" s="433"/>
      <c r="AZ258" s="433"/>
      <c r="BA258" s="443" t="s">
        <v>1815</v>
      </c>
      <c r="BB258" s="433"/>
      <c r="BC258" s="433"/>
      <c r="BD258" s="467">
        <v>0</v>
      </c>
      <c r="BE258" s="433"/>
      <c r="BF258" s="433"/>
    </row>
    <row r="259" spans="2:58" ht="11.25" customHeight="1">
      <c r="B259" s="442">
        <v>2</v>
      </c>
      <c r="C259" s="433"/>
      <c r="D259" s="443" t="s">
        <v>1899</v>
      </c>
      <c r="E259" s="433"/>
      <c r="F259" s="433"/>
      <c r="G259" s="433"/>
      <c r="H259" s="433"/>
      <c r="I259" s="433"/>
      <c r="J259" s="433"/>
      <c r="K259" s="433"/>
      <c r="L259" s="433"/>
      <c r="M259" s="433"/>
      <c r="N259" s="433"/>
      <c r="O259" s="433"/>
      <c r="P259" s="433"/>
      <c r="Q259" s="433"/>
      <c r="R259" s="433"/>
      <c r="S259" s="433"/>
      <c r="T259" s="433"/>
      <c r="U259" s="443" t="s">
        <v>1900</v>
      </c>
      <c r="V259" s="433"/>
      <c r="W259" s="433"/>
      <c r="X259" s="433"/>
      <c r="Y259" s="433"/>
      <c r="Z259" s="433"/>
      <c r="AA259" s="433"/>
      <c r="AB259" s="433"/>
      <c r="AC259" s="433"/>
      <c r="AD259" s="433"/>
      <c r="AE259" s="433"/>
      <c r="AF259" s="433"/>
      <c r="AG259" s="433"/>
      <c r="AH259" s="433"/>
      <c r="AI259" s="433"/>
      <c r="AJ259" s="433"/>
      <c r="AK259" s="433"/>
      <c r="AL259" s="433"/>
      <c r="AM259" s="433"/>
      <c r="AN259" s="467">
        <v>0</v>
      </c>
      <c r="AO259" s="433"/>
      <c r="AP259" s="433"/>
      <c r="AQ259" s="433"/>
      <c r="AR259" s="433"/>
      <c r="AS259" s="433"/>
      <c r="AT259" s="467">
        <v>4</v>
      </c>
      <c r="AU259" s="433"/>
      <c r="AV259" s="433"/>
      <c r="AW259" s="433"/>
      <c r="AX259" s="433"/>
      <c r="AY259" s="433"/>
      <c r="AZ259" s="433"/>
      <c r="BA259" s="443" t="s">
        <v>1815</v>
      </c>
      <c r="BB259" s="433"/>
      <c r="BC259" s="433"/>
      <c r="BD259" s="467">
        <v>0</v>
      </c>
      <c r="BE259" s="433"/>
      <c r="BF259" s="433"/>
    </row>
    <row r="260" spans="2:58" ht="11.45" customHeight="1">
      <c r="B260" s="442">
        <v>3</v>
      </c>
      <c r="C260" s="433"/>
      <c r="D260" s="443" t="s">
        <v>1901</v>
      </c>
      <c r="E260" s="433"/>
      <c r="F260" s="433"/>
      <c r="G260" s="433"/>
      <c r="H260" s="433"/>
      <c r="I260" s="433"/>
      <c r="J260" s="433"/>
      <c r="K260" s="433"/>
      <c r="L260" s="433"/>
      <c r="M260" s="433"/>
      <c r="N260" s="433"/>
      <c r="O260" s="433"/>
      <c r="P260" s="433"/>
      <c r="Q260" s="433"/>
      <c r="R260" s="433"/>
      <c r="S260" s="433"/>
      <c r="T260" s="433"/>
      <c r="U260" s="443" t="s">
        <v>1902</v>
      </c>
      <c r="V260" s="433"/>
      <c r="W260" s="433"/>
      <c r="X260" s="433"/>
      <c r="Y260" s="433"/>
      <c r="Z260" s="433"/>
      <c r="AA260" s="433"/>
      <c r="AB260" s="433"/>
      <c r="AC260" s="433"/>
      <c r="AD260" s="433"/>
      <c r="AE260" s="433"/>
      <c r="AF260" s="433"/>
      <c r="AG260" s="433"/>
      <c r="AH260" s="433"/>
      <c r="AI260" s="433"/>
      <c r="AJ260" s="433"/>
      <c r="AK260" s="433"/>
      <c r="AL260" s="433"/>
      <c r="AM260" s="433"/>
      <c r="AN260" s="467">
        <v>0</v>
      </c>
      <c r="AO260" s="433"/>
      <c r="AP260" s="433"/>
      <c r="AQ260" s="433"/>
      <c r="AR260" s="433"/>
      <c r="AS260" s="433"/>
      <c r="AT260" s="467">
        <v>1</v>
      </c>
      <c r="AU260" s="433"/>
      <c r="AV260" s="433"/>
      <c r="AW260" s="433"/>
      <c r="AX260" s="433"/>
      <c r="AY260" s="433"/>
      <c r="AZ260" s="433"/>
      <c r="BA260" s="443" t="s">
        <v>1815</v>
      </c>
      <c r="BB260" s="433"/>
      <c r="BC260" s="433"/>
      <c r="BD260" s="467">
        <v>0</v>
      </c>
      <c r="BE260" s="433"/>
      <c r="BF260" s="433"/>
    </row>
    <row r="261" spans="2:58" ht="11.45" customHeight="1">
      <c r="B261" s="442">
        <v>4</v>
      </c>
      <c r="C261" s="433"/>
      <c r="D261" s="443" t="s">
        <v>1903</v>
      </c>
      <c r="E261" s="433"/>
      <c r="F261" s="433"/>
      <c r="G261" s="433"/>
      <c r="H261" s="433"/>
      <c r="I261" s="433"/>
      <c r="J261" s="433"/>
      <c r="K261" s="433"/>
      <c r="L261" s="433"/>
      <c r="M261" s="433"/>
      <c r="N261" s="433"/>
      <c r="O261" s="433"/>
      <c r="P261" s="433"/>
      <c r="Q261" s="433"/>
      <c r="R261" s="433"/>
      <c r="S261" s="433"/>
      <c r="T261" s="433"/>
      <c r="U261" s="443" t="s">
        <v>1904</v>
      </c>
      <c r="V261" s="433"/>
      <c r="W261" s="433"/>
      <c r="X261" s="433"/>
      <c r="Y261" s="433"/>
      <c r="Z261" s="433"/>
      <c r="AA261" s="433"/>
      <c r="AB261" s="433"/>
      <c r="AC261" s="433"/>
      <c r="AD261" s="433"/>
      <c r="AE261" s="433"/>
      <c r="AF261" s="433"/>
      <c r="AG261" s="433"/>
      <c r="AH261" s="433"/>
      <c r="AI261" s="433"/>
      <c r="AJ261" s="433"/>
      <c r="AK261" s="433"/>
      <c r="AL261" s="433"/>
      <c r="AM261" s="433"/>
      <c r="AN261" s="467">
        <v>0</v>
      </c>
      <c r="AO261" s="433"/>
      <c r="AP261" s="433"/>
      <c r="AQ261" s="433"/>
      <c r="AR261" s="433"/>
      <c r="AS261" s="433"/>
      <c r="AT261" s="467">
        <v>5</v>
      </c>
      <c r="AU261" s="433"/>
      <c r="AV261" s="433"/>
      <c r="AW261" s="433"/>
      <c r="AX261" s="433"/>
      <c r="AY261" s="433"/>
      <c r="AZ261" s="433"/>
      <c r="BA261" s="443" t="s">
        <v>1815</v>
      </c>
      <c r="BB261" s="433"/>
      <c r="BC261" s="433"/>
      <c r="BD261" s="467">
        <v>0</v>
      </c>
      <c r="BE261" s="433"/>
      <c r="BF261" s="433"/>
    </row>
    <row r="262" spans="2:58" ht="11.25" customHeight="1">
      <c r="B262" s="461">
        <v>0</v>
      </c>
      <c r="C262" s="462"/>
      <c r="D262" s="462"/>
      <c r="E262" s="462"/>
      <c r="F262" s="462"/>
      <c r="G262" s="462"/>
      <c r="H262" s="462"/>
      <c r="I262" s="462"/>
      <c r="J262" s="462"/>
      <c r="K262" s="462"/>
      <c r="L262" s="462"/>
      <c r="M262" s="462"/>
      <c r="N262" s="462"/>
      <c r="O262" s="462"/>
      <c r="P262" s="462"/>
      <c r="Q262" s="462"/>
      <c r="R262" s="462"/>
      <c r="S262" s="462"/>
      <c r="T262" s="462"/>
      <c r="U262" s="462"/>
      <c r="V262" s="462"/>
      <c r="W262" s="462"/>
      <c r="X262" s="462"/>
      <c r="Y262" s="462"/>
      <c r="Z262" s="462"/>
      <c r="AA262" s="462"/>
      <c r="AB262" s="462"/>
      <c r="AC262" s="462"/>
      <c r="AD262" s="462"/>
      <c r="AE262" s="462"/>
      <c r="AF262" s="462"/>
      <c r="AG262" s="462"/>
      <c r="AH262" s="462"/>
      <c r="AI262" s="462"/>
      <c r="AJ262" s="462"/>
      <c r="AK262" s="462"/>
      <c r="AL262" s="462"/>
      <c r="AM262" s="462"/>
      <c r="AN262" s="462"/>
      <c r="AO262" s="462"/>
      <c r="AP262" s="462"/>
      <c r="AQ262" s="462"/>
      <c r="AR262" s="462"/>
      <c r="AS262" s="462"/>
      <c r="AT262" s="462"/>
      <c r="AU262" s="462"/>
      <c r="AV262" s="462"/>
      <c r="AW262" s="462"/>
      <c r="AX262" s="462"/>
      <c r="AY262" s="462"/>
      <c r="AZ262" s="462"/>
      <c r="BA262" s="462"/>
      <c r="BB262" s="462"/>
      <c r="BC262" s="462"/>
      <c r="BD262" s="462"/>
      <c r="BE262" s="462"/>
      <c r="BF262" s="462"/>
    </row>
    <row r="263" ht="13.5" hidden="1"/>
    <row r="264" ht="3" customHeight="1"/>
    <row r="265" ht="4.35" customHeight="1"/>
    <row r="266" ht="2.85" customHeight="1"/>
    <row r="267" spans="2:23" ht="14.45" customHeight="1">
      <c r="B267" s="469" t="s">
        <v>1908</v>
      </c>
      <c r="C267" s="433"/>
      <c r="D267" s="433"/>
      <c r="E267" s="433"/>
      <c r="F267" s="433"/>
      <c r="G267" s="433"/>
      <c r="H267" s="433"/>
      <c r="I267" s="433"/>
      <c r="J267" s="433"/>
      <c r="K267" s="433"/>
      <c r="L267" s="433"/>
      <c r="M267" s="433"/>
      <c r="N267" s="433"/>
      <c r="O267" s="433"/>
      <c r="P267" s="433"/>
      <c r="Q267" s="433"/>
      <c r="R267" s="433"/>
      <c r="S267" s="433"/>
      <c r="T267" s="433"/>
      <c r="U267" s="433"/>
      <c r="V267" s="433"/>
      <c r="W267" s="433"/>
    </row>
    <row r="268" ht="13.5" hidden="1"/>
    <row r="269" spans="2:58" ht="11.45" customHeight="1">
      <c r="B269" s="470" t="s">
        <v>1693</v>
      </c>
      <c r="C269" s="464"/>
      <c r="D269" s="471" t="s">
        <v>1694</v>
      </c>
      <c r="E269" s="464"/>
      <c r="F269" s="464"/>
      <c r="G269" s="464"/>
      <c r="H269" s="464"/>
      <c r="I269" s="464"/>
      <c r="J269" s="464"/>
      <c r="K269" s="464"/>
      <c r="L269" s="464"/>
      <c r="M269" s="464"/>
      <c r="N269" s="464"/>
      <c r="O269" s="464"/>
      <c r="P269" s="464"/>
      <c r="Q269" s="464"/>
      <c r="R269" s="464"/>
      <c r="S269" s="464"/>
      <c r="T269" s="464"/>
      <c r="U269" s="471" t="s">
        <v>1651</v>
      </c>
      <c r="V269" s="464"/>
      <c r="W269" s="464"/>
      <c r="X269" s="464"/>
      <c r="Y269" s="464"/>
      <c r="Z269" s="464"/>
      <c r="AA269" s="464"/>
      <c r="AB269" s="464"/>
      <c r="AC269" s="464"/>
      <c r="AD269" s="464"/>
      <c r="AE269" s="464"/>
      <c r="AF269" s="464"/>
      <c r="AG269" s="464"/>
      <c r="AH269" s="464"/>
      <c r="AI269" s="464"/>
      <c r="AJ269" s="464"/>
      <c r="AK269" s="464"/>
      <c r="AL269" s="464"/>
      <c r="AM269" s="464"/>
      <c r="AN269" s="470" t="s">
        <v>1695</v>
      </c>
      <c r="AO269" s="464"/>
      <c r="AP269" s="464"/>
      <c r="AQ269" s="464"/>
      <c r="AR269" s="464"/>
      <c r="AS269" s="464"/>
      <c r="AT269" s="470" t="s">
        <v>133</v>
      </c>
      <c r="AU269" s="464"/>
      <c r="AV269" s="464"/>
      <c r="AW269" s="464"/>
      <c r="AX269" s="464"/>
      <c r="AY269" s="464"/>
      <c r="AZ269" s="464"/>
      <c r="BA269" s="471" t="s">
        <v>1696</v>
      </c>
      <c r="BB269" s="464"/>
      <c r="BC269" s="464"/>
      <c r="BD269" s="470" t="s">
        <v>1697</v>
      </c>
      <c r="BE269" s="464"/>
      <c r="BF269" s="464"/>
    </row>
    <row r="270" spans="2:58" ht="22.15" customHeight="1">
      <c r="B270" s="442">
        <v>1</v>
      </c>
      <c r="C270" s="433"/>
      <c r="D270" s="443" t="s">
        <v>1909</v>
      </c>
      <c r="E270" s="433"/>
      <c r="F270" s="433"/>
      <c r="G270" s="433"/>
      <c r="H270" s="433"/>
      <c r="I270" s="433"/>
      <c r="J270" s="433"/>
      <c r="K270" s="433"/>
      <c r="L270" s="433"/>
      <c r="M270" s="433"/>
      <c r="N270" s="433"/>
      <c r="O270" s="433"/>
      <c r="P270" s="433"/>
      <c r="Q270" s="433"/>
      <c r="R270" s="433"/>
      <c r="S270" s="433"/>
      <c r="T270" s="433"/>
      <c r="U270" s="443" t="s">
        <v>1910</v>
      </c>
      <c r="V270" s="433"/>
      <c r="W270" s="433"/>
      <c r="X270" s="433"/>
      <c r="Y270" s="433"/>
      <c r="Z270" s="433"/>
      <c r="AA270" s="433"/>
      <c r="AB270" s="433"/>
      <c r="AC270" s="433"/>
      <c r="AD270" s="433"/>
      <c r="AE270" s="433"/>
      <c r="AF270" s="433"/>
      <c r="AG270" s="433"/>
      <c r="AH270" s="433"/>
      <c r="AI270" s="433"/>
      <c r="AJ270" s="433"/>
      <c r="AK270" s="433"/>
      <c r="AL270" s="433"/>
      <c r="AM270" s="433"/>
      <c r="AN270" s="467">
        <v>0</v>
      </c>
      <c r="AO270" s="433"/>
      <c r="AP270" s="433"/>
      <c r="AQ270" s="433"/>
      <c r="AR270" s="433"/>
      <c r="AS270" s="433"/>
      <c r="AT270" s="467">
        <v>8</v>
      </c>
      <c r="AU270" s="433"/>
      <c r="AV270" s="433"/>
      <c r="AW270" s="433"/>
      <c r="AX270" s="433"/>
      <c r="AY270" s="433"/>
      <c r="AZ270" s="433"/>
      <c r="BA270" s="443" t="s">
        <v>1815</v>
      </c>
      <c r="BB270" s="433"/>
      <c r="BC270" s="433"/>
      <c r="BD270" s="467">
        <v>0</v>
      </c>
      <c r="BE270" s="433"/>
      <c r="BF270" s="433"/>
    </row>
    <row r="271" spans="2:58" ht="11.25" customHeight="1">
      <c r="B271" s="461">
        <v>0</v>
      </c>
      <c r="C271" s="462"/>
      <c r="D271" s="462"/>
      <c r="E271" s="462"/>
      <c r="F271" s="462"/>
      <c r="G271" s="462"/>
      <c r="H271" s="462"/>
      <c r="I271" s="462"/>
      <c r="J271" s="462"/>
      <c r="K271" s="462"/>
      <c r="L271" s="462"/>
      <c r="M271" s="462"/>
      <c r="N271" s="462"/>
      <c r="O271" s="462"/>
      <c r="P271" s="462"/>
      <c r="Q271" s="462"/>
      <c r="R271" s="462"/>
      <c r="S271" s="462"/>
      <c r="T271" s="462"/>
      <c r="U271" s="462"/>
      <c r="V271" s="462"/>
      <c r="W271" s="462"/>
      <c r="X271" s="462"/>
      <c r="Y271" s="462"/>
      <c r="Z271" s="462"/>
      <c r="AA271" s="462"/>
      <c r="AB271" s="462"/>
      <c r="AC271" s="462"/>
      <c r="AD271" s="462"/>
      <c r="AE271" s="462"/>
      <c r="AF271" s="462"/>
      <c r="AG271" s="462"/>
      <c r="AH271" s="462"/>
      <c r="AI271" s="462"/>
      <c r="AJ271" s="462"/>
      <c r="AK271" s="462"/>
      <c r="AL271" s="462"/>
      <c r="AM271" s="462"/>
      <c r="AN271" s="462"/>
      <c r="AO271" s="462"/>
      <c r="AP271" s="462"/>
      <c r="AQ271" s="462"/>
      <c r="AR271" s="462"/>
      <c r="AS271" s="462"/>
      <c r="AT271" s="462"/>
      <c r="AU271" s="462"/>
      <c r="AV271" s="462"/>
      <c r="AW271" s="462"/>
      <c r="AX271" s="462"/>
      <c r="AY271" s="462"/>
      <c r="AZ271" s="462"/>
      <c r="BA271" s="462"/>
      <c r="BB271" s="462"/>
      <c r="BC271" s="462"/>
      <c r="BD271" s="462"/>
      <c r="BE271" s="462"/>
      <c r="BF271" s="462"/>
    </row>
    <row r="272" ht="3" customHeight="1"/>
    <row r="273" ht="4.35" customHeight="1"/>
    <row r="274" ht="2.85" customHeight="1"/>
    <row r="275" ht="13.5" hidden="1"/>
    <row r="276" spans="2:18" ht="14.45" customHeight="1">
      <c r="B276" s="469" t="s">
        <v>1949</v>
      </c>
      <c r="C276" s="433"/>
      <c r="D276" s="433"/>
      <c r="E276" s="433"/>
      <c r="F276" s="433"/>
      <c r="G276" s="433"/>
      <c r="H276" s="433"/>
      <c r="I276" s="433"/>
      <c r="J276" s="433"/>
      <c r="K276" s="433"/>
      <c r="L276" s="433"/>
      <c r="M276" s="433"/>
      <c r="N276" s="433"/>
      <c r="O276" s="433"/>
      <c r="P276" s="433"/>
      <c r="Q276" s="433"/>
      <c r="R276" s="433"/>
    </row>
    <row r="277" spans="2:58" ht="11.45" customHeight="1">
      <c r="B277" s="470" t="s">
        <v>1693</v>
      </c>
      <c r="C277" s="464"/>
      <c r="D277" s="471" t="s">
        <v>1694</v>
      </c>
      <c r="E277" s="464"/>
      <c r="F277" s="464"/>
      <c r="G277" s="464"/>
      <c r="H277" s="464"/>
      <c r="I277" s="464"/>
      <c r="J277" s="464"/>
      <c r="K277" s="464"/>
      <c r="L277" s="464"/>
      <c r="M277" s="464"/>
      <c r="N277" s="464"/>
      <c r="O277" s="464"/>
      <c r="P277" s="464"/>
      <c r="Q277" s="464"/>
      <c r="R277" s="464"/>
      <c r="S277" s="464"/>
      <c r="T277" s="464"/>
      <c r="U277" s="471" t="s">
        <v>1651</v>
      </c>
      <c r="V277" s="464"/>
      <c r="W277" s="464"/>
      <c r="X277" s="464"/>
      <c r="Y277" s="464"/>
      <c r="Z277" s="464"/>
      <c r="AA277" s="464"/>
      <c r="AB277" s="464"/>
      <c r="AC277" s="464"/>
      <c r="AD277" s="464"/>
      <c r="AE277" s="464"/>
      <c r="AF277" s="464"/>
      <c r="AG277" s="464"/>
      <c r="AH277" s="464"/>
      <c r="AI277" s="464"/>
      <c r="AJ277" s="464"/>
      <c r="AK277" s="464"/>
      <c r="AL277" s="464"/>
      <c r="AM277" s="464"/>
      <c r="AN277" s="470" t="s">
        <v>1695</v>
      </c>
      <c r="AO277" s="464"/>
      <c r="AP277" s="464"/>
      <c r="AQ277" s="464"/>
      <c r="AR277" s="464"/>
      <c r="AS277" s="464"/>
      <c r="AT277" s="470" t="s">
        <v>133</v>
      </c>
      <c r="AU277" s="464"/>
      <c r="AV277" s="464"/>
      <c r="AW277" s="464"/>
      <c r="AX277" s="464"/>
      <c r="AY277" s="464"/>
      <c r="AZ277" s="464"/>
      <c r="BA277" s="471" t="s">
        <v>1696</v>
      </c>
      <c r="BB277" s="464"/>
      <c r="BC277" s="464"/>
      <c r="BD277" s="470" t="s">
        <v>1697</v>
      </c>
      <c r="BE277" s="464"/>
      <c r="BF277" s="464"/>
    </row>
    <row r="278" spans="2:58" ht="34.9" customHeight="1">
      <c r="B278" s="442">
        <v>1</v>
      </c>
      <c r="C278" s="433"/>
      <c r="D278" s="443" t="s">
        <v>1950</v>
      </c>
      <c r="E278" s="433"/>
      <c r="F278" s="433"/>
      <c r="G278" s="433"/>
      <c r="H278" s="433"/>
      <c r="I278" s="433"/>
      <c r="J278" s="433"/>
      <c r="K278" s="433"/>
      <c r="L278" s="433"/>
      <c r="M278" s="433"/>
      <c r="N278" s="433"/>
      <c r="O278" s="433"/>
      <c r="P278" s="433"/>
      <c r="Q278" s="433"/>
      <c r="R278" s="433"/>
      <c r="S278" s="433"/>
      <c r="T278" s="433"/>
      <c r="U278" s="443" t="s">
        <v>1951</v>
      </c>
      <c r="V278" s="433"/>
      <c r="W278" s="433"/>
      <c r="X278" s="433"/>
      <c r="Y278" s="433"/>
      <c r="Z278" s="433"/>
      <c r="AA278" s="433"/>
      <c r="AB278" s="433"/>
      <c r="AC278" s="433"/>
      <c r="AD278" s="433"/>
      <c r="AE278" s="433"/>
      <c r="AF278" s="433"/>
      <c r="AG278" s="433"/>
      <c r="AH278" s="433"/>
      <c r="AI278" s="433"/>
      <c r="AJ278" s="433"/>
      <c r="AK278" s="433"/>
      <c r="AL278" s="433"/>
      <c r="AM278" s="433"/>
      <c r="AN278" s="467">
        <v>0</v>
      </c>
      <c r="AO278" s="433"/>
      <c r="AP278" s="433"/>
      <c r="AQ278" s="433"/>
      <c r="AR278" s="433"/>
      <c r="AS278" s="433"/>
      <c r="AT278" s="467">
        <v>2</v>
      </c>
      <c r="AU278" s="433"/>
      <c r="AV278" s="433"/>
      <c r="AW278" s="433"/>
      <c r="AX278" s="433"/>
      <c r="AY278" s="433"/>
      <c r="AZ278" s="433"/>
      <c r="BA278" s="443" t="s">
        <v>1815</v>
      </c>
      <c r="BB278" s="433"/>
      <c r="BC278" s="433"/>
      <c r="BD278" s="467">
        <v>0</v>
      </c>
      <c r="BE278" s="433"/>
      <c r="BF278" s="433"/>
    </row>
    <row r="279" spans="2:58" ht="11.25" customHeight="1">
      <c r="B279" s="461">
        <v>0</v>
      </c>
      <c r="C279" s="462"/>
      <c r="D279" s="462"/>
      <c r="E279" s="462"/>
      <c r="F279" s="462"/>
      <c r="G279" s="462"/>
      <c r="H279" s="462"/>
      <c r="I279" s="462"/>
      <c r="J279" s="462"/>
      <c r="K279" s="462"/>
      <c r="L279" s="462"/>
      <c r="M279" s="462"/>
      <c r="N279" s="462"/>
      <c r="O279" s="462"/>
      <c r="P279" s="462"/>
      <c r="Q279" s="462"/>
      <c r="R279" s="462"/>
      <c r="S279" s="462"/>
      <c r="T279" s="462"/>
      <c r="U279" s="462"/>
      <c r="V279" s="462"/>
      <c r="W279" s="462"/>
      <c r="X279" s="462"/>
      <c r="Y279" s="462"/>
      <c r="Z279" s="462"/>
      <c r="AA279" s="462"/>
      <c r="AB279" s="462"/>
      <c r="AC279" s="462"/>
      <c r="AD279" s="462"/>
      <c r="AE279" s="462"/>
      <c r="AF279" s="462"/>
      <c r="AG279" s="462"/>
      <c r="AH279" s="462"/>
      <c r="AI279" s="462"/>
      <c r="AJ279" s="462"/>
      <c r="AK279" s="462"/>
      <c r="AL279" s="462"/>
      <c r="AM279" s="462"/>
      <c r="AN279" s="462"/>
      <c r="AO279" s="462"/>
      <c r="AP279" s="462"/>
      <c r="AQ279" s="462"/>
      <c r="AR279" s="462"/>
      <c r="AS279" s="462"/>
      <c r="AT279" s="462"/>
      <c r="AU279" s="462"/>
      <c r="AV279" s="462"/>
      <c r="AW279" s="462"/>
      <c r="AX279" s="462"/>
      <c r="AY279" s="462"/>
      <c r="AZ279" s="462"/>
      <c r="BA279" s="462"/>
      <c r="BB279" s="462"/>
      <c r="BC279" s="462"/>
      <c r="BD279" s="462"/>
      <c r="BE279" s="462"/>
      <c r="BF279" s="462"/>
    </row>
    <row r="280" ht="3" customHeight="1"/>
    <row r="281" ht="1.5" customHeight="1"/>
    <row r="282" spans="2:58" ht="11.25" customHeight="1">
      <c r="B282" s="452" t="s">
        <v>1911</v>
      </c>
      <c r="C282" s="433"/>
      <c r="D282" s="433"/>
      <c r="E282" s="433"/>
      <c r="F282" s="433"/>
      <c r="G282" s="433"/>
      <c r="H282" s="433"/>
      <c r="I282" s="433"/>
      <c r="J282" s="433"/>
      <c r="K282" s="433"/>
      <c r="L282" s="433"/>
      <c r="M282" s="433"/>
      <c r="N282" s="433"/>
      <c r="O282" s="433"/>
      <c r="P282" s="433"/>
      <c r="Q282" s="433"/>
      <c r="R282" s="433"/>
      <c r="S282" s="433"/>
      <c r="T282" s="433"/>
      <c r="U282" s="433"/>
      <c r="V282" s="433"/>
      <c r="W282" s="433"/>
      <c r="X282" s="433"/>
      <c r="Y282" s="433"/>
      <c r="Z282" s="433"/>
      <c r="AA282" s="433"/>
      <c r="AB282" s="433"/>
      <c r="AC282" s="433"/>
      <c r="AD282" s="433"/>
      <c r="AE282" s="433"/>
      <c r="AF282" s="433"/>
      <c r="AG282" s="433"/>
      <c r="AH282" s="433"/>
      <c r="AI282" s="433"/>
      <c r="AJ282" s="433"/>
      <c r="AK282" s="433"/>
      <c r="AL282" s="433"/>
      <c r="AM282" s="433"/>
      <c r="AN282" s="433"/>
      <c r="AO282" s="433"/>
      <c r="AP282" s="433"/>
      <c r="AQ282" s="433"/>
      <c r="AR282" s="433"/>
      <c r="AS282" s="433"/>
      <c r="AT282" s="433"/>
      <c r="AU282" s="433"/>
      <c r="AV282" s="433"/>
      <c r="AW282" s="433"/>
      <c r="AX282" s="433"/>
      <c r="AY282" s="433"/>
      <c r="AZ282" s="433"/>
      <c r="BA282" s="433"/>
      <c r="BB282" s="433"/>
      <c r="BC282" s="433"/>
      <c r="BD282" s="433"/>
      <c r="BE282" s="433"/>
      <c r="BF282" s="433"/>
    </row>
    <row r="283" ht="1.5" customHeight="1"/>
    <row r="284" spans="3:34" ht="11.25" customHeight="1">
      <c r="C284" s="442" t="s">
        <v>1800</v>
      </c>
      <c r="D284" s="433"/>
      <c r="F284" s="442">
        <v>0</v>
      </c>
      <c r="G284" s="433"/>
      <c r="H284" s="433"/>
      <c r="I284" s="433"/>
      <c r="J284" s="433"/>
      <c r="K284" s="433"/>
      <c r="L284" s="433"/>
      <c r="M284" s="433"/>
      <c r="N284" s="433"/>
      <c r="O284" s="433"/>
      <c r="P284" s="433"/>
      <c r="Q284" s="443" t="s">
        <v>1801</v>
      </c>
      <c r="R284" s="433"/>
      <c r="S284" s="433"/>
      <c r="T284" s="433"/>
      <c r="U284" s="433"/>
      <c r="V284" s="433"/>
      <c r="W284" s="433"/>
      <c r="X284" s="433"/>
      <c r="Y284" s="433"/>
      <c r="Z284" s="433"/>
      <c r="AA284" s="433"/>
      <c r="AB284" s="433"/>
      <c r="AC284" s="433"/>
      <c r="AD284" s="433"/>
      <c r="AE284" s="433"/>
      <c r="AF284" s="433"/>
      <c r="AG284" s="433"/>
      <c r="AH284" s="433"/>
    </row>
    <row r="285" ht="12.75" customHeight="1"/>
    <row r="286" spans="2:21" ht="11.45" customHeight="1">
      <c r="B286" s="443" t="s">
        <v>23</v>
      </c>
      <c r="C286" s="433"/>
      <c r="D286" s="433"/>
      <c r="E286" s="433"/>
      <c r="F286" s="433"/>
      <c r="G286" s="433"/>
      <c r="H286" s="454" t="s">
        <v>1653</v>
      </c>
      <c r="I286" s="433"/>
      <c r="J286" s="433"/>
      <c r="K286" s="433"/>
      <c r="L286" s="433"/>
      <c r="M286" s="433"/>
      <c r="N286" s="433"/>
      <c r="O286" s="433"/>
      <c r="P286" s="433"/>
      <c r="Q286" s="433"/>
      <c r="R286" s="433"/>
      <c r="S286" s="433"/>
      <c r="T286" s="433"/>
      <c r="U286" s="433"/>
    </row>
    <row r="287" spans="2:21" ht="11.25" customHeight="1">
      <c r="B287" s="443" t="s">
        <v>1912</v>
      </c>
      <c r="C287" s="433"/>
      <c r="D287" s="433"/>
      <c r="E287" s="433"/>
      <c r="F287" s="433"/>
      <c r="G287" s="433"/>
      <c r="H287" s="468">
        <v>0</v>
      </c>
      <c r="I287" s="435"/>
      <c r="J287" s="435"/>
      <c r="K287" s="435"/>
      <c r="L287" s="435"/>
      <c r="M287" s="435"/>
      <c r="N287" s="435"/>
      <c r="O287" s="435"/>
      <c r="P287" s="435"/>
      <c r="Q287" s="435"/>
      <c r="R287" s="435"/>
      <c r="S287" s="435"/>
      <c r="T287" s="435"/>
      <c r="U287" s="435"/>
    </row>
    <row r="288" ht="13.5" hidden="1"/>
    <row r="289" ht="14.25" customHeight="1"/>
    <row r="290" spans="2:27" ht="11.45" customHeight="1">
      <c r="B290" s="437" t="s">
        <v>23</v>
      </c>
      <c r="C290" s="438"/>
      <c r="D290" s="438"/>
      <c r="E290" s="438"/>
      <c r="F290" s="438"/>
      <c r="G290" s="438"/>
      <c r="H290" s="438"/>
      <c r="I290" s="438"/>
      <c r="J290" s="438"/>
      <c r="K290" s="438"/>
      <c r="L290" s="438"/>
      <c r="N290" s="439" t="s">
        <v>1652</v>
      </c>
      <c r="O290" s="438"/>
      <c r="P290" s="438"/>
      <c r="Q290" s="438"/>
      <c r="R290" s="438"/>
      <c r="S290" s="438"/>
      <c r="T290" s="438"/>
      <c r="U290" s="438"/>
      <c r="V290" s="438"/>
      <c r="W290" s="438"/>
      <c r="X290" s="438"/>
      <c r="Y290" s="438"/>
      <c r="Z290" s="438"/>
      <c r="AA290" s="438"/>
    </row>
    <row r="291" spans="2:27" ht="11.25" customHeight="1">
      <c r="B291" s="439" t="s">
        <v>1653</v>
      </c>
      <c r="C291" s="438"/>
      <c r="D291" s="438"/>
      <c r="E291" s="438"/>
      <c r="F291" s="438"/>
      <c r="G291" s="438"/>
      <c r="H291" s="438"/>
      <c r="I291" s="438"/>
      <c r="J291" s="438"/>
      <c r="K291" s="438"/>
      <c r="L291" s="438"/>
      <c r="M291" s="344"/>
      <c r="N291" s="440">
        <v>0</v>
      </c>
      <c r="O291" s="441"/>
      <c r="P291" s="441"/>
      <c r="Q291" s="441"/>
      <c r="R291" s="441"/>
      <c r="S291" s="441"/>
      <c r="T291" s="441"/>
      <c r="U291" s="441"/>
      <c r="V291" s="441"/>
      <c r="W291" s="441"/>
      <c r="X291" s="441"/>
      <c r="Y291" s="441"/>
      <c r="Z291" s="441"/>
      <c r="AA291" s="441"/>
    </row>
    <row r="292" ht="13.5" hidden="1"/>
    <row r="293" ht="3" customHeight="1"/>
    <row r="294" spans="2:27" ht="11.25" customHeight="1">
      <c r="B294" s="432" t="s">
        <v>1689</v>
      </c>
      <c r="C294" s="433"/>
      <c r="D294" s="433"/>
      <c r="E294" s="433"/>
      <c r="F294" s="433"/>
      <c r="G294" s="433"/>
      <c r="H294" s="433"/>
      <c r="I294" s="433"/>
      <c r="J294" s="433"/>
      <c r="K294" s="433"/>
      <c r="L294" s="433"/>
      <c r="N294" s="434">
        <v>0</v>
      </c>
      <c r="O294" s="435"/>
      <c r="P294" s="435"/>
      <c r="Q294" s="435"/>
      <c r="R294" s="435"/>
      <c r="S294" s="435"/>
      <c r="T294" s="435"/>
      <c r="U294" s="435"/>
      <c r="V294" s="435"/>
      <c r="W294" s="435"/>
      <c r="X294" s="435"/>
      <c r="Y294" s="435"/>
      <c r="Z294" s="435"/>
      <c r="AA294" s="435"/>
    </row>
    <row r="295" ht="25.5" customHeight="1"/>
    <row r="296" ht="6.95" customHeight="1"/>
    <row r="297" ht="13.5" hidden="1"/>
    <row r="298" spans="2:58" ht="17.25" customHeight="1">
      <c r="B298" s="458" t="s">
        <v>1913</v>
      </c>
      <c r="C298" s="433"/>
      <c r="D298" s="433"/>
      <c r="E298" s="433"/>
      <c r="F298" s="433"/>
      <c r="G298" s="433"/>
      <c r="H298" s="433"/>
      <c r="I298" s="433"/>
      <c r="J298" s="433"/>
      <c r="K298" s="433"/>
      <c r="L298" s="433"/>
      <c r="M298" s="433"/>
      <c r="N298" s="433"/>
      <c r="O298" s="433"/>
      <c r="P298" s="433"/>
      <c r="Q298" s="433"/>
      <c r="R298" s="433"/>
      <c r="S298" s="433"/>
      <c r="T298" s="433"/>
      <c r="U298" s="433"/>
      <c r="V298" s="433"/>
      <c r="W298" s="433"/>
      <c r="X298" s="433"/>
      <c r="Y298" s="433"/>
      <c r="Z298" s="433"/>
      <c r="AA298" s="433"/>
      <c r="AB298" s="433"/>
      <c r="AC298" s="433"/>
      <c r="AD298" s="433"/>
      <c r="AE298" s="433"/>
      <c r="AF298" s="433"/>
      <c r="AG298" s="433"/>
      <c r="AH298" s="433"/>
      <c r="AI298" s="433"/>
      <c r="AJ298" s="433"/>
      <c r="AK298" s="433"/>
      <c r="AL298" s="433"/>
      <c r="AM298" s="433"/>
      <c r="AN298" s="433"/>
      <c r="AO298" s="433"/>
      <c r="AP298" s="433"/>
      <c r="AQ298" s="433"/>
      <c r="AR298" s="433"/>
      <c r="AS298" s="433"/>
      <c r="AT298" s="433"/>
      <c r="AU298" s="433"/>
      <c r="AV298" s="433"/>
      <c r="AW298" s="433"/>
      <c r="AX298" s="433"/>
      <c r="AY298" s="433"/>
      <c r="AZ298" s="433"/>
      <c r="BA298" s="433"/>
      <c r="BB298" s="433"/>
      <c r="BC298" s="433"/>
      <c r="BD298" s="433"/>
      <c r="BE298" s="433"/>
      <c r="BF298" s="433"/>
    </row>
    <row r="299" ht="3" customHeight="1"/>
    <row r="300" spans="2:58" ht="11.45" customHeight="1">
      <c r="B300" s="465" t="s">
        <v>1693</v>
      </c>
      <c r="C300" s="464"/>
      <c r="D300" s="463" t="s">
        <v>1694</v>
      </c>
      <c r="E300" s="464"/>
      <c r="F300" s="464"/>
      <c r="G300" s="464"/>
      <c r="H300" s="464"/>
      <c r="I300" s="464"/>
      <c r="J300" s="464"/>
      <c r="K300" s="464"/>
      <c r="L300" s="464"/>
      <c r="M300" s="464"/>
      <c r="N300" s="464"/>
      <c r="O300" s="464"/>
      <c r="P300" s="464"/>
      <c r="Q300" s="464"/>
      <c r="R300" s="464"/>
      <c r="S300" s="464"/>
      <c r="T300" s="464"/>
      <c r="U300" s="463" t="s">
        <v>1651</v>
      </c>
      <c r="V300" s="464"/>
      <c r="W300" s="464"/>
      <c r="X300" s="464"/>
      <c r="Y300" s="464"/>
      <c r="Z300" s="464"/>
      <c r="AA300" s="464"/>
      <c r="AB300" s="464"/>
      <c r="AC300" s="464"/>
      <c r="AD300" s="464"/>
      <c r="AE300" s="464"/>
      <c r="AF300" s="464"/>
      <c r="AG300" s="464"/>
      <c r="AH300" s="464"/>
      <c r="AI300" s="464"/>
      <c r="AJ300" s="464"/>
      <c r="AK300" s="464"/>
      <c r="AL300" s="464"/>
      <c r="AM300" s="464"/>
      <c r="AN300" s="465" t="s">
        <v>1695</v>
      </c>
      <c r="AO300" s="464"/>
      <c r="AP300" s="464"/>
      <c r="AQ300" s="464"/>
      <c r="AR300" s="464"/>
      <c r="AS300" s="464"/>
      <c r="AT300" s="465" t="s">
        <v>133</v>
      </c>
      <c r="AU300" s="464"/>
      <c r="AV300" s="464"/>
      <c r="AW300" s="464"/>
      <c r="AX300" s="464"/>
      <c r="AY300" s="464"/>
      <c r="AZ300" s="464"/>
      <c r="BA300" s="463" t="s">
        <v>1696</v>
      </c>
      <c r="BB300" s="464"/>
      <c r="BC300" s="464"/>
      <c r="BD300" s="465" t="s">
        <v>1697</v>
      </c>
      <c r="BE300" s="464"/>
      <c r="BF300" s="464"/>
    </row>
    <row r="301" spans="2:58" ht="24.4" customHeight="1">
      <c r="B301" s="466">
        <v>1</v>
      </c>
      <c r="C301" s="433"/>
      <c r="D301" s="443" t="s">
        <v>23</v>
      </c>
      <c r="E301" s="433"/>
      <c r="F301" s="433"/>
      <c r="G301" s="433"/>
      <c r="H301" s="433"/>
      <c r="I301" s="433"/>
      <c r="J301" s="433"/>
      <c r="K301" s="433"/>
      <c r="L301" s="433"/>
      <c r="M301" s="433"/>
      <c r="N301" s="433"/>
      <c r="O301" s="433"/>
      <c r="P301" s="433"/>
      <c r="Q301" s="433"/>
      <c r="R301" s="433"/>
      <c r="S301" s="433"/>
      <c r="T301" s="433"/>
      <c r="U301" s="443" t="s">
        <v>1952</v>
      </c>
      <c r="V301" s="433"/>
      <c r="W301" s="433"/>
      <c r="X301" s="433"/>
      <c r="Y301" s="433"/>
      <c r="Z301" s="433"/>
      <c r="AA301" s="433"/>
      <c r="AB301" s="433"/>
      <c r="AC301" s="433"/>
      <c r="AD301" s="433"/>
      <c r="AE301" s="433"/>
      <c r="AF301" s="433"/>
      <c r="AG301" s="433"/>
      <c r="AH301" s="433"/>
      <c r="AI301" s="433"/>
      <c r="AJ301" s="433"/>
      <c r="AK301" s="433"/>
      <c r="AL301" s="433"/>
      <c r="AM301" s="433"/>
      <c r="AN301" s="467">
        <v>0</v>
      </c>
      <c r="AO301" s="433"/>
      <c r="AP301" s="433"/>
      <c r="AQ301" s="433"/>
      <c r="AR301" s="433"/>
      <c r="AS301" s="433"/>
      <c r="AT301" s="467">
        <v>8</v>
      </c>
      <c r="AU301" s="433"/>
      <c r="AV301" s="433"/>
      <c r="AW301" s="433"/>
      <c r="AX301" s="433"/>
      <c r="AY301" s="433"/>
      <c r="AZ301" s="433"/>
      <c r="BA301" s="443" t="s">
        <v>1915</v>
      </c>
      <c r="BB301" s="433"/>
      <c r="BC301" s="433"/>
      <c r="BD301" s="467">
        <v>0</v>
      </c>
      <c r="BE301" s="433"/>
      <c r="BF301" s="433"/>
    </row>
    <row r="302" spans="2:58" ht="11.25" customHeight="1">
      <c r="B302" s="461">
        <v>0</v>
      </c>
      <c r="C302" s="462"/>
      <c r="D302" s="462"/>
      <c r="E302" s="462"/>
      <c r="F302" s="462"/>
      <c r="G302" s="462"/>
      <c r="H302" s="462"/>
      <c r="I302" s="462"/>
      <c r="J302" s="462"/>
      <c r="K302" s="462"/>
      <c r="L302" s="462"/>
      <c r="M302" s="462"/>
      <c r="N302" s="462"/>
      <c r="O302" s="462"/>
      <c r="P302" s="462"/>
      <c r="Q302" s="462"/>
      <c r="R302" s="462"/>
      <c r="S302" s="462"/>
      <c r="T302" s="462"/>
      <c r="U302" s="462"/>
      <c r="V302" s="462"/>
      <c r="W302" s="462"/>
      <c r="X302" s="462"/>
      <c r="Y302" s="462"/>
      <c r="Z302" s="462"/>
      <c r="AA302" s="462"/>
      <c r="AB302" s="462"/>
      <c r="AC302" s="462"/>
      <c r="AD302" s="462"/>
      <c r="AE302" s="462"/>
      <c r="AF302" s="462"/>
      <c r="AG302" s="462"/>
      <c r="AH302" s="462"/>
      <c r="AI302" s="462"/>
      <c r="AJ302" s="462"/>
      <c r="AK302" s="462"/>
      <c r="AL302" s="462"/>
      <c r="AM302" s="462"/>
      <c r="AN302" s="462"/>
      <c r="AO302" s="462"/>
      <c r="AP302" s="462"/>
      <c r="AQ302" s="462"/>
      <c r="AR302" s="462"/>
      <c r="AS302" s="462"/>
      <c r="AT302" s="462"/>
      <c r="AU302" s="462"/>
      <c r="AV302" s="462"/>
      <c r="AW302" s="462"/>
      <c r="AX302" s="462"/>
      <c r="AY302" s="462"/>
      <c r="AZ302" s="462"/>
      <c r="BA302" s="462"/>
      <c r="BB302" s="462"/>
      <c r="BC302" s="462"/>
      <c r="BD302" s="462"/>
      <c r="BE302" s="462"/>
      <c r="BF302" s="462"/>
    </row>
    <row r="303" ht="3" customHeight="1"/>
    <row r="304" ht="12.75" customHeight="1"/>
    <row r="305" spans="2:27" ht="13.5">
      <c r="B305" s="437" t="s">
        <v>23</v>
      </c>
      <c r="C305" s="438"/>
      <c r="D305" s="438"/>
      <c r="E305" s="438"/>
      <c r="F305" s="438"/>
      <c r="G305" s="438"/>
      <c r="H305" s="438"/>
      <c r="I305" s="438"/>
      <c r="J305" s="438"/>
      <c r="K305" s="438"/>
      <c r="L305" s="438"/>
      <c r="N305" s="439" t="s">
        <v>1652</v>
      </c>
      <c r="O305" s="438"/>
      <c r="P305" s="438"/>
      <c r="Q305" s="438"/>
      <c r="R305" s="438"/>
      <c r="S305" s="438"/>
      <c r="T305" s="438"/>
      <c r="U305" s="438"/>
      <c r="V305" s="438"/>
      <c r="W305" s="438"/>
      <c r="X305" s="438"/>
      <c r="Y305" s="438"/>
      <c r="Z305" s="438"/>
      <c r="AA305" s="438"/>
    </row>
    <row r="306" spans="2:27" ht="13.5">
      <c r="B306" s="439" t="s">
        <v>1653</v>
      </c>
      <c r="C306" s="438"/>
      <c r="D306" s="438"/>
      <c r="E306" s="438"/>
      <c r="F306" s="438"/>
      <c r="G306" s="438"/>
      <c r="H306" s="438"/>
      <c r="I306" s="438"/>
      <c r="J306" s="438"/>
      <c r="K306" s="438"/>
      <c r="L306" s="438"/>
      <c r="M306" s="344"/>
      <c r="N306" s="440">
        <v>0</v>
      </c>
      <c r="O306" s="441"/>
      <c r="P306" s="441"/>
      <c r="Q306" s="441"/>
      <c r="R306" s="441"/>
      <c r="S306" s="441"/>
      <c r="T306" s="441"/>
      <c r="U306" s="441"/>
      <c r="V306" s="441"/>
      <c r="W306" s="441"/>
      <c r="X306" s="441"/>
      <c r="Y306" s="441"/>
      <c r="Z306" s="441"/>
      <c r="AA306" s="441"/>
    </row>
    <row r="309" spans="2:27" ht="13.5">
      <c r="B309" s="432" t="s">
        <v>1689</v>
      </c>
      <c r="C309" s="433"/>
      <c r="D309" s="433"/>
      <c r="E309" s="433"/>
      <c r="F309" s="433"/>
      <c r="G309" s="433"/>
      <c r="H309" s="433"/>
      <c r="I309" s="433"/>
      <c r="J309" s="433"/>
      <c r="K309" s="433"/>
      <c r="L309" s="433"/>
      <c r="N309" s="434">
        <v>0</v>
      </c>
      <c r="O309" s="435"/>
      <c r="P309" s="435"/>
      <c r="Q309" s="435"/>
      <c r="R309" s="435"/>
      <c r="S309" s="435"/>
      <c r="T309" s="435"/>
      <c r="U309" s="435"/>
      <c r="V309" s="435"/>
      <c r="W309" s="435"/>
      <c r="X309" s="435"/>
      <c r="Y309" s="435"/>
      <c r="Z309" s="435"/>
      <c r="AA309" s="435"/>
    </row>
  </sheetData>
  <mergeCells count="697">
    <mergeCell ref="B2:BF2"/>
    <mergeCell ref="B6:AX6"/>
    <mergeCell ref="B7:C7"/>
    <mergeCell ref="D7:T7"/>
    <mergeCell ref="U7:AM7"/>
    <mergeCell ref="AN7:AS7"/>
    <mergeCell ref="AT7:AZ7"/>
    <mergeCell ref="BA7:BC7"/>
    <mergeCell ref="BD7:BF7"/>
    <mergeCell ref="BD8:BF8"/>
    <mergeCell ref="B9:C9"/>
    <mergeCell ref="D9:T9"/>
    <mergeCell ref="U9:AM9"/>
    <mergeCell ref="AN9:AS9"/>
    <mergeCell ref="AT9:AZ9"/>
    <mergeCell ref="BA9:BC9"/>
    <mergeCell ref="BD9:BF9"/>
    <mergeCell ref="B8:C8"/>
    <mergeCell ref="D8:T8"/>
    <mergeCell ref="U8:AM8"/>
    <mergeCell ref="AN8:AS8"/>
    <mergeCell ref="AT8:AZ8"/>
    <mergeCell ref="BA8:BC8"/>
    <mergeCell ref="BD10:BF10"/>
    <mergeCell ref="B11:C11"/>
    <mergeCell ref="D11:T11"/>
    <mergeCell ref="U11:AM11"/>
    <mergeCell ref="AN11:AS11"/>
    <mergeCell ref="AT11:AZ11"/>
    <mergeCell ref="BA11:BC11"/>
    <mergeCell ref="BD11:BF11"/>
    <mergeCell ref="B10:C10"/>
    <mergeCell ref="D10:T10"/>
    <mergeCell ref="U10:AM10"/>
    <mergeCell ref="AN10:AS10"/>
    <mergeCell ref="AT10:AZ10"/>
    <mergeCell ref="BA10:BC10"/>
    <mergeCell ref="B12:BF12"/>
    <mergeCell ref="B17:AW17"/>
    <mergeCell ref="B19:C19"/>
    <mergeCell ref="D19:T19"/>
    <mergeCell ref="U19:AM19"/>
    <mergeCell ref="AN19:AS19"/>
    <mergeCell ref="AT19:AZ19"/>
    <mergeCell ref="BA19:BC19"/>
    <mergeCell ref="BD19:BF19"/>
    <mergeCell ref="BD20:BF20"/>
    <mergeCell ref="B21:C21"/>
    <mergeCell ref="D21:T21"/>
    <mergeCell ref="U21:AM21"/>
    <mergeCell ref="AN21:AS21"/>
    <mergeCell ref="AT21:AZ21"/>
    <mergeCell ref="BA21:BC21"/>
    <mergeCell ref="BD21:BF21"/>
    <mergeCell ref="B20:C20"/>
    <mergeCell ref="D20:T20"/>
    <mergeCell ref="U20:AM20"/>
    <mergeCell ref="AN20:AS20"/>
    <mergeCell ref="AT20:AZ20"/>
    <mergeCell ref="BA20:BC20"/>
    <mergeCell ref="B22:BF22"/>
    <mergeCell ref="B26:AP26"/>
    <mergeCell ref="B28:C28"/>
    <mergeCell ref="D28:T28"/>
    <mergeCell ref="U28:AM28"/>
    <mergeCell ref="AN28:AS28"/>
    <mergeCell ref="AT28:AZ28"/>
    <mergeCell ref="BA28:BC28"/>
    <mergeCell ref="BD28:BF28"/>
    <mergeCell ref="BD29:BF29"/>
    <mergeCell ref="B30:BF30"/>
    <mergeCell ref="B34:AV34"/>
    <mergeCell ref="B36:C36"/>
    <mergeCell ref="D36:T36"/>
    <mergeCell ref="U36:AM36"/>
    <mergeCell ref="AN36:AS36"/>
    <mergeCell ref="AT36:AZ36"/>
    <mergeCell ref="BA36:BC36"/>
    <mergeCell ref="BD36:BF36"/>
    <mergeCell ref="B29:C29"/>
    <mergeCell ref="D29:T29"/>
    <mergeCell ref="U29:AM29"/>
    <mergeCell ref="AN29:AS29"/>
    <mergeCell ref="AT29:AZ29"/>
    <mergeCell ref="BA29:BC29"/>
    <mergeCell ref="BD37:BF37"/>
    <mergeCell ref="B38:C38"/>
    <mergeCell ref="D38:T38"/>
    <mergeCell ref="U38:AM38"/>
    <mergeCell ref="AN38:AS38"/>
    <mergeCell ref="AT38:AZ38"/>
    <mergeCell ref="BA38:BC38"/>
    <mergeCell ref="BD38:BF38"/>
    <mergeCell ref="B37:C37"/>
    <mergeCell ref="D37:T37"/>
    <mergeCell ref="U37:AM37"/>
    <mergeCell ref="AN37:AS37"/>
    <mergeCell ref="AT37:AZ37"/>
    <mergeCell ref="BA37:BC37"/>
    <mergeCell ref="BD39:BF39"/>
    <mergeCell ref="B40:C40"/>
    <mergeCell ref="D40:T40"/>
    <mergeCell ref="U40:AM40"/>
    <mergeCell ref="AN40:AS40"/>
    <mergeCell ref="AT40:AZ40"/>
    <mergeCell ref="BA40:BC40"/>
    <mergeCell ref="BD40:BF40"/>
    <mergeCell ref="B39:C39"/>
    <mergeCell ref="D39:T39"/>
    <mergeCell ref="U39:AM39"/>
    <mergeCell ref="AN39:AS39"/>
    <mergeCell ref="AT39:AZ39"/>
    <mergeCell ref="BA39:BC39"/>
    <mergeCell ref="BD41:BF41"/>
    <mergeCell ref="B42:C42"/>
    <mergeCell ref="D42:T42"/>
    <mergeCell ref="U42:AM42"/>
    <mergeCell ref="AN42:AS42"/>
    <mergeCell ref="AT42:AZ42"/>
    <mergeCell ref="BA42:BC42"/>
    <mergeCell ref="BD42:BF42"/>
    <mergeCell ref="B41:C41"/>
    <mergeCell ref="D41:T41"/>
    <mergeCell ref="U41:AM41"/>
    <mergeCell ref="AN41:AS41"/>
    <mergeCell ref="AT41:AZ41"/>
    <mergeCell ref="BA41:BC41"/>
    <mergeCell ref="BD43:BF43"/>
    <mergeCell ref="B44:BF44"/>
    <mergeCell ref="B49:BE49"/>
    <mergeCell ref="B51:C51"/>
    <mergeCell ref="D51:T51"/>
    <mergeCell ref="U51:AM51"/>
    <mergeCell ref="AN51:AS51"/>
    <mergeCell ref="AT51:AZ51"/>
    <mergeCell ref="BA51:BC51"/>
    <mergeCell ref="BD51:BF51"/>
    <mergeCell ref="B43:C43"/>
    <mergeCell ref="D43:T43"/>
    <mergeCell ref="U43:AM43"/>
    <mergeCell ref="AN43:AS43"/>
    <mergeCell ref="AT43:AZ43"/>
    <mergeCell ref="BA43:BC43"/>
    <mergeCell ref="BD52:BF52"/>
    <mergeCell ref="B53:C53"/>
    <mergeCell ref="D53:T53"/>
    <mergeCell ref="U53:AM53"/>
    <mergeCell ref="AN53:AS53"/>
    <mergeCell ref="AT53:AZ53"/>
    <mergeCell ref="BA53:BC53"/>
    <mergeCell ref="BD53:BF53"/>
    <mergeCell ref="B52:C52"/>
    <mergeCell ref="D52:T52"/>
    <mergeCell ref="U52:AM52"/>
    <mergeCell ref="AN52:AS52"/>
    <mergeCell ref="AT52:AZ52"/>
    <mergeCell ref="BA52:BC52"/>
    <mergeCell ref="B54:BF54"/>
    <mergeCell ref="B58:AQ58"/>
    <mergeCell ref="B60:C60"/>
    <mergeCell ref="D60:T60"/>
    <mergeCell ref="U60:AM60"/>
    <mergeCell ref="AN60:AS60"/>
    <mergeCell ref="AT60:AZ60"/>
    <mergeCell ref="BA60:BC60"/>
    <mergeCell ref="BD60:BF60"/>
    <mergeCell ref="BD61:BF61"/>
    <mergeCell ref="B62:C62"/>
    <mergeCell ref="D62:T62"/>
    <mergeCell ref="U62:AM62"/>
    <mergeCell ref="AN62:AS62"/>
    <mergeCell ref="AT62:AZ62"/>
    <mergeCell ref="BA62:BC62"/>
    <mergeCell ref="BD62:BF62"/>
    <mergeCell ref="B61:C61"/>
    <mergeCell ref="D61:T61"/>
    <mergeCell ref="U61:AM61"/>
    <mergeCell ref="AN61:AS61"/>
    <mergeCell ref="AT61:AZ61"/>
    <mergeCell ref="BA61:BC61"/>
    <mergeCell ref="BD63:BF63"/>
    <mergeCell ref="B64:C64"/>
    <mergeCell ref="D64:T64"/>
    <mergeCell ref="U64:AM64"/>
    <mergeCell ref="AN64:AS64"/>
    <mergeCell ref="AT64:AZ64"/>
    <mergeCell ref="BA64:BC64"/>
    <mergeCell ref="BD64:BF64"/>
    <mergeCell ref="B63:C63"/>
    <mergeCell ref="D63:T63"/>
    <mergeCell ref="U63:AM63"/>
    <mergeCell ref="AN63:AS63"/>
    <mergeCell ref="AT63:AZ63"/>
    <mergeCell ref="BA63:BC63"/>
    <mergeCell ref="BD65:BF65"/>
    <mergeCell ref="B66:BF66"/>
    <mergeCell ref="B71:AR71"/>
    <mergeCell ref="B72:C72"/>
    <mergeCell ref="D72:T72"/>
    <mergeCell ref="U72:AM72"/>
    <mergeCell ref="AN72:AS72"/>
    <mergeCell ref="AT72:AZ72"/>
    <mergeCell ref="BA72:BC72"/>
    <mergeCell ref="BD72:BF72"/>
    <mergeCell ref="B65:C65"/>
    <mergeCell ref="D65:T65"/>
    <mergeCell ref="U65:AM65"/>
    <mergeCell ref="AN65:AS65"/>
    <mergeCell ref="AT65:AZ65"/>
    <mergeCell ref="BA65:BC65"/>
    <mergeCell ref="BD73:BF73"/>
    <mergeCell ref="B74:BF74"/>
    <mergeCell ref="B79:AN79"/>
    <mergeCell ref="B80:C80"/>
    <mergeCell ref="D80:T80"/>
    <mergeCell ref="U80:AM80"/>
    <mergeCell ref="AN80:AS80"/>
    <mergeCell ref="AT80:AZ80"/>
    <mergeCell ref="BA80:BC80"/>
    <mergeCell ref="BD80:BF80"/>
    <mergeCell ref="B73:C73"/>
    <mergeCell ref="D73:T73"/>
    <mergeCell ref="U73:AM73"/>
    <mergeCell ref="AN73:AS73"/>
    <mergeCell ref="AT73:AZ73"/>
    <mergeCell ref="BA73:BC73"/>
    <mergeCell ref="BD81:BF81"/>
    <mergeCell ref="B82:BF82"/>
    <mergeCell ref="B87:BD87"/>
    <mergeCell ref="B89:C89"/>
    <mergeCell ref="D89:T89"/>
    <mergeCell ref="U89:AM89"/>
    <mergeCell ref="AN89:AS89"/>
    <mergeCell ref="AT89:AZ89"/>
    <mergeCell ref="BA89:BC89"/>
    <mergeCell ref="BD89:BF89"/>
    <mergeCell ref="B81:C81"/>
    <mergeCell ref="D81:T81"/>
    <mergeCell ref="U81:AM81"/>
    <mergeCell ref="AN81:AS81"/>
    <mergeCell ref="AT81:AZ81"/>
    <mergeCell ref="BA81:BC81"/>
    <mergeCell ref="BD90:BF90"/>
    <mergeCell ref="B91:C91"/>
    <mergeCell ref="D91:T91"/>
    <mergeCell ref="U91:AM91"/>
    <mergeCell ref="AN91:AS91"/>
    <mergeCell ref="AT91:AZ91"/>
    <mergeCell ref="BA91:BC91"/>
    <mergeCell ref="BD91:BF91"/>
    <mergeCell ref="B90:C90"/>
    <mergeCell ref="D90:T90"/>
    <mergeCell ref="U90:AM90"/>
    <mergeCell ref="AN90:AS90"/>
    <mergeCell ref="AT90:AZ90"/>
    <mergeCell ref="BA90:BC90"/>
    <mergeCell ref="B92:BF92"/>
    <mergeCell ref="B97:AK97"/>
    <mergeCell ref="B99:C99"/>
    <mergeCell ref="D99:T99"/>
    <mergeCell ref="U99:AM99"/>
    <mergeCell ref="AN99:AS99"/>
    <mergeCell ref="AT99:AZ99"/>
    <mergeCell ref="BA99:BC99"/>
    <mergeCell ref="BD99:BF99"/>
    <mergeCell ref="BD100:BF100"/>
    <mergeCell ref="B101:C101"/>
    <mergeCell ref="D101:T101"/>
    <mergeCell ref="U101:AM101"/>
    <mergeCell ref="AN101:AS101"/>
    <mergeCell ref="AT101:AZ101"/>
    <mergeCell ref="BA101:BC101"/>
    <mergeCell ref="BD101:BF101"/>
    <mergeCell ref="B100:C100"/>
    <mergeCell ref="D100:T100"/>
    <mergeCell ref="U100:AM100"/>
    <mergeCell ref="AN100:AS100"/>
    <mergeCell ref="AT100:AZ100"/>
    <mergeCell ref="BA100:BC100"/>
    <mergeCell ref="B110:L110"/>
    <mergeCell ref="N110:AA110"/>
    <mergeCell ref="B113:L113"/>
    <mergeCell ref="N113:AA113"/>
    <mergeCell ref="B116:BF116"/>
    <mergeCell ref="B120:AL120"/>
    <mergeCell ref="B102:BF102"/>
    <mergeCell ref="B105:BF105"/>
    <mergeCell ref="C107:D107"/>
    <mergeCell ref="F107:P107"/>
    <mergeCell ref="Q107:AH107"/>
    <mergeCell ref="B109:L109"/>
    <mergeCell ref="N109:AA109"/>
    <mergeCell ref="B123:BF123"/>
    <mergeCell ref="B126:L126"/>
    <mergeCell ref="N126:AA126"/>
    <mergeCell ref="B127:L127"/>
    <mergeCell ref="N127:AA127"/>
    <mergeCell ref="B130:L130"/>
    <mergeCell ref="N130:AA130"/>
    <mergeCell ref="BD121:BF121"/>
    <mergeCell ref="B122:C122"/>
    <mergeCell ref="D122:T122"/>
    <mergeCell ref="U122:AM122"/>
    <mergeCell ref="AN122:AS122"/>
    <mergeCell ref="AT122:AZ122"/>
    <mergeCell ref="BA122:BC122"/>
    <mergeCell ref="BD122:BF122"/>
    <mergeCell ref="B121:C121"/>
    <mergeCell ref="D121:T121"/>
    <mergeCell ref="U121:AM121"/>
    <mergeCell ref="AN121:AS121"/>
    <mergeCell ref="AT121:AZ121"/>
    <mergeCell ref="BA121:BC121"/>
    <mergeCell ref="B134:BF134"/>
    <mergeCell ref="B137:AJ137"/>
    <mergeCell ref="B139:C139"/>
    <mergeCell ref="D139:T139"/>
    <mergeCell ref="U139:AM139"/>
    <mergeCell ref="AN139:AS139"/>
    <mergeCell ref="AT139:AZ139"/>
    <mergeCell ref="BA139:BC139"/>
    <mergeCell ref="BD139:BF139"/>
    <mergeCell ref="BD140:BF140"/>
    <mergeCell ref="B141:C141"/>
    <mergeCell ref="D141:T141"/>
    <mergeCell ref="U141:AM141"/>
    <mergeCell ref="AN141:AS141"/>
    <mergeCell ref="AT141:AZ141"/>
    <mergeCell ref="BA141:BC141"/>
    <mergeCell ref="BD141:BF141"/>
    <mergeCell ref="B140:C140"/>
    <mergeCell ref="D140:T140"/>
    <mergeCell ref="U140:AM140"/>
    <mergeCell ref="AN140:AS140"/>
    <mergeCell ref="AT140:AZ140"/>
    <mergeCell ref="BA140:BC140"/>
    <mergeCell ref="BD142:BF142"/>
    <mergeCell ref="B143:BF143"/>
    <mergeCell ref="B149:AI149"/>
    <mergeCell ref="B151:C151"/>
    <mergeCell ref="D151:T151"/>
    <mergeCell ref="U151:AM151"/>
    <mergeCell ref="AN151:AS151"/>
    <mergeCell ref="AT151:AZ151"/>
    <mergeCell ref="BA151:BC151"/>
    <mergeCell ref="BD151:BF151"/>
    <mergeCell ref="B142:C142"/>
    <mergeCell ref="D142:T142"/>
    <mergeCell ref="U142:AM142"/>
    <mergeCell ref="AN142:AS142"/>
    <mergeCell ref="AT142:AZ142"/>
    <mergeCell ref="BA142:BC142"/>
    <mergeCell ref="BD152:BF152"/>
    <mergeCell ref="B153:BF153"/>
    <mergeCell ref="B157:AO157"/>
    <mergeCell ref="B159:C159"/>
    <mergeCell ref="D159:T159"/>
    <mergeCell ref="U159:AM159"/>
    <mergeCell ref="AN159:AS159"/>
    <mergeCell ref="AT159:AZ159"/>
    <mergeCell ref="BA159:BC159"/>
    <mergeCell ref="BD159:BF159"/>
    <mergeCell ref="B152:C152"/>
    <mergeCell ref="D152:T152"/>
    <mergeCell ref="U152:AM152"/>
    <mergeCell ref="AN152:AS152"/>
    <mergeCell ref="AT152:AZ152"/>
    <mergeCell ref="BA152:BC152"/>
    <mergeCell ref="BD160:BF160"/>
    <mergeCell ref="B161:BF161"/>
    <mergeCell ref="B166:AE166"/>
    <mergeCell ref="B167:C167"/>
    <mergeCell ref="D167:T167"/>
    <mergeCell ref="U167:AM167"/>
    <mergeCell ref="AN167:AS167"/>
    <mergeCell ref="AT167:AZ167"/>
    <mergeCell ref="BA167:BC167"/>
    <mergeCell ref="BD167:BF167"/>
    <mergeCell ref="B160:C160"/>
    <mergeCell ref="D160:T160"/>
    <mergeCell ref="U160:AM160"/>
    <mergeCell ref="AN160:AS160"/>
    <mergeCell ref="AT160:AZ160"/>
    <mergeCell ref="BA160:BC160"/>
    <mergeCell ref="BD168:BF168"/>
    <mergeCell ref="B169:BF169"/>
    <mergeCell ref="B174:AF174"/>
    <mergeCell ref="B175:C175"/>
    <mergeCell ref="D175:T175"/>
    <mergeCell ref="U175:AM175"/>
    <mergeCell ref="AN175:AS175"/>
    <mergeCell ref="AT175:AZ175"/>
    <mergeCell ref="BA175:BC175"/>
    <mergeCell ref="BD175:BF175"/>
    <mergeCell ref="B168:C168"/>
    <mergeCell ref="D168:T168"/>
    <mergeCell ref="U168:AM168"/>
    <mergeCell ref="AN168:AS168"/>
    <mergeCell ref="AT168:AZ168"/>
    <mergeCell ref="BA168:BC168"/>
    <mergeCell ref="BD176:BF176"/>
    <mergeCell ref="B177:BF177"/>
    <mergeCell ref="B182:AB182"/>
    <mergeCell ref="B184:C184"/>
    <mergeCell ref="D184:T184"/>
    <mergeCell ref="U184:AM184"/>
    <mergeCell ref="AN184:AS184"/>
    <mergeCell ref="AT184:AZ184"/>
    <mergeCell ref="BA184:BC184"/>
    <mergeCell ref="BD184:BF184"/>
    <mergeCell ref="B176:C176"/>
    <mergeCell ref="D176:T176"/>
    <mergeCell ref="U176:AM176"/>
    <mergeCell ref="AN176:AS176"/>
    <mergeCell ref="AT176:AZ176"/>
    <mergeCell ref="BA176:BC176"/>
    <mergeCell ref="BD185:BF185"/>
    <mergeCell ref="B186:C186"/>
    <mergeCell ref="D186:T186"/>
    <mergeCell ref="U186:AM186"/>
    <mergeCell ref="AN186:AS186"/>
    <mergeCell ref="AT186:AZ186"/>
    <mergeCell ref="BA186:BC186"/>
    <mergeCell ref="BD186:BF186"/>
    <mergeCell ref="B185:C185"/>
    <mergeCell ref="D185:T185"/>
    <mergeCell ref="U185:AM185"/>
    <mergeCell ref="AN185:AS185"/>
    <mergeCell ref="AT185:AZ185"/>
    <mergeCell ref="BA185:BC185"/>
    <mergeCell ref="B187:BF187"/>
    <mergeCell ref="B192:Z192"/>
    <mergeCell ref="B194:C194"/>
    <mergeCell ref="D194:T194"/>
    <mergeCell ref="U194:AM194"/>
    <mergeCell ref="AN194:AS194"/>
    <mergeCell ref="AT194:AZ194"/>
    <mergeCell ref="BA194:BC194"/>
    <mergeCell ref="BD194:BF194"/>
    <mergeCell ref="BD195:BF195"/>
    <mergeCell ref="B196:C196"/>
    <mergeCell ref="D196:T196"/>
    <mergeCell ref="U196:AM196"/>
    <mergeCell ref="AN196:AS196"/>
    <mergeCell ref="AT196:AZ196"/>
    <mergeCell ref="BA196:BC196"/>
    <mergeCell ref="BD196:BF196"/>
    <mergeCell ref="B195:C195"/>
    <mergeCell ref="D195:T195"/>
    <mergeCell ref="U195:AM195"/>
    <mergeCell ref="AN195:AS195"/>
    <mergeCell ref="AT195:AZ195"/>
    <mergeCell ref="BA195:BC195"/>
    <mergeCell ref="BD197:BF197"/>
    <mergeCell ref="B198:C198"/>
    <mergeCell ref="D198:T198"/>
    <mergeCell ref="U198:AM198"/>
    <mergeCell ref="AN198:AS198"/>
    <mergeCell ref="AT198:AZ198"/>
    <mergeCell ref="BA198:BC198"/>
    <mergeCell ref="BD198:BF198"/>
    <mergeCell ref="B197:C197"/>
    <mergeCell ref="D197:T197"/>
    <mergeCell ref="U197:AM197"/>
    <mergeCell ref="AN197:AS197"/>
    <mergeCell ref="AT197:AZ197"/>
    <mergeCell ref="BA197:BC197"/>
    <mergeCell ref="BD199:BF199"/>
    <mergeCell ref="B200:BF200"/>
    <mergeCell ref="B204:Z204"/>
    <mergeCell ref="B206:C206"/>
    <mergeCell ref="D206:T206"/>
    <mergeCell ref="U206:AM206"/>
    <mergeCell ref="AN206:AS206"/>
    <mergeCell ref="AT206:AZ206"/>
    <mergeCell ref="BA206:BC206"/>
    <mergeCell ref="BD206:BF206"/>
    <mergeCell ref="B199:C199"/>
    <mergeCell ref="D199:T199"/>
    <mergeCell ref="U199:AM199"/>
    <mergeCell ref="AN199:AS199"/>
    <mergeCell ref="AT199:AZ199"/>
    <mergeCell ref="BA199:BC199"/>
    <mergeCell ref="BD207:BF207"/>
    <mergeCell ref="B208:C208"/>
    <mergeCell ref="D208:T208"/>
    <mergeCell ref="U208:AM208"/>
    <mergeCell ref="AN208:AS208"/>
    <mergeCell ref="AT208:AZ208"/>
    <mergeCell ref="BA208:BC208"/>
    <mergeCell ref="BD208:BF208"/>
    <mergeCell ref="B207:C207"/>
    <mergeCell ref="D207:T207"/>
    <mergeCell ref="U207:AM207"/>
    <mergeCell ref="AN207:AS207"/>
    <mergeCell ref="AT207:AZ207"/>
    <mergeCell ref="BA207:BC207"/>
    <mergeCell ref="B209:BF209"/>
    <mergeCell ref="B213:W213"/>
    <mergeCell ref="B215:C215"/>
    <mergeCell ref="D215:T215"/>
    <mergeCell ref="U215:AM215"/>
    <mergeCell ref="AN215:AS215"/>
    <mergeCell ref="AT215:AZ215"/>
    <mergeCell ref="BA215:BC215"/>
    <mergeCell ref="BD215:BF215"/>
    <mergeCell ref="BD216:BF216"/>
    <mergeCell ref="B217:C217"/>
    <mergeCell ref="D217:T217"/>
    <mergeCell ref="U217:AM217"/>
    <mergeCell ref="AN217:AS217"/>
    <mergeCell ref="AT217:AZ217"/>
    <mergeCell ref="BA217:BC217"/>
    <mergeCell ref="BD217:BF217"/>
    <mergeCell ref="B216:C216"/>
    <mergeCell ref="D216:T216"/>
    <mergeCell ref="U216:AM216"/>
    <mergeCell ref="AN216:AS216"/>
    <mergeCell ref="AT216:AZ216"/>
    <mergeCell ref="BA216:BC216"/>
    <mergeCell ref="B218:BF218"/>
    <mergeCell ref="B222:Y222"/>
    <mergeCell ref="B224:C224"/>
    <mergeCell ref="D224:T224"/>
    <mergeCell ref="U224:AM224"/>
    <mergeCell ref="AN224:AS224"/>
    <mergeCell ref="AT224:AZ224"/>
    <mergeCell ref="BA224:BC224"/>
    <mergeCell ref="BD224:BF224"/>
    <mergeCell ref="BD225:BF225"/>
    <mergeCell ref="B226:BF226"/>
    <mergeCell ref="B230:F230"/>
    <mergeCell ref="B232:C232"/>
    <mergeCell ref="D232:T232"/>
    <mergeCell ref="U232:AM232"/>
    <mergeCell ref="AN232:AS232"/>
    <mergeCell ref="AT232:AZ232"/>
    <mergeCell ref="BA232:BC232"/>
    <mergeCell ref="BD232:BF232"/>
    <mergeCell ref="B225:C225"/>
    <mergeCell ref="D225:T225"/>
    <mergeCell ref="U225:AM225"/>
    <mergeCell ref="AN225:AS225"/>
    <mergeCell ref="AT225:AZ225"/>
    <mergeCell ref="BA225:BC225"/>
    <mergeCell ref="BD233:BF233"/>
    <mergeCell ref="B234:C234"/>
    <mergeCell ref="D234:T234"/>
    <mergeCell ref="U234:AM234"/>
    <mergeCell ref="AN234:AS234"/>
    <mergeCell ref="AT234:AZ234"/>
    <mergeCell ref="BA234:BC234"/>
    <mergeCell ref="BD234:BF234"/>
    <mergeCell ref="B233:C233"/>
    <mergeCell ref="D233:T233"/>
    <mergeCell ref="U233:AM233"/>
    <mergeCell ref="AN233:AS233"/>
    <mergeCell ref="AT233:AZ233"/>
    <mergeCell ref="BA233:BC233"/>
    <mergeCell ref="B235:BF235"/>
    <mergeCell ref="B239:X239"/>
    <mergeCell ref="B241:C241"/>
    <mergeCell ref="D241:T241"/>
    <mergeCell ref="U241:AM241"/>
    <mergeCell ref="AN241:AS241"/>
    <mergeCell ref="AT241:AZ241"/>
    <mergeCell ref="BA241:BC241"/>
    <mergeCell ref="BD241:BF241"/>
    <mergeCell ref="BD242:BF242"/>
    <mergeCell ref="B243:BF243"/>
    <mergeCell ref="B248:AT248"/>
    <mergeCell ref="B249:C249"/>
    <mergeCell ref="D249:T249"/>
    <mergeCell ref="U249:AM249"/>
    <mergeCell ref="AN249:AS249"/>
    <mergeCell ref="AT249:AZ249"/>
    <mergeCell ref="BA249:BC249"/>
    <mergeCell ref="BD249:BF249"/>
    <mergeCell ref="B242:C242"/>
    <mergeCell ref="D242:T242"/>
    <mergeCell ref="U242:AM242"/>
    <mergeCell ref="AN242:AS242"/>
    <mergeCell ref="AT242:AZ242"/>
    <mergeCell ref="BA242:BC242"/>
    <mergeCell ref="BD250:BF250"/>
    <mergeCell ref="B251:BF251"/>
    <mergeCell ref="B256:BB256"/>
    <mergeCell ref="B257:C257"/>
    <mergeCell ref="D257:T257"/>
    <mergeCell ref="U257:AM257"/>
    <mergeCell ref="AN257:AS257"/>
    <mergeCell ref="AT257:AZ257"/>
    <mergeCell ref="BA257:BC257"/>
    <mergeCell ref="BD257:BF257"/>
    <mergeCell ref="B250:C250"/>
    <mergeCell ref="D250:T250"/>
    <mergeCell ref="U250:AM250"/>
    <mergeCell ref="AN250:AS250"/>
    <mergeCell ref="AT250:AZ250"/>
    <mergeCell ref="BA250:BC250"/>
    <mergeCell ref="BD258:BF258"/>
    <mergeCell ref="B259:C259"/>
    <mergeCell ref="D259:T259"/>
    <mergeCell ref="U259:AM259"/>
    <mergeCell ref="AN259:AS259"/>
    <mergeCell ref="AT259:AZ259"/>
    <mergeCell ref="BA259:BC259"/>
    <mergeCell ref="BD259:BF259"/>
    <mergeCell ref="B258:C258"/>
    <mergeCell ref="D258:T258"/>
    <mergeCell ref="U258:AM258"/>
    <mergeCell ref="AN258:AS258"/>
    <mergeCell ref="AT258:AZ258"/>
    <mergeCell ref="BA258:BC258"/>
    <mergeCell ref="BD260:BF260"/>
    <mergeCell ref="B261:C261"/>
    <mergeCell ref="D261:T261"/>
    <mergeCell ref="U261:AM261"/>
    <mergeCell ref="AN261:AS261"/>
    <mergeCell ref="AT261:AZ261"/>
    <mergeCell ref="BA261:BC261"/>
    <mergeCell ref="BD261:BF261"/>
    <mergeCell ref="B260:C260"/>
    <mergeCell ref="D260:T260"/>
    <mergeCell ref="U260:AM260"/>
    <mergeCell ref="AN260:AS260"/>
    <mergeCell ref="AT260:AZ260"/>
    <mergeCell ref="BA260:BC260"/>
    <mergeCell ref="B262:BF262"/>
    <mergeCell ref="B267:W267"/>
    <mergeCell ref="B269:C269"/>
    <mergeCell ref="D269:T269"/>
    <mergeCell ref="U269:AM269"/>
    <mergeCell ref="AN269:AS269"/>
    <mergeCell ref="AT269:AZ269"/>
    <mergeCell ref="BA269:BC269"/>
    <mergeCell ref="BD269:BF269"/>
    <mergeCell ref="BD270:BF270"/>
    <mergeCell ref="B271:BF271"/>
    <mergeCell ref="B276:R276"/>
    <mergeCell ref="B277:C277"/>
    <mergeCell ref="D277:T277"/>
    <mergeCell ref="U277:AM277"/>
    <mergeCell ref="AN277:AS277"/>
    <mergeCell ref="AT277:AZ277"/>
    <mergeCell ref="BA277:BC277"/>
    <mergeCell ref="BD277:BF277"/>
    <mergeCell ref="B270:C270"/>
    <mergeCell ref="D270:T270"/>
    <mergeCell ref="U270:AM270"/>
    <mergeCell ref="AN270:AS270"/>
    <mergeCell ref="AT270:AZ270"/>
    <mergeCell ref="BA270:BC270"/>
    <mergeCell ref="B286:G286"/>
    <mergeCell ref="H286:U286"/>
    <mergeCell ref="B287:G287"/>
    <mergeCell ref="H287:U287"/>
    <mergeCell ref="B290:L290"/>
    <mergeCell ref="N290:AA290"/>
    <mergeCell ref="BD278:BF278"/>
    <mergeCell ref="B279:BF279"/>
    <mergeCell ref="B282:BF282"/>
    <mergeCell ref="C284:D284"/>
    <mergeCell ref="F284:P284"/>
    <mergeCell ref="Q284:AH284"/>
    <mergeCell ref="B278:C278"/>
    <mergeCell ref="D278:T278"/>
    <mergeCell ref="U278:AM278"/>
    <mergeCell ref="AN278:AS278"/>
    <mergeCell ref="AT278:AZ278"/>
    <mergeCell ref="BA278:BC278"/>
    <mergeCell ref="B291:L291"/>
    <mergeCell ref="N291:AA291"/>
    <mergeCell ref="B294:L294"/>
    <mergeCell ref="N294:AA294"/>
    <mergeCell ref="B298:BF298"/>
    <mergeCell ref="B300:C300"/>
    <mergeCell ref="D300:T300"/>
    <mergeCell ref="U300:AM300"/>
    <mergeCell ref="AN300:AS300"/>
    <mergeCell ref="AT300:AZ300"/>
    <mergeCell ref="B302:BF302"/>
    <mergeCell ref="B305:L305"/>
    <mergeCell ref="N305:AA305"/>
    <mergeCell ref="B306:L306"/>
    <mergeCell ref="N306:AA306"/>
    <mergeCell ref="B309:L309"/>
    <mergeCell ref="N309:AA309"/>
    <mergeCell ref="BA300:BC300"/>
    <mergeCell ref="BD300:BF300"/>
    <mergeCell ref="B301:C301"/>
    <mergeCell ref="D301:T301"/>
    <mergeCell ref="U301:AM301"/>
    <mergeCell ref="AN301:AS301"/>
    <mergeCell ref="AT301:AZ301"/>
    <mergeCell ref="BA301:BC301"/>
    <mergeCell ref="BD301:BF30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Hrba</dc:creator>
  <cp:keywords/>
  <dc:description/>
  <cp:lastModifiedBy>Ředitelna</cp:lastModifiedBy>
  <dcterms:created xsi:type="dcterms:W3CDTF">2018-04-11T17:12:03Z</dcterms:created>
  <dcterms:modified xsi:type="dcterms:W3CDTF">2018-04-12T05:47:04Z</dcterms:modified>
  <cp:category/>
  <cp:version/>
  <cp:contentType/>
  <cp:contentStatus/>
</cp:coreProperties>
</file>