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50" yWindow="585" windowWidth="28455" windowHeight="14505" activeTab="0"/>
  </bookViews>
  <sheets>
    <sheet name="Rekapitulace stavby" sheetId="1" r:id="rId1"/>
    <sheet name="D.1.1 - Architektonicko-s..." sheetId="2" r:id="rId2"/>
    <sheet name="VON - Vedlejší a ostatní ..." sheetId="3" r:id="rId3"/>
    <sheet name="Pokyny pro vyplnění" sheetId="4" r:id="rId4"/>
  </sheets>
  <definedNames>
    <definedName name="_xlnm._FilterDatabase" localSheetId="1" hidden="1">'D.1.1 - Architektonicko-s...'!$C$95:$K$538</definedName>
    <definedName name="_xlnm._FilterDatabase" localSheetId="2" hidden="1">'VON - Vedlejší a ostatní ...'!$C$78:$K$86</definedName>
    <definedName name="_xlnm.Print_Area" localSheetId="1">'D.1.1 - Architektonicko-s...'!$C$4:$J$36,'D.1.1 - Architektonicko-s...'!$C$42:$J$77,'D.1.1 - Architektonicko-s...'!$C$83:$K$538</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...'!$C$42:$J$60,'VON - Vedlejší a ostatní ...'!$C$66:$K$86</definedName>
    <definedName name="_xlnm.Print_Titles" localSheetId="0">'Rekapitulace stavby'!$49:$49</definedName>
    <definedName name="_xlnm.Print_Titles" localSheetId="1">'D.1.1 - Architektonicko-s...'!$95:$95</definedName>
    <definedName name="_xlnm.Print_Titles" localSheetId="2">'VON - Vedlejší a ostatní ...'!$78:$78</definedName>
  </definedNames>
  <calcPr calcId="125725"/>
</workbook>
</file>

<file path=xl/sharedStrings.xml><?xml version="1.0" encoding="utf-8"?>
<sst xmlns="http://schemas.openxmlformats.org/spreadsheetml/2006/main" count="4704" uniqueCount="946">
  <si>
    <t>Export VZ</t>
  </si>
  <si>
    <t>List obsahuje:</t>
  </si>
  <si>
    <t>1) Rekapitulace stavby</t>
  </si>
  <si>
    <t>2) Rekapitulace objektů stavby a soupisů prací</t>
  </si>
  <si>
    <t>3.0</t>
  </si>
  <si>
    <t>ZAMOK</t>
  </si>
  <si>
    <t>False</t>
  </si>
  <si>
    <t>{fc47d6da-01b3-4c70-a9f2-e21ed4bb1272}</t>
  </si>
  <si>
    <t>0,01</t>
  </si>
  <si>
    <t>21</t>
  </si>
  <si>
    <t>15</t>
  </si>
  <si>
    <t>REKAPITULACE STAVBY</t>
  </si>
  <si>
    <t>v ---  níže se nacházejí doplnkové a pomocné údaje k sestavám  --- v</t>
  </si>
  <si>
    <t>Návod na vyplnění</t>
  </si>
  <si>
    <t>0,001</t>
  </si>
  <si>
    <t>Kód:</t>
  </si>
  <si>
    <t>201716A</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</si>
  <si>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</si>
  <si>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</si>
  <si>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SPŠD PLZEŇ dovýměna DM1</t>
  </si>
  <si>
    <t>KSO:</t>
  </si>
  <si>
    <t>801 72 52</t>
  </si>
  <si>
    <t>CC-CZ:</t>
  </si>
  <si>
    <t/>
  </si>
  <si>
    <t>Místo:</t>
  </si>
  <si>
    <t>Karlovarská 1210/99, Plzeň</t>
  </si>
  <si>
    <t>Datum:</t>
  </si>
  <si>
    <t>31.3.2017</t>
  </si>
  <si>
    <t>Zadavatel:</t>
  </si>
  <si>
    <t>IČ:</t>
  </si>
  <si>
    <t>SPŠ dopravní, Plzeň</t>
  </si>
  <si>
    <t>DIČ:</t>
  </si>
  <si>
    <t>Uchazeč:</t>
  </si>
  <si>
    <t>Vyplň údaj</t>
  </si>
  <si>
    <t>Projektant:</t>
  </si>
  <si>
    <t>PLANSTAV a.s.</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</si>
  <si>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</si>
  <si>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</si>
  <si>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</si>
  <si>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</si>
  <si>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</si>
  <si>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</si>
  <si>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</si>
  <si>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</si>
  <si>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</si>
  <si>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</si>
  <si>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</si>
  <si>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</si>
  <si>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</si>
  <si>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</si>
  <si>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</si>
  <si>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</si>
  <si>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</si>
  <si>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</si>
  <si>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</si>
  <si>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</si>
  <si>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</si>
  <si>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</si>
  <si>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</si>
  <si>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</si>
  <si>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</si>
  <si>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</si>
  <si>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</si>
  <si>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</si>
  <si>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</si>
  <si>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</si>
  <si>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</si>
  <si>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</si>
  <si>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</si>
  <si>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</si>
  <si>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</si>
  <si>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</si>
  <si>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</si>
  <si>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</si>
  <si>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</si>
  <si>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</si>
  <si>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</si>
  <si>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</si>
  <si>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</si>
  <si>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 xml:space="preserve">Architektonicko-stavební řešení </t>
  </si>
  <si>
    <t>STA</t>
  </si>
  <si>
    <t>1</t>
  </si>
  <si>
    <t>{e4e7166e-c1a5-4b30-b60f-40daef43f16f}</t>
  </si>
  <si>
    <t>2</t>
  </si>
  <si>
    <t>VON</t>
  </si>
  <si>
    <t>Vedlejší a ostatní rozpočtové náklady</t>
  </si>
  <si>
    <t>{e6f853c9-b2da-48c1-849e-04163ba76153}</t>
  </si>
  <si>
    <t>1) Krycí list soupisu</t>
  </si>
  <si>
    <t>2) Rekapitulace</t>
  </si>
  <si>
    <t>3) Soupis prací</t>
  </si>
  <si>
    <t>Zpět na list:</t>
  </si>
  <si>
    <t>Rekapitulace stavby</t>
  </si>
  <si>
    <t>lešení</t>
  </si>
  <si>
    <t>m2</t>
  </si>
  <si>
    <t>555,3</t>
  </si>
  <si>
    <t>KRYCÍ LIST SOUPISU</t>
  </si>
  <si>
    <t>Objekt:</t>
  </si>
  <si>
    <t xml:space="preserve">D.1.1 - Architektonicko-stavební řešení </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</si>
  <si>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</si>
  <si>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</si>
  <si>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</si>
  <si>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</si>
  <si>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</si>
  <si>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</si>
  <si>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</si>
  <si>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</si>
  <si>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61 - Úprava povrchů vnitřních</t>
  </si>
  <si>
    <t xml:space="preserve">      62 - Úprava povrchů vnějších</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</si>
  <si>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</si>
  <si>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</si>
  <si>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</si>
  <si>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</si>
  <si>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</si>
  <si>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t>
  </si>
  <si>
    <t xml:space="preserve">        997 - Přesun sutě</t>
  </si>
  <si>
    <t xml:space="preserve">        998 - Přesun hmot</t>
  </si>
  <si>
    <t>PSV - Práce a dodávky PSV</t>
  </si>
  <si>
    <t xml:space="preserve">    764 - Konstrukce klempířské</t>
  </si>
  <si>
    <t xml:space="preserve">    766 - Konstrukce truhlářské</t>
  </si>
  <si>
    <t xml:space="preserve">    767 - Konstrukce zámečnické</t>
  </si>
  <si>
    <t xml:space="preserve">    781 - Dokončovací práce - obklady</t>
  </si>
  <si>
    <t xml:space="preserve">    784 - Dokončovací práce - malby a tapety</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</si>
  <si>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</si>
  <si>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</si>
  <si>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</si>
  <si>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</si>
  <si>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</si>
  <si>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</si>
  <si>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</si>
  <si>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</si>
  <si>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</si>
  <si>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</si>
  <si>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</si>
  <si>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</si>
  <si>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</si>
  <si>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</si>
  <si>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</si>
  <si>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</si>
  <si>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</si>
  <si>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</si>
  <si>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</si>
  <si>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</si>
  <si>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</si>
  <si>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310278842</t>
  </si>
  <si>
    <t>Zazdívka otvorů pl do 1 m2 ve zdivu nadzákladovém z nepálených tvárnic tl do 300 mm</t>
  </si>
  <si>
    <t>m3</t>
  </si>
  <si>
    <t>CS ÚRS 2017 01</t>
  </si>
  <si>
    <t>4</t>
  </si>
  <si>
    <t>1315872804</t>
  </si>
  <si>
    <t>PP</t>
  </si>
  <si>
    <t>Zazdívka otvorů ve zdivu nadzákladovém nepálenými tvárnicemi plochy přes 0,25 m2 do 1 m2 , ve zdi tl. do 300 mm</t>
  </si>
  <si>
    <t>VV</t>
  </si>
  <si>
    <t xml:space="preserve">dozdívky otvorů </t>
  </si>
  <si>
    <t>0,25*2*0,625*1,60"u oken 17</t>
  </si>
  <si>
    <t>0,25*0,35*2,05"parapet okna 12</t>
  </si>
  <si>
    <t>0,25*(0,3+0,2)*1,0"prahy dveří 15</t>
  </si>
  <si>
    <t>0,25*0,45*1,5"parapet okna 10</t>
  </si>
  <si>
    <t>Součet</t>
  </si>
  <si>
    <t>6</t>
  </si>
  <si>
    <t>Úpravy povrchů, podlahy a osazování výplní</t>
  </si>
  <si>
    <t>61</t>
  </si>
  <si>
    <t>Úprava povrchů vnitřních</t>
  </si>
  <si>
    <t>612325302</t>
  </si>
  <si>
    <t>Vápenocementová štuková omítka ostění nebo nadpraží</t>
  </si>
  <si>
    <t>1330948483</t>
  </si>
  <si>
    <t>Vápenocementová nebo vápenná omítka ostění nebo nadpraží štuková</t>
  </si>
  <si>
    <t>PSC</t>
  </si>
  <si>
    <t xml:space="preserve">Poznámka k souboru cen:
1. Ceny lze použít jen pro ocenění samostatně upravovaného ostění a nadpraží ( např. při dodatečné výměně oken nebo zárubní ) v šířce do 300 mm okolo upravovaného otvoru. </t>
  </si>
  <si>
    <t>610,4*0,2</t>
  </si>
  <si>
    <t>619995001</t>
  </si>
  <si>
    <t>Začištění omítek kolem oken, dveří, podlah nebo obkladů</t>
  </si>
  <si>
    <t>m</t>
  </si>
  <si>
    <t>-1772155844</t>
  </si>
  <si>
    <t>Začištění omítek (s dodáním hmot) kolem oken, dveří, podlah, obkladů apod.</t>
  </si>
  <si>
    <t xml:space="preserve">Poznámka k souboru cen:
1. Cenu -5001 lze použít pouze v případě provádění opravy nebo osazování nových oken, dveří, obkladů, podlah apod.; nelze ji použít v případech provádění opravy omítek nebo nové omítky v celé ploše. </t>
  </si>
  <si>
    <t>1,8+2,6+2,6</t>
  </si>
  <si>
    <t>1,8+2,45+2,45</t>
  </si>
  <si>
    <t>2*(1,4+0,4+0,6+1,6)*4</t>
  </si>
  <si>
    <t>2*(1,85+2,6)*8</t>
  </si>
  <si>
    <t>2*(1,95+2,6)*9</t>
  </si>
  <si>
    <t>2*(1,25+2,6)*14</t>
  </si>
  <si>
    <t>2*(1,2+1,6)*3</t>
  </si>
  <si>
    <t>2*(1,5+1,2)*8</t>
  </si>
  <si>
    <t>2*(1,2+1,2)*2</t>
  </si>
  <si>
    <t>2*(1,25+1,2)*2</t>
  </si>
  <si>
    <t>2*(1,5+1,6)*2</t>
  </si>
  <si>
    <t>2*(1,85+1,0)*1</t>
  </si>
  <si>
    <t>2*(1,9+1,05+2,5)*17</t>
  </si>
  <si>
    <t>2*(0,8+1,6+1,6)</t>
  </si>
  <si>
    <t>2*(0,9+1,2)</t>
  </si>
  <si>
    <t>2*(0,6+1,6)*2</t>
  </si>
  <si>
    <t>619995R1</t>
  </si>
  <si>
    <t xml:space="preserve">Osazení XPS tl. cca 50 mm v šíři rámu pro vyrovnání v ostění, nadpraží i u podlahy </t>
  </si>
  <si>
    <t>2037844702</t>
  </si>
  <si>
    <t>5</t>
  </si>
  <si>
    <t>612142001</t>
  </si>
  <si>
    <t>Potažení vnitřních stěn sklovláknitým pletivem vtlačeným do tenkovrstvé hmoty</t>
  </si>
  <si>
    <t>469681795</t>
  </si>
  <si>
    <t>Potažení vnitřních ploch pletivem v ploše nebo pruzích, na plném podkladu sklovláknitým vtlačením do tmelu stěn</t>
  </si>
  <si>
    <t xml:space="preserve">Poznámka k souboru cen:
1. V cenách -2001 jsou započteny i náklady na tmel. </t>
  </si>
  <si>
    <t>2*0,625*1,60"u oken 17</t>
  </si>
  <si>
    <t>0,35*2,05"parapet okna 12</t>
  </si>
  <si>
    <t>(0,3+0,2)*1,0"prahy dveří 15</t>
  </si>
  <si>
    <t>0,45*1,5"parapet okna 10</t>
  </si>
  <si>
    <t>612381001</t>
  </si>
  <si>
    <t>Tenkovrstvá minerální zrnitá omítka tl. 1,0 mm včetně penetrace vnitřních stěn</t>
  </si>
  <si>
    <t>617948988</t>
  </si>
  <si>
    <t>Omítka tenkovrstvá minerální vnitřních ploch probarvená, včetně penetrace podkladu zrnitá, tloušťky 1,0 mm svislých konstrukcí stěn v podlaží i na schodišti</t>
  </si>
  <si>
    <t>62</t>
  </si>
  <si>
    <t>Úprava povrchů vnějších</t>
  </si>
  <si>
    <t>7</t>
  </si>
  <si>
    <t>622143004</t>
  </si>
  <si>
    <t>Montáž omítkových samolepících začišťovacích profilů (APU lišt)</t>
  </si>
  <si>
    <t>671250446</t>
  </si>
  <si>
    <t xml:space="preserve">Montáž omítkových profilů plastových nebo pozinkovaných, upevněných vtlačením do podkladní vrstvy nebo přibitím začišťovacích samolepících </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</si>
  <si>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</si>
  <si>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odpočet dl. parapetů</t>
  </si>
  <si>
    <t>-(18,1+4,5+116,5+3,5)</t>
  </si>
  <si>
    <t>8</t>
  </si>
  <si>
    <t>M</t>
  </si>
  <si>
    <t>590514760</t>
  </si>
  <si>
    <t>profil okenní začišťovací APU</t>
  </si>
  <si>
    <t>1022819023</t>
  </si>
  <si>
    <t>467,8*1,05 'Přepočtené koeficientem množství</t>
  </si>
  <si>
    <t>9</t>
  </si>
  <si>
    <t>622142001</t>
  </si>
  <si>
    <t>Potažení vnějších stěn sklovláknitým pletivem vtlačeným do tenkovrstvé hmoty</t>
  </si>
  <si>
    <t>-1932099122</t>
  </si>
  <si>
    <t>Potažení vnějších ploch pletivem v ploše nebo pruzích, na plném podkladu sklovláknitým vtlačením do tmelu stěn</t>
  </si>
  <si>
    <t>10</t>
  </si>
  <si>
    <t>622381011</t>
  </si>
  <si>
    <t>Tenkovrstvá minerální zrnitá omítka tl. 1,5 mm včetně penetrace vnějších stěn</t>
  </si>
  <si>
    <t>-1506871828</t>
  </si>
  <si>
    <t>Omítka tenkovrstvá minerální vnějších ploch probarvená, včetně penetrace podkladu zrnitá, tloušťky 1,5 mm stěn</t>
  </si>
  <si>
    <t>Ostatní konstrukce a práce, bourání</t>
  </si>
  <si>
    <t>94</t>
  </si>
  <si>
    <t>Lešení a stavební výtahy</t>
  </si>
  <si>
    <t>11</t>
  </si>
  <si>
    <t>941211113</t>
  </si>
  <si>
    <t>Montáž lešení řadového rámového lehkého zatížení do 200 kg/m2 š do 0,9 m v do 40 m</t>
  </si>
  <si>
    <t>-1138848817</t>
  </si>
  <si>
    <t>Montáž lešení řadového rámového lehkého pracovního s podlahami s provozním zatížením tř. 3 do 200 kg/m2 šířky tř. SW06 přes 0,6 do 0,9 m, výšky přes 25 do 40 m</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</si>
  <si>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</si>
  <si>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4*21,505</t>
  </si>
  <si>
    <t>3*29,02</t>
  </si>
  <si>
    <t>2,0*31,285</t>
  </si>
  <si>
    <t>2,5*5,5</t>
  </si>
  <si>
    <t>2,0*24</t>
  </si>
  <si>
    <t>4*31</t>
  </si>
  <si>
    <t>1,5*8,1</t>
  </si>
  <si>
    <t>5*24,35</t>
  </si>
  <si>
    <t>12</t>
  </si>
  <si>
    <t>941211213</t>
  </si>
  <si>
    <t>Příplatek k lešení řadovému rámovému lehkému š 0,9 m v do 40 m za první a ZKD den použití</t>
  </si>
  <si>
    <t>280094092</t>
  </si>
  <si>
    <t>Montáž lešení řadového rámového lehkého pracovního s podlahami s provozním zatížením tř. 3 do 200 kg/m2 Příplatek za první a každý další den použití lešení k ceně -1113</t>
  </si>
  <si>
    <t>lešení*30</t>
  </si>
  <si>
    <t>13</t>
  </si>
  <si>
    <t>941211813</t>
  </si>
  <si>
    <t>Demontáž lešení řadového rámového lehkého zatížení do 200 kg/m2 š do 0,9 m v do 40 m</t>
  </si>
  <si>
    <t>-1060334979</t>
  </si>
  <si>
    <t>Demontáž lešení řadového rámového lehkého pracovního s provozním zatížením tř. 3 do 200 kg/m2 šířky tř. SW06 přes 0,6 do 0,9 m, výšky přes 25 do 40 m</t>
  </si>
  <si>
    <t xml:space="preserve">Poznámka k souboru cen:
1. Demontáž lešení řadového rámového lehkého výšky přes 40 m se oceňuje individuálně. </t>
  </si>
  <si>
    <t>14</t>
  </si>
  <si>
    <t>944511111</t>
  </si>
  <si>
    <t>Montáž ochranné sítě z textilie z umělých vláken</t>
  </si>
  <si>
    <t>1761729557</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</si>
  <si>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</si>
  <si>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</si>
  <si>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</si>
  <si>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</si>
  <si>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-1084517037</t>
  </si>
  <si>
    <t>Montáž ochranné sítě Příplatek za první a každý další den použití sítě k ceně -1111</t>
  </si>
  <si>
    <t>16</t>
  </si>
  <si>
    <t>944511811</t>
  </si>
  <si>
    <t>Demontáž ochranné sítě z textilie z umělých vláken</t>
  </si>
  <si>
    <t>-1675356703</t>
  </si>
  <si>
    <t>Demontáž ochranné sítě zavěšené na konstrukci lešení z textilie z umělých vláken</t>
  </si>
  <si>
    <t>17</t>
  </si>
  <si>
    <t>949101111</t>
  </si>
  <si>
    <t>Lešení pomocné pro objekty pozemních staveb s lešeňovou podlahou v do 1,9 m zatížení do 150 kg/m2</t>
  </si>
  <si>
    <t>1947528262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</si>
  <si>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</si>
  <si>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</si>
  <si>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1,8+1,8+4*1,4+4*0,4+4*0,6+8*1,85+9*1,95+14*1,25+3*1,2+8*1,5+2*1,2+2*1,25+2*1,5+1*1,85+17*1,9+17*1,05+0,9+2*0,6</t>
  </si>
  <si>
    <t>95</t>
  </si>
  <si>
    <t>Různé dokončovací konstrukce a práce pozemních staveb</t>
  </si>
  <si>
    <t>18</t>
  </si>
  <si>
    <t>952901111</t>
  </si>
  <si>
    <t>Vyčištění budov bytové a občanské výstavby při výšce podlaží do 4 m</t>
  </si>
  <si>
    <t>1826307599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</si>
  <si>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</si>
  <si>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</si>
  <si>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96</t>
  </si>
  <si>
    <t>Bourání konstrukcí</t>
  </si>
  <si>
    <t>19</t>
  </si>
  <si>
    <t>962081141</t>
  </si>
  <si>
    <t>Bourání příček ze skleněných tvárnic tl do 150 mm</t>
  </si>
  <si>
    <t>639986530</t>
  </si>
  <si>
    <t>Bourání zdiva příček nebo vybourání otvorů ze skleněných tvárnic, tl. do 150 mm</t>
  </si>
  <si>
    <t>2,08*(1,15+2,0)*17</t>
  </si>
  <si>
    <t>1,4*1,6*9*2</t>
  </si>
  <si>
    <t>20</t>
  </si>
  <si>
    <t>968062374</t>
  </si>
  <si>
    <t>Vybourání dřevěných rámů oken zdvojených včetně křídel pl do 1 m2</t>
  </si>
  <si>
    <t>-897091773</t>
  </si>
  <si>
    <t>Vybourání dřevěných rámů oken s křídly, dveřních zárubní, vrat, stěn, ostění nebo obkladů rámů oken s křídly zdvojených, plochy do 1 m2</t>
  </si>
  <si>
    <t xml:space="preserve">Poznámka k souboru cen:
1. V cenách -2244 až -2747 jsou započteny i náklady na vyvěšení křídel. </t>
  </si>
  <si>
    <t>0,6*1,6*2</t>
  </si>
  <si>
    <t>968062375</t>
  </si>
  <si>
    <t>Vybourání dřevěných rámů oken zdvojených včetně křídel pl do 2 m2</t>
  </si>
  <si>
    <t>-1799969633</t>
  </si>
  <si>
    <t>Vybourání dřevěných rámů oken s křídly, dveřních zárubní, vrat, stěn, ostění nebo obkladů rámů oken s křídly zdvojených, plochy do 2 m2</t>
  </si>
  <si>
    <t>1,2*1,6*3</t>
  </si>
  <si>
    <t>22</t>
  </si>
  <si>
    <t>968062376</t>
  </si>
  <si>
    <t>Vybourání dřevěných rámů oken zdvojených včetně křídel pl do 4 m2</t>
  </si>
  <si>
    <t>-812410967</t>
  </si>
  <si>
    <t>Vybourání dřevěných rámů oken s křídly, dveřních zárubní, vrat, stěn, ostění nebo obkladů rámů oken s křídly zdvojených, plochy do 4 m2</t>
  </si>
  <si>
    <t>1,4*1,6*4+1,5*1,6*2</t>
  </si>
  <si>
    <t>23</t>
  </si>
  <si>
    <t>968072355</t>
  </si>
  <si>
    <t>Vybourání kovových rámů oken dvojitých včetně křídel pl do 2 m2</t>
  </si>
  <si>
    <t>-53751048</t>
  </si>
  <si>
    <t>Vybourání kovových rámů oken s křídly, dveřních zárubní, vrat, stěn, ostění nebo obkladů okenních rámů s křídly zdvojených, plochy do 2 m2</t>
  </si>
  <si>
    <t xml:space="preserve">Poznámka k souboru cen:
1. V cenách -2244 až -2559 jsou započteny i náklady na vyvěšení křídel. 2. Cenou -2641 se oceňuje i vybourání nosné ocelové konstrukce pro sádrokartonové příčky. </t>
  </si>
  <si>
    <t>P</t>
  </si>
  <si>
    <t>Poznámka k položce:
demontáž stávajících oken bude realizována bez hrubého poškození omítek a ostění</t>
  </si>
  <si>
    <t>1,5*1,2*8</t>
  </si>
  <si>
    <t>1,2*1,2*2</t>
  </si>
  <si>
    <t>1,25*1,2*2</t>
  </si>
  <si>
    <t>0,9*1,2*1</t>
  </si>
  <si>
    <t>24</t>
  </si>
  <si>
    <t>968072361</t>
  </si>
  <si>
    <t>Vybourání meziokenní vložky</t>
  </si>
  <si>
    <t>kus</t>
  </si>
  <si>
    <t>-300466944</t>
  </si>
  <si>
    <t>Vybourání kovových rámů oken s křídly, dveřních zárubní, vrat, stěn, ostění nebo obkladů okenních rámů s křídly zdvojených, plochy meziokenní vložky</t>
  </si>
  <si>
    <t>25</t>
  </si>
  <si>
    <t>96807264R</t>
  </si>
  <si>
    <t>Vybourání kovových stěn kromě výkladních</t>
  </si>
  <si>
    <t>649210847</t>
  </si>
  <si>
    <t>2,5*3,25*17</t>
  </si>
  <si>
    <t>2,05*2,6*9</t>
  </si>
  <si>
    <t>2,1*2,6*9</t>
  </si>
  <si>
    <t>26</t>
  </si>
  <si>
    <t>968072455</t>
  </si>
  <si>
    <t>Vybourání kovových dveřních zárubní pl do 2 m2</t>
  </si>
  <si>
    <t>1217068266</t>
  </si>
  <si>
    <t>Vybourání kovových rámů oken s křídly, dveřních zárubní, vrat, stěn, ostění nebo obkladů dveřních zárubní, plochy do 2 m2</t>
  </si>
  <si>
    <t>2*0,8*1,6</t>
  </si>
  <si>
    <t>27</t>
  </si>
  <si>
    <t>968072456</t>
  </si>
  <si>
    <t>Vybourání kovových dveřních zárubní pl přes 2 m2</t>
  </si>
  <si>
    <t>-237322669</t>
  </si>
  <si>
    <t>Vybourání kovových rámů oken s křídly, dveřních zárubní, vrat, stěn, ostění nebo obkladů dveřních zárubní, plochy přes 2 m2</t>
  </si>
  <si>
    <t>1,8*2,6+1,8*2,45</t>
  </si>
  <si>
    <t>97</t>
  </si>
  <si>
    <t>Prorážení otvorů a ostatní bourací práce</t>
  </si>
  <si>
    <t>28</t>
  </si>
  <si>
    <t>978059511</t>
  </si>
  <si>
    <t>Odsekání a odebrání obkladů stěn z vnitřních obkládaček plochy do 1 m2</t>
  </si>
  <si>
    <t>-389518550</t>
  </si>
  <si>
    <t>Odsekání obkladů stěn včetně otlučení podkladní omítky až na zdivo z obkládaček vnitřních, z jakýchkoliv materiálů, plochy do 1 m2</t>
  </si>
  <si>
    <t xml:space="preserve">Poznámka k souboru cen:
1. Odsekání soklíků se oceňuje cenami souboru cen 965 08. </t>
  </si>
  <si>
    <t>(8*1,5+2*1,2+1*1,25+1*0,9+2*0,6)*0,15"vnitřní keramické parapety</t>
  </si>
  <si>
    <t>99</t>
  </si>
  <si>
    <t>Přesun hmot</t>
  </si>
  <si>
    <t>997</t>
  </si>
  <si>
    <t>Přesun sutě</t>
  </si>
  <si>
    <t>29</t>
  </si>
  <si>
    <t>997013160</t>
  </si>
  <si>
    <t>Vnitrostaveništní doprava suti a vybouraných hmot pro budovy v do 36 m s omezením mechanizace</t>
  </si>
  <si>
    <t>t</t>
  </si>
  <si>
    <t>1837226370</t>
  </si>
  <si>
    <t>Vnitrostaveništní doprava suti a vybouraných hmot vodorovně do 50 m svisle s omezením mechanizace pro budovy a haly výšky přes 30 do 36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</si>
  <si>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</si>
  <si>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30</t>
  </si>
  <si>
    <t>997013501</t>
  </si>
  <si>
    <t>Odvoz suti a vybouraných hmot na skládku nebo meziskládku do 1 km se složením</t>
  </si>
  <si>
    <t>221872394</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</si>
  <si>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</si>
  <si>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</si>
  <si>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31</t>
  </si>
  <si>
    <t>997013509</t>
  </si>
  <si>
    <t>Příplatek k odvozu suti a vybouraných hmot na skládku ZKD 1 km přes 1 km</t>
  </si>
  <si>
    <t>-151836051</t>
  </si>
  <si>
    <t>Odvoz suti a vybouraných hmot na skládku nebo meziskládku se složením, na vzdálenost Příplatek k ceně za každý další i započatý 1 km přes 1 km</t>
  </si>
  <si>
    <t>22,346*14 'Přepočtené koeficientem množství</t>
  </si>
  <si>
    <t>32</t>
  </si>
  <si>
    <t>997013831</t>
  </si>
  <si>
    <t>Poplatek za uložení stavebního směsného odpadu na skládce (skládkovné)</t>
  </si>
  <si>
    <t>651009893</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</si>
  <si>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</si>
  <si>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</si>
  <si>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</si>
  <si>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33</t>
  </si>
  <si>
    <t>998017004</t>
  </si>
  <si>
    <t>Přesun hmot s omezením mechanizace pro budovy v do 36 m</t>
  </si>
  <si>
    <t>1239527745</t>
  </si>
  <si>
    <t>Přesun hmot pro budovy občanské výstavby, bydlení, výrobu a služby s omezením mechanizace vodorovná dopravní vzdálenost do 100 m pro budovy s jakoukoliv nosnou konstrukcí výšky přes 24 do 36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</si>
  <si>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</si>
  <si>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</si>
  <si>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</si>
  <si>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764</t>
  </si>
  <si>
    <t>Konstrukce klempířské</t>
  </si>
  <si>
    <t>34</t>
  </si>
  <si>
    <t>1K</t>
  </si>
  <si>
    <t>Oplechování vnějších parapetů oken plech hliníkový kontinuálně lakovaný,včetně boční krytky s vnější okapnicí rš 250 mm_viz. odkaz 1K</t>
  </si>
  <si>
    <t>-298457481</t>
  </si>
  <si>
    <t>35</t>
  </si>
  <si>
    <t>2K</t>
  </si>
  <si>
    <t>Oplechování MIV plech hliníkový kontinuálně lakovaný rš 160 mm_viz. odkaz 2K</t>
  </si>
  <si>
    <t>-486109993</t>
  </si>
  <si>
    <t>36</t>
  </si>
  <si>
    <t>3K</t>
  </si>
  <si>
    <t>Oplechování vnějších parapetů stěn plech hliníkový kontinuálně lakovaný, včetně boční krytky s vnější okapnicí rš 380+220 mm_viz. odkaz 3K</t>
  </si>
  <si>
    <t>-2092049377</t>
  </si>
  <si>
    <t>37</t>
  </si>
  <si>
    <t>4K</t>
  </si>
  <si>
    <t>Krycí plech vnitřní podesty plech hliníkový kontinuálně lakovaný rš 220 mm_viz. odkaz 4K</t>
  </si>
  <si>
    <t>2018009128</t>
  </si>
  <si>
    <t>38</t>
  </si>
  <si>
    <t>5K</t>
  </si>
  <si>
    <t>Oplechování spojení okenních stěn plech hliníkový kontinuálně lakovaný rš 300 mm_viz. odkaz 5K</t>
  </si>
  <si>
    <t>1020037126</t>
  </si>
  <si>
    <t>39</t>
  </si>
  <si>
    <t>6K</t>
  </si>
  <si>
    <t>Oplechování parapetu plech hliníkový kontinuálně lakovaný rš 550 mm_viz. odkaz 6K</t>
  </si>
  <si>
    <t>-283129398</t>
  </si>
  <si>
    <t>40</t>
  </si>
  <si>
    <t>7K</t>
  </si>
  <si>
    <t>Oplechování stěn u atiky plech hliníkový kontinuálně lakovaný rš 650+220 mm_viz. odkaz 7K</t>
  </si>
  <si>
    <t>-480787388</t>
  </si>
  <si>
    <t>41</t>
  </si>
  <si>
    <t>764002841</t>
  </si>
  <si>
    <t>Demontáž oplechování horních ploch zdí a nadezdívek do suti</t>
  </si>
  <si>
    <t>181907777</t>
  </si>
  <si>
    <t>Demontáž klempířských konstrukcí oplechování horních ploch zdí a nadezdívek do suti</t>
  </si>
  <si>
    <t>42</t>
  </si>
  <si>
    <t>764002851</t>
  </si>
  <si>
    <t>Demontáž oplechování parapetů do suti</t>
  </si>
  <si>
    <t>64589255</t>
  </si>
  <si>
    <t>Demontáž klempířských konstrukcí oplechování parapetů do suti</t>
  </si>
  <si>
    <t>18,1+4,5+116,5+116,5+44,5+3,5</t>
  </si>
  <si>
    <t>43</t>
  </si>
  <si>
    <t>998764104</t>
  </si>
  <si>
    <t>Přesun hmot tonážní pro konstrukce klempířské v objektech v do 36 m</t>
  </si>
  <si>
    <t>-1717127643</t>
  </si>
  <si>
    <t>Přesun hmot pro konstrukce klempířské stanovený z hmotnosti přesunovaného materiálu vodorovná dopravní vzdálenost do 50 m v objektech výšky přes 24 do 36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</si>
  <si>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</si>
  <si>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44</t>
  </si>
  <si>
    <t>998764181</t>
  </si>
  <si>
    <t>Příplatek k přesunu hmot tonážní 764 prováděný bez použití mechanizace</t>
  </si>
  <si>
    <t>646682984</t>
  </si>
  <si>
    <t>Přesun hmot pro konstrukce klempířské stanovený z hmotnosti přesunovaného materiálu Příplatek k cenám za přesun prováděný bez použití mechanizace pro jakoukoliv výšku objektu</t>
  </si>
  <si>
    <t>766</t>
  </si>
  <si>
    <t>Konstrukce truhlářské</t>
  </si>
  <si>
    <t>45</t>
  </si>
  <si>
    <t>766441821</t>
  </si>
  <si>
    <t>Demontáž parapetních desek dřevěných nebo plastových šířky do 30 cm délky přes 1,0 m</t>
  </si>
  <si>
    <t>622379121</t>
  </si>
  <si>
    <t>Demontáž parapetních desek dřevěných nebo plastových šířky do 300 mm délky přes 1m</t>
  </si>
  <si>
    <t>46</t>
  </si>
  <si>
    <t>766622135</t>
  </si>
  <si>
    <t>Montáž plastových oken plochy přes 1 m2 otevíravých výšky do 1,5m s rámem do celostěnových panelů</t>
  </si>
  <si>
    <t>-656806656</t>
  </si>
  <si>
    <t>Montáž oken plastových včetně montáže rámu na polyuretanovou pěnu plochy přes 1 m2 otevíravých nebo sklápěcích do celostěnových panelů nebo ocelových rámů,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</si>
  <si>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</si>
  <si>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odkaz 8,9,10,16</t>
  </si>
  <si>
    <t>8*1,5*1,2</t>
  </si>
  <si>
    <t>2*1,2*1,2</t>
  </si>
  <si>
    <t>2*1,25*1,2</t>
  </si>
  <si>
    <t>1*0,9*1,2</t>
  </si>
  <si>
    <t>1*1,85*1,0</t>
  </si>
  <si>
    <t>47</t>
  </si>
  <si>
    <t>Plastová okna dvoukřídlá 1500/1200 mm_viz. odkaz 8</t>
  </si>
  <si>
    <t>512</t>
  </si>
  <si>
    <t>485394611</t>
  </si>
  <si>
    <t>48</t>
  </si>
  <si>
    <t>Plastová okna dvoukřídlá 1200/1200 mm_viz. odkaz 9</t>
  </si>
  <si>
    <t>-1307517359</t>
  </si>
  <si>
    <t>49</t>
  </si>
  <si>
    <t>Plastová okna dvoukřídlá 1250/1200 mm_viz. odkaz 10</t>
  </si>
  <si>
    <t>-989699933</t>
  </si>
  <si>
    <t>50</t>
  </si>
  <si>
    <t>Plastová okna jednokřídlá 900/1200 mm_viz. odkaz 16</t>
  </si>
  <si>
    <t>976225020</t>
  </si>
  <si>
    <t>51</t>
  </si>
  <si>
    <t>Plastová okna dvoukřídlá 1850/1000 mm_viz. odkaz 12</t>
  </si>
  <si>
    <t>1250965786</t>
  </si>
  <si>
    <t>Plastová okna dvoukřídlá 1850/2600 mm_viz. odkaz 12</t>
  </si>
  <si>
    <t>52</t>
  </si>
  <si>
    <t>766622136</t>
  </si>
  <si>
    <t>Montáž plastových oken plochy přes 1 m2 otevíravých výšky do 2,5 m s rámem do celostěnových panelů</t>
  </si>
  <si>
    <t>-1027521684</t>
  </si>
  <si>
    <t>Montáž oken plastových včetně montáže rámu na polyuretanovou pěnu plochy přes 1 m2 otevíravých nebo sklápěcích do celostěnových panelů nebo ocelových rámů, výšky přes 1,5 do 2,5 m</t>
  </si>
  <si>
    <t>odkaz 3,7,11,13,14</t>
  </si>
  <si>
    <t>4*1,4*1,6</t>
  </si>
  <si>
    <t>3*1,2*1,6</t>
  </si>
  <si>
    <t>2*1,5*1,6</t>
  </si>
  <si>
    <t>17*1,9*2,5</t>
  </si>
  <si>
    <t>17*1,05*2,5</t>
  </si>
  <si>
    <t>53</t>
  </si>
  <si>
    <t>Plastová okna jednokřídlá 1400/1600 mm_viz. odkaz 3</t>
  </si>
  <si>
    <t>-834591839</t>
  </si>
  <si>
    <t>54</t>
  </si>
  <si>
    <t>Plastová okna jednokřídlá 1200/1600 mm_viz. odkaz 7</t>
  </si>
  <si>
    <t>457618043</t>
  </si>
  <si>
    <t>55</t>
  </si>
  <si>
    <t>Plastová okna dvoukřídlá 1500/1600 mm_viz. odkaz 11</t>
  </si>
  <si>
    <t>-2120211128</t>
  </si>
  <si>
    <t>56</t>
  </si>
  <si>
    <t>Okenní stěna 1900/2500 mm_viz. odkaz 13</t>
  </si>
  <si>
    <t>1978846154</t>
  </si>
  <si>
    <t>57</t>
  </si>
  <si>
    <t>Okenní stěna 1050/2500 mm_viz. odkaz 14</t>
  </si>
  <si>
    <t>194363256</t>
  </si>
  <si>
    <t>58</t>
  </si>
  <si>
    <t>766622137</t>
  </si>
  <si>
    <t>Montáž plastových oken plochy přes 1 m2 otevíravých výšky přes 2,5 m s rámem do celostěnových panelů</t>
  </si>
  <si>
    <t>376312803</t>
  </si>
  <si>
    <t>Montáž oken plastových včetně montáže rámu na polyuretanovou pěnu plochy přes 1 m2 otevíravých nebo sklápěcích do celostěnových panelů nebo ocelových rámů, výšky přes 2,5 m</t>
  </si>
  <si>
    <t>odkaz 4,5,6,12</t>
  </si>
  <si>
    <t>8*1,85*2,6</t>
  </si>
  <si>
    <t>9*1,95*2,6</t>
  </si>
  <si>
    <t>14*1,25*2,6</t>
  </si>
  <si>
    <t>59</t>
  </si>
  <si>
    <t>Okenní stěna 1850/2600 mm_viz. odkaz 4</t>
  </si>
  <si>
    <t>-1306299763</t>
  </si>
  <si>
    <t>60</t>
  </si>
  <si>
    <t>Okenní stěna 1950/2600 mm_viz. odkaz 5</t>
  </si>
  <si>
    <t>8340820</t>
  </si>
  <si>
    <t>Okenní stěna 1250/2600 mm_viz. odkaz 6</t>
  </si>
  <si>
    <t>699830894</t>
  </si>
  <si>
    <t>766622217</t>
  </si>
  <si>
    <t>Montáž plastových oken plochy do 1 m2 otevíravých s rámem do celostěnových panelů</t>
  </si>
  <si>
    <t>-1258845186</t>
  </si>
  <si>
    <t>Montáž oken plastových plochy do 1 m2 včetně montáže rámu na polyuretanovou pěnu otevíravých nebo sklápěcích do celostěnových panelů nebo ocelových rámů, výšky</t>
  </si>
  <si>
    <t>63</t>
  </si>
  <si>
    <t>Plastová okna jednokřídlá 600/1600 mm_viz. odkaz 17</t>
  </si>
  <si>
    <t>403186751</t>
  </si>
  <si>
    <t>64</t>
  </si>
  <si>
    <t>7666222R</t>
  </si>
  <si>
    <t>Montáž meziokenních vložek</t>
  </si>
  <si>
    <t>-1961129927</t>
  </si>
  <si>
    <t>65</t>
  </si>
  <si>
    <t>MIV1</t>
  </si>
  <si>
    <t>MIV 400/1600 mm_viz. odkaz MIV1</t>
  </si>
  <si>
    <t>1233404525</t>
  </si>
  <si>
    <t>66</t>
  </si>
  <si>
    <t>MIV2</t>
  </si>
  <si>
    <t>MIV 600/1600 mm_viz. odkaz MIV2</t>
  </si>
  <si>
    <t>-798251680</t>
  </si>
  <si>
    <t>67</t>
  </si>
  <si>
    <t>766629214</t>
  </si>
  <si>
    <t>Příplatek k montáži oken rovné ostění připojovací spára do 15 mm - páska</t>
  </si>
  <si>
    <t>-733560410</t>
  </si>
  <si>
    <t>Montáž oken dřevěných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</si>
  <si>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</si>
  <si>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68</t>
  </si>
  <si>
    <t>766660611</t>
  </si>
  <si>
    <t>Montáž vchodových dveří 1křídlových bez nadsvětlíku do betonové kce</t>
  </si>
  <si>
    <t>619408584</t>
  </si>
  <si>
    <t>Montáž dveřních křídel dřevěných nebo plastových vchodových dveří včetně rámu do betonové konstrukce jednokřídlových bez nadsvětlíku</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</si>
  <si>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</si>
  <si>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69</t>
  </si>
  <si>
    <t>Plastové dveře jednokřídlé 800/1600 mm_viz. odkaz 15</t>
  </si>
  <si>
    <t>-157973983</t>
  </si>
  <si>
    <t>70</t>
  </si>
  <si>
    <t>766694113</t>
  </si>
  <si>
    <t>Montáž parapetních desek dřevěných nebo plastových šířky do 30 cm délky do 2,6 m</t>
  </si>
  <si>
    <t>-743881144</t>
  </si>
  <si>
    <t>Montáž ostatních truhlářských konstrukcí parapetních desek dřevěných nebo plastových šířky do 300 mm, délky přes 1600 do 2600 mm</t>
  </si>
  <si>
    <t xml:space="preserve">Poznámka k souboru cen:
1. Cenami -8111 a -8112 se oceňuje montáž vrat oboru JKPOV 611. 2. Cenami -97 . . nelze oceňovat venkovní krycí lišty balkónových dveří; tato montáž se oceňuje cenou -1610. </t>
  </si>
  <si>
    <t>4"1T</t>
  </si>
  <si>
    <t>1"2T</t>
  </si>
  <si>
    <t>71</t>
  </si>
  <si>
    <t>611444150</t>
  </si>
  <si>
    <t>koncovka k parapetu plastovému vnitřnímu 1 pár</t>
  </si>
  <si>
    <t>-1695510585</t>
  </si>
  <si>
    <t>Okna a dveře balkónové z plastů koncovka k parapetu plastovému vnitřnímu 1 pár</t>
  </si>
  <si>
    <t>72</t>
  </si>
  <si>
    <t>61144400R</t>
  </si>
  <si>
    <t>parapet plastový vnitřní š. 130 mm</t>
  </si>
  <si>
    <t>314422809</t>
  </si>
  <si>
    <t>parapet plastový vnitřní š. 130 mm plastový z tvrdého PVC, barva bílá PVC deska s ochranou folií proti poškrábání tl. 20mm, výška čelního nosu 40mm, včetně bočních krytek</t>
  </si>
  <si>
    <t>4*2,15+1*2,05"1T+2T</t>
  </si>
  <si>
    <t>73</t>
  </si>
  <si>
    <t>998766104</t>
  </si>
  <si>
    <t>Přesun hmot tonážní pro konstrukce truhlářské v objektech v do 36 m</t>
  </si>
  <si>
    <t>1239150691</t>
  </si>
  <si>
    <t>Přesun hmot pro konstrukce truhlářské stanovený z hmotnosti přesunovaného materiálu vodorovná dopravní vzdálenost do 50 m v objektech výšky přes 24 do 36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</si>
  <si>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</si>
  <si>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74</t>
  </si>
  <si>
    <t>998766181</t>
  </si>
  <si>
    <t>Příplatek k přesunu hmot tonážní 766 prováděný bez použití mechanizace</t>
  </si>
  <si>
    <t>-1534290599</t>
  </si>
  <si>
    <t>Přesun hmot pro konstrukce truhlářské stanovený z hmotnosti přesunovaného materiálu Příplatek k ceně za přesun prováděný bez použití mechanizace pro jakoukoliv výšku objektu</t>
  </si>
  <si>
    <t>767</t>
  </si>
  <si>
    <t>Konstrukce zámečnické</t>
  </si>
  <si>
    <t>75</t>
  </si>
  <si>
    <t>767999R1</t>
  </si>
  <si>
    <t>Montáž prvku 1Z</t>
  </si>
  <si>
    <t>1526270548</t>
  </si>
  <si>
    <t>76</t>
  </si>
  <si>
    <t>1Z</t>
  </si>
  <si>
    <t>Větrací mřížka požární 975/1000 mm_viz. odkaz 1Z</t>
  </si>
  <si>
    <t>-376257980</t>
  </si>
  <si>
    <t>77</t>
  </si>
  <si>
    <t>767999R2</t>
  </si>
  <si>
    <t>Montáž prvku 3Z</t>
  </si>
  <si>
    <t>-950601556</t>
  </si>
  <si>
    <t>78</t>
  </si>
  <si>
    <t>3Z</t>
  </si>
  <si>
    <t>Větrací mřížka požární 1640/440 mm_viz. odkaz 3Z</t>
  </si>
  <si>
    <t>-212486268</t>
  </si>
  <si>
    <t>79</t>
  </si>
  <si>
    <t>767531111</t>
  </si>
  <si>
    <t>Montáž vstupních kovových nebo plastových rohoží čistících zón</t>
  </si>
  <si>
    <t>926878769</t>
  </si>
  <si>
    <t>Montáž vstupních čistících zón z rohoží kovových nebo plastových</t>
  </si>
  <si>
    <t xml:space="preserve">Poznámka k souboru cen:
1. Cena -1111 je určena pro všechny typy rohoží kromě textilních, tj. hliníkové nebo plastové v kombinaci s různými typy kartáčů, kovové - škrabáky, pryžové, z vláken z plastických hmot, apod. 2. Textilní rohože se oceňují souborem cen 776 57-3 Montáž textilních čistících zón katalogu 800-776 Podlahy povlakové. </t>
  </si>
  <si>
    <t>0,9*0,45</t>
  </si>
  <si>
    <t>80</t>
  </si>
  <si>
    <t>2Z</t>
  </si>
  <si>
    <t>Ocelové rohože vč. rámu 900/450 mm_viz. odkaz 2Z</t>
  </si>
  <si>
    <t>1185037857</t>
  </si>
  <si>
    <t>81</t>
  </si>
  <si>
    <t>767640222</t>
  </si>
  <si>
    <t>Montáž dveří ocelových vchodových dvoukřídlových s nadsvětlíkem</t>
  </si>
  <si>
    <t>726322289</t>
  </si>
  <si>
    <t>Montáž dveří ocelových vchodových dvoukřídlové s nadsvětlíkem</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</si>
  <si>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</si>
  <si>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82</t>
  </si>
  <si>
    <t>Hliníková stěna s dvoukřídlými dveřmi levými 1800/2600 mm_viz. odkaz 1</t>
  </si>
  <si>
    <t>-348541473</t>
  </si>
  <si>
    <t>83</t>
  </si>
  <si>
    <t>Hliníková stěna s dvoukřídlými dveřmi levými 1800/2450 mm_viz. odkaz 2</t>
  </si>
  <si>
    <t>-564429858</t>
  </si>
  <si>
    <t>84</t>
  </si>
  <si>
    <t>998767104</t>
  </si>
  <si>
    <t>Přesun hmot tonážní pro zámečnické konstrukce v objektech v do 36 m</t>
  </si>
  <si>
    <t>-151626044</t>
  </si>
  <si>
    <t>Přesun hmot pro zámečnické konstrukce stanovený z hmotnosti přesunovaného materiálu vodorovná dopravní vzdálenost do 50 m v objektech výšky přes 24 do 36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</si>
  <si>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</si>
  <si>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85</t>
  </si>
  <si>
    <t>998767181</t>
  </si>
  <si>
    <t>Příplatek k přesunu hmot tonážní 767 prováděný bez použití mechanizace</t>
  </si>
  <si>
    <t>-44687528</t>
  </si>
  <si>
    <t>Přesun hmot pro zámečnické konstrukce stanovený z hmotnosti přesunovaného materiálu Příplatek k cenám za přesun prováděný bez použití mechanizace pro jakoukoliv výšku objektu</t>
  </si>
  <si>
    <t>781</t>
  </si>
  <si>
    <t>Dokončovací práce - obklady</t>
  </si>
  <si>
    <t>86</t>
  </si>
  <si>
    <t>781413113</t>
  </si>
  <si>
    <t>Montáž obkladaček vnitřních pórovinových pravoúhlých do 35 ks/m2 lepených standardním lepidlem</t>
  </si>
  <si>
    <t>709767180</t>
  </si>
  <si>
    <t>Montáž obkladů vnitřních stěn z obkladaček a dekorů (listel) pórovinových lepených standardním lepidlem z obkladaček pravoúhlých přes 25 do 35 ks/m2</t>
  </si>
  <si>
    <t>doplnění keramického obkladu koupelny východ a západ 1-10 np</t>
  </si>
  <si>
    <t>2*0,5*2,0*17</t>
  </si>
  <si>
    <t>87</t>
  </si>
  <si>
    <t>781479194</t>
  </si>
  <si>
    <t>Příplatek k montáži obkladů vnitřních keramických hladkých za nerovný povrch</t>
  </si>
  <si>
    <t>839802758</t>
  </si>
  <si>
    <t>Montáž obkladů vnitřních stěn z dlaždic keramických Příplatek k cenám za vyrovnání nerovného povrchu</t>
  </si>
  <si>
    <t>88</t>
  </si>
  <si>
    <t>781673112</t>
  </si>
  <si>
    <t>Montáž obkladů parapetů šířky do 150 mm z dlaždic keramických lepených standardním lepidlem</t>
  </si>
  <si>
    <t>529368557</t>
  </si>
  <si>
    <t>Montáž obkladů parapetů z dlaždic keramických lepených standardním lepidlem, šířky parapetu přes 100 do 150 mm</t>
  </si>
  <si>
    <t>8*1,5+2*1,2+1*1,25+1*0,9+2*0,6</t>
  </si>
  <si>
    <t>89</t>
  </si>
  <si>
    <t>59761155R</t>
  </si>
  <si>
    <t>obklad keramický, rozměr a odstín dle stávajícího obkladu I. j.</t>
  </si>
  <si>
    <t>-286122866</t>
  </si>
  <si>
    <t>17,75*0,15*1,1</t>
  </si>
  <si>
    <t>34*1,1</t>
  </si>
  <si>
    <t>Mezisoučet</t>
  </si>
  <si>
    <t>41*1,1 'Přepočtené koeficientem množství</t>
  </si>
  <si>
    <t>90</t>
  </si>
  <si>
    <t>781419191</t>
  </si>
  <si>
    <t>Příplatek k montáži obkladů vnitřních pórovinových za plochu do 10 m2</t>
  </si>
  <si>
    <t>1279526547</t>
  </si>
  <si>
    <t>Montáž obkladů vnitřních stěn z obkladaček a dekorů (listel) pórovinových Příplatek k cenám obkladaček za plochu do 10 m2 jednotlivě</t>
  </si>
  <si>
    <t>17,75*0,15+2*0,5*2,0*17</t>
  </si>
  <si>
    <t>91</t>
  </si>
  <si>
    <t>781495111</t>
  </si>
  <si>
    <t>Penetrace podkladu vnitřních obkladů</t>
  </si>
  <si>
    <t>439203854</t>
  </si>
  <si>
    <t>Ostatní prvky ostatní práce penetrace podkladu</t>
  </si>
  <si>
    <t xml:space="preserve">Poznámka k souboru cen:
1. Množství měrných jednotek u ceny -5185 se stanoví podle počtu řezaných obkladaček, nezávisle na jejich velikosti. 2. Položkou -5185 lze ocenit provádění více řezů na jednom kusu obkladu. </t>
  </si>
  <si>
    <t>92</t>
  </si>
  <si>
    <t>998781104</t>
  </si>
  <si>
    <t>Přesun hmot tonážní pro obklady keramické v objektech v do 36 m</t>
  </si>
  <si>
    <t>-201289938</t>
  </si>
  <si>
    <t>Přesun hmot pro obklady keramické stanovený z hmotnosti přesunovaného materiálu vodorovná dopravní vzdálenost do 50 m v objektech výšky přes 24 do 36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</si>
  <si>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</si>
  <si>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93</t>
  </si>
  <si>
    <t>998781181</t>
  </si>
  <si>
    <t>Příplatek k přesunu hmot tonážní 781 prováděný bez použití mechanizace</t>
  </si>
  <si>
    <t>-1253650288</t>
  </si>
  <si>
    <t>Přesun hmot pro obklady keramické stanovený z hmotnosti přesunovaného materiálu Příplatek k cenám za přesun prováděný bez použití mechanizace pro jakoukoliv výšku objektu</t>
  </si>
  <si>
    <t>784</t>
  </si>
  <si>
    <t>Dokončovací práce - malby a tapety</t>
  </si>
  <si>
    <t>784171101</t>
  </si>
  <si>
    <t>Zakrytí vnitřních podlah včetně pozdějšího odkrytí</t>
  </si>
  <si>
    <t>467863157</t>
  </si>
  <si>
    <t>Zakrytí nemalovaných ploch (materiál ve specifikaci) včetně pozdějšího odkrytí podlah</t>
  </si>
  <si>
    <t xml:space="preserve">Poznámka k souboru cen:
1. V cenách nejsou započteny náklady na dodávku fólie, tyto se oceňují ve speifikaci.Ztratné lze stanovit ve výši 5%. </t>
  </si>
  <si>
    <t>581248420</t>
  </si>
  <si>
    <t>fólie pro malířské potřeby zakrývací, PG 4020-20, 7µ,  4 x 5 m</t>
  </si>
  <si>
    <t>-885598139</t>
  </si>
  <si>
    <t>fólie pro malířské potřeby zakrývací,  7µ,  4 x 5 m</t>
  </si>
  <si>
    <t>300*1,1 'Přepočtené koeficientem množství</t>
  </si>
  <si>
    <t>784221101</t>
  </si>
  <si>
    <t>Dvojnásobné bílé malby  ze směsí za sucha dobře otěruvzdorných v místnostech do 3,80 m</t>
  </si>
  <si>
    <t>362441873</t>
  </si>
  <si>
    <t>Malby z malířských směsí otěruvzdorných za sucha dvojnásobné, bílé za sucha otěruvzdorné dobře v místnostech výšky do 3,80 m</t>
  </si>
  <si>
    <t>1pp</t>
  </si>
  <si>
    <t>(11,725+6*1,0+1,7+1,0+6,875+4*1,0+3,45+2*1,0+4,525+1,0)*2,5+(11,725+1,7+6,875+3,45+4,525)*1,0</t>
  </si>
  <si>
    <t>1np</t>
  </si>
  <si>
    <t>(3,35+1,55+3,35+4,65+2,18+12*1)*2,5+(3,35+1,55+3,35+4,65+2,15)*1,0</t>
  </si>
  <si>
    <t>2np</t>
  </si>
  <si>
    <t>3np</t>
  </si>
  <si>
    <t>(3,45+1,545+3,45+2,25+1,55+12*1)*2,5+(3,45+1,545+3,45+2,28+1,55)*1,0</t>
  </si>
  <si>
    <t>4-7np</t>
  </si>
  <si>
    <t>((3,45+1,545+3,45+2,25+1,55+12*1)*2,5+(3,45+1,545+3,45+2,28+1,55)*1,0)*4</t>
  </si>
  <si>
    <t>8np</t>
  </si>
  <si>
    <t>(1,55+3,45+4,65+3,77+10*1)*2,5+(1,55+3,45+4,65+3,77)*1,0</t>
  </si>
  <si>
    <t>9np</t>
  </si>
  <si>
    <t>10np</t>
  </si>
  <si>
    <t>schodiště celé 1pp-10np</t>
  </si>
  <si>
    <t>29,62*13,725+10*11</t>
  </si>
  <si>
    <t>784221151</t>
  </si>
  <si>
    <t>Příplatek k cenám 2x maleb za sucha otěruvzdorných za barevnou malbu v odstínu světlém</t>
  </si>
  <si>
    <t>1381312560</t>
  </si>
  <si>
    <t>Malby z malířských směsí otěruvzdorných za sucha Příplatek k cenám dvojnásobných maleb na tónovacích automatech, v odstínu světlém</t>
  </si>
  <si>
    <t>HZS</t>
  </si>
  <si>
    <t>Hodinové zúčtovací sazby</t>
  </si>
  <si>
    <t>98</t>
  </si>
  <si>
    <t>HZS.01</t>
  </si>
  <si>
    <t xml:space="preserve">Přípomoce stavby při stěhování </t>
  </si>
  <si>
    <t>hzs</t>
  </si>
  <si>
    <t>1806420045</t>
  </si>
  <si>
    <t xml:space="preserve">Poznámka k položce:
Po dohodě se zástupcem investora vystěhování nábytku zajistí v předstihu investor. </t>
  </si>
  <si>
    <t>VON - Vedlejší a ostatní rozpočtové náklady</t>
  </si>
  <si>
    <t>VRN - Vedlejší rozpočtové náklady</t>
  </si>
  <si>
    <t xml:space="preserve">    VRN1 - Průzkumné, geodetické a projektové práce</t>
  </si>
  <si>
    <t xml:space="preserve">    VRN3 - Zařízení staveniště</t>
  </si>
  <si>
    <t>VRN</t>
  </si>
  <si>
    <t>Vedlejší rozpočtové náklady</t>
  </si>
  <si>
    <t>VRN1</t>
  </si>
  <si>
    <t>Průzkumné, geodetické a projektové práce</t>
  </si>
  <si>
    <t>013254000</t>
  </si>
  <si>
    <t>Dokumentace skutečného provedení stavby</t>
  </si>
  <si>
    <t>Kč</t>
  </si>
  <si>
    <t>1024</t>
  </si>
  <si>
    <t>-889938238</t>
  </si>
  <si>
    <t>Průzkumné, geodetické a projektové práce projektové práce dokumentace stavby (výkresová a textová) skutečného provedení stavby</t>
  </si>
  <si>
    <t>VRN3</t>
  </si>
  <si>
    <t>Zařízení staveniště</t>
  </si>
  <si>
    <t>030001000</t>
  </si>
  <si>
    <t>-1014687201</t>
  </si>
  <si>
    <t>Základní rozdělení průvodních činností a nákladů zařízení staveniště</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</si>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</sst>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i/>
      <sz val="8"/>
      <color rgb="FF003366"/>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42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15"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17" fillId="2" borderId="0" xfId="20" applyFont="1" applyFill="1" applyAlignment="1" applyProtection="1">
      <alignment vertical="center"/>
      <protection/>
    </xf>
    <xf numFmtId="0" fontId="43"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9" fillId="0" borderId="0" xfId="0" applyFont="1" applyAlignment="1">
      <alignment horizontal="left" vertical="center"/>
    </xf>
    <xf numFmtId="0" fontId="20" fillId="0" borderId="0" xfId="0" applyFont="1" applyAlignment="1">
      <alignment horizontal="left" vertical="center"/>
    </xf>
    <xf numFmtId="0" fontId="21"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1"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3"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1"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0" fontId="21"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4" fontId="25" fillId="0" borderId="21" xfId="0" applyNumberFormat="1" applyFont="1" applyBorder="1" applyAlignment="1" applyProtection="1">
      <alignment vertical="center"/>
      <protection/>
    </xf>
    <xf numFmtId="4" fontId="25" fillId="0" borderId="0" xfId="0" applyNumberFormat="1" applyFont="1" applyBorder="1" applyAlignment="1" applyProtection="1">
      <alignment vertical="center"/>
      <protection/>
    </xf>
    <xf numFmtId="166" fontId="25" fillId="0" borderId="0" xfId="0" applyNumberFormat="1" applyFont="1" applyBorder="1" applyAlignment="1" applyProtection="1">
      <alignment vertical="center"/>
      <protection/>
    </xf>
    <xf numFmtId="4" fontId="25" fillId="0" borderId="15" xfId="0" applyNumberFormat="1" applyFont="1" applyBorder="1" applyAlignment="1" applyProtection="1">
      <alignment vertical="center"/>
      <protection/>
    </xf>
    <xf numFmtId="0" fontId="4"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5" fillId="0" borderId="4"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31" fillId="0" borderId="0" xfId="0" applyFont="1" applyAlignment="1" applyProtection="1">
      <alignment horizontal="center" vertical="center"/>
      <protection/>
    </xf>
    <xf numFmtId="0" fontId="5" fillId="0" borderId="4" xfId="0" applyFont="1" applyBorder="1" applyAlignment="1">
      <alignment vertical="center"/>
    </xf>
    <xf numFmtId="4" fontId="32" fillId="0" borderId="21"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5" fillId="0" borderId="0" xfId="0" applyFont="1" applyAlignment="1">
      <alignment horizontal="left" vertical="center"/>
    </xf>
    <xf numFmtId="4" fontId="32" fillId="0" borderId="22" xfId="0" applyNumberFormat="1" applyFont="1" applyBorder="1" applyAlignment="1" applyProtection="1">
      <alignment vertical="center"/>
      <protection/>
    </xf>
    <xf numFmtId="4" fontId="32" fillId="0" borderId="23" xfId="0" applyNumberFormat="1" applyFont="1" applyBorder="1" applyAlignment="1" applyProtection="1">
      <alignment vertical="center"/>
      <protection/>
    </xf>
    <xf numFmtId="166" fontId="32" fillId="0" borderId="23"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0" fillId="0" borderId="0" xfId="0" applyProtection="1">
      <protection locked="0"/>
    </xf>
    <xf numFmtId="0" fontId="15" fillId="2" borderId="0" xfId="0" applyFont="1" applyFill="1" applyAlignment="1">
      <alignment vertical="center"/>
    </xf>
    <xf numFmtId="0" fontId="16" fillId="2" borderId="0" xfId="0" applyFont="1" applyFill="1" applyAlignment="1">
      <alignment horizontal="left" vertical="center"/>
    </xf>
    <xf numFmtId="0" fontId="33" fillId="2" borderId="0" xfId="20" applyFont="1" applyFill="1" applyAlignment="1">
      <alignment vertical="center"/>
    </xf>
    <xf numFmtId="0" fontId="15" fillId="2" borderId="0" xfId="0" applyFont="1" applyFill="1" applyAlignment="1" applyProtection="1">
      <alignment vertical="center"/>
      <protection locked="0"/>
    </xf>
    <xf numFmtId="0" fontId="34"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3" fillId="0" borderId="0" xfId="0" applyFont="1" applyBorder="1" applyAlignment="1" applyProtection="1">
      <alignment horizontal="left" vertical="center"/>
      <protection/>
    </xf>
    <xf numFmtId="4" fontId="26"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1"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6"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41" fillId="0" borderId="0" xfId="0" applyFont="1" applyAlignment="1" applyProtection="1">
      <alignment vertical="center" wrapText="1"/>
      <protection/>
    </xf>
    <xf numFmtId="0" fontId="3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42" fillId="0" borderId="27" xfId="0" applyFont="1" applyBorder="1" applyAlignment="1" applyProtection="1">
      <alignment horizontal="center" vertical="center"/>
      <protection/>
    </xf>
    <xf numFmtId="49" fontId="42" fillId="0" borderId="27" xfId="0" applyNumberFormat="1" applyFont="1" applyBorder="1" applyAlignment="1" applyProtection="1">
      <alignment horizontal="left" vertical="center" wrapText="1"/>
      <protection/>
    </xf>
    <xf numFmtId="0" fontId="42" fillId="0" borderId="27" xfId="0" applyFont="1" applyBorder="1" applyAlignment="1" applyProtection="1">
      <alignment horizontal="left" vertical="center" wrapText="1"/>
      <protection/>
    </xf>
    <xf numFmtId="0" fontId="42" fillId="0" borderId="27" xfId="0" applyFont="1" applyBorder="1" applyAlignment="1" applyProtection="1">
      <alignment horizontal="center" vertical="center" wrapText="1"/>
      <protection/>
    </xf>
    <xf numFmtId="167" fontId="42" fillId="0" borderId="27" xfId="0" applyNumberFormat="1" applyFont="1" applyBorder="1" applyAlignment="1" applyProtection="1">
      <alignment vertical="center"/>
      <protection/>
    </xf>
    <xf numFmtId="4" fontId="42" fillId="3" borderId="27" xfId="0" applyNumberFormat="1" applyFont="1" applyFill="1" applyBorder="1" applyAlignment="1" applyProtection="1">
      <alignment vertical="center"/>
      <protection locked="0"/>
    </xf>
    <xf numFmtId="4" fontId="42" fillId="0" borderId="27" xfId="0" applyNumberFormat="1" applyFont="1" applyBorder="1" applyAlignment="1" applyProtection="1">
      <alignment vertical="center"/>
      <protection/>
    </xf>
    <xf numFmtId="0" fontId="42" fillId="0" borderId="4" xfId="0" applyFont="1" applyBorder="1" applyAlignment="1">
      <alignment vertical="center"/>
    </xf>
    <xf numFmtId="0" fontId="42" fillId="3" borderId="27"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41" fillId="0" borderId="0" xfId="0" applyFont="1" applyBorder="1" applyAlignment="1" applyProtection="1">
      <alignment vertical="center" wrapText="1"/>
      <protection/>
    </xf>
    <xf numFmtId="0" fontId="12" fillId="0" borderId="4" xfId="0" applyFont="1" applyBorder="1" applyAlignment="1" applyProtection="1">
      <alignment/>
      <protection/>
    </xf>
    <xf numFmtId="0" fontId="12" fillId="0" borderId="0" xfId="0" applyFont="1" applyAlignment="1" applyProtection="1">
      <alignment/>
      <protection/>
    </xf>
    <xf numFmtId="0" fontId="12" fillId="0" borderId="0" xfId="0" applyFont="1" applyBorder="1" applyAlignment="1" applyProtection="1">
      <alignment horizontal="left"/>
      <protection/>
    </xf>
    <xf numFmtId="0" fontId="12" fillId="0" borderId="0" xfId="0" applyFont="1" applyAlignment="1" applyProtection="1">
      <alignment/>
      <protection locked="0"/>
    </xf>
    <xf numFmtId="4" fontId="12" fillId="0" borderId="0" xfId="0" applyNumberFormat="1" applyFont="1" applyBorder="1" applyAlignment="1" applyProtection="1">
      <alignment/>
      <protection/>
    </xf>
    <xf numFmtId="0" fontId="12" fillId="0" borderId="4" xfId="0" applyFont="1" applyBorder="1" applyAlignment="1">
      <alignment/>
    </xf>
    <xf numFmtId="0" fontId="12" fillId="0" borderId="21"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xf numFmtId="0" fontId="40" fillId="0" borderId="0" xfId="0" applyFont="1" applyBorder="1" applyAlignment="1" applyProtection="1">
      <alignment horizontal="left" vertical="center" wrapText="1"/>
      <protection/>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1"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5"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1"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31"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1"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1"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2" fillId="0" borderId="0" xfId="0" applyFont="1" applyAlignment="1">
      <alignment horizontal="left" vertical="top" wrapText="1"/>
    </xf>
    <xf numFmtId="0" fontId="22"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3"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2"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5" fillId="0" borderId="20" xfId="0" applyFont="1" applyBorder="1" applyAlignment="1">
      <alignment horizontal="center" vertical="center"/>
    </xf>
    <xf numFmtId="0" fontId="25"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1"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1" fillId="0" borderId="0" xfId="0" applyFont="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Font="1" applyAlignment="1" applyProtection="1">
      <alignment vertical="center"/>
      <protection/>
    </xf>
    <xf numFmtId="0" fontId="33"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1"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1"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409"/>
      <c r="AS2" s="409"/>
      <c r="AT2" s="409"/>
      <c r="AU2" s="409"/>
      <c r="AV2" s="409"/>
      <c r="AW2" s="409"/>
      <c r="AX2" s="409"/>
      <c r="AY2" s="409"/>
      <c r="AZ2" s="409"/>
      <c r="BA2" s="409"/>
      <c r="BB2" s="409"/>
      <c r="BC2" s="409"/>
      <c r="BD2" s="409"/>
      <c r="BE2" s="409"/>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374" t="s">
        <v>16</v>
      </c>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0"/>
      <c r="AQ5" s="32"/>
      <c r="BE5" s="372" t="s">
        <v>17</v>
      </c>
      <c r="BS5" s="25" t="s">
        <v>8</v>
      </c>
    </row>
    <row r="6" spans="2:71" ht="36.95" customHeight="1">
      <c r="B6" s="29"/>
      <c r="C6" s="30"/>
      <c r="D6" s="37" t="s">
        <v>18</v>
      </c>
      <c r="E6" s="30"/>
      <c r="F6" s="30"/>
      <c r="G6" s="30"/>
      <c r="H6" s="30"/>
      <c r="I6" s="30"/>
      <c r="J6" s="30"/>
      <c r="K6" s="376" t="s">
        <v>19</v>
      </c>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0"/>
      <c r="AQ6" s="32"/>
      <c r="BE6" s="373"/>
      <c r="BS6" s="25" t="s">
        <v>8</v>
      </c>
    </row>
    <row r="7" spans="2:71" ht="14.45" customHeight="1">
      <c r="B7" s="29"/>
      <c r="C7" s="30"/>
      <c r="D7" s="38" t="s">
        <v>20</v>
      </c>
      <c r="E7" s="30"/>
      <c r="F7" s="30"/>
      <c r="G7" s="30"/>
      <c r="H7" s="30"/>
      <c r="I7" s="30"/>
      <c r="J7" s="30"/>
      <c r="K7" s="36" t="s">
        <v>21</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22</v>
      </c>
      <c r="AL7" s="30"/>
      <c r="AM7" s="30"/>
      <c r="AN7" s="36" t="s">
        <v>23</v>
      </c>
      <c r="AO7" s="30"/>
      <c r="AP7" s="30"/>
      <c r="AQ7" s="32"/>
      <c r="BE7" s="373"/>
      <c r="BS7" s="25" t="s">
        <v>8</v>
      </c>
    </row>
    <row r="8" spans="2:71" ht="14.45" customHeight="1">
      <c r="B8" s="29"/>
      <c r="C8" s="30"/>
      <c r="D8" s="38" t="s">
        <v>24</v>
      </c>
      <c r="E8" s="30"/>
      <c r="F8" s="30"/>
      <c r="G8" s="30"/>
      <c r="H8" s="30"/>
      <c r="I8" s="30"/>
      <c r="J8" s="30"/>
      <c r="K8" s="36" t="s">
        <v>25</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26</v>
      </c>
      <c r="AL8" s="30"/>
      <c r="AM8" s="30"/>
      <c r="AN8" s="39" t="s">
        <v>27</v>
      </c>
      <c r="AO8" s="30"/>
      <c r="AP8" s="30"/>
      <c r="AQ8" s="32"/>
      <c r="BE8" s="373"/>
      <c r="BS8" s="25" t="s">
        <v>8</v>
      </c>
    </row>
    <row r="9" spans="2:71" ht="14.45" customHeight="1">
      <c r="B9" s="29"/>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2"/>
      <c r="BE9" s="373"/>
      <c r="BS9" s="25" t="s">
        <v>8</v>
      </c>
    </row>
    <row r="10" spans="2:71" ht="14.45" customHeight="1">
      <c r="B10" s="29"/>
      <c r="C10" s="30"/>
      <c r="D10" s="38" t="s">
        <v>28</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29</v>
      </c>
      <c r="AL10" s="30"/>
      <c r="AM10" s="30"/>
      <c r="AN10" s="36" t="s">
        <v>23</v>
      </c>
      <c r="AO10" s="30"/>
      <c r="AP10" s="30"/>
      <c r="AQ10" s="32"/>
      <c r="BE10" s="373"/>
      <c r="BS10" s="25" t="s">
        <v>8</v>
      </c>
    </row>
    <row r="11" spans="2:71" ht="18.4" customHeight="1">
      <c r="B11" s="29"/>
      <c r="C11" s="30"/>
      <c r="D11" s="30"/>
      <c r="E11" s="36" t="s">
        <v>30</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31</v>
      </c>
      <c r="AL11" s="30"/>
      <c r="AM11" s="30"/>
      <c r="AN11" s="36" t="s">
        <v>23</v>
      </c>
      <c r="AO11" s="30"/>
      <c r="AP11" s="30"/>
      <c r="AQ11" s="32"/>
      <c r="BE11" s="373"/>
      <c r="BS11" s="25" t="s">
        <v>8</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373"/>
      <c r="BS12" s="25" t="s">
        <v>8</v>
      </c>
    </row>
    <row r="13" spans="2:71" ht="14.45" customHeight="1">
      <c r="B13" s="29"/>
      <c r="C13" s="30"/>
      <c r="D13" s="38" t="s">
        <v>32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29</v>
      </c>
      <c r="AL13" s="30"/>
      <c r="AM13" s="30"/>
      <c r="AN13" s="40" t="s">
        <v>33</v>
      </c>
      <c r="AO13" s="30"/>
      <c r="AP13" s="30"/>
      <c r="AQ13" s="32"/>
      <c r="BE13" s="373"/>
      <c r="BS13" s="25" t="s">
        <v>8</v>
      </c>
    </row>
    <row r="14" spans="2:71" ht="13.5">
      <c r="B14" s="29"/>
      <c r="C14" s="30"/>
      <c r="D14" s="30"/>
      <c r="E14" s="377" t="s">
        <v>33</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8" t="s">
        <v>31</v>
      </c>
      <c r="AL14" s="30"/>
      <c r="AM14" s="30"/>
      <c r="AN14" s="40" t="s">
        <v>33</v>
      </c>
      <c r="AO14" s="30"/>
      <c r="AP14" s="30"/>
      <c r="AQ14" s="32"/>
      <c r="BE14" s="373"/>
      <c r="BS14" s="25" t="s">
        <v>8</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373"/>
      <c r="BS15" s="25" t="s">
        <v>6</v>
      </c>
    </row>
    <row r="16" spans="2:71" ht="14.45" customHeight="1">
      <c r="B16" s="29"/>
      <c r="C16" s="30"/>
      <c r="D16" s="38" t="s">
        <v>34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29</v>
      </c>
      <c r="AL16" s="30"/>
      <c r="AM16" s="30"/>
      <c r="AN16" s="36" t="s">
        <v>23</v>
      </c>
      <c r="AO16" s="30"/>
      <c r="AP16" s="30"/>
      <c r="AQ16" s="32"/>
      <c r="BE16" s="373"/>
      <c r="BS16" s="25" t="s">
        <v>6</v>
      </c>
    </row>
    <row r="17" spans="2:71" ht="18.4" customHeight="1">
      <c r="B17" s="29"/>
      <c r="C17" s="30"/>
      <c r="D17" s="30"/>
      <c r="E17" s="36" t="s">
        <v>35</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31</v>
      </c>
      <c r="AL17" s="30"/>
      <c r="AM17" s="30"/>
      <c r="AN17" s="36" t="s">
        <v>23</v>
      </c>
      <c r="AO17" s="30"/>
      <c r="AP17" s="30"/>
      <c r="AQ17" s="32"/>
      <c r="BE17" s="373"/>
      <c r="BS17" s="25" t="s">
        <v>36</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373"/>
      <c r="BS18" s="25" t="s">
        <v>8</v>
      </c>
    </row>
    <row r="19" spans="2:71" ht="14.45" customHeight="1">
      <c r="B19" s="29"/>
      <c r="C19" s="30"/>
      <c r="D19" s="38" t="s">
        <v>37</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373"/>
      <c r="BS19" s="25" t="s">
        <v>8</v>
      </c>
    </row>
    <row r="20" spans="2:71" ht="48.75" customHeight="1">
      <c r="B20" s="29"/>
      <c r="C20" s="30"/>
      <c r="D20" s="30"/>
      <c r="E20" s="379" t="s">
        <v>38</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0"/>
      <c r="AP20" s="30"/>
      <c r="AQ20" s="32"/>
      <c r="BE20" s="373"/>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373"/>
    </row>
    <row r="22" spans="2:57" ht="6.95" customHeight="1">
      <c r="B22" s="29"/>
      <c r="C22" s="30"/>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30"/>
      <c r="AQ22" s="32"/>
      <c r="BE22" s="373"/>
    </row>
    <row r="23" spans="2:57" s="1" customFormat="1" ht="25.9" customHeight="1">
      <c r="B23" s="42"/>
      <c r="C23" s="43"/>
      <c r="D23" s="44" t="s">
        <v>39</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80">
        <f>ROUND(AG51,2)</f>
        <v>0</v>
      </c>
      <c r="AL23" s="381"/>
      <c r="AM23" s="381"/>
      <c r="AN23" s="381"/>
      <c r="AO23" s="381"/>
      <c r="AP23" s="43"/>
      <c r="AQ23" s="46"/>
      <c r="BE23" s="373"/>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73"/>
    </row>
    <row r="25" spans="2:57" s="1" customFormat="1" ht="13.5">
      <c r="B25" s="42"/>
      <c r="C25" s="43"/>
      <c r="D25" s="43"/>
      <c r="E25" s="43"/>
      <c r="F25" s="43"/>
      <c r="G25" s="43"/>
      <c r="H25" s="43"/>
      <c r="I25" s="43"/>
      <c r="J25" s="43"/>
      <c r="K25" s="43"/>
      <c r="L25" s="382" t="s">
        <v>40</v>
      </c>
      <c r="M25" s="382"/>
      <c r="N25" s="382"/>
      <c r="O25" s="382"/>
      <c r="P25" s="43"/>
      <c r="Q25" s="43"/>
      <c r="R25" s="43"/>
      <c r="S25" s="43"/>
      <c r="T25" s="43"/>
      <c r="U25" s="43"/>
      <c r="V25" s="43"/>
      <c r="W25" s="382" t="s">
        <v>41</v>
      </c>
      <c r="X25" s="382"/>
      <c r="Y25" s="382"/>
      <c r="Z25" s="382"/>
      <c r="AA25" s="382"/>
      <c r="AB25" s="382"/>
      <c r="AC25" s="382"/>
      <c r="AD25" s="382"/>
      <c r="AE25" s="382"/>
      <c r="AF25" s="43"/>
      <c r="AG25" s="43"/>
      <c r="AH25" s="43"/>
      <c r="AI25" s="43"/>
      <c r="AJ25" s="43"/>
      <c r="AK25" s="382" t="s">
        <v>42</v>
      </c>
      <c r="AL25" s="382"/>
      <c r="AM25" s="382"/>
      <c r="AN25" s="382"/>
      <c r="AO25" s="382"/>
      <c r="AP25" s="43"/>
      <c r="AQ25" s="46"/>
      <c r="BE25" s="373"/>
    </row>
    <row r="26" spans="2:57" s="2" customFormat="1" ht="14.45" customHeight="1">
      <c r="B26" s="48"/>
      <c r="C26" s="49"/>
      <c r="D26" s="50" t="s">
        <v>43</v>
      </c>
      <c r="E26" s="49"/>
      <c r="F26" s="50" t="s">
        <v>44</v>
      </c>
      <c r="G26" s="49"/>
      <c r="H26" s="49"/>
      <c r="I26" s="49"/>
      <c r="J26" s="49"/>
      <c r="K26" s="49"/>
      <c r="L26" s="383">
        <v>0.21</v>
      </c>
      <c r="M26" s="384"/>
      <c r="N26" s="384"/>
      <c r="O26" s="384"/>
      <c r="P26" s="49"/>
      <c r="Q26" s="49"/>
      <c r="R26" s="49"/>
      <c r="S26" s="49"/>
      <c r="T26" s="49"/>
      <c r="U26" s="49"/>
      <c r="V26" s="49"/>
      <c r="W26" s="385">
        <f>ROUND(AZ51,2)</f>
        <v>0</v>
      </c>
      <c r="X26" s="384"/>
      <c r="Y26" s="384"/>
      <c r="Z26" s="384"/>
      <c r="AA26" s="384"/>
      <c r="AB26" s="384"/>
      <c r="AC26" s="384"/>
      <c r="AD26" s="384"/>
      <c r="AE26" s="384"/>
      <c r="AF26" s="49"/>
      <c r="AG26" s="49"/>
      <c r="AH26" s="49"/>
      <c r="AI26" s="49"/>
      <c r="AJ26" s="49"/>
      <c r="AK26" s="385">
        <f>ROUND(AV51,2)</f>
        <v>0</v>
      </c>
      <c r="AL26" s="384"/>
      <c r="AM26" s="384"/>
      <c r="AN26" s="384"/>
      <c r="AO26" s="384"/>
      <c r="AP26" s="49"/>
      <c r="AQ26" s="51"/>
      <c r="BE26" s="373"/>
    </row>
    <row r="27" spans="2:57" s="2" customFormat="1" ht="14.45" customHeight="1">
      <c r="B27" s="48"/>
      <c r="C27" s="49"/>
      <c r="D27" s="49"/>
      <c r="E27" s="49"/>
      <c r="F27" s="50" t="s">
        <v>45</v>
      </c>
      <c r="G27" s="49"/>
      <c r="H27" s="49"/>
      <c r="I27" s="49"/>
      <c r="J27" s="49"/>
      <c r="K27" s="49"/>
      <c r="L27" s="383">
        <v>0.15</v>
      </c>
      <c r="M27" s="384"/>
      <c r="N27" s="384"/>
      <c r="O27" s="384"/>
      <c r="P27" s="49"/>
      <c r="Q27" s="49"/>
      <c r="R27" s="49"/>
      <c r="S27" s="49"/>
      <c r="T27" s="49"/>
      <c r="U27" s="49"/>
      <c r="V27" s="49"/>
      <c r="W27" s="385">
        <f>ROUND(BA51,2)</f>
        <v>0</v>
      </c>
      <c r="X27" s="384"/>
      <c r="Y27" s="384"/>
      <c r="Z27" s="384"/>
      <c r="AA27" s="384"/>
      <c r="AB27" s="384"/>
      <c r="AC27" s="384"/>
      <c r="AD27" s="384"/>
      <c r="AE27" s="384"/>
      <c r="AF27" s="49"/>
      <c r="AG27" s="49"/>
      <c r="AH27" s="49"/>
      <c r="AI27" s="49"/>
      <c r="AJ27" s="49"/>
      <c r="AK27" s="385">
        <f>ROUND(AW51,2)</f>
        <v>0</v>
      </c>
      <c r="AL27" s="384"/>
      <c r="AM27" s="384"/>
      <c r="AN27" s="384"/>
      <c r="AO27" s="384"/>
      <c r="AP27" s="49"/>
      <c r="AQ27" s="51"/>
      <c r="BE27" s="373"/>
    </row>
    <row r="28" spans="2:57" s="2" customFormat="1" ht="14.45" customHeight="1" hidden="1">
      <c r="B28" s="48"/>
      <c r="C28" s="49"/>
      <c r="D28" s="49"/>
      <c r="E28" s="49"/>
      <c r="F28" s="50" t="s">
        <v>46</v>
      </c>
      <c r="G28" s="49"/>
      <c r="H28" s="49"/>
      <c r="I28" s="49"/>
      <c r="J28" s="49"/>
      <c r="K28" s="49"/>
      <c r="L28" s="383">
        <v>0.21</v>
      </c>
      <c r="M28" s="384"/>
      <c r="N28" s="384"/>
      <c r="O28" s="384"/>
      <c r="P28" s="49"/>
      <c r="Q28" s="49"/>
      <c r="R28" s="49"/>
      <c r="S28" s="49"/>
      <c r="T28" s="49"/>
      <c r="U28" s="49"/>
      <c r="V28" s="49"/>
      <c r="W28" s="385">
        <f>ROUND(BB51,2)</f>
        <v>0</v>
      </c>
      <c r="X28" s="384"/>
      <c r="Y28" s="384"/>
      <c r="Z28" s="384"/>
      <c r="AA28" s="384"/>
      <c r="AB28" s="384"/>
      <c r="AC28" s="384"/>
      <c r="AD28" s="384"/>
      <c r="AE28" s="384"/>
      <c r="AF28" s="49"/>
      <c r="AG28" s="49"/>
      <c r="AH28" s="49"/>
      <c r="AI28" s="49"/>
      <c r="AJ28" s="49"/>
      <c r="AK28" s="385">
        <v>0</v>
      </c>
      <c r="AL28" s="384"/>
      <c r="AM28" s="384"/>
      <c r="AN28" s="384"/>
      <c r="AO28" s="384"/>
      <c r="AP28" s="49"/>
      <c r="AQ28" s="51"/>
      <c r="BE28" s="373"/>
    </row>
    <row r="29" spans="2:57" s="2" customFormat="1" ht="14.45" customHeight="1" hidden="1">
      <c r="B29" s="48"/>
      <c r="C29" s="49"/>
      <c r="D29" s="49"/>
      <c r="E29" s="49"/>
      <c r="F29" s="50" t="s">
        <v>47</v>
      </c>
      <c r="G29" s="49"/>
      <c r="H29" s="49"/>
      <c r="I29" s="49"/>
      <c r="J29" s="49"/>
      <c r="K29" s="49"/>
      <c r="L29" s="383">
        <v>0.15</v>
      </c>
      <c r="M29" s="384"/>
      <c r="N29" s="384"/>
      <c r="O29" s="384"/>
      <c r="P29" s="49"/>
      <c r="Q29" s="49"/>
      <c r="R29" s="49"/>
      <c r="S29" s="49"/>
      <c r="T29" s="49"/>
      <c r="U29" s="49"/>
      <c r="V29" s="49"/>
      <c r="W29" s="385">
        <f>ROUND(BC51,2)</f>
        <v>0</v>
      </c>
      <c r="X29" s="384"/>
      <c r="Y29" s="384"/>
      <c r="Z29" s="384"/>
      <c r="AA29" s="384"/>
      <c r="AB29" s="384"/>
      <c r="AC29" s="384"/>
      <c r="AD29" s="384"/>
      <c r="AE29" s="384"/>
      <c r="AF29" s="49"/>
      <c r="AG29" s="49"/>
      <c r="AH29" s="49"/>
      <c r="AI29" s="49"/>
      <c r="AJ29" s="49"/>
      <c r="AK29" s="385">
        <v>0</v>
      </c>
      <c r="AL29" s="384"/>
      <c r="AM29" s="384"/>
      <c r="AN29" s="384"/>
      <c r="AO29" s="384"/>
      <c r="AP29" s="49"/>
      <c r="AQ29" s="51"/>
      <c r="BE29" s="373"/>
    </row>
    <row r="30" spans="2:57" s="2" customFormat="1" ht="14.45" customHeight="1" hidden="1">
      <c r="B30" s="48"/>
      <c r="C30" s="49"/>
      <c r="D30" s="49"/>
      <c r="E30" s="49"/>
      <c r="F30" s="50" t="s">
        <v>48</v>
      </c>
      <c r="G30" s="49"/>
      <c r="H30" s="49"/>
      <c r="I30" s="49"/>
      <c r="J30" s="49"/>
      <c r="K30" s="49"/>
      <c r="L30" s="383">
        <v>0</v>
      </c>
      <c r="M30" s="384"/>
      <c r="N30" s="384"/>
      <c r="O30" s="384"/>
      <c r="P30" s="49"/>
      <c r="Q30" s="49"/>
      <c r="R30" s="49"/>
      <c r="S30" s="49"/>
      <c r="T30" s="49"/>
      <c r="U30" s="49"/>
      <c r="V30" s="49"/>
      <c r="W30" s="385">
        <f>ROUND(BD51,2)</f>
        <v>0</v>
      </c>
      <c r="X30" s="384"/>
      <c r="Y30" s="384"/>
      <c r="Z30" s="384"/>
      <c r="AA30" s="384"/>
      <c r="AB30" s="384"/>
      <c r="AC30" s="384"/>
      <c r="AD30" s="384"/>
      <c r="AE30" s="384"/>
      <c r="AF30" s="49"/>
      <c r="AG30" s="49"/>
      <c r="AH30" s="49"/>
      <c r="AI30" s="49"/>
      <c r="AJ30" s="49"/>
      <c r="AK30" s="385">
        <v>0</v>
      </c>
      <c r="AL30" s="384"/>
      <c r="AM30" s="384"/>
      <c r="AN30" s="384"/>
      <c r="AO30" s="384"/>
      <c r="AP30" s="49"/>
      <c r="AQ30" s="51"/>
      <c r="BE30" s="373"/>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73"/>
    </row>
    <row r="32" spans="2:57" s="1" customFormat="1" ht="25.9" customHeight="1">
      <c r="B32" s="42"/>
      <c r="C32" s="52"/>
      <c r="D32" s="53" t="s">
        <v>49</v>
      </c>
      <c r="E32" s="54"/>
      <c r="F32" s="54"/>
      <c r="G32" s="54"/>
      <c r="H32" s="54"/>
      <c r="I32" s="54"/>
      <c r="J32" s="54"/>
      <c r="K32" s="54"/>
      <c r="L32" s="54"/>
      <c r="M32" s="54"/>
      <c r="N32" s="54"/>
      <c r="O32" s="54"/>
      <c r="P32" s="54"/>
      <c r="Q32" s="54"/>
      <c r="R32" s="54"/>
      <c r="S32" s="54"/>
      <c r="T32" s="55" t="s">
        <v>50</v>
      </c>
      <c r="U32" s="54"/>
      <c r="V32" s="54"/>
      <c r="W32" s="54"/>
      <c r="X32" s="386" t="s">
        <v>51</v>
      </c>
      <c r="Y32" s="387"/>
      <c r="Z32" s="387"/>
      <c r="AA32" s="387"/>
      <c r="AB32" s="387"/>
      <c r="AC32" s="54"/>
      <c r="AD32" s="54"/>
      <c r="AE32" s="54"/>
      <c r="AF32" s="54"/>
      <c r="AG32" s="54"/>
      <c r="AH32" s="54"/>
      <c r="AI32" s="54"/>
      <c r="AJ32" s="54"/>
      <c r="AK32" s="388">
        <f>SUM(AK23:AK30)</f>
        <v>0</v>
      </c>
      <c r="AL32" s="387"/>
      <c r="AM32" s="387"/>
      <c r="AN32" s="387"/>
      <c r="AO32" s="389"/>
      <c r="AP32" s="52"/>
      <c r="AQ32" s="56"/>
      <c r="BE32" s="373"/>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52</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201716A</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90" t="str">
        <f>K6</f>
        <v>SPŠD PLZEŇ dovýměna DM1</v>
      </c>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Karlovarská 1210/99, Plzeň</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92" t="str">
        <f>IF(AN8="","",AN8)</f>
        <v>31.3.2017</v>
      </c>
      <c r="AN44" s="392"/>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28</v>
      </c>
      <c r="D46" s="64"/>
      <c r="E46" s="64"/>
      <c r="F46" s="64"/>
      <c r="G46" s="64"/>
      <c r="H46" s="64"/>
      <c r="I46" s="64"/>
      <c r="J46" s="64"/>
      <c r="K46" s="64"/>
      <c r="L46" s="67" t="str">
        <f>IF(E11="","",E11)</f>
        <v>SPŠ dopravní, Plzeň</v>
      </c>
      <c r="M46" s="64"/>
      <c r="N46" s="64"/>
      <c r="O46" s="64"/>
      <c r="P46" s="64"/>
      <c r="Q46" s="64"/>
      <c r="R46" s="64"/>
      <c r="S46" s="64"/>
      <c r="T46" s="64"/>
      <c r="U46" s="64"/>
      <c r="V46" s="64"/>
      <c r="W46" s="64"/>
      <c r="X46" s="64"/>
      <c r="Y46" s="64"/>
      <c r="Z46" s="64"/>
      <c r="AA46" s="64"/>
      <c r="AB46" s="64"/>
      <c r="AC46" s="64"/>
      <c r="AD46" s="64"/>
      <c r="AE46" s="64"/>
      <c r="AF46" s="64"/>
      <c r="AG46" s="64"/>
      <c r="AH46" s="64"/>
      <c r="AI46" s="66" t="s">
        <v>34</v>
      </c>
      <c r="AJ46" s="64"/>
      <c r="AK46" s="64"/>
      <c r="AL46" s="64"/>
      <c r="AM46" s="393" t="str">
        <f>IF(E17="","",E17)</f>
        <v>PLANSTAV a.s.</v>
      </c>
      <c r="AN46" s="393"/>
      <c r="AO46" s="393"/>
      <c r="AP46" s="393"/>
      <c r="AQ46" s="64"/>
      <c r="AR46" s="62"/>
      <c r="AS46" s="394" t="s">
        <v>53</v>
      </c>
      <c r="AT46" s="395"/>
      <c r="AU46" s="75"/>
      <c r="AV46" s="75"/>
      <c r="AW46" s="75"/>
      <c r="AX46" s="75"/>
      <c r="AY46" s="75"/>
      <c r="AZ46" s="75"/>
      <c r="BA46" s="75"/>
      <c r="BB46" s="75"/>
      <c r="BC46" s="75"/>
      <c r="BD46" s="76"/>
    </row>
    <row r="47" spans="2:56" s="1" customFormat="1" ht="13.5">
      <c r="B47" s="42"/>
      <c r="C47" s="66" t="s">
        <v>32</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96"/>
      <c r="AT47" s="397"/>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98"/>
      <c r="AT48" s="399"/>
      <c r="AU48" s="43"/>
      <c r="AV48" s="43"/>
      <c r="AW48" s="43"/>
      <c r="AX48" s="43"/>
      <c r="AY48" s="43"/>
      <c r="AZ48" s="43"/>
      <c r="BA48" s="43"/>
      <c r="BB48" s="43"/>
      <c r="BC48" s="43"/>
      <c r="BD48" s="79"/>
    </row>
    <row r="49" spans="2:56" s="1" customFormat="1" ht="29.25" customHeight="1">
      <c r="B49" s="42"/>
      <c r="C49" s="400" t="s">
        <v>54</v>
      </c>
      <c r="D49" s="401"/>
      <c r="E49" s="401"/>
      <c r="F49" s="401"/>
      <c r="G49" s="401"/>
      <c r="H49" s="80"/>
      <c r="I49" s="402" t="s">
        <v>55</v>
      </c>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3" t="s">
        <v>56</v>
      </c>
      <c r="AH49" s="401"/>
      <c r="AI49" s="401"/>
      <c r="AJ49" s="401"/>
      <c r="AK49" s="401"/>
      <c r="AL49" s="401"/>
      <c r="AM49" s="401"/>
      <c r="AN49" s="402" t="s">
        <v>57</v>
      </c>
      <c r="AO49" s="401"/>
      <c r="AP49" s="401"/>
      <c r="AQ49" s="81" t="s">
        <v>58</v>
      </c>
      <c r="AR49" s="62"/>
      <c r="AS49" s="82" t="s">
        <v>59</v>
      </c>
      <c r="AT49" s="83" t="s">
        <v>60</v>
      </c>
      <c r="AU49" s="83" t="s">
        <v>61</v>
      </c>
      <c r="AV49" s="83" t="s">
        <v>62</v>
      </c>
      <c r="AW49" s="83" t="s">
        <v>63</v>
      </c>
      <c r="AX49" s="83" t="s">
        <v>64</v>
      </c>
      <c r="AY49" s="83" t="s">
        <v>65</v>
      </c>
      <c r="AZ49" s="83" t="s">
        <v>66</v>
      </c>
      <c r="BA49" s="83" t="s">
        <v>67</v>
      </c>
      <c r="BB49" s="83" t="s">
        <v>68</v>
      </c>
      <c r="BC49" s="83" t="s">
        <v>69</v>
      </c>
      <c r="BD49" s="84" t="s">
        <v>70</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71</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07">
        <f>ROUND(SUM(AG52:AG53),2)</f>
        <v>0</v>
      </c>
      <c r="AH51" s="407"/>
      <c r="AI51" s="407"/>
      <c r="AJ51" s="407"/>
      <c r="AK51" s="407"/>
      <c r="AL51" s="407"/>
      <c r="AM51" s="407"/>
      <c r="AN51" s="408">
        <f>SUM(AG51,AT51)</f>
        <v>0</v>
      </c>
      <c r="AO51" s="408"/>
      <c r="AP51" s="408"/>
      <c r="AQ51" s="90" t="s">
        <v>23</v>
      </c>
      <c r="AR51" s="72"/>
      <c r="AS51" s="91">
        <f>ROUND(SUM(AS52:AS53),2)</f>
        <v>0</v>
      </c>
      <c r="AT51" s="92">
        <f>ROUND(SUM(AV51:AW51),2)</f>
        <v>0</v>
      </c>
      <c r="AU51" s="93">
        <f>ROUND(SUM(AU52:AU53),5)</f>
        <v>0</v>
      </c>
      <c r="AV51" s="92">
        <f>ROUND(AZ51*L26,2)</f>
        <v>0</v>
      </c>
      <c r="AW51" s="92">
        <f>ROUND(BA51*L27,2)</f>
        <v>0</v>
      </c>
      <c r="AX51" s="92">
        <f>ROUND(BB51*L26,2)</f>
        <v>0</v>
      </c>
      <c r="AY51" s="92">
        <f>ROUND(BC51*L27,2)</f>
        <v>0</v>
      </c>
      <c r="AZ51" s="92">
        <f>ROUND(SUM(AZ52:AZ53),2)</f>
        <v>0</v>
      </c>
      <c r="BA51" s="92">
        <f>ROUND(SUM(BA52:BA53),2)</f>
        <v>0</v>
      </c>
      <c r="BB51" s="92">
        <f>ROUND(SUM(BB52:BB53),2)</f>
        <v>0</v>
      </c>
      <c r="BC51" s="92">
        <f>ROUND(SUM(BC52:BC53),2)</f>
        <v>0</v>
      </c>
      <c r="BD51" s="94">
        <f>ROUND(SUM(BD52:BD53),2)</f>
        <v>0</v>
      </c>
      <c r="BS51" s="95" t="s">
        <v>72</v>
      </c>
      <c r="BT51" s="95" t="s">
        <v>73</v>
      </c>
      <c r="BU51" s="96" t="s">
        <v>74</v>
      </c>
      <c r="BV51" s="95" t="s">
        <v>75</v>
      </c>
      <c r="BW51" s="95" t="s">
        <v>7</v>
      </c>
      <c r="BX51" s="95" t="s">
        <v>76</v>
      </c>
      <c r="CL51" s="95" t="s">
        <v>21</v>
      </c>
    </row>
    <row r="52" spans="1:91" s="5" customFormat="1" ht="22.5" customHeight="1">
      <c r="A52" s="97" t="s">
        <v>77</v>
      </c>
      <c r="B52" s="98"/>
      <c r="C52" s="99"/>
      <c r="D52" s="406" t="s">
        <v>78</v>
      </c>
      <c r="E52" s="406"/>
      <c r="F52" s="406"/>
      <c r="G52" s="406"/>
      <c r="H52" s="406"/>
      <c r="I52" s="100"/>
      <c r="J52" s="406" t="s">
        <v>79</v>
      </c>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4">
        <f>'D.1.1 - Architektonicko-s...'!J27</f>
        <v>0</v>
      </c>
      <c r="AH52" s="405"/>
      <c r="AI52" s="405"/>
      <c r="AJ52" s="405"/>
      <c r="AK52" s="405"/>
      <c r="AL52" s="405"/>
      <c r="AM52" s="405"/>
      <c r="AN52" s="404">
        <f>SUM(AG52,AT52)</f>
        <v>0</v>
      </c>
      <c r="AO52" s="405"/>
      <c r="AP52" s="405"/>
      <c r="AQ52" s="101" t="s">
        <v>80</v>
      </c>
      <c r="AR52" s="102"/>
      <c r="AS52" s="103">
        <v>0</v>
      </c>
      <c r="AT52" s="104">
        <f>ROUND(SUM(AV52:AW52),2)</f>
        <v>0</v>
      </c>
      <c r="AU52" s="105">
        <f>'D.1.1 - Architektonicko-s...'!P96</f>
        <v>0</v>
      </c>
      <c r="AV52" s="104">
        <f>'D.1.1 - Architektonicko-s...'!J30</f>
        <v>0</v>
      </c>
      <c r="AW52" s="104">
        <f>'D.1.1 - Architektonicko-s...'!J31</f>
        <v>0</v>
      </c>
      <c r="AX52" s="104">
        <f>'D.1.1 - Architektonicko-s...'!J32</f>
        <v>0</v>
      </c>
      <c r="AY52" s="104">
        <f>'D.1.1 - Architektonicko-s...'!J33</f>
        <v>0</v>
      </c>
      <c r="AZ52" s="104">
        <f>'D.1.1 - Architektonicko-s...'!F30</f>
        <v>0</v>
      </c>
      <c r="BA52" s="104">
        <f>'D.1.1 - Architektonicko-s...'!F31</f>
        <v>0</v>
      </c>
      <c r="BB52" s="104">
        <f>'D.1.1 - Architektonicko-s...'!F32</f>
        <v>0</v>
      </c>
      <c r="BC52" s="104">
        <f>'D.1.1 - Architektonicko-s...'!F33</f>
        <v>0</v>
      </c>
      <c r="BD52" s="106">
        <f>'D.1.1 - Architektonicko-s...'!F34</f>
        <v>0</v>
      </c>
      <c r="BT52" s="107" t="s">
        <v>81</v>
      </c>
      <c r="BV52" s="107" t="s">
        <v>75</v>
      </c>
      <c r="BW52" s="107" t="s">
        <v>82</v>
      </c>
      <c r="BX52" s="107" t="s">
        <v>7</v>
      </c>
      <c r="CL52" s="107" t="s">
        <v>21</v>
      </c>
      <c r="CM52" s="107" t="s">
        <v>83</v>
      </c>
    </row>
    <row r="53" spans="1:91" s="5" customFormat="1" ht="22.5" customHeight="1">
      <c r="A53" s="97" t="s">
        <v>77</v>
      </c>
      <c r="B53" s="98"/>
      <c r="C53" s="99"/>
      <c r="D53" s="406" t="s">
        <v>84</v>
      </c>
      <c r="E53" s="406"/>
      <c r="F53" s="406"/>
      <c r="G53" s="406"/>
      <c r="H53" s="406"/>
      <c r="I53" s="100"/>
      <c r="J53" s="406" t="s">
        <v>85</v>
      </c>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4">
        <f>'VON - Vedlejší a ostatní ...'!J27</f>
        <v>0</v>
      </c>
      <c r="AH53" s="405"/>
      <c r="AI53" s="405"/>
      <c r="AJ53" s="405"/>
      <c r="AK53" s="405"/>
      <c r="AL53" s="405"/>
      <c r="AM53" s="405"/>
      <c r="AN53" s="404">
        <f>SUM(AG53,AT53)</f>
        <v>0</v>
      </c>
      <c r="AO53" s="405"/>
      <c r="AP53" s="405"/>
      <c r="AQ53" s="101" t="s">
        <v>84</v>
      </c>
      <c r="AR53" s="102"/>
      <c r="AS53" s="108">
        <v>0</v>
      </c>
      <c r="AT53" s="109">
        <f>ROUND(SUM(AV53:AW53),2)</f>
        <v>0</v>
      </c>
      <c r="AU53" s="110">
        <f>'VON - Vedlejší a ostatní ...'!P79</f>
        <v>0</v>
      </c>
      <c r="AV53" s="109">
        <f>'VON - Vedlejší a ostatní ...'!J30</f>
        <v>0</v>
      </c>
      <c r="AW53" s="109">
        <f>'VON - Vedlejší a ostatní ...'!J31</f>
        <v>0</v>
      </c>
      <c r="AX53" s="109">
        <f>'VON - Vedlejší a ostatní ...'!J32</f>
        <v>0</v>
      </c>
      <c r="AY53" s="109">
        <f>'VON - Vedlejší a ostatní ...'!J33</f>
        <v>0</v>
      </c>
      <c r="AZ53" s="109">
        <f>'VON - Vedlejší a ostatní ...'!F30</f>
        <v>0</v>
      </c>
      <c r="BA53" s="109">
        <f>'VON - Vedlejší a ostatní ...'!F31</f>
        <v>0</v>
      </c>
      <c r="BB53" s="109">
        <f>'VON - Vedlejší a ostatní ...'!F32</f>
        <v>0</v>
      </c>
      <c r="BC53" s="109">
        <f>'VON - Vedlejší a ostatní ...'!F33</f>
        <v>0</v>
      </c>
      <c r="BD53" s="111">
        <f>'VON - Vedlejší a ostatní ...'!F34</f>
        <v>0</v>
      </c>
      <c r="BT53" s="107" t="s">
        <v>81</v>
      </c>
      <c r="BV53" s="107" t="s">
        <v>75</v>
      </c>
      <c r="BW53" s="107" t="s">
        <v>86</v>
      </c>
      <c r="BX53" s="107" t="s">
        <v>7</v>
      </c>
      <c r="CL53" s="107" t="s">
        <v>21</v>
      </c>
      <c r="CM53" s="107" t="s">
        <v>83</v>
      </c>
    </row>
    <row r="54" spans="2:44"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2:44" s="1" customFormat="1" ht="6.95"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1.1 - Architektonicko-s...'!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53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13"/>
      <c r="C1" s="113"/>
      <c r="D1" s="114" t="s">
        <v>1</v>
      </c>
      <c r="E1" s="113"/>
      <c r="F1" s="115" t="s">
        <v>87</v>
      </c>
      <c r="G1" s="417" t="s">
        <v>88</v>
      </c>
      <c r="H1" s="417"/>
      <c r="I1" s="116"/>
      <c r="J1" s="115" t="s">
        <v>89</v>
      </c>
      <c r="K1" s="114" t="s">
        <v>90</v>
      </c>
      <c r="L1" s="115" t="s">
        <v>91</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56" ht="36.95" customHeight="1">
      <c r="L2" s="409"/>
      <c r="M2" s="409"/>
      <c r="N2" s="409"/>
      <c r="O2" s="409"/>
      <c r="P2" s="409"/>
      <c r="Q2" s="409"/>
      <c r="R2" s="409"/>
      <c r="S2" s="409"/>
      <c r="T2" s="409"/>
      <c r="U2" s="409"/>
      <c r="V2" s="409"/>
      <c r="AT2" s="25" t="s">
        <v>82</v>
      </c>
      <c r="AZ2" s="117" t="s">
        <v>92</v>
      </c>
      <c r="BA2" s="117" t="s">
        <v>23</v>
      </c>
      <c r="BB2" s="117" t="s">
        <v>93</v>
      </c>
      <c r="BC2" s="117" t="s">
        <v>94</v>
      </c>
      <c r="BD2" s="117" t="s">
        <v>83</v>
      </c>
    </row>
    <row r="3" spans="2:46" ht="6.95" customHeight="1">
      <c r="B3" s="26"/>
      <c r="C3" s="27"/>
      <c r="D3" s="27"/>
      <c r="E3" s="27"/>
      <c r="F3" s="27"/>
      <c r="G3" s="27"/>
      <c r="H3" s="27"/>
      <c r="I3" s="118"/>
      <c r="J3" s="27"/>
      <c r="K3" s="28"/>
      <c r="AT3" s="25" t="s">
        <v>83</v>
      </c>
    </row>
    <row r="4" spans="2:46" ht="36.95" customHeight="1">
      <c r="B4" s="29"/>
      <c r="C4" s="30"/>
      <c r="D4" s="31" t="s">
        <v>95</v>
      </c>
      <c r="E4" s="30"/>
      <c r="F4" s="30"/>
      <c r="G4" s="30"/>
      <c r="H4" s="30"/>
      <c r="I4" s="119"/>
      <c r="J4" s="30"/>
      <c r="K4" s="32"/>
      <c r="M4" s="33" t="s">
        <v>12</v>
      </c>
      <c r="AT4" s="25" t="s">
        <v>6</v>
      </c>
    </row>
    <row r="5" spans="2:11" ht="6.95" customHeight="1">
      <c r="B5" s="29"/>
      <c r="C5" s="30"/>
      <c r="D5" s="30"/>
      <c r="E5" s="30"/>
      <c r="F5" s="30"/>
      <c r="G5" s="30"/>
      <c r="H5" s="30"/>
      <c r="I5" s="119"/>
      <c r="J5" s="30"/>
      <c r="K5" s="32"/>
    </row>
    <row r="6" spans="2:11" ht="13.5">
      <c r="B6" s="29"/>
      <c r="C6" s="30"/>
      <c r="D6" s="38" t="s">
        <v>18</v>
      </c>
      <c r="E6" s="30"/>
      <c r="F6" s="30"/>
      <c r="G6" s="30"/>
      <c r="H6" s="30"/>
      <c r="I6" s="119"/>
      <c r="J6" s="30"/>
      <c r="K6" s="32"/>
    </row>
    <row r="7" spans="2:11" ht="22.5" customHeight="1">
      <c r="B7" s="29"/>
      <c r="C7" s="30"/>
      <c r="D7" s="30"/>
      <c r="E7" s="410" t="str">
        <f>'Rekapitulace stavby'!K6</f>
        <v>SPŠD PLZEŇ dovýměna DM1</v>
      </c>
      <c r="F7" s="411"/>
      <c r="G7" s="411"/>
      <c r="H7" s="411"/>
      <c r="I7" s="119"/>
      <c r="J7" s="30"/>
      <c r="K7" s="32"/>
    </row>
    <row r="8" spans="2:11" s="1" customFormat="1" ht="13.5">
      <c r="B8" s="42"/>
      <c r="C8" s="43"/>
      <c r="D8" s="38" t="s">
        <v>96</v>
      </c>
      <c r="E8" s="43"/>
      <c r="F8" s="43"/>
      <c r="G8" s="43"/>
      <c r="H8" s="43"/>
      <c r="I8" s="120"/>
      <c r="J8" s="43"/>
      <c r="K8" s="46"/>
    </row>
    <row r="9" spans="2:11" s="1" customFormat="1" ht="36.95" customHeight="1">
      <c r="B9" s="42"/>
      <c r="C9" s="43"/>
      <c r="D9" s="43"/>
      <c r="E9" s="412" t="s">
        <v>97</v>
      </c>
      <c r="F9" s="413"/>
      <c r="G9" s="413"/>
      <c r="H9" s="413"/>
      <c r="I9" s="120"/>
      <c r="J9" s="43"/>
      <c r="K9" s="46"/>
    </row>
    <row r="10" spans="2:11" s="1" customFormat="1" ht="13.5">
      <c r="B10" s="42"/>
      <c r="C10" s="43"/>
      <c r="D10" s="43"/>
      <c r="E10" s="43"/>
      <c r="F10" s="43"/>
      <c r="G10" s="43"/>
      <c r="H10" s="43"/>
      <c r="I10" s="120"/>
      <c r="J10" s="43"/>
      <c r="K10" s="46"/>
    </row>
    <row r="11" spans="2:11" s="1" customFormat="1" ht="14.45" customHeight="1">
      <c r="B11" s="42"/>
      <c r="C11" s="43"/>
      <c r="D11" s="38" t="s">
        <v>20</v>
      </c>
      <c r="E11" s="43"/>
      <c r="F11" s="36" t="s">
        <v>21</v>
      </c>
      <c r="G11" s="43"/>
      <c r="H11" s="43"/>
      <c r="I11" s="121" t="s">
        <v>22</v>
      </c>
      <c r="J11" s="36" t="s">
        <v>23</v>
      </c>
      <c r="K11" s="46"/>
    </row>
    <row r="12" spans="2:11" s="1" customFormat="1" ht="14.45" customHeight="1">
      <c r="B12" s="42"/>
      <c r="C12" s="43"/>
      <c r="D12" s="38" t="s">
        <v>24</v>
      </c>
      <c r="E12" s="43"/>
      <c r="F12" s="36" t="s">
        <v>25</v>
      </c>
      <c r="G12" s="43"/>
      <c r="H12" s="43"/>
      <c r="I12" s="121" t="s">
        <v>26</v>
      </c>
      <c r="J12" s="122" t="str">
        <f>'Rekapitulace stavby'!AN8</f>
        <v>31.3.2017</v>
      </c>
      <c r="K12" s="46"/>
    </row>
    <row r="13" spans="2:11" s="1" customFormat="1" ht="10.9" customHeight="1">
      <c r="B13" s="42"/>
      <c r="C13" s="43"/>
      <c r="D13" s="43"/>
      <c r="E13" s="43"/>
      <c r="F13" s="43"/>
      <c r="G13" s="43"/>
      <c r="H13" s="43"/>
      <c r="I13" s="120"/>
      <c r="J13" s="43"/>
      <c r="K13" s="46"/>
    </row>
    <row r="14" spans="2:11" s="1" customFormat="1" ht="14.45" customHeight="1">
      <c r="B14" s="42"/>
      <c r="C14" s="43"/>
      <c r="D14" s="38" t="s">
        <v>28</v>
      </c>
      <c r="E14" s="43"/>
      <c r="F14" s="43"/>
      <c r="G14" s="43"/>
      <c r="H14" s="43"/>
      <c r="I14" s="121" t="s">
        <v>29</v>
      </c>
      <c r="J14" s="36" t="s">
        <v>23</v>
      </c>
      <c r="K14" s="46"/>
    </row>
    <row r="15" spans="2:11" s="1" customFormat="1" ht="18" customHeight="1">
      <c r="B15" s="42"/>
      <c r="C15" s="43"/>
      <c r="D15" s="43"/>
      <c r="E15" s="36" t="s">
        <v>30</v>
      </c>
      <c r="F15" s="43"/>
      <c r="G15" s="43"/>
      <c r="H15" s="43"/>
      <c r="I15" s="121" t="s">
        <v>31</v>
      </c>
      <c r="J15" s="36" t="s">
        <v>23</v>
      </c>
      <c r="K15" s="46"/>
    </row>
    <row r="16" spans="2:11" s="1" customFormat="1" ht="6.95" customHeight="1">
      <c r="B16" s="42"/>
      <c r="C16" s="43"/>
      <c r="D16" s="43"/>
      <c r="E16" s="43"/>
      <c r="F16" s="43"/>
      <c r="G16" s="43"/>
      <c r="H16" s="43"/>
      <c r="I16" s="120"/>
      <c r="J16" s="43"/>
      <c r="K16" s="46"/>
    </row>
    <row r="17" spans="2:11" s="1" customFormat="1" ht="14.45" customHeight="1">
      <c r="B17" s="42"/>
      <c r="C17" s="43"/>
      <c r="D17" s="38" t="s">
        <v>32</v>
      </c>
      <c r="E17" s="43"/>
      <c r="F17" s="43"/>
      <c r="G17" s="43"/>
      <c r="H17" s="43"/>
      <c r="I17" s="121" t="s">
        <v>29</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1" t="s">
        <v>31</v>
      </c>
      <c r="J18" s="36"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8" t="s">
        <v>34</v>
      </c>
      <c r="E20" s="43"/>
      <c r="F20" s="43"/>
      <c r="G20" s="43"/>
      <c r="H20" s="43"/>
      <c r="I20" s="121" t="s">
        <v>29</v>
      </c>
      <c r="J20" s="36" t="s">
        <v>23</v>
      </c>
      <c r="K20" s="46"/>
    </row>
    <row r="21" spans="2:11" s="1" customFormat="1" ht="18" customHeight="1">
      <c r="B21" s="42"/>
      <c r="C21" s="43"/>
      <c r="D21" s="43"/>
      <c r="E21" s="36" t="s">
        <v>35</v>
      </c>
      <c r="F21" s="43"/>
      <c r="G21" s="43"/>
      <c r="H21" s="43"/>
      <c r="I21" s="121" t="s">
        <v>31</v>
      </c>
      <c r="J21" s="36" t="s">
        <v>23</v>
      </c>
      <c r="K21" s="46"/>
    </row>
    <row r="22" spans="2:11" s="1" customFormat="1" ht="6.95" customHeight="1">
      <c r="B22" s="42"/>
      <c r="C22" s="43"/>
      <c r="D22" s="43"/>
      <c r="E22" s="43"/>
      <c r="F22" s="43"/>
      <c r="G22" s="43"/>
      <c r="H22" s="43"/>
      <c r="I22" s="120"/>
      <c r="J22" s="43"/>
      <c r="K22" s="46"/>
    </row>
    <row r="23" spans="2:11" s="1" customFormat="1" ht="14.45" customHeight="1">
      <c r="B23" s="42"/>
      <c r="C23" s="43"/>
      <c r="D23" s="38" t="s">
        <v>37</v>
      </c>
      <c r="E23" s="43"/>
      <c r="F23" s="43"/>
      <c r="G23" s="43"/>
      <c r="H23" s="43"/>
      <c r="I23" s="120"/>
      <c r="J23" s="43"/>
      <c r="K23" s="46"/>
    </row>
    <row r="24" spans="2:11" s="6" customFormat="1" ht="22.5" customHeight="1">
      <c r="B24" s="123"/>
      <c r="C24" s="124"/>
      <c r="D24" s="124"/>
      <c r="E24" s="379" t="s">
        <v>23</v>
      </c>
      <c r="F24" s="379"/>
      <c r="G24" s="379"/>
      <c r="H24" s="379"/>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39</v>
      </c>
      <c r="E27" s="43"/>
      <c r="F27" s="43"/>
      <c r="G27" s="43"/>
      <c r="H27" s="43"/>
      <c r="I27" s="120"/>
      <c r="J27" s="130">
        <f>ROUND(J96,2)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41</v>
      </c>
      <c r="G29" s="43"/>
      <c r="H29" s="43"/>
      <c r="I29" s="131" t="s">
        <v>40</v>
      </c>
      <c r="J29" s="47" t="s">
        <v>42</v>
      </c>
      <c r="K29" s="46"/>
    </row>
    <row r="30" spans="2:11" s="1" customFormat="1" ht="14.45" customHeight="1">
      <c r="B30" s="42"/>
      <c r="C30" s="43"/>
      <c r="D30" s="50" t="s">
        <v>43</v>
      </c>
      <c r="E30" s="50" t="s">
        <v>44</v>
      </c>
      <c r="F30" s="132">
        <f>ROUND(SUM(BE96:BE538),2)</f>
        <v>0</v>
      </c>
      <c r="G30" s="43"/>
      <c r="H30" s="43"/>
      <c r="I30" s="133">
        <v>0.21</v>
      </c>
      <c r="J30" s="132">
        <f>ROUND(ROUND((SUM(BE96:BE538)),2)*I30,2)</f>
        <v>0</v>
      </c>
      <c r="K30" s="46"/>
    </row>
    <row r="31" spans="2:11" s="1" customFormat="1" ht="14.45" customHeight="1">
      <c r="B31" s="42"/>
      <c r="C31" s="43"/>
      <c r="D31" s="43"/>
      <c r="E31" s="50" t="s">
        <v>45</v>
      </c>
      <c r="F31" s="132">
        <f>ROUND(SUM(BF96:BF538),2)</f>
        <v>0</v>
      </c>
      <c r="G31" s="43"/>
      <c r="H31" s="43"/>
      <c r="I31" s="133">
        <v>0.15</v>
      </c>
      <c r="J31" s="132">
        <f>ROUND(ROUND((SUM(BF96:BF538)),2)*I31,2)</f>
        <v>0</v>
      </c>
      <c r="K31" s="46"/>
    </row>
    <row r="32" spans="2:11" s="1" customFormat="1" ht="14.45" customHeight="1" hidden="1">
      <c r="B32" s="42"/>
      <c r="C32" s="43"/>
      <c r="D32" s="43"/>
      <c r="E32" s="50" t="s">
        <v>46</v>
      </c>
      <c r="F32" s="132">
        <f>ROUND(SUM(BG96:BG538),2)</f>
        <v>0</v>
      </c>
      <c r="G32" s="43"/>
      <c r="H32" s="43"/>
      <c r="I32" s="133">
        <v>0.21</v>
      </c>
      <c r="J32" s="132">
        <v>0</v>
      </c>
      <c r="K32" s="46"/>
    </row>
    <row r="33" spans="2:11" s="1" customFormat="1" ht="14.45" customHeight="1" hidden="1">
      <c r="B33" s="42"/>
      <c r="C33" s="43"/>
      <c r="D33" s="43"/>
      <c r="E33" s="50" t="s">
        <v>47</v>
      </c>
      <c r="F33" s="132">
        <f>ROUND(SUM(BH96:BH538),2)</f>
        <v>0</v>
      </c>
      <c r="G33" s="43"/>
      <c r="H33" s="43"/>
      <c r="I33" s="133">
        <v>0.15</v>
      </c>
      <c r="J33" s="132">
        <v>0</v>
      </c>
      <c r="K33" s="46"/>
    </row>
    <row r="34" spans="2:11" s="1" customFormat="1" ht="14.45" customHeight="1" hidden="1">
      <c r="B34" s="42"/>
      <c r="C34" s="43"/>
      <c r="D34" s="43"/>
      <c r="E34" s="50" t="s">
        <v>48</v>
      </c>
      <c r="F34" s="132">
        <f>ROUND(SUM(BI96:BI538),2)</f>
        <v>0</v>
      </c>
      <c r="G34" s="43"/>
      <c r="H34" s="43"/>
      <c r="I34" s="133">
        <v>0</v>
      </c>
      <c r="J34" s="132">
        <v>0</v>
      </c>
      <c r="K34" s="46"/>
    </row>
    <row r="35" spans="2:11" s="1" customFormat="1" ht="6.95" customHeight="1">
      <c r="B35" s="42"/>
      <c r="C35" s="43"/>
      <c r="D35" s="43"/>
      <c r="E35" s="43"/>
      <c r="F35" s="43"/>
      <c r="G35" s="43"/>
      <c r="H35" s="43"/>
      <c r="I35" s="120"/>
      <c r="J35" s="43"/>
      <c r="K35" s="46"/>
    </row>
    <row r="36" spans="2:11" s="1" customFormat="1" ht="25.35" customHeight="1">
      <c r="B36" s="42"/>
      <c r="C36" s="134"/>
      <c r="D36" s="135" t="s">
        <v>49</v>
      </c>
      <c r="E36" s="80"/>
      <c r="F36" s="80"/>
      <c r="G36" s="136" t="s">
        <v>50</v>
      </c>
      <c r="H36" s="137" t="s">
        <v>51</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1" t="s">
        <v>98</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8" t="s">
        <v>18</v>
      </c>
      <c r="D44" s="43"/>
      <c r="E44" s="43"/>
      <c r="F44" s="43"/>
      <c r="G44" s="43"/>
      <c r="H44" s="43"/>
      <c r="I44" s="120"/>
      <c r="J44" s="43"/>
      <c r="K44" s="46"/>
    </row>
    <row r="45" spans="2:11" s="1" customFormat="1" ht="22.5" customHeight="1">
      <c r="B45" s="42"/>
      <c r="C45" s="43"/>
      <c r="D45" s="43"/>
      <c r="E45" s="410" t="str">
        <f>E7</f>
        <v>SPŠD PLZEŇ dovýměna DM1</v>
      </c>
      <c r="F45" s="411"/>
      <c r="G45" s="411"/>
      <c r="H45" s="411"/>
      <c r="I45" s="120"/>
      <c r="J45" s="43"/>
      <c r="K45" s="46"/>
    </row>
    <row r="46" spans="2:11" s="1" customFormat="1" ht="14.45" customHeight="1">
      <c r="B46" s="42"/>
      <c r="C46" s="38" t="s">
        <v>96</v>
      </c>
      <c r="D46" s="43"/>
      <c r="E46" s="43"/>
      <c r="F46" s="43"/>
      <c r="G46" s="43"/>
      <c r="H46" s="43"/>
      <c r="I46" s="120"/>
      <c r="J46" s="43"/>
      <c r="K46" s="46"/>
    </row>
    <row r="47" spans="2:11" s="1" customFormat="1" ht="23.25" customHeight="1">
      <c r="B47" s="42"/>
      <c r="C47" s="43"/>
      <c r="D47" s="43"/>
      <c r="E47" s="412" t="str">
        <f>E9</f>
        <v xml:space="preserve">D.1.1 - Architektonicko-stavební řešení </v>
      </c>
      <c r="F47" s="413"/>
      <c r="G47" s="413"/>
      <c r="H47" s="413"/>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8" t="s">
        <v>24</v>
      </c>
      <c r="D49" s="43"/>
      <c r="E49" s="43"/>
      <c r="F49" s="36" t="str">
        <f>F12</f>
        <v>Karlovarská 1210/99, Plzeň</v>
      </c>
      <c r="G49" s="43"/>
      <c r="H49" s="43"/>
      <c r="I49" s="121" t="s">
        <v>26</v>
      </c>
      <c r="J49" s="122" t="str">
        <f>IF(J12="","",J12)</f>
        <v>31.3.2017</v>
      </c>
      <c r="K49" s="46"/>
    </row>
    <row r="50" spans="2:11" s="1" customFormat="1" ht="6.95" customHeight="1">
      <c r="B50" s="42"/>
      <c r="C50" s="43"/>
      <c r="D50" s="43"/>
      <c r="E50" s="43"/>
      <c r="F50" s="43"/>
      <c r="G50" s="43"/>
      <c r="H50" s="43"/>
      <c r="I50" s="120"/>
      <c r="J50" s="43"/>
      <c r="K50" s="46"/>
    </row>
    <row r="51" spans="2:11" s="1" customFormat="1" ht="13.5">
      <c r="B51" s="42"/>
      <c r="C51" s="38" t="s">
        <v>28</v>
      </c>
      <c r="D51" s="43"/>
      <c r="E51" s="43"/>
      <c r="F51" s="36" t="str">
        <f>E15</f>
        <v>SPŠ dopravní, Plzeň</v>
      </c>
      <c r="G51" s="43"/>
      <c r="H51" s="43"/>
      <c r="I51" s="121" t="s">
        <v>34</v>
      </c>
      <c r="J51" s="36" t="str">
        <f>E21</f>
        <v>PLANSTAV a.s.</v>
      </c>
      <c r="K51" s="46"/>
    </row>
    <row r="52" spans="2:11" s="1" customFormat="1" ht="14.45" customHeight="1">
      <c r="B52" s="42"/>
      <c r="C52" s="38" t="s">
        <v>32</v>
      </c>
      <c r="D52" s="43"/>
      <c r="E52" s="43"/>
      <c r="F52" s="36"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6" t="s">
        <v>99</v>
      </c>
      <c r="D54" s="134"/>
      <c r="E54" s="134"/>
      <c r="F54" s="134"/>
      <c r="G54" s="134"/>
      <c r="H54" s="134"/>
      <c r="I54" s="147"/>
      <c r="J54" s="148" t="s">
        <v>100</v>
      </c>
      <c r="K54" s="149"/>
    </row>
    <row r="55" spans="2:11" s="1" customFormat="1" ht="10.35" customHeight="1">
      <c r="B55" s="42"/>
      <c r="C55" s="43"/>
      <c r="D55" s="43"/>
      <c r="E55" s="43"/>
      <c r="F55" s="43"/>
      <c r="G55" s="43"/>
      <c r="H55" s="43"/>
      <c r="I55" s="120"/>
      <c r="J55" s="43"/>
      <c r="K55" s="46"/>
    </row>
    <row r="56" spans="2:47" s="1" customFormat="1" ht="29.25" customHeight="1">
      <c r="B56" s="42"/>
      <c r="C56" s="150" t="s">
        <v>101</v>
      </c>
      <c r="D56" s="43"/>
      <c r="E56" s="43"/>
      <c r="F56" s="43"/>
      <c r="G56" s="43"/>
      <c r="H56" s="43"/>
      <c r="I56" s="120"/>
      <c r="J56" s="130">
        <f>J96</f>
        <v>0</v>
      </c>
      <c r="K56" s="46"/>
      <c r="AU56" s="25" t="s">
        <v>102</v>
      </c>
    </row>
    <row r="57" spans="2:11" s="7" customFormat="1" ht="24.95" customHeight="1">
      <c r="B57" s="151"/>
      <c r="C57" s="152"/>
      <c r="D57" s="153" t="s">
        <v>103</v>
      </c>
      <c r="E57" s="154"/>
      <c r="F57" s="154"/>
      <c r="G57" s="154"/>
      <c r="H57" s="154"/>
      <c r="I57" s="155"/>
      <c r="J57" s="156">
        <f>J97</f>
        <v>0</v>
      </c>
      <c r="K57" s="157"/>
    </row>
    <row r="58" spans="2:11" s="8" customFormat="1" ht="19.9" customHeight="1">
      <c r="B58" s="158"/>
      <c r="C58" s="159"/>
      <c r="D58" s="160" t="s">
        <v>104</v>
      </c>
      <c r="E58" s="161"/>
      <c r="F58" s="161"/>
      <c r="G58" s="161"/>
      <c r="H58" s="161"/>
      <c r="I58" s="162"/>
      <c r="J58" s="163">
        <f>J98</f>
        <v>0</v>
      </c>
      <c r="K58" s="164"/>
    </row>
    <row r="59" spans="2:11" s="8" customFormat="1" ht="19.9" customHeight="1">
      <c r="B59" s="158"/>
      <c r="C59" s="159"/>
      <c r="D59" s="160" t="s">
        <v>105</v>
      </c>
      <c r="E59" s="161"/>
      <c r="F59" s="161"/>
      <c r="G59" s="161"/>
      <c r="H59" s="161"/>
      <c r="I59" s="162"/>
      <c r="J59" s="163">
        <f>J107</f>
        <v>0</v>
      </c>
      <c r="K59" s="164"/>
    </row>
    <row r="60" spans="2:11" s="8" customFormat="1" ht="14.85" customHeight="1">
      <c r="B60" s="158"/>
      <c r="C60" s="159"/>
      <c r="D60" s="160" t="s">
        <v>106</v>
      </c>
      <c r="E60" s="161"/>
      <c r="F60" s="161"/>
      <c r="G60" s="161"/>
      <c r="H60" s="161"/>
      <c r="I60" s="162"/>
      <c r="J60" s="163">
        <f>J108</f>
        <v>0</v>
      </c>
      <c r="K60" s="164"/>
    </row>
    <row r="61" spans="2:11" s="8" customFormat="1" ht="14.85" customHeight="1">
      <c r="B61" s="158"/>
      <c r="C61" s="159"/>
      <c r="D61" s="160" t="s">
        <v>107</v>
      </c>
      <c r="E61" s="161"/>
      <c r="F61" s="161"/>
      <c r="G61" s="161"/>
      <c r="H61" s="161"/>
      <c r="I61" s="162"/>
      <c r="J61" s="163">
        <f>J164</f>
        <v>0</v>
      </c>
      <c r="K61" s="164"/>
    </row>
    <row r="62" spans="2:11" s="8" customFormat="1" ht="19.9" customHeight="1">
      <c r="B62" s="158"/>
      <c r="C62" s="159"/>
      <c r="D62" s="160" t="s">
        <v>108</v>
      </c>
      <c r="E62" s="161"/>
      <c r="F62" s="161"/>
      <c r="G62" s="161"/>
      <c r="H62" s="161"/>
      <c r="I62" s="162"/>
      <c r="J62" s="163">
        <f>J201</f>
        <v>0</v>
      </c>
      <c r="K62" s="164"/>
    </row>
    <row r="63" spans="2:11" s="8" customFormat="1" ht="14.85" customHeight="1">
      <c r="B63" s="158"/>
      <c r="C63" s="159"/>
      <c r="D63" s="160" t="s">
        <v>109</v>
      </c>
      <c r="E63" s="161"/>
      <c r="F63" s="161"/>
      <c r="G63" s="161"/>
      <c r="H63" s="161"/>
      <c r="I63" s="162"/>
      <c r="J63" s="163">
        <f>J202</f>
        <v>0</v>
      </c>
      <c r="K63" s="164"/>
    </row>
    <row r="64" spans="2:11" s="8" customFormat="1" ht="14.85" customHeight="1">
      <c r="B64" s="158"/>
      <c r="C64" s="159"/>
      <c r="D64" s="160" t="s">
        <v>110</v>
      </c>
      <c r="E64" s="161"/>
      <c r="F64" s="161"/>
      <c r="G64" s="161"/>
      <c r="H64" s="161"/>
      <c r="I64" s="162"/>
      <c r="J64" s="163">
        <f>J238</f>
        <v>0</v>
      </c>
      <c r="K64" s="164"/>
    </row>
    <row r="65" spans="2:11" s="8" customFormat="1" ht="14.85" customHeight="1">
      <c r="B65" s="158"/>
      <c r="C65" s="159"/>
      <c r="D65" s="160" t="s">
        <v>111</v>
      </c>
      <c r="E65" s="161"/>
      <c r="F65" s="161"/>
      <c r="G65" s="161"/>
      <c r="H65" s="161"/>
      <c r="I65" s="162"/>
      <c r="J65" s="163">
        <f>J242</f>
        <v>0</v>
      </c>
      <c r="K65" s="164"/>
    </row>
    <row r="66" spans="2:11" s="8" customFormat="1" ht="14.85" customHeight="1">
      <c r="B66" s="158"/>
      <c r="C66" s="159"/>
      <c r="D66" s="160" t="s">
        <v>112</v>
      </c>
      <c r="E66" s="161"/>
      <c r="F66" s="161"/>
      <c r="G66" s="161"/>
      <c r="H66" s="161"/>
      <c r="I66" s="162"/>
      <c r="J66" s="163">
        <f>J286</f>
        <v>0</v>
      </c>
      <c r="K66" s="164"/>
    </row>
    <row r="67" spans="2:11" s="8" customFormat="1" ht="14.85" customHeight="1">
      <c r="B67" s="158"/>
      <c r="C67" s="159"/>
      <c r="D67" s="160" t="s">
        <v>113</v>
      </c>
      <c r="E67" s="161"/>
      <c r="F67" s="161"/>
      <c r="G67" s="161"/>
      <c r="H67" s="161"/>
      <c r="I67" s="162"/>
      <c r="J67" s="163">
        <f>J291</f>
        <v>0</v>
      </c>
      <c r="K67" s="164"/>
    </row>
    <row r="68" spans="2:11" s="8" customFormat="1" ht="21.75" customHeight="1">
      <c r="B68" s="158"/>
      <c r="C68" s="159"/>
      <c r="D68" s="160" t="s">
        <v>114</v>
      </c>
      <c r="E68" s="161"/>
      <c r="F68" s="161"/>
      <c r="G68" s="161"/>
      <c r="H68" s="161"/>
      <c r="I68" s="162"/>
      <c r="J68" s="163">
        <f>J292</f>
        <v>0</v>
      </c>
      <c r="K68" s="164"/>
    </row>
    <row r="69" spans="2:11" s="8" customFormat="1" ht="21.75" customHeight="1">
      <c r="B69" s="158"/>
      <c r="C69" s="159"/>
      <c r="D69" s="160" t="s">
        <v>115</v>
      </c>
      <c r="E69" s="161"/>
      <c r="F69" s="161"/>
      <c r="G69" s="161"/>
      <c r="H69" s="161"/>
      <c r="I69" s="162"/>
      <c r="J69" s="163">
        <f>J306</f>
        <v>0</v>
      </c>
      <c r="K69" s="164"/>
    </row>
    <row r="70" spans="2:11" s="7" customFormat="1" ht="24.95" customHeight="1">
      <c r="B70" s="151"/>
      <c r="C70" s="152"/>
      <c r="D70" s="153" t="s">
        <v>116</v>
      </c>
      <c r="E70" s="154"/>
      <c r="F70" s="154"/>
      <c r="G70" s="154"/>
      <c r="H70" s="154"/>
      <c r="I70" s="155"/>
      <c r="J70" s="156">
        <f>J310</f>
        <v>0</v>
      </c>
      <c r="K70" s="157"/>
    </row>
    <row r="71" spans="2:11" s="8" customFormat="1" ht="19.9" customHeight="1">
      <c r="B71" s="158"/>
      <c r="C71" s="159"/>
      <c r="D71" s="160" t="s">
        <v>117</v>
      </c>
      <c r="E71" s="161"/>
      <c r="F71" s="161"/>
      <c r="G71" s="161"/>
      <c r="H71" s="161"/>
      <c r="I71" s="162"/>
      <c r="J71" s="163">
        <f>J311</f>
        <v>0</v>
      </c>
      <c r="K71" s="164"/>
    </row>
    <row r="72" spans="2:11" s="8" customFormat="1" ht="19.9" customHeight="1">
      <c r="B72" s="158"/>
      <c r="C72" s="159"/>
      <c r="D72" s="160" t="s">
        <v>118</v>
      </c>
      <c r="E72" s="161"/>
      <c r="F72" s="161"/>
      <c r="G72" s="161"/>
      <c r="H72" s="161"/>
      <c r="I72" s="162"/>
      <c r="J72" s="163">
        <f>J337</f>
        <v>0</v>
      </c>
      <c r="K72" s="164"/>
    </row>
    <row r="73" spans="2:11" s="8" customFormat="1" ht="19.9" customHeight="1">
      <c r="B73" s="158"/>
      <c r="C73" s="159"/>
      <c r="D73" s="160" t="s">
        <v>119</v>
      </c>
      <c r="E73" s="161"/>
      <c r="F73" s="161"/>
      <c r="G73" s="161"/>
      <c r="H73" s="161"/>
      <c r="I73" s="162"/>
      <c r="J73" s="163">
        <f>J447</f>
        <v>0</v>
      </c>
      <c r="K73" s="164"/>
    </row>
    <row r="74" spans="2:11" s="8" customFormat="1" ht="19.9" customHeight="1">
      <c r="B74" s="158"/>
      <c r="C74" s="159"/>
      <c r="D74" s="160" t="s">
        <v>120</v>
      </c>
      <c r="E74" s="161"/>
      <c r="F74" s="161"/>
      <c r="G74" s="161"/>
      <c r="H74" s="161"/>
      <c r="I74" s="162"/>
      <c r="J74" s="163">
        <f>J475</f>
        <v>0</v>
      </c>
      <c r="K74" s="164"/>
    </row>
    <row r="75" spans="2:11" s="8" customFormat="1" ht="19.9" customHeight="1">
      <c r="B75" s="158"/>
      <c r="C75" s="159"/>
      <c r="D75" s="160" t="s">
        <v>121</v>
      </c>
      <c r="E75" s="161"/>
      <c r="F75" s="161"/>
      <c r="G75" s="161"/>
      <c r="H75" s="161"/>
      <c r="I75" s="162"/>
      <c r="J75" s="163">
        <f>J505</f>
        <v>0</v>
      </c>
      <c r="K75" s="164"/>
    </row>
    <row r="76" spans="2:11" s="7" customFormat="1" ht="24.95" customHeight="1">
      <c r="B76" s="151"/>
      <c r="C76" s="152"/>
      <c r="D76" s="153" t="s">
        <v>122</v>
      </c>
      <c r="E76" s="154"/>
      <c r="F76" s="154"/>
      <c r="G76" s="154"/>
      <c r="H76" s="154"/>
      <c r="I76" s="155"/>
      <c r="J76" s="156">
        <f>J535</f>
        <v>0</v>
      </c>
      <c r="K76" s="157"/>
    </row>
    <row r="77" spans="2:11" s="1" customFormat="1" ht="21.75" customHeight="1">
      <c r="B77" s="42"/>
      <c r="C77" s="43"/>
      <c r="D77" s="43"/>
      <c r="E77" s="43"/>
      <c r="F77" s="43"/>
      <c r="G77" s="43"/>
      <c r="H77" s="43"/>
      <c r="I77" s="120"/>
      <c r="J77" s="43"/>
      <c r="K77" s="46"/>
    </row>
    <row r="78" spans="2:11" s="1" customFormat="1" ht="6.95" customHeight="1">
      <c r="B78" s="57"/>
      <c r="C78" s="58"/>
      <c r="D78" s="58"/>
      <c r="E78" s="58"/>
      <c r="F78" s="58"/>
      <c r="G78" s="58"/>
      <c r="H78" s="58"/>
      <c r="I78" s="141"/>
      <c r="J78" s="58"/>
      <c r="K78" s="59"/>
    </row>
    <row r="82" spans="2:12" s="1" customFormat="1" ht="6.95" customHeight="1">
      <c r="B82" s="60"/>
      <c r="C82" s="61"/>
      <c r="D82" s="61"/>
      <c r="E82" s="61"/>
      <c r="F82" s="61"/>
      <c r="G82" s="61"/>
      <c r="H82" s="61"/>
      <c r="I82" s="144"/>
      <c r="J82" s="61"/>
      <c r="K82" s="61"/>
      <c r="L82" s="62"/>
    </row>
    <row r="83" spans="2:12" s="1" customFormat="1" ht="36.95" customHeight="1">
      <c r="B83" s="42"/>
      <c r="C83" s="63" t="s">
        <v>123</v>
      </c>
      <c r="D83" s="64"/>
      <c r="E83" s="64"/>
      <c r="F83" s="64"/>
      <c r="G83" s="64"/>
      <c r="H83" s="64"/>
      <c r="I83" s="165"/>
      <c r="J83" s="64"/>
      <c r="K83" s="64"/>
      <c r="L83" s="62"/>
    </row>
    <row r="84" spans="2:12" s="1" customFormat="1" ht="6.95" customHeight="1">
      <c r="B84" s="42"/>
      <c r="C84" s="64"/>
      <c r="D84" s="64"/>
      <c r="E84" s="64"/>
      <c r="F84" s="64"/>
      <c r="G84" s="64"/>
      <c r="H84" s="64"/>
      <c r="I84" s="165"/>
      <c r="J84" s="64"/>
      <c r="K84" s="64"/>
      <c r="L84" s="62"/>
    </row>
    <row r="85" spans="2:12" s="1" customFormat="1" ht="14.45" customHeight="1">
      <c r="B85" s="42"/>
      <c r="C85" s="66" t="s">
        <v>18</v>
      </c>
      <c r="D85" s="64"/>
      <c r="E85" s="64"/>
      <c r="F85" s="64"/>
      <c r="G85" s="64"/>
      <c r="H85" s="64"/>
      <c r="I85" s="165"/>
      <c r="J85" s="64"/>
      <c r="K85" s="64"/>
      <c r="L85" s="62"/>
    </row>
    <row r="86" spans="2:12" s="1" customFormat="1" ht="22.5" customHeight="1">
      <c r="B86" s="42"/>
      <c r="C86" s="64"/>
      <c r="D86" s="64"/>
      <c r="E86" s="414" t="str">
        <f>E7</f>
        <v>SPŠD PLZEŇ dovýměna DM1</v>
      </c>
      <c r="F86" s="415"/>
      <c r="G86" s="415"/>
      <c r="H86" s="415"/>
      <c r="I86" s="165"/>
      <c r="J86" s="64"/>
      <c r="K86" s="64"/>
      <c r="L86" s="62"/>
    </row>
    <row r="87" spans="2:12" s="1" customFormat="1" ht="14.45" customHeight="1">
      <c r="B87" s="42"/>
      <c r="C87" s="66" t="s">
        <v>96</v>
      </c>
      <c r="D87" s="64"/>
      <c r="E87" s="64"/>
      <c r="F87" s="64"/>
      <c r="G87" s="64"/>
      <c r="H87" s="64"/>
      <c r="I87" s="165"/>
      <c r="J87" s="64"/>
      <c r="K87" s="64"/>
      <c r="L87" s="62"/>
    </row>
    <row r="88" spans="2:12" s="1" customFormat="1" ht="23.25" customHeight="1">
      <c r="B88" s="42"/>
      <c r="C88" s="64"/>
      <c r="D88" s="64"/>
      <c r="E88" s="390" t="str">
        <f>E9</f>
        <v xml:space="preserve">D.1.1 - Architektonicko-stavební řešení </v>
      </c>
      <c r="F88" s="416"/>
      <c r="G88" s="416"/>
      <c r="H88" s="416"/>
      <c r="I88" s="165"/>
      <c r="J88" s="64"/>
      <c r="K88" s="64"/>
      <c r="L88" s="62"/>
    </row>
    <row r="89" spans="2:12" s="1" customFormat="1" ht="6.95" customHeight="1">
      <c r="B89" s="42"/>
      <c r="C89" s="64"/>
      <c r="D89" s="64"/>
      <c r="E89" s="64"/>
      <c r="F89" s="64"/>
      <c r="G89" s="64"/>
      <c r="H89" s="64"/>
      <c r="I89" s="165"/>
      <c r="J89" s="64"/>
      <c r="K89" s="64"/>
      <c r="L89" s="62"/>
    </row>
    <row r="90" spans="2:12" s="1" customFormat="1" ht="18" customHeight="1">
      <c r="B90" s="42"/>
      <c r="C90" s="66" t="s">
        <v>24</v>
      </c>
      <c r="D90" s="64"/>
      <c r="E90" s="64"/>
      <c r="F90" s="166" t="str">
        <f>F12</f>
        <v>Karlovarská 1210/99, Plzeň</v>
      </c>
      <c r="G90" s="64"/>
      <c r="H90" s="64"/>
      <c r="I90" s="167" t="s">
        <v>26</v>
      </c>
      <c r="J90" s="74" t="str">
        <f>IF(J12="","",J12)</f>
        <v>31.3.2017</v>
      </c>
      <c r="K90" s="64"/>
      <c r="L90" s="62"/>
    </row>
    <row r="91" spans="2:12" s="1" customFormat="1" ht="6.95" customHeight="1">
      <c r="B91" s="42"/>
      <c r="C91" s="64"/>
      <c r="D91" s="64"/>
      <c r="E91" s="64"/>
      <c r="F91" s="64"/>
      <c r="G91" s="64"/>
      <c r="H91" s="64"/>
      <c r="I91" s="165"/>
      <c r="J91" s="64"/>
      <c r="K91" s="64"/>
      <c r="L91" s="62"/>
    </row>
    <row r="92" spans="2:12" s="1" customFormat="1" ht="13.5">
      <c r="B92" s="42"/>
      <c r="C92" s="66" t="s">
        <v>28</v>
      </c>
      <c r="D92" s="64"/>
      <c r="E92" s="64"/>
      <c r="F92" s="166" t="str">
        <f>E15</f>
        <v>SPŠ dopravní, Plzeň</v>
      </c>
      <c r="G92" s="64"/>
      <c r="H92" s="64"/>
      <c r="I92" s="167" t="s">
        <v>34</v>
      </c>
      <c r="J92" s="166" t="str">
        <f>E21</f>
        <v>PLANSTAV a.s.</v>
      </c>
      <c r="K92" s="64"/>
      <c r="L92" s="62"/>
    </row>
    <row r="93" spans="2:12" s="1" customFormat="1" ht="14.45" customHeight="1">
      <c r="B93" s="42"/>
      <c r="C93" s="66" t="s">
        <v>32</v>
      </c>
      <c r="D93" s="64"/>
      <c r="E93" s="64"/>
      <c r="F93" s="166" t="str">
        <f>IF(E18="","",E18)</f>
        <v/>
      </c>
      <c r="G93" s="64"/>
      <c r="H93" s="64"/>
      <c r="I93" s="165"/>
      <c r="J93" s="64"/>
      <c r="K93" s="64"/>
      <c r="L93" s="62"/>
    </row>
    <row r="94" spans="2:12" s="1" customFormat="1" ht="10.35" customHeight="1">
      <c r="B94" s="42"/>
      <c r="C94" s="64"/>
      <c r="D94" s="64"/>
      <c r="E94" s="64"/>
      <c r="F94" s="64"/>
      <c r="G94" s="64"/>
      <c r="H94" s="64"/>
      <c r="I94" s="165"/>
      <c r="J94" s="64"/>
      <c r="K94" s="64"/>
      <c r="L94" s="62"/>
    </row>
    <row r="95" spans="2:20" s="9" customFormat="1" ht="29.25" customHeight="1">
      <c r="B95" s="168"/>
      <c r="C95" s="169" t="s">
        <v>124</v>
      </c>
      <c r="D95" s="170" t="s">
        <v>58</v>
      </c>
      <c r="E95" s="170" t="s">
        <v>54</v>
      </c>
      <c r="F95" s="170" t="s">
        <v>125</v>
      </c>
      <c r="G95" s="170" t="s">
        <v>126</v>
      </c>
      <c r="H95" s="170" t="s">
        <v>127</v>
      </c>
      <c r="I95" s="171" t="s">
        <v>128</v>
      </c>
      <c r="J95" s="170" t="s">
        <v>100</v>
      </c>
      <c r="K95" s="172" t="s">
        <v>129</v>
      </c>
      <c r="L95" s="173"/>
      <c r="M95" s="82" t="s">
        <v>130</v>
      </c>
      <c r="N95" s="83" t="s">
        <v>43</v>
      </c>
      <c r="O95" s="83" t="s">
        <v>131</v>
      </c>
      <c r="P95" s="83" t="s">
        <v>132</v>
      </c>
      <c r="Q95" s="83" t="s">
        <v>133</v>
      </c>
      <c r="R95" s="83" t="s">
        <v>134</v>
      </c>
      <c r="S95" s="83" t="s">
        <v>135</v>
      </c>
      <c r="T95" s="84" t="s">
        <v>136</v>
      </c>
    </row>
    <row r="96" spans="2:63" s="1" customFormat="1" ht="29.25" customHeight="1">
      <c r="B96" s="42"/>
      <c r="C96" s="88" t="s">
        <v>101</v>
      </c>
      <c r="D96" s="64"/>
      <c r="E96" s="64"/>
      <c r="F96" s="64"/>
      <c r="G96" s="64"/>
      <c r="H96" s="64"/>
      <c r="I96" s="165"/>
      <c r="J96" s="174">
        <f>BK96</f>
        <v>0</v>
      </c>
      <c r="K96" s="64"/>
      <c r="L96" s="62"/>
      <c r="M96" s="85"/>
      <c r="N96" s="86"/>
      <c r="O96" s="86"/>
      <c r="P96" s="175">
        <f>P97+P310+P535</f>
        <v>0</v>
      </c>
      <c r="Q96" s="86"/>
      <c r="R96" s="175">
        <f>R97+R310+R535</f>
        <v>8.892806755999999</v>
      </c>
      <c r="S96" s="86"/>
      <c r="T96" s="176">
        <f>T97+T310+T535</f>
        <v>22.345689</v>
      </c>
      <c r="AT96" s="25" t="s">
        <v>72</v>
      </c>
      <c r="AU96" s="25" t="s">
        <v>102</v>
      </c>
      <c r="BK96" s="177">
        <f>BK97+BK310+BK535</f>
        <v>0</v>
      </c>
    </row>
    <row r="97" spans="2:63" s="10" customFormat="1" ht="37.35" customHeight="1">
      <c r="B97" s="178"/>
      <c r="C97" s="179"/>
      <c r="D97" s="180" t="s">
        <v>72</v>
      </c>
      <c r="E97" s="181" t="s">
        <v>137</v>
      </c>
      <c r="F97" s="181" t="s">
        <v>138</v>
      </c>
      <c r="G97" s="179"/>
      <c r="H97" s="179"/>
      <c r="I97" s="182"/>
      <c r="J97" s="183">
        <f>BK97</f>
        <v>0</v>
      </c>
      <c r="K97" s="179"/>
      <c r="L97" s="184"/>
      <c r="M97" s="185"/>
      <c r="N97" s="186"/>
      <c r="O97" s="186"/>
      <c r="P97" s="187">
        <f>P98+P107+P201</f>
        <v>0</v>
      </c>
      <c r="Q97" s="186"/>
      <c r="R97" s="187">
        <f>R98+R107+R201</f>
        <v>7.085735669999998</v>
      </c>
      <c r="S97" s="186"/>
      <c r="T97" s="188">
        <f>T98+T107+T201</f>
        <v>21.790757</v>
      </c>
      <c r="AR97" s="189" t="s">
        <v>81</v>
      </c>
      <c r="AT97" s="190" t="s">
        <v>72</v>
      </c>
      <c r="AU97" s="190" t="s">
        <v>73</v>
      </c>
      <c r="AY97" s="189" t="s">
        <v>139</v>
      </c>
      <c r="BK97" s="191">
        <f>BK98+BK107+BK201</f>
        <v>0</v>
      </c>
    </row>
    <row r="98" spans="2:63" s="10" customFormat="1" ht="19.9" customHeight="1">
      <c r="B98" s="178"/>
      <c r="C98" s="179"/>
      <c r="D98" s="192" t="s">
        <v>72</v>
      </c>
      <c r="E98" s="193" t="s">
        <v>140</v>
      </c>
      <c r="F98" s="193" t="s">
        <v>141</v>
      </c>
      <c r="G98" s="179"/>
      <c r="H98" s="179"/>
      <c r="I98" s="182"/>
      <c r="J98" s="194">
        <f>BK98</f>
        <v>0</v>
      </c>
      <c r="K98" s="179"/>
      <c r="L98" s="184"/>
      <c r="M98" s="185"/>
      <c r="N98" s="186"/>
      <c r="O98" s="186"/>
      <c r="P98" s="187">
        <f>SUM(P99:P106)</f>
        <v>0</v>
      </c>
      <c r="Q98" s="186"/>
      <c r="R98" s="187">
        <f>SUM(R99:R106)</f>
        <v>1.05049945</v>
      </c>
      <c r="S98" s="186"/>
      <c r="T98" s="188">
        <f>SUM(T99:T106)</f>
        <v>0</v>
      </c>
      <c r="AR98" s="189" t="s">
        <v>81</v>
      </c>
      <c r="AT98" s="190" t="s">
        <v>72</v>
      </c>
      <c r="AU98" s="190" t="s">
        <v>81</v>
      </c>
      <c r="AY98" s="189" t="s">
        <v>139</v>
      </c>
      <c r="BK98" s="191">
        <f>SUM(BK99:BK106)</f>
        <v>0</v>
      </c>
    </row>
    <row r="99" spans="2:65" s="1" customFormat="1" ht="22.5" customHeight="1">
      <c r="B99" s="42"/>
      <c r="C99" s="195" t="s">
        <v>81</v>
      </c>
      <c r="D99" s="195" t="s">
        <v>142</v>
      </c>
      <c r="E99" s="196" t="s">
        <v>143</v>
      </c>
      <c r="F99" s="197" t="s">
        <v>144</v>
      </c>
      <c r="G99" s="198" t="s">
        <v>145</v>
      </c>
      <c r="H99" s="199">
        <v>0.973</v>
      </c>
      <c r="I99" s="200"/>
      <c r="J99" s="201">
        <f>ROUND(I99*H99,2)</f>
        <v>0</v>
      </c>
      <c r="K99" s="197" t="s">
        <v>146</v>
      </c>
      <c r="L99" s="62"/>
      <c r="M99" s="202" t="s">
        <v>23</v>
      </c>
      <c r="N99" s="203" t="s">
        <v>44</v>
      </c>
      <c r="O99" s="43"/>
      <c r="P99" s="204">
        <f>O99*H99</f>
        <v>0</v>
      </c>
      <c r="Q99" s="204">
        <v>1.07965</v>
      </c>
      <c r="R99" s="204">
        <f>Q99*H99</f>
        <v>1.05049945</v>
      </c>
      <c r="S99" s="204">
        <v>0</v>
      </c>
      <c r="T99" s="205">
        <f>S99*H99</f>
        <v>0</v>
      </c>
      <c r="AR99" s="25" t="s">
        <v>147</v>
      </c>
      <c r="AT99" s="25" t="s">
        <v>142</v>
      </c>
      <c r="AU99" s="25" t="s">
        <v>83</v>
      </c>
      <c r="AY99" s="25" t="s">
        <v>139</v>
      </c>
      <c r="BE99" s="206">
        <f>IF(N99="základní",J99,0)</f>
        <v>0</v>
      </c>
      <c r="BF99" s="206">
        <f>IF(N99="snížená",J99,0)</f>
        <v>0</v>
      </c>
      <c r="BG99" s="206">
        <f>IF(N99="zákl. přenesená",J99,0)</f>
        <v>0</v>
      </c>
      <c r="BH99" s="206">
        <f>IF(N99="sníž. přenesená",J99,0)</f>
        <v>0</v>
      </c>
      <c r="BI99" s="206">
        <f>IF(N99="nulová",J99,0)</f>
        <v>0</v>
      </c>
      <c r="BJ99" s="25" t="s">
        <v>81</v>
      </c>
      <c r="BK99" s="206">
        <f>ROUND(I99*H99,2)</f>
        <v>0</v>
      </c>
      <c r="BL99" s="25" t="s">
        <v>147</v>
      </c>
      <c r="BM99" s="25" t="s">
        <v>148</v>
      </c>
    </row>
    <row r="100" spans="2:47" s="1" customFormat="1" ht="27">
      <c r="B100" s="42"/>
      <c r="C100" s="64"/>
      <c r="D100" s="207" t="s">
        <v>149</v>
      </c>
      <c r="E100" s="64"/>
      <c r="F100" s="208" t="s">
        <v>150</v>
      </c>
      <c r="G100" s="64"/>
      <c r="H100" s="64"/>
      <c r="I100" s="165"/>
      <c r="J100" s="64"/>
      <c r="K100" s="64"/>
      <c r="L100" s="62"/>
      <c r="M100" s="209"/>
      <c r="N100" s="43"/>
      <c r="O100" s="43"/>
      <c r="P100" s="43"/>
      <c r="Q100" s="43"/>
      <c r="R100" s="43"/>
      <c r="S100" s="43"/>
      <c r="T100" s="79"/>
      <c r="AT100" s="25" t="s">
        <v>149</v>
      </c>
      <c r="AU100" s="25" t="s">
        <v>83</v>
      </c>
    </row>
    <row r="101" spans="2:51" s="11" customFormat="1" ht="13.5">
      <c r="B101" s="210"/>
      <c r="C101" s="211"/>
      <c r="D101" s="207" t="s">
        <v>151</v>
      </c>
      <c r="E101" s="212" t="s">
        <v>23</v>
      </c>
      <c r="F101" s="213" t="s">
        <v>152</v>
      </c>
      <c r="G101" s="211"/>
      <c r="H101" s="214" t="s">
        <v>23</v>
      </c>
      <c r="I101" s="215"/>
      <c r="J101" s="211"/>
      <c r="K101" s="211"/>
      <c r="L101" s="216"/>
      <c r="M101" s="217"/>
      <c r="N101" s="218"/>
      <c r="O101" s="218"/>
      <c r="P101" s="218"/>
      <c r="Q101" s="218"/>
      <c r="R101" s="218"/>
      <c r="S101" s="218"/>
      <c r="T101" s="219"/>
      <c r="AT101" s="220" t="s">
        <v>151</v>
      </c>
      <c r="AU101" s="220" t="s">
        <v>83</v>
      </c>
      <c r="AV101" s="11" t="s">
        <v>81</v>
      </c>
      <c r="AW101" s="11" t="s">
        <v>36</v>
      </c>
      <c r="AX101" s="11" t="s">
        <v>73</v>
      </c>
      <c r="AY101" s="220" t="s">
        <v>139</v>
      </c>
    </row>
    <row r="102" spans="2:51" s="12" customFormat="1" ht="13.5">
      <c r="B102" s="221"/>
      <c r="C102" s="222"/>
      <c r="D102" s="207" t="s">
        <v>151</v>
      </c>
      <c r="E102" s="223" t="s">
        <v>23</v>
      </c>
      <c r="F102" s="224" t="s">
        <v>153</v>
      </c>
      <c r="G102" s="222"/>
      <c r="H102" s="225">
        <v>0.5</v>
      </c>
      <c r="I102" s="226"/>
      <c r="J102" s="222"/>
      <c r="K102" s="222"/>
      <c r="L102" s="227"/>
      <c r="M102" s="228"/>
      <c r="N102" s="229"/>
      <c r="O102" s="229"/>
      <c r="P102" s="229"/>
      <c r="Q102" s="229"/>
      <c r="R102" s="229"/>
      <c r="S102" s="229"/>
      <c r="T102" s="230"/>
      <c r="AT102" s="231" t="s">
        <v>151</v>
      </c>
      <c r="AU102" s="231" t="s">
        <v>83</v>
      </c>
      <c r="AV102" s="12" t="s">
        <v>83</v>
      </c>
      <c r="AW102" s="12" t="s">
        <v>36</v>
      </c>
      <c r="AX102" s="12" t="s">
        <v>73</v>
      </c>
      <c r="AY102" s="231" t="s">
        <v>139</v>
      </c>
    </row>
    <row r="103" spans="2:51" s="12" customFormat="1" ht="13.5">
      <c r="B103" s="221"/>
      <c r="C103" s="222"/>
      <c r="D103" s="207" t="s">
        <v>151</v>
      </c>
      <c r="E103" s="223" t="s">
        <v>23</v>
      </c>
      <c r="F103" s="224" t="s">
        <v>154</v>
      </c>
      <c r="G103" s="222"/>
      <c r="H103" s="225">
        <v>0.179</v>
      </c>
      <c r="I103" s="226"/>
      <c r="J103" s="222"/>
      <c r="K103" s="222"/>
      <c r="L103" s="227"/>
      <c r="M103" s="228"/>
      <c r="N103" s="229"/>
      <c r="O103" s="229"/>
      <c r="P103" s="229"/>
      <c r="Q103" s="229"/>
      <c r="R103" s="229"/>
      <c r="S103" s="229"/>
      <c r="T103" s="230"/>
      <c r="AT103" s="231" t="s">
        <v>151</v>
      </c>
      <c r="AU103" s="231" t="s">
        <v>83</v>
      </c>
      <c r="AV103" s="12" t="s">
        <v>83</v>
      </c>
      <c r="AW103" s="12" t="s">
        <v>36</v>
      </c>
      <c r="AX103" s="12" t="s">
        <v>73</v>
      </c>
      <c r="AY103" s="231" t="s">
        <v>139</v>
      </c>
    </row>
    <row r="104" spans="2:51" s="12" customFormat="1" ht="13.5">
      <c r="B104" s="221"/>
      <c r="C104" s="222"/>
      <c r="D104" s="207" t="s">
        <v>151</v>
      </c>
      <c r="E104" s="223" t="s">
        <v>23</v>
      </c>
      <c r="F104" s="224" t="s">
        <v>155</v>
      </c>
      <c r="G104" s="222"/>
      <c r="H104" s="225">
        <v>0.125</v>
      </c>
      <c r="I104" s="226"/>
      <c r="J104" s="222"/>
      <c r="K104" s="222"/>
      <c r="L104" s="227"/>
      <c r="M104" s="228"/>
      <c r="N104" s="229"/>
      <c r="O104" s="229"/>
      <c r="P104" s="229"/>
      <c r="Q104" s="229"/>
      <c r="R104" s="229"/>
      <c r="S104" s="229"/>
      <c r="T104" s="230"/>
      <c r="AT104" s="231" t="s">
        <v>151</v>
      </c>
      <c r="AU104" s="231" t="s">
        <v>83</v>
      </c>
      <c r="AV104" s="12" t="s">
        <v>83</v>
      </c>
      <c r="AW104" s="12" t="s">
        <v>36</v>
      </c>
      <c r="AX104" s="12" t="s">
        <v>73</v>
      </c>
      <c r="AY104" s="231" t="s">
        <v>139</v>
      </c>
    </row>
    <row r="105" spans="2:51" s="12" customFormat="1" ht="13.5">
      <c r="B105" s="221"/>
      <c r="C105" s="222"/>
      <c r="D105" s="207" t="s">
        <v>151</v>
      </c>
      <c r="E105" s="223" t="s">
        <v>23</v>
      </c>
      <c r="F105" s="224" t="s">
        <v>156</v>
      </c>
      <c r="G105" s="222"/>
      <c r="H105" s="225">
        <v>0.169</v>
      </c>
      <c r="I105" s="226"/>
      <c r="J105" s="222"/>
      <c r="K105" s="222"/>
      <c r="L105" s="227"/>
      <c r="M105" s="228"/>
      <c r="N105" s="229"/>
      <c r="O105" s="229"/>
      <c r="P105" s="229"/>
      <c r="Q105" s="229"/>
      <c r="R105" s="229"/>
      <c r="S105" s="229"/>
      <c r="T105" s="230"/>
      <c r="AT105" s="231" t="s">
        <v>151</v>
      </c>
      <c r="AU105" s="231" t="s">
        <v>83</v>
      </c>
      <c r="AV105" s="12" t="s">
        <v>83</v>
      </c>
      <c r="AW105" s="12" t="s">
        <v>36</v>
      </c>
      <c r="AX105" s="12" t="s">
        <v>73</v>
      </c>
      <c r="AY105" s="231" t="s">
        <v>139</v>
      </c>
    </row>
    <row r="106" spans="2:51" s="13" customFormat="1" ht="13.5">
      <c r="B106" s="232"/>
      <c r="C106" s="233"/>
      <c r="D106" s="207" t="s">
        <v>151</v>
      </c>
      <c r="E106" s="234" t="s">
        <v>23</v>
      </c>
      <c r="F106" s="235" t="s">
        <v>157</v>
      </c>
      <c r="G106" s="233"/>
      <c r="H106" s="236">
        <v>0.973</v>
      </c>
      <c r="I106" s="237"/>
      <c r="J106" s="233"/>
      <c r="K106" s="233"/>
      <c r="L106" s="238"/>
      <c r="M106" s="239"/>
      <c r="N106" s="240"/>
      <c r="O106" s="240"/>
      <c r="P106" s="240"/>
      <c r="Q106" s="240"/>
      <c r="R106" s="240"/>
      <c r="S106" s="240"/>
      <c r="T106" s="241"/>
      <c r="AT106" s="242" t="s">
        <v>151</v>
      </c>
      <c r="AU106" s="242" t="s">
        <v>83</v>
      </c>
      <c r="AV106" s="13" t="s">
        <v>147</v>
      </c>
      <c r="AW106" s="13" t="s">
        <v>36</v>
      </c>
      <c r="AX106" s="13" t="s">
        <v>81</v>
      </c>
      <c r="AY106" s="242" t="s">
        <v>139</v>
      </c>
    </row>
    <row r="107" spans="2:63" s="10" customFormat="1" ht="29.85" customHeight="1">
      <c r="B107" s="178"/>
      <c r="C107" s="179"/>
      <c r="D107" s="180" t="s">
        <v>72</v>
      </c>
      <c r="E107" s="243" t="s">
        <v>158</v>
      </c>
      <c r="F107" s="243" t="s">
        <v>159</v>
      </c>
      <c r="G107" s="179"/>
      <c r="H107" s="179"/>
      <c r="I107" s="182"/>
      <c r="J107" s="244">
        <f>BK107</f>
        <v>0</v>
      </c>
      <c r="K107" s="179"/>
      <c r="L107" s="184"/>
      <c r="M107" s="185"/>
      <c r="N107" s="186"/>
      <c r="O107" s="186"/>
      <c r="P107" s="187">
        <f>P108+P164</f>
        <v>0</v>
      </c>
      <c r="Q107" s="186"/>
      <c r="R107" s="187">
        <f>R108+R164</f>
        <v>6.004951719999998</v>
      </c>
      <c r="S107" s="186"/>
      <c r="T107" s="188">
        <f>T108+T164</f>
        <v>0</v>
      </c>
      <c r="AR107" s="189" t="s">
        <v>81</v>
      </c>
      <c r="AT107" s="190" t="s">
        <v>72</v>
      </c>
      <c r="AU107" s="190" t="s">
        <v>81</v>
      </c>
      <c r="AY107" s="189" t="s">
        <v>139</v>
      </c>
      <c r="BK107" s="191">
        <f>BK108+BK164</f>
        <v>0</v>
      </c>
    </row>
    <row r="108" spans="2:63" s="10" customFormat="1" ht="14.85" customHeight="1">
      <c r="B108" s="178"/>
      <c r="C108" s="179"/>
      <c r="D108" s="192" t="s">
        <v>72</v>
      </c>
      <c r="E108" s="193" t="s">
        <v>160</v>
      </c>
      <c r="F108" s="193" t="s">
        <v>161</v>
      </c>
      <c r="G108" s="179"/>
      <c r="H108" s="179"/>
      <c r="I108" s="182"/>
      <c r="J108" s="194">
        <f>BK108</f>
        <v>0</v>
      </c>
      <c r="K108" s="179"/>
      <c r="L108" s="184"/>
      <c r="M108" s="185"/>
      <c r="N108" s="186"/>
      <c r="O108" s="186"/>
      <c r="P108" s="187">
        <f>SUM(P109:P163)</f>
        <v>0</v>
      </c>
      <c r="Q108" s="186"/>
      <c r="R108" s="187">
        <f>SUM(R109:R163)</f>
        <v>5.957391309999998</v>
      </c>
      <c r="S108" s="186"/>
      <c r="T108" s="188">
        <f>SUM(T109:T163)</f>
        <v>0</v>
      </c>
      <c r="AR108" s="189" t="s">
        <v>81</v>
      </c>
      <c r="AT108" s="190" t="s">
        <v>72</v>
      </c>
      <c r="AU108" s="190" t="s">
        <v>83</v>
      </c>
      <c r="AY108" s="189" t="s">
        <v>139</v>
      </c>
      <c r="BK108" s="191">
        <f>SUM(BK109:BK163)</f>
        <v>0</v>
      </c>
    </row>
    <row r="109" spans="2:65" s="1" customFormat="1" ht="22.5" customHeight="1">
      <c r="B109" s="42"/>
      <c r="C109" s="195" t="s">
        <v>83</v>
      </c>
      <c r="D109" s="195" t="s">
        <v>142</v>
      </c>
      <c r="E109" s="196" t="s">
        <v>162</v>
      </c>
      <c r="F109" s="197" t="s">
        <v>163</v>
      </c>
      <c r="G109" s="198" t="s">
        <v>93</v>
      </c>
      <c r="H109" s="199">
        <v>122.08</v>
      </c>
      <c r="I109" s="200"/>
      <c r="J109" s="201">
        <f>ROUND(I109*H109,2)</f>
        <v>0</v>
      </c>
      <c r="K109" s="197" t="s">
        <v>146</v>
      </c>
      <c r="L109" s="62"/>
      <c r="M109" s="202" t="s">
        <v>23</v>
      </c>
      <c r="N109" s="203" t="s">
        <v>44</v>
      </c>
      <c r="O109" s="43"/>
      <c r="P109" s="204">
        <f>O109*H109</f>
        <v>0</v>
      </c>
      <c r="Q109" s="204">
        <v>0.03358</v>
      </c>
      <c r="R109" s="204">
        <f>Q109*H109</f>
        <v>4.0994464</v>
      </c>
      <c r="S109" s="204">
        <v>0</v>
      </c>
      <c r="T109" s="205">
        <f>S109*H109</f>
        <v>0</v>
      </c>
      <c r="AR109" s="25" t="s">
        <v>147</v>
      </c>
      <c r="AT109" s="25" t="s">
        <v>142</v>
      </c>
      <c r="AU109" s="25" t="s">
        <v>140</v>
      </c>
      <c r="AY109" s="25" t="s">
        <v>139</v>
      </c>
      <c r="BE109" s="206">
        <f>IF(N109="základní",J109,0)</f>
        <v>0</v>
      </c>
      <c r="BF109" s="206">
        <f>IF(N109="snížená",J109,0)</f>
        <v>0</v>
      </c>
      <c r="BG109" s="206">
        <f>IF(N109="zákl. přenesená",J109,0)</f>
        <v>0</v>
      </c>
      <c r="BH109" s="206">
        <f>IF(N109="sníž. přenesená",J109,0)</f>
        <v>0</v>
      </c>
      <c r="BI109" s="206">
        <f>IF(N109="nulová",J109,0)</f>
        <v>0</v>
      </c>
      <c r="BJ109" s="25" t="s">
        <v>81</v>
      </c>
      <c r="BK109" s="206">
        <f>ROUND(I109*H109,2)</f>
        <v>0</v>
      </c>
      <c r="BL109" s="25" t="s">
        <v>147</v>
      </c>
      <c r="BM109" s="25" t="s">
        <v>164</v>
      </c>
    </row>
    <row r="110" spans="2:47" s="1" customFormat="1" ht="13.5">
      <c r="B110" s="42"/>
      <c r="C110" s="64"/>
      <c r="D110" s="207" t="s">
        <v>149</v>
      </c>
      <c r="E110" s="64"/>
      <c r="F110" s="208" t="s">
        <v>165</v>
      </c>
      <c r="G110" s="64"/>
      <c r="H110" s="64"/>
      <c r="I110" s="165"/>
      <c r="J110" s="64"/>
      <c r="K110" s="64"/>
      <c r="L110" s="62"/>
      <c r="M110" s="209"/>
      <c r="N110" s="43"/>
      <c r="O110" s="43"/>
      <c r="P110" s="43"/>
      <c r="Q110" s="43"/>
      <c r="R110" s="43"/>
      <c r="S110" s="43"/>
      <c r="T110" s="79"/>
      <c r="AT110" s="25" t="s">
        <v>149</v>
      </c>
      <c r="AU110" s="25" t="s">
        <v>140</v>
      </c>
    </row>
    <row r="111" spans="2:47" s="1" customFormat="1" ht="40.5">
      <c r="B111" s="42"/>
      <c r="C111" s="64"/>
      <c r="D111" s="207" t="s">
        <v>166</v>
      </c>
      <c r="E111" s="64"/>
      <c r="F111" s="245" t="s">
        <v>167</v>
      </c>
      <c r="G111" s="64"/>
      <c r="H111" s="64"/>
      <c r="I111" s="165"/>
      <c r="J111" s="64"/>
      <c r="K111" s="64"/>
      <c r="L111" s="62"/>
      <c r="M111" s="209"/>
      <c r="N111" s="43"/>
      <c r="O111" s="43"/>
      <c r="P111" s="43"/>
      <c r="Q111" s="43"/>
      <c r="R111" s="43"/>
      <c r="S111" s="43"/>
      <c r="T111" s="79"/>
      <c r="AT111" s="25" t="s">
        <v>166</v>
      </c>
      <c r="AU111" s="25" t="s">
        <v>140</v>
      </c>
    </row>
    <row r="112" spans="2:51" s="12" customFormat="1" ht="13.5">
      <c r="B112" s="221"/>
      <c r="C112" s="222"/>
      <c r="D112" s="246" t="s">
        <v>151</v>
      </c>
      <c r="E112" s="247" t="s">
        <v>23</v>
      </c>
      <c r="F112" s="248" t="s">
        <v>168</v>
      </c>
      <c r="G112" s="222"/>
      <c r="H112" s="249">
        <v>122.08</v>
      </c>
      <c r="I112" s="226"/>
      <c r="J112" s="222"/>
      <c r="K112" s="222"/>
      <c r="L112" s="227"/>
      <c r="M112" s="228"/>
      <c r="N112" s="229"/>
      <c r="O112" s="229"/>
      <c r="P112" s="229"/>
      <c r="Q112" s="229"/>
      <c r="R112" s="229"/>
      <c r="S112" s="229"/>
      <c r="T112" s="230"/>
      <c r="AT112" s="231" t="s">
        <v>151</v>
      </c>
      <c r="AU112" s="231" t="s">
        <v>140</v>
      </c>
      <c r="AV112" s="12" t="s">
        <v>83</v>
      </c>
      <c r="AW112" s="12" t="s">
        <v>36</v>
      </c>
      <c r="AX112" s="12" t="s">
        <v>81</v>
      </c>
      <c r="AY112" s="231" t="s">
        <v>139</v>
      </c>
    </row>
    <row r="113" spans="2:65" s="1" customFormat="1" ht="22.5" customHeight="1">
      <c r="B113" s="42"/>
      <c r="C113" s="195" t="s">
        <v>140</v>
      </c>
      <c r="D113" s="195" t="s">
        <v>142</v>
      </c>
      <c r="E113" s="196" t="s">
        <v>169</v>
      </c>
      <c r="F113" s="197" t="s">
        <v>170</v>
      </c>
      <c r="G113" s="198" t="s">
        <v>171</v>
      </c>
      <c r="H113" s="199">
        <v>610.4</v>
      </c>
      <c r="I113" s="200"/>
      <c r="J113" s="201">
        <f>ROUND(I113*H113,2)</f>
        <v>0</v>
      </c>
      <c r="K113" s="197" t="s">
        <v>146</v>
      </c>
      <c r="L113" s="62"/>
      <c r="M113" s="202" t="s">
        <v>23</v>
      </c>
      <c r="N113" s="203" t="s">
        <v>44</v>
      </c>
      <c r="O113" s="43"/>
      <c r="P113" s="204">
        <f>O113*H113</f>
        <v>0</v>
      </c>
      <c r="Q113" s="204">
        <v>0.0015</v>
      </c>
      <c r="R113" s="204">
        <f>Q113*H113</f>
        <v>0.9156</v>
      </c>
      <c r="S113" s="204">
        <v>0</v>
      </c>
      <c r="T113" s="205">
        <f>S113*H113</f>
        <v>0</v>
      </c>
      <c r="AR113" s="25" t="s">
        <v>147</v>
      </c>
      <c r="AT113" s="25" t="s">
        <v>142</v>
      </c>
      <c r="AU113" s="25" t="s">
        <v>140</v>
      </c>
      <c r="AY113" s="25" t="s">
        <v>139</v>
      </c>
      <c r="BE113" s="206">
        <f>IF(N113="základní",J113,0)</f>
        <v>0</v>
      </c>
      <c r="BF113" s="206">
        <f>IF(N113="snížená",J113,0)</f>
        <v>0</v>
      </c>
      <c r="BG113" s="206">
        <f>IF(N113="zákl. přenesená",J113,0)</f>
        <v>0</v>
      </c>
      <c r="BH113" s="206">
        <f>IF(N113="sníž. přenesená",J113,0)</f>
        <v>0</v>
      </c>
      <c r="BI113" s="206">
        <f>IF(N113="nulová",J113,0)</f>
        <v>0</v>
      </c>
      <c r="BJ113" s="25" t="s">
        <v>81</v>
      </c>
      <c r="BK113" s="206">
        <f>ROUND(I113*H113,2)</f>
        <v>0</v>
      </c>
      <c r="BL113" s="25" t="s">
        <v>147</v>
      </c>
      <c r="BM113" s="25" t="s">
        <v>172</v>
      </c>
    </row>
    <row r="114" spans="2:47" s="1" customFormat="1" ht="13.5">
      <c r="B114" s="42"/>
      <c r="C114" s="64"/>
      <c r="D114" s="207" t="s">
        <v>149</v>
      </c>
      <c r="E114" s="64"/>
      <c r="F114" s="208" t="s">
        <v>173</v>
      </c>
      <c r="G114" s="64"/>
      <c r="H114" s="64"/>
      <c r="I114" s="165"/>
      <c r="J114" s="64"/>
      <c r="K114" s="64"/>
      <c r="L114" s="62"/>
      <c r="M114" s="209"/>
      <c r="N114" s="43"/>
      <c r="O114" s="43"/>
      <c r="P114" s="43"/>
      <c r="Q114" s="43"/>
      <c r="R114" s="43"/>
      <c r="S114" s="43"/>
      <c r="T114" s="79"/>
      <c r="AT114" s="25" t="s">
        <v>149</v>
      </c>
      <c r="AU114" s="25" t="s">
        <v>140</v>
      </c>
    </row>
    <row r="115" spans="2:47" s="1" customFormat="1" ht="54">
      <c r="B115" s="42"/>
      <c r="C115" s="64"/>
      <c r="D115" s="207" t="s">
        <v>166</v>
      </c>
      <c r="E115" s="64"/>
      <c r="F115" s="245" t="s">
        <v>174</v>
      </c>
      <c r="G115" s="64"/>
      <c r="H115" s="64"/>
      <c r="I115" s="165"/>
      <c r="J115" s="64"/>
      <c r="K115" s="64"/>
      <c r="L115" s="62"/>
      <c r="M115" s="209"/>
      <c r="N115" s="43"/>
      <c r="O115" s="43"/>
      <c r="P115" s="43"/>
      <c r="Q115" s="43"/>
      <c r="R115" s="43"/>
      <c r="S115" s="43"/>
      <c r="T115" s="79"/>
      <c r="AT115" s="25" t="s">
        <v>166</v>
      </c>
      <c r="AU115" s="25" t="s">
        <v>140</v>
      </c>
    </row>
    <row r="116" spans="2:51" s="12" customFormat="1" ht="13.5">
      <c r="B116" s="221"/>
      <c r="C116" s="222"/>
      <c r="D116" s="207" t="s">
        <v>151</v>
      </c>
      <c r="E116" s="223" t="s">
        <v>23</v>
      </c>
      <c r="F116" s="224" t="s">
        <v>175</v>
      </c>
      <c r="G116" s="222"/>
      <c r="H116" s="225">
        <v>7</v>
      </c>
      <c r="I116" s="226"/>
      <c r="J116" s="222"/>
      <c r="K116" s="222"/>
      <c r="L116" s="227"/>
      <c r="M116" s="228"/>
      <c r="N116" s="229"/>
      <c r="O116" s="229"/>
      <c r="P116" s="229"/>
      <c r="Q116" s="229"/>
      <c r="R116" s="229"/>
      <c r="S116" s="229"/>
      <c r="T116" s="230"/>
      <c r="AT116" s="231" t="s">
        <v>151</v>
      </c>
      <c r="AU116" s="231" t="s">
        <v>140</v>
      </c>
      <c r="AV116" s="12" t="s">
        <v>83</v>
      </c>
      <c r="AW116" s="12" t="s">
        <v>36</v>
      </c>
      <c r="AX116" s="12" t="s">
        <v>73</v>
      </c>
      <c r="AY116" s="231" t="s">
        <v>139</v>
      </c>
    </row>
    <row r="117" spans="2:51" s="12" customFormat="1" ht="13.5">
      <c r="B117" s="221"/>
      <c r="C117" s="222"/>
      <c r="D117" s="207" t="s">
        <v>151</v>
      </c>
      <c r="E117" s="223" t="s">
        <v>23</v>
      </c>
      <c r="F117" s="224" t="s">
        <v>176</v>
      </c>
      <c r="G117" s="222"/>
      <c r="H117" s="225">
        <v>6.7</v>
      </c>
      <c r="I117" s="226"/>
      <c r="J117" s="222"/>
      <c r="K117" s="222"/>
      <c r="L117" s="227"/>
      <c r="M117" s="228"/>
      <c r="N117" s="229"/>
      <c r="O117" s="229"/>
      <c r="P117" s="229"/>
      <c r="Q117" s="229"/>
      <c r="R117" s="229"/>
      <c r="S117" s="229"/>
      <c r="T117" s="230"/>
      <c r="AT117" s="231" t="s">
        <v>151</v>
      </c>
      <c r="AU117" s="231" t="s">
        <v>140</v>
      </c>
      <c r="AV117" s="12" t="s">
        <v>83</v>
      </c>
      <c r="AW117" s="12" t="s">
        <v>36</v>
      </c>
      <c r="AX117" s="12" t="s">
        <v>73</v>
      </c>
      <c r="AY117" s="231" t="s">
        <v>139</v>
      </c>
    </row>
    <row r="118" spans="2:51" s="12" customFormat="1" ht="13.5">
      <c r="B118" s="221"/>
      <c r="C118" s="222"/>
      <c r="D118" s="207" t="s">
        <v>151</v>
      </c>
      <c r="E118" s="223" t="s">
        <v>23</v>
      </c>
      <c r="F118" s="224" t="s">
        <v>177</v>
      </c>
      <c r="G118" s="222"/>
      <c r="H118" s="225">
        <v>32</v>
      </c>
      <c r="I118" s="226"/>
      <c r="J118" s="222"/>
      <c r="K118" s="222"/>
      <c r="L118" s="227"/>
      <c r="M118" s="228"/>
      <c r="N118" s="229"/>
      <c r="O118" s="229"/>
      <c r="P118" s="229"/>
      <c r="Q118" s="229"/>
      <c r="R118" s="229"/>
      <c r="S118" s="229"/>
      <c r="T118" s="230"/>
      <c r="AT118" s="231" t="s">
        <v>151</v>
      </c>
      <c r="AU118" s="231" t="s">
        <v>140</v>
      </c>
      <c r="AV118" s="12" t="s">
        <v>83</v>
      </c>
      <c r="AW118" s="12" t="s">
        <v>36</v>
      </c>
      <c r="AX118" s="12" t="s">
        <v>73</v>
      </c>
      <c r="AY118" s="231" t="s">
        <v>139</v>
      </c>
    </row>
    <row r="119" spans="2:51" s="12" customFormat="1" ht="13.5">
      <c r="B119" s="221"/>
      <c r="C119" s="222"/>
      <c r="D119" s="207" t="s">
        <v>151</v>
      </c>
      <c r="E119" s="223" t="s">
        <v>23</v>
      </c>
      <c r="F119" s="224" t="s">
        <v>178</v>
      </c>
      <c r="G119" s="222"/>
      <c r="H119" s="225">
        <v>71.2</v>
      </c>
      <c r="I119" s="226"/>
      <c r="J119" s="222"/>
      <c r="K119" s="222"/>
      <c r="L119" s="227"/>
      <c r="M119" s="228"/>
      <c r="N119" s="229"/>
      <c r="O119" s="229"/>
      <c r="P119" s="229"/>
      <c r="Q119" s="229"/>
      <c r="R119" s="229"/>
      <c r="S119" s="229"/>
      <c r="T119" s="230"/>
      <c r="AT119" s="231" t="s">
        <v>151</v>
      </c>
      <c r="AU119" s="231" t="s">
        <v>140</v>
      </c>
      <c r="AV119" s="12" t="s">
        <v>83</v>
      </c>
      <c r="AW119" s="12" t="s">
        <v>36</v>
      </c>
      <c r="AX119" s="12" t="s">
        <v>73</v>
      </c>
      <c r="AY119" s="231" t="s">
        <v>139</v>
      </c>
    </row>
    <row r="120" spans="2:51" s="12" customFormat="1" ht="13.5">
      <c r="B120" s="221"/>
      <c r="C120" s="222"/>
      <c r="D120" s="207" t="s">
        <v>151</v>
      </c>
      <c r="E120" s="223" t="s">
        <v>23</v>
      </c>
      <c r="F120" s="224" t="s">
        <v>179</v>
      </c>
      <c r="G120" s="222"/>
      <c r="H120" s="225">
        <v>81.9</v>
      </c>
      <c r="I120" s="226"/>
      <c r="J120" s="222"/>
      <c r="K120" s="222"/>
      <c r="L120" s="227"/>
      <c r="M120" s="228"/>
      <c r="N120" s="229"/>
      <c r="O120" s="229"/>
      <c r="P120" s="229"/>
      <c r="Q120" s="229"/>
      <c r="R120" s="229"/>
      <c r="S120" s="229"/>
      <c r="T120" s="230"/>
      <c r="AT120" s="231" t="s">
        <v>151</v>
      </c>
      <c r="AU120" s="231" t="s">
        <v>140</v>
      </c>
      <c r="AV120" s="12" t="s">
        <v>83</v>
      </c>
      <c r="AW120" s="12" t="s">
        <v>36</v>
      </c>
      <c r="AX120" s="12" t="s">
        <v>73</v>
      </c>
      <c r="AY120" s="231" t="s">
        <v>139</v>
      </c>
    </row>
    <row r="121" spans="2:51" s="12" customFormat="1" ht="13.5">
      <c r="B121" s="221"/>
      <c r="C121" s="222"/>
      <c r="D121" s="207" t="s">
        <v>151</v>
      </c>
      <c r="E121" s="223" t="s">
        <v>23</v>
      </c>
      <c r="F121" s="224" t="s">
        <v>180</v>
      </c>
      <c r="G121" s="222"/>
      <c r="H121" s="225">
        <v>107.8</v>
      </c>
      <c r="I121" s="226"/>
      <c r="J121" s="222"/>
      <c r="K121" s="222"/>
      <c r="L121" s="227"/>
      <c r="M121" s="228"/>
      <c r="N121" s="229"/>
      <c r="O121" s="229"/>
      <c r="P121" s="229"/>
      <c r="Q121" s="229"/>
      <c r="R121" s="229"/>
      <c r="S121" s="229"/>
      <c r="T121" s="230"/>
      <c r="AT121" s="231" t="s">
        <v>151</v>
      </c>
      <c r="AU121" s="231" t="s">
        <v>140</v>
      </c>
      <c r="AV121" s="12" t="s">
        <v>83</v>
      </c>
      <c r="AW121" s="12" t="s">
        <v>36</v>
      </c>
      <c r="AX121" s="12" t="s">
        <v>73</v>
      </c>
      <c r="AY121" s="231" t="s">
        <v>139</v>
      </c>
    </row>
    <row r="122" spans="2:51" s="12" customFormat="1" ht="13.5">
      <c r="B122" s="221"/>
      <c r="C122" s="222"/>
      <c r="D122" s="207" t="s">
        <v>151</v>
      </c>
      <c r="E122" s="223" t="s">
        <v>23</v>
      </c>
      <c r="F122" s="224" t="s">
        <v>181</v>
      </c>
      <c r="G122" s="222"/>
      <c r="H122" s="225">
        <v>16.8</v>
      </c>
      <c r="I122" s="226"/>
      <c r="J122" s="222"/>
      <c r="K122" s="222"/>
      <c r="L122" s="227"/>
      <c r="M122" s="228"/>
      <c r="N122" s="229"/>
      <c r="O122" s="229"/>
      <c r="P122" s="229"/>
      <c r="Q122" s="229"/>
      <c r="R122" s="229"/>
      <c r="S122" s="229"/>
      <c r="T122" s="230"/>
      <c r="AT122" s="231" t="s">
        <v>151</v>
      </c>
      <c r="AU122" s="231" t="s">
        <v>140</v>
      </c>
      <c r="AV122" s="12" t="s">
        <v>83</v>
      </c>
      <c r="AW122" s="12" t="s">
        <v>36</v>
      </c>
      <c r="AX122" s="12" t="s">
        <v>73</v>
      </c>
      <c r="AY122" s="231" t="s">
        <v>139</v>
      </c>
    </row>
    <row r="123" spans="2:51" s="12" customFormat="1" ht="13.5">
      <c r="B123" s="221"/>
      <c r="C123" s="222"/>
      <c r="D123" s="207" t="s">
        <v>151</v>
      </c>
      <c r="E123" s="223" t="s">
        <v>23</v>
      </c>
      <c r="F123" s="224" t="s">
        <v>182</v>
      </c>
      <c r="G123" s="222"/>
      <c r="H123" s="225">
        <v>43.2</v>
      </c>
      <c r="I123" s="226"/>
      <c r="J123" s="222"/>
      <c r="K123" s="222"/>
      <c r="L123" s="227"/>
      <c r="M123" s="228"/>
      <c r="N123" s="229"/>
      <c r="O123" s="229"/>
      <c r="P123" s="229"/>
      <c r="Q123" s="229"/>
      <c r="R123" s="229"/>
      <c r="S123" s="229"/>
      <c r="T123" s="230"/>
      <c r="AT123" s="231" t="s">
        <v>151</v>
      </c>
      <c r="AU123" s="231" t="s">
        <v>140</v>
      </c>
      <c r="AV123" s="12" t="s">
        <v>83</v>
      </c>
      <c r="AW123" s="12" t="s">
        <v>36</v>
      </c>
      <c r="AX123" s="12" t="s">
        <v>73</v>
      </c>
      <c r="AY123" s="231" t="s">
        <v>139</v>
      </c>
    </row>
    <row r="124" spans="2:51" s="12" customFormat="1" ht="13.5">
      <c r="B124" s="221"/>
      <c r="C124" s="222"/>
      <c r="D124" s="207" t="s">
        <v>151</v>
      </c>
      <c r="E124" s="223" t="s">
        <v>23</v>
      </c>
      <c r="F124" s="224" t="s">
        <v>183</v>
      </c>
      <c r="G124" s="222"/>
      <c r="H124" s="225">
        <v>9.6</v>
      </c>
      <c r="I124" s="226"/>
      <c r="J124" s="222"/>
      <c r="K124" s="222"/>
      <c r="L124" s="227"/>
      <c r="M124" s="228"/>
      <c r="N124" s="229"/>
      <c r="O124" s="229"/>
      <c r="P124" s="229"/>
      <c r="Q124" s="229"/>
      <c r="R124" s="229"/>
      <c r="S124" s="229"/>
      <c r="T124" s="230"/>
      <c r="AT124" s="231" t="s">
        <v>151</v>
      </c>
      <c r="AU124" s="231" t="s">
        <v>140</v>
      </c>
      <c r="AV124" s="12" t="s">
        <v>83</v>
      </c>
      <c r="AW124" s="12" t="s">
        <v>36</v>
      </c>
      <c r="AX124" s="12" t="s">
        <v>73</v>
      </c>
      <c r="AY124" s="231" t="s">
        <v>139</v>
      </c>
    </row>
    <row r="125" spans="2:51" s="12" customFormat="1" ht="13.5">
      <c r="B125" s="221"/>
      <c r="C125" s="222"/>
      <c r="D125" s="207" t="s">
        <v>151</v>
      </c>
      <c r="E125" s="223" t="s">
        <v>23</v>
      </c>
      <c r="F125" s="224" t="s">
        <v>184</v>
      </c>
      <c r="G125" s="222"/>
      <c r="H125" s="225">
        <v>9.8</v>
      </c>
      <c r="I125" s="226"/>
      <c r="J125" s="222"/>
      <c r="K125" s="222"/>
      <c r="L125" s="227"/>
      <c r="M125" s="228"/>
      <c r="N125" s="229"/>
      <c r="O125" s="229"/>
      <c r="P125" s="229"/>
      <c r="Q125" s="229"/>
      <c r="R125" s="229"/>
      <c r="S125" s="229"/>
      <c r="T125" s="230"/>
      <c r="AT125" s="231" t="s">
        <v>151</v>
      </c>
      <c r="AU125" s="231" t="s">
        <v>140</v>
      </c>
      <c r="AV125" s="12" t="s">
        <v>83</v>
      </c>
      <c r="AW125" s="12" t="s">
        <v>36</v>
      </c>
      <c r="AX125" s="12" t="s">
        <v>73</v>
      </c>
      <c r="AY125" s="231" t="s">
        <v>139</v>
      </c>
    </row>
    <row r="126" spans="2:51" s="12" customFormat="1" ht="13.5">
      <c r="B126" s="221"/>
      <c r="C126" s="222"/>
      <c r="D126" s="207" t="s">
        <v>151</v>
      </c>
      <c r="E126" s="223" t="s">
        <v>23</v>
      </c>
      <c r="F126" s="224" t="s">
        <v>185</v>
      </c>
      <c r="G126" s="222"/>
      <c r="H126" s="225">
        <v>12.4</v>
      </c>
      <c r="I126" s="226"/>
      <c r="J126" s="222"/>
      <c r="K126" s="222"/>
      <c r="L126" s="227"/>
      <c r="M126" s="228"/>
      <c r="N126" s="229"/>
      <c r="O126" s="229"/>
      <c r="P126" s="229"/>
      <c r="Q126" s="229"/>
      <c r="R126" s="229"/>
      <c r="S126" s="229"/>
      <c r="T126" s="230"/>
      <c r="AT126" s="231" t="s">
        <v>151</v>
      </c>
      <c r="AU126" s="231" t="s">
        <v>140</v>
      </c>
      <c r="AV126" s="12" t="s">
        <v>83</v>
      </c>
      <c r="AW126" s="12" t="s">
        <v>36</v>
      </c>
      <c r="AX126" s="12" t="s">
        <v>73</v>
      </c>
      <c r="AY126" s="231" t="s">
        <v>139</v>
      </c>
    </row>
    <row r="127" spans="2:51" s="12" customFormat="1" ht="13.5">
      <c r="B127" s="221"/>
      <c r="C127" s="222"/>
      <c r="D127" s="207" t="s">
        <v>151</v>
      </c>
      <c r="E127" s="223" t="s">
        <v>23</v>
      </c>
      <c r="F127" s="224" t="s">
        <v>186</v>
      </c>
      <c r="G127" s="222"/>
      <c r="H127" s="225">
        <v>5.7</v>
      </c>
      <c r="I127" s="226"/>
      <c r="J127" s="222"/>
      <c r="K127" s="222"/>
      <c r="L127" s="227"/>
      <c r="M127" s="228"/>
      <c r="N127" s="229"/>
      <c r="O127" s="229"/>
      <c r="P127" s="229"/>
      <c r="Q127" s="229"/>
      <c r="R127" s="229"/>
      <c r="S127" s="229"/>
      <c r="T127" s="230"/>
      <c r="AT127" s="231" t="s">
        <v>151</v>
      </c>
      <c r="AU127" s="231" t="s">
        <v>140</v>
      </c>
      <c r="AV127" s="12" t="s">
        <v>83</v>
      </c>
      <c r="AW127" s="12" t="s">
        <v>36</v>
      </c>
      <c r="AX127" s="12" t="s">
        <v>73</v>
      </c>
      <c r="AY127" s="231" t="s">
        <v>139</v>
      </c>
    </row>
    <row r="128" spans="2:51" s="12" customFormat="1" ht="13.5">
      <c r="B128" s="221"/>
      <c r="C128" s="222"/>
      <c r="D128" s="207" t="s">
        <v>151</v>
      </c>
      <c r="E128" s="223" t="s">
        <v>23</v>
      </c>
      <c r="F128" s="224" t="s">
        <v>187</v>
      </c>
      <c r="G128" s="222"/>
      <c r="H128" s="225">
        <v>185.3</v>
      </c>
      <c r="I128" s="226"/>
      <c r="J128" s="222"/>
      <c r="K128" s="222"/>
      <c r="L128" s="227"/>
      <c r="M128" s="228"/>
      <c r="N128" s="229"/>
      <c r="O128" s="229"/>
      <c r="P128" s="229"/>
      <c r="Q128" s="229"/>
      <c r="R128" s="229"/>
      <c r="S128" s="229"/>
      <c r="T128" s="230"/>
      <c r="AT128" s="231" t="s">
        <v>151</v>
      </c>
      <c r="AU128" s="231" t="s">
        <v>140</v>
      </c>
      <c r="AV128" s="12" t="s">
        <v>83</v>
      </c>
      <c r="AW128" s="12" t="s">
        <v>36</v>
      </c>
      <c r="AX128" s="12" t="s">
        <v>73</v>
      </c>
      <c r="AY128" s="231" t="s">
        <v>139</v>
      </c>
    </row>
    <row r="129" spans="2:51" s="12" customFormat="1" ht="13.5">
      <c r="B129" s="221"/>
      <c r="C129" s="222"/>
      <c r="D129" s="207" t="s">
        <v>151</v>
      </c>
      <c r="E129" s="223" t="s">
        <v>23</v>
      </c>
      <c r="F129" s="224" t="s">
        <v>188</v>
      </c>
      <c r="G129" s="222"/>
      <c r="H129" s="225">
        <v>8</v>
      </c>
      <c r="I129" s="226"/>
      <c r="J129" s="222"/>
      <c r="K129" s="222"/>
      <c r="L129" s="227"/>
      <c r="M129" s="228"/>
      <c r="N129" s="229"/>
      <c r="O129" s="229"/>
      <c r="P129" s="229"/>
      <c r="Q129" s="229"/>
      <c r="R129" s="229"/>
      <c r="S129" s="229"/>
      <c r="T129" s="230"/>
      <c r="AT129" s="231" t="s">
        <v>151</v>
      </c>
      <c r="AU129" s="231" t="s">
        <v>140</v>
      </c>
      <c r="AV129" s="12" t="s">
        <v>83</v>
      </c>
      <c r="AW129" s="12" t="s">
        <v>36</v>
      </c>
      <c r="AX129" s="12" t="s">
        <v>73</v>
      </c>
      <c r="AY129" s="231" t="s">
        <v>139</v>
      </c>
    </row>
    <row r="130" spans="2:51" s="12" customFormat="1" ht="13.5">
      <c r="B130" s="221"/>
      <c r="C130" s="222"/>
      <c r="D130" s="207" t="s">
        <v>151</v>
      </c>
      <c r="E130" s="223" t="s">
        <v>23</v>
      </c>
      <c r="F130" s="224" t="s">
        <v>189</v>
      </c>
      <c r="G130" s="222"/>
      <c r="H130" s="225">
        <v>4.2</v>
      </c>
      <c r="I130" s="226"/>
      <c r="J130" s="222"/>
      <c r="K130" s="222"/>
      <c r="L130" s="227"/>
      <c r="M130" s="228"/>
      <c r="N130" s="229"/>
      <c r="O130" s="229"/>
      <c r="P130" s="229"/>
      <c r="Q130" s="229"/>
      <c r="R130" s="229"/>
      <c r="S130" s="229"/>
      <c r="T130" s="230"/>
      <c r="AT130" s="231" t="s">
        <v>151</v>
      </c>
      <c r="AU130" s="231" t="s">
        <v>140</v>
      </c>
      <c r="AV130" s="12" t="s">
        <v>83</v>
      </c>
      <c r="AW130" s="12" t="s">
        <v>36</v>
      </c>
      <c r="AX130" s="12" t="s">
        <v>73</v>
      </c>
      <c r="AY130" s="231" t="s">
        <v>139</v>
      </c>
    </row>
    <row r="131" spans="2:51" s="12" customFormat="1" ht="13.5">
      <c r="B131" s="221"/>
      <c r="C131" s="222"/>
      <c r="D131" s="207" t="s">
        <v>151</v>
      </c>
      <c r="E131" s="223" t="s">
        <v>23</v>
      </c>
      <c r="F131" s="224" t="s">
        <v>190</v>
      </c>
      <c r="G131" s="222"/>
      <c r="H131" s="225">
        <v>8.8</v>
      </c>
      <c r="I131" s="226"/>
      <c r="J131" s="222"/>
      <c r="K131" s="222"/>
      <c r="L131" s="227"/>
      <c r="M131" s="228"/>
      <c r="N131" s="229"/>
      <c r="O131" s="229"/>
      <c r="P131" s="229"/>
      <c r="Q131" s="229"/>
      <c r="R131" s="229"/>
      <c r="S131" s="229"/>
      <c r="T131" s="230"/>
      <c r="AT131" s="231" t="s">
        <v>151</v>
      </c>
      <c r="AU131" s="231" t="s">
        <v>140</v>
      </c>
      <c r="AV131" s="12" t="s">
        <v>83</v>
      </c>
      <c r="AW131" s="12" t="s">
        <v>36</v>
      </c>
      <c r="AX131" s="12" t="s">
        <v>73</v>
      </c>
      <c r="AY131" s="231" t="s">
        <v>139</v>
      </c>
    </row>
    <row r="132" spans="2:51" s="13" customFormat="1" ht="13.5">
      <c r="B132" s="232"/>
      <c r="C132" s="233"/>
      <c r="D132" s="246" t="s">
        <v>151</v>
      </c>
      <c r="E132" s="250" t="s">
        <v>23</v>
      </c>
      <c r="F132" s="251" t="s">
        <v>157</v>
      </c>
      <c r="G132" s="233"/>
      <c r="H132" s="252">
        <v>610.4</v>
      </c>
      <c r="I132" s="237"/>
      <c r="J132" s="233"/>
      <c r="K132" s="233"/>
      <c r="L132" s="238"/>
      <c r="M132" s="239"/>
      <c r="N132" s="240"/>
      <c r="O132" s="240"/>
      <c r="P132" s="240"/>
      <c r="Q132" s="240"/>
      <c r="R132" s="240"/>
      <c r="S132" s="240"/>
      <c r="T132" s="241"/>
      <c r="AT132" s="242" t="s">
        <v>151</v>
      </c>
      <c r="AU132" s="242" t="s">
        <v>140</v>
      </c>
      <c r="AV132" s="13" t="s">
        <v>147</v>
      </c>
      <c r="AW132" s="13" t="s">
        <v>36</v>
      </c>
      <c r="AX132" s="13" t="s">
        <v>81</v>
      </c>
      <c r="AY132" s="242" t="s">
        <v>139</v>
      </c>
    </row>
    <row r="133" spans="2:65" s="1" customFormat="1" ht="22.5" customHeight="1">
      <c r="B133" s="42"/>
      <c r="C133" s="195" t="s">
        <v>147</v>
      </c>
      <c r="D133" s="195" t="s">
        <v>142</v>
      </c>
      <c r="E133" s="196" t="s">
        <v>191</v>
      </c>
      <c r="F133" s="197" t="s">
        <v>192</v>
      </c>
      <c r="G133" s="198" t="s">
        <v>171</v>
      </c>
      <c r="H133" s="199">
        <v>610.4</v>
      </c>
      <c r="I133" s="200"/>
      <c r="J133" s="201">
        <f>ROUND(I133*H133,2)</f>
        <v>0</v>
      </c>
      <c r="K133" s="197" t="s">
        <v>23</v>
      </c>
      <c r="L133" s="62"/>
      <c r="M133" s="202" t="s">
        <v>23</v>
      </c>
      <c r="N133" s="203" t="s">
        <v>44</v>
      </c>
      <c r="O133" s="43"/>
      <c r="P133" s="204">
        <f>O133*H133</f>
        <v>0</v>
      </c>
      <c r="Q133" s="204">
        <v>0.0015</v>
      </c>
      <c r="R133" s="204">
        <f>Q133*H133</f>
        <v>0.9156</v>
      </c>
      <c r="S133" s="204">
        <v>0</v>
      </c>
      <c r="T133" s="205">
        <f>S133*H133</f>
        <v>0</v>
      </c>
      <c r="AR133" s="25" t="s">
        <v>147</v>
      </c>
      <c r="AT133" s="25" t="s">
        <v>142</v>
      </c>
      <c r="AU133" s="25" t="s">
        <v>140</v>
      </c>
      <c r="AY133" s="25" t="s">
        <v>139</v>
      </c>
      <c r="BE133" s="206">
        <f>IF(N133="základní",J133,0)</f>
        <v>0</v>
      </c>
      <c r="BF133" s="206">
        <f>IF(N133="snížená",J133,0)</f>
        <v>0</v>
      </c>
      <c r="BG133" s="206">
        <f>IF(N133="zákl. přenesená",J133,0)</f>
        <v>0</v>
      </c>
      <c r="BH133" s="206">
        <f>IF(N133="sníž. přenesená",J133,0)</f>
        <v>0</v>
      </c>
      <c r="BI133" s="206">
        <f>IF(N133="nulová",J133,0)</f>
        <v>0</v>
      </c>
      <c r="BJ133" s="25" t="s">
        <v>81</v>
      </c>
      <c r="BK133" s="206">
        <f>ROUND(I133*H133,2)</f>
        <v>0</v>
      </c>
      <c r="BL133" s="25" t="s">
        <v>147</v>
      </c>
      <c r="BM133" s="25" t="s">
        <v>193</v>
      </c>
    </row>
    <row r="134" spans="2:47" s="1" customFormat="1" ht="13.5">
      <c r="B134" s="42"/>
      <c r="C134" s="64"/>
      <c r="D134" s="207" t="s">
        <v>149</v>
      </c>
      <c r="E134" s="64"/>
      <c r="F134" s="208" t="s">
        <v>192</v>
      </c>
      <c r="G134" s="64"/>
      <c r="H134" s="64"/>
      <c r="I134" s="165"/>
      <c r="J134" s="64"/>
      <c r="K134" s="64"/>
      <c r="L134" s="62"/>
      <c r="M134" s="209"/>
      <c r="N134" s="43"/>
      <c r="O134" s="43"/>
      <c r="P134" s="43"/>
      <c r="Q134" s="43"/>
      <c r="R134" s="43"/>
      <c r="S134" s="43"/>
      <c r="T134" s="79"/>
      <c r="AT134" s="25" t="s">
        <v>149</v>
      </c>
      <c r="AU134" s="25" t="s">
        <v>140</v>
      </c>
    </row>
    <row r="135" spans="2:47" s="1" customFormat="1" ht="54">
      <c r="B135" s="42"/>
      <c r="C135" s="64"/>
      <c r="D135" s="207" t="s">
        <v>166</v>
      </c>
      <c r="E135" s="64"/>
      <c r="F135" s="245" t="s">
        <v>174</v>
      </c>
      <c r="G135" s="64"/>
      <c r="H135" s="64"/>
      <c r="I135" s="165"/>
      <c r="J135" s="64"/>
      <c r="K135" s="64"/>
      <c r="L135" s="62"/>
      <c r="M135" s="209"/>
      <c r="N135" s="43"/>
      <c r="O135" s="43"/>
      <c r="P135" s="43"/>
      <c r="Q135" s="43"/>
      <c r="R135" s="43"/>
      <c r="S135" s="43"/>
      <c r="T135" s="79"/>
      <c r="AT135" s="25" t="s">
        <v>166</v>
      </c>
      <c r="AU135" s="25" t="s">
        <v>140</v>
      </c>
    </row>
    <row r="136" spans="2:51" s="12" customFormat="1" ht="13.5">
      <c r="B136" s="221"/>
      <c r="C136" s="222"/>
      <c r="D136" s="207" t="s">
        <v>151</v>
      </c>
      <c r="E136" s="223" t="s">
        <v>23</v>
      </c>
      <c r="F136" s="224" t="s">
        <v>175</v>
      </c>
      <c r="G136" s="222"/>
      <c r="H136" s="225">
        <v>7</v>
      </c>
      <c r="I136" s="226"/>
      <c r="J136" s="222"/>
      <c r="K136" s="222"/>
      <c r="L136" s="227"/>
      <c r="M136" s="228"/>
      <c r="N136" s="229"/>
      <c r="O136" s="229"/>
      <c r="P136" s="229"/>
      <c r="Q136" s="229"/>
      <c r="R136" s="229"/>
      <c r="S136" s="229"/>
      <c r="T136" s="230"/>
      <c r="AT136" s="231" t="s">
        <v>151</v>
      </c>
      <c r="AU136" s="231" t="s">
        <v>140</v>
      </c>
      <c r="AV136" s="12" t="s">
        <v>83</v>
      </c>
      <c r="AW136" s="12" t="s">
        <v>36</v>
      </c>
      <c r="AX136" s="12" t="s">
        <v>73</v>
      </c>
      <c r="AY136" s="231" t="s">
        <v>139</v>
      </c>
    </row>
    <row r="137" spans="2:51" s="12" customFormat="1" ht="13.5">
      <c r="B137" s="221"/>
      <c r="C137" s="222"/>
      <c r="D137" s="207" t="s">
        <v>151</v>
      </c>
      <c r="E137" s="223" t="s">
        <v>23</v>
      </c>
      <c r="F137" s="224" t="s">
        <v>176</v>
      </c>
      <c r="G137" s="222"/>
      <c r="H137" s="225">
        <v>6.7</v>
      </c>
      <c r="I137" s="226"/>
      <c r="J137" s="222"/>
      <c r="K137" s="222"/>
      <c r="L137" s="227"/>
      <c r="M137" s="228"/>
      <c r="N137" s="229"/>
      <c r="O137" s="229"/>
      <c r="P137" s="229"/>
      <c r="Q137" s="229"/>
      <c r="R137" s="229"/>
      <c r="S137" s="229"/>
      <c r="T137" s="230"/>
      <c r="AT137" s="231" t="s">
        <v>151</v>
      </c>
      <c r="AU137" s="231" t="s">
        <v>140</v>
      </c>
      <c r="AV137" s="12" t="s">
        <v>83</v>
      </c>
      <c r="AW137" s="12" t="s">
        <v>36</v>
      </c>
      <c r="AX137" s="12" t="s">
        <v>73</v>
      </c>
      <c r="AY137" s="231" t="s">
        <v>139</v>
      </c>
    </row>
    <row r="138" spans="2:51" s="12" customFormat="1" ht="13.5">
      <c r="B138" s="221"/>
      <c r="C138" s="222"/>
      <c r="D138" s="207" t="s">
        <v>151</v>
      </c>
      <c r="E138" s="223" t="s">
        <v>23</v>
      </c>
      <c r="F138" s="224" t="s">
        <v>177</v>
      </c>
      <c r="G138" s="222"/>
      <c r="H138" s="225">
        <v>32</v>
      </c>
      <c r="I138" s="226"/>
      <c r="J138" s="222"/>
      <c r="K138" s="222"/>
      <c r="L138" s="227"/>
      <c r="M138" s="228"/>
      <c r="N138" s="229"/>
      <c r="O138" s="229"/>
      <c r="P138" s="229"/>
      <c r="Q138" s="229"/>
      <c r="R138" s="229"/>
      <c r="S138" s="229"/>
      <c r="T138" s="230"/>
      <c r="AT138" s="231" t="s">
        <v>151</v>
      </c>
      <c r="AU138" s="231" t="s">
        <v>140</v>
      </c>
      <c r="AV138" s="12" t="s">
        <v>83</v>
      </c>
      <c r="AW138" s="12" t="s">
        <v>36</v>
      </c>
      <c r="AX138" s="12" t="s">
        <v>73</v>
      </c>
      <c r="AY138" s="231" t="s">
        <v>139</v>
      </c>
    </row>
    <row r="139" spans="2:51" s="12" customFormat="1" ht="13.5">
      <c r="B139" s="221"/>
      <c r="C139" s="222"/>
      <c r="D139" s="207" t="s">
        <v>151</v>
      </c>
      <c r="E139" s="223" t="s">
        <v>23</v>
      </c>
      <c r="F139" s="224" t="s">
        <v>178</v>
      </c>
      <c r="G139" s="222"/>
      <c r="H139" s="225">
        <v>71.2</v>
      </c>
      <c r="I139" s="226"/>
      <c r="J139" s="222"/>
      <c r="K139" s="222"/>
      <c r="L139" s="227"/>
      <c r="M139" s="228"/>
      <c r="N139" s="229"/>
      <c r="O139" s="229"/>
      <c r="P139" s="229"/>
      <c r="Q139" s="229"/>
      <c r="R139" s="229"/>
      <c r="S139" s="229"/>
      <c r="T139" s="230"/>
      <c r="AT139" s="231" t="s">
        <v>151</v>
      </c>
      <c r="AU139" s="231" t="s">
        <v>140</v>
      </c>
      <c r="AV139" s="12" t="s">
        <v>83</v>
      </c>
      <c r="AW139" s="12" t="s">
        <v>36</v>
      </c>
      <c r="AX139" s="12" t="s">
        <v>73</v>
      </c>
      <c r="AY139" s="231" t="s">
        <v>139</v>
      </c>
    </row>
    <row r="140" spans="2:51" s="12" customFormat="1" ht="13.5">
      <c r="B140" s="221"/>
      <c r="C140" s="222"/>
      <c r="D140" s="207" t="s">
        <v>151</v>
      </c>
      <c r="E140" s="223" t="s">
        <v>23</v>
      </c>
      <c r="F140" s="224" t="s">
        <v>179</v>
      </c>
      <c r="G140" s="222"/>
      <c r="H140" s="225">
        <v>81.9</v>
      </c>
      <c r="I140" s="226"/>
      <c r="J140" s="222"/>
      <c r="K140" s="222"/>
      <c r="L140" s="227"/>
      <c r="M140" s="228"/>
      <c r="N140" s="229"/>
      <c r="O140" s="229"/>
      <c r="P140" s="229"/>
      <c r="Q140" s="229"/>
      <c r="R140" s="229"/>
      <c r="S140" s="229"/>
      <c r="T140" s="230"/>
      <c r="AT140" s="231" t="s">
        <v>151</v>
      </c>
      <c r="AU140" s="231" t="s">
        <v>140</v>
      </c>
      <c r="AV140" s="12" t="s">
        <v>83</v>
      </c>
      <c r="AW140" s="12" t="s">
        <v>36</v>
      </c>
      <c r="AX140" s="12" t="s">
        <v>73</v>
      </c>
      <c r="AY140" s="231" t="s">
        <v>139</v>
      </c>
    </row>
    <row r="141" spans="2:51" s="12" customFormat="1" ht="13.5">
      <c r="B141" s="221"/>
      <c r="C141" s="222"/>
      <c r="D141" s="207" t="s">
        <v>151</v>
      </c>
      <c r="E141" s="223" t="s">
        <v>23</v>
      </c>
      <c r="F141" s="224" t="s">
        <v>180</v>
      </c>
      <c r="G141" s="222"/>
      <c r="H141" s="225">
        <v>107.8</v>
      </c>
      <c r="I141" s="226"/>
      <c r="J141" s="222"/>
      <c r="K141" s="222"/>
      <c r="L141" s="227"/>
      <c r="M141" s="228"/>
      <c r="N141" s="229"/>
      <c r="O141" s="229"/>
      <c r="P141" s="229"/>
      <c r="Q141" s="229"/>
      <c r="R141" s="229"/>
      <c r="S141" s="229"/>
      <c r="T141" s="230"/>
      <c r="AT141" s="231" t="s">
        <v>151</v>
      </c>
      <c r="AU141" s="231" t="s">
        <v>140</v>
      </c>
      <c r="AV141" s="12" t="s">
        <v>83</v>
      </c>
      <c r="AW141" s="12" t="s">
        <v>36</v>
      </c>
      <c r="AX141" s="12" t="s">
        <v>73</v>
      </c>
      <c r="AY141" s="231" t="s">
        <v>139</v>
      </c>
    </row>
    <row r="142" spans="2:51" s="12" customFormat="1" ht="13.5">
      <c r="B142" s="221"/>
      <c r="C142" s="222"/>
      <c r="D142" s="207" t="s">
        <v>151</v>
      </c>
      <c r="E142" s="223" t="s">
        <v>23</v>
      </c>
      <c r="F142" s="224" t="s">
        <v>181</v>
      </c>
      <c r="G142" s="222"/>
      <c r="H142" s="225">
        <v>16.8</v>
      </c>
      <c r="I142" s="226"/>
      <c r="J142" s="222"/>
      <c r="K142" s="222"/>
      <c r="L142" s="227"/>
      <c r="M142" s="228"/>
      <c r="N142" s="229"/>
      <c r="O142" s="229"/>
      <c r="P142" s="229"/>
      <c r="Q142" s="229"/>
      <c r="R142" s="229"/>
      <c r="S142" s="229"/>
      <c r="T142" s="230"/>
      <c r="AT142" s="231" t="s">
        <v>151</v>
      </c>
      <c r="AU142" s="231" t="s">
        <v>140</v>
      </c>
      <c r="AV142" s="12" t="s">
        <v>83</v>
      </c>
      <c r="AW142" s="12" t="s">
        <v>36</v>
      </c>
      <c r="AX142" s="12" t="s">
        <v>73</v>
      </c>
      <c r="AY142" s="231" t="s">
        <v>139</v>
      </c>
    </row>
    <row r="143" spans="2:51" s="12" customFormat="1" ht="13.5">
      <c r="B143" s="221"/>
      <c r="C143" s="222"/>
      <c r="D143" s="207" t="s">
        <v>151</v>
      </c>
      <c r="E143" s="223" t="s">
        <v>23</v>
      </c>
      <c r="F143" s="224" t="s">
        <v>182</v>
      </c>
      <c r="G143" s="222"/>
      <c r="H143" s="225">
        <v>43.2</v>
      </c>
      <c r="I143" s="226"/>
      <c r="J143" s="222"/>
      <c r="K143" s="222"/>
      <c r="L143" s="227"/>
      <c r="M143" s="228"/>
      <c r="N143" s="229"/>
      <c r="O143" s="229"/>
      <c r="P143" s="229"/>
      <c r="Q143" s="229"/>
      <c r="R143" s="229"/>
      <c r="S143" s="229"/>
      <c r="T143" s="230"/>
      <c r="AT143" s="231" t="s">
        <v>151</v>
      </c>
      <c r="AU143" s="231" t="s">
        <v>140</v>
      </c>
      <c r="AV143" s="12" t="s">
        <v>83</v>
      </c>
      <c r="AW143" s="12" t="s">
        <v>36</v>
      </c>
      <c r="AX143" s="12" t="s">
        <v>73</v>
      </c>
      <c r="AY143" s="231" t="s">
        <v>139</v>
      </c>
    </row>
    <row r="144" spans="2:51" s="12" customFormat="1" ht="13.5">
      <c r="B144" s="221"/>
      <c r="C144" s="222"/>
      <c r="D144" s="207" t="s">
        <v>151</v>
      </c>
      <c r="E144" s="223" t="s">
        <v>23</v>
      </c>
      <c r="F144" s="224" t="s">
        <v>183</v>
      </c>
      <c r="G144" s="222"/>
      <c r="H144" s="225">
        <v>9.6</v>
      </c>
      <c r="I144" s="226"/>
      <c r="J144" s="222"/>
      <c r="K144" s="222"/>
      <c r="L144" s="227"/>
      <c r="M144" s="228"/>
      <c r="N144" s="229"/>
      <c r="O144" s="229"/>
      <c r="P144" s="229"/>
      <c r="Q144" s="229"/>
      <c r="R144" s="229"/>
      <c r="S144" s="229"/>
      <c r="T144" s="230"/>
      <c r="AT144" s="231" t="s">
        <v>151</v>
      </c>
      <c r="AU144" s="231" t="s">
        <v>140</v>
      </c>
      <c r="AV144" s="12" t="s">
        <v>83</v>
      </c>
      <c r="AW144" s="12" t="s">
        <v>36</v>
      </c>
      <c r="AX144" s="12" t="s">
        <v>73</v>
      </c>
      <c r="AY144" s="231" t="s">
        <v>139</v>
      </c>
    </row>
    <row r="145" spans="2:51" s="12" customFormat="1" ht="13.5">
      <c r="B145" s="221"/>
      <c r="C145" s="222"/>
      <c r="D145" s="207" t="s">
        <v>151</v>
      </c>
      <c r="E145" s="223" t="s">
        <v>23</v>
      </c>
      <c r="F145" s="224" t="s">
        <v>184</v>
      </c>
      <c r="G145" s="222"/>
      <c r="H145" s="225">
        <v>9.8</v>
      </c>
      <c r="I145" s="226"/>
      <c r="J145" s="222"/>
      <c r="K145" s="222"/>
      <c r="L145" s="227"/>
      <c r="M145" s="228"/>
      <c r="N145" s="229"/>
      <c r="O145" s="229"/>
      <c r="P145" s="229"/>
      <c r="Q145" s="229"/>
      <c r="R145" s="229"/>
      <c r="S145" s="229"/>
      <c r="T145" s="230"/>
      <c r="AT145" s="231" t="s">
        <v>151</v>
      </c>
      <c r="AU145" s="231" t="s">
        <v>140</v>
      </c>
      <c r="AV145" s="12" t="s">
        <v>83</v>
      </c>
      <c r="AW145" s="12" t="s">
        <v>36</v>
      </c>
      <c r="AX145" s="12" t="s">
        <v>73</v>
      </c>
      <c r="AY145" s="231" t="s">
        <v>139</v>
      </c>
    </row>
    <row r="146" spans="2:51" s="12" customFormat="1" ht="13.5">
      <c r="B146" s="221"/>
      <c r="C146" s="222"/>
      <c r="D146" s="207" t="s">
        <v>151</v>
      </c>
      <c r="E146" s="223" t="s">
        <v>23</v>
      </c>
      <c r="F146" s="224" t="s">
        <v>185</v>
      </c>
      <c r="G146" s="222"/>
      <c r="H146" s="225">
        <v>12.4</v>
      </c>
      <c r="I146" s="226"/>
      <c r="J146" s="222"/>
      <c r="K146" s="222"/>
      <c r="L146" s="227"/>
      <c r="M146" s="228"/>
      <c r="N146" s="229"/>
      <c r="O146" s="229"/>
      <c r="P146" s="229"/>
      <c r="Q146" s="229"/>
      <c r="R146" s="229"/>
      <c r="S146" s="229"/>
      <c r="T146" s="230"/>
      <c r="AT146" s="231" t="s">
        <v>151</v>
      </c>
      <c r="AU146" s="231" t="s">
        <v>140</v>
      </c>
      <c r="AV146" s="12" t="s">
        <v>83</v>
      </c>
      <c r="AW146" s="12" t="s">
        <v>36</v>
      </c>
      <c r="AX146" s="12" t="s">
        <v>73</v>
      </c>
      <c r="AY146" s="231" t="s">
        <v>139</v>
      </c>
    </row>
    <row r="147" spans="2:51" s="12" customFormat="1" ht="13.5">
      <c r="B147" s="221"/>
      <c r="C147" s="222"/>
      <c r="D147" s="207" t="s">
        <v>151</v>
      </c>
      <c r="E147" s="223" t="s">
        <v>23</v>
      </c>
      <c r="F147" s="224" t="s">
        <v>186</v>
      </c>
      <c r="G147" s="222"/>
      <c r="H147" s="225">
        <v>5.7</v>
      </c>
      <c r="I147" s="226"/>
      <c r="J147" s="222"/>
      <c r="K147" s="222"/>
      <c r="L147" s="227"/>
      <c r="M147" s="228"/>
      <c r="N147" s="229"/>
      <c r="O147" s="229"/>
      <c r="P147" s="229"/>
      <c r="Q147" s="229"/>
      <c r="R147" s="229"/>
      <c r="S147" s="229"/>
      <c r="T147" s="230"/>
      <c r="AT147" s="231" t="s">
        <v>151</v>
      </c>
      <c r="AU147" s="231" t="s">
        <v>140</v>
      </c>
      <c r="AV147" s="12" t="s">
        <v>83</v>
      </c>
      <c r="AW147" s="12" t="s">
        <v>36</v>
      </c>
      <c r="AX147" s="12" t="s">
        <v>73</v>
      </c>
      <c r="AY147" s="231" t="s">
        <v>139</v>
      </c>
    </row>
    <row r="148" spans="2:51" s="12" customFormat="1" ht="13.5">
      <c r="B148" s="221"/>
      <c r="C148" s="222"/>
      <c r="D148" s="207" t="s">
        <v>151</v>
      </c>
      <c r="E148" s="223" t="s">
        <v>23</v>
      </c>
      <c r="F148" s="224" t="s">
        <v>187</v>
      </c>
      <c r="G148" s="222"/>
      <c r="H148" s="225">
        <v>185.3</v>
      </c>
      <c r="I148" s="226"/>
      <c r="J148" s="222"/>
      <c r="K148" s="222"/>
      <c r="L148" s="227"/>
      <c r="M148" s="228"/>
      <c r="N148" s="229"/>
      <c r="O148" s="229"/>
      <c r="P148" s="229"/>
      <c r="Q148" s="229"/>
      <c r="R148" s="229"/>
      <c r="S148" s="229"/>
      <c r="T148" s="230"/>
      <c r="AT148" s="231" t="s">
        <v>151</v>
      </c>
      <c r="AU148" s="231" t="s">
        <v>140</v>
      </c>
      <c r="AV148" s="12" t="s">
        <v>83</v>
      </c>
      <c r="AW148" s="12" t="s">
        <v>36</v>
      </c>
      <c r="AX148" s="12" t="s">
        <v>73</v>
      </c>
      <c r="AY148" s="231" t="s">
        <v>139</v>
      </c>
    </row>
    <row r="149" spans="2:51" s="12" customFormat="1" ht="13.5">
      <c r="B149" s="221"/>
      <c r="C149" s="222"/>
      <c r="D149" s="207" t="s">
        <v>151</v>
      </c>
      <c r="E149" s="223" t="s">
        <v>23</v>
      </c>
      <c r="F149" s="224" t="s">
        <v>188</v>
      </c>
      <c r="G149" s="222"/>
      <c r="H149" s="225">
        <v>8</v>
      </c>
      <c r="I149" s="226"/>
      <c r="J149" s="222"/>
      <c r="K149" s="222"/>
      <c r="L149" s="227"/>
      <c r="M149" s="228"/>
      <c r="N149" s="229"/>
      <c r="O149" s="229"/>
      <c r="P149" s="229"/>
      <c r="Q149" s="229"/>
      <c r="R149" s="229"/>
      <c r="S149" s="229"/>
      <c r="T149" s="230"/>
      <c r="AT149" s="231" t="s">
        <v>151</v>
      </c>
      <c r="AU149" s="231" t="s">
        <v>140</v>
      </c>
      <c r="AV149" s="12" t="s">
        <v>83</v>
      </c>
      <c r="AW149" s="12" t="s">
        <v>36</v>
      </c>
      <c r="AX149" s="12" t="s">
        <v>73</v>
      </c>
      <c r="AY149" s="231" t="s">
        <v>139</v>
      </c>
    </row>
    <row r="150" spans="2:51" s="12" customFormat="1" ht="13.5">
      <c r="B150" s="221"/>
      <c r="C150" s="222"/>
      <c r="D150" s="207" t="s">
        <v>151</v>
      </c>
      <c r="E150" s="223" t="s">
        <v>23</v>
      </c>
      <c r="F150" s="224" t="s">
        <v>189</v>
      </c>
      <c r="G150" s="222"/>
      <c r="H150" s="225">
        <v>4.2</v>
      </c>
      <c r="I150" s="226"/>
      <c r="J150" s="222"/>
      <c r="K150" s="222"/>
      <c r="L150" s="227"/>
      <c r="M150" s="228"/>
      <c r="N150" s="229"/>
      <c r="O150" s="229"/>
      <c r="P150" s="229"/>
      <c r="Q150" s="229"/>
      <c r="R150" s="229"/>
      <c r="S150" s="229"/>
      <c r="T150" s="230"/>
      <c r="AT150" s="231" t="s">
        <v>151</v>
      </c>
      <c r="AU150" s="231" t="s">
        <v>140</v>
      </c>
      <c r="AV150" s="12" t="s">
        <v>83</v>
      </c>
      <c r="AW150" s="12" t="s">
        <v>36</v>
      </c>
      <c r="AX150" s="12" t="s">
        <v>73</v>
      </c>
      <c r="AY150" s="231" t="s">
        <v>139</v>
      </c>
    </row>
    <row r="151" spans="2:51" s="12" customFormat="1" ht="13.5">
      <c r="B151" s="221"/>
      <c r="C151" s="222"/>
      <c r="D151" s="207" t="s">
        <v>151</v>
      </c>
      <c r="E151" s="223" t="s">
        <v>23</v>
      </c>
      <c r="F151" s="224" t="s">
        <v>190</v>
      </c>
      <c r="G151" s="222"/>
      <c r="H151" s="225">
        <v>8.8</v>
      </c>
      <c r="I151" s="226"/>
      <c r="J151" s="222"/>
      <c r="K151" s="222"/>
      <c r="L151" s="227"/>
      <c r="M151" s="228"/>
      <c r="N151" s="229"/>
      <c r="O151" s="229"/>
      <c r="P151" s="229"/>
      <c r="Q151" s="229"/>
      <c r="R151" s="229"/>
      <c r="S151" s="229"/>
      <c r="T151" s="230"/>
      <c r="AT151" s="231" t="s">
        <v>151</v>
      </c>
      <c r="AU151" s="231" t="s">
        <v>140</v>
      </c>
      <c r="AV151" s="12" t="s">
        <v>83</v>
      </c>
      <c r="AW151" s="12" t="s">
        <v>36</v>
      </c>
      <c r="AX151" s="12" t="s">
        <v>73</v>
      </c>
      <c r="AY151" s="231" t="s">
        <v>139</v>
      </c>
    </row>
    <row r="152" spans="2:51" s="13" customFormat="1" ht="13.5">
      <c r="B152" s="232"/>
      <c r="C152" s="233"/>
      <c r="D152" s="246" t="s">
        <v>151</v>
      </c>
      <c r="E152" s="250" t="s">
        <v>23</v>
      </c>
      <c r="F152" s="251" t="s">
        <v>157</v>
      </c>
      <c r="G152" s="233"/>
      <c r="H152" s="252">
        <v>610.4</v>
      </c>
      <c r="I152" s="237"/>
      <c r="J152" s="233"/>
      <c r="K152" s="233"/>
      <c r="L152" s="238"/>
      <c r="M152" s="239"/>
      <c r="N152" s="240"/>
      <c r="O152" s="240"/>
      <c r="P152" s="240"/>
      <c r="Q152" s="240"/>
      <c r="R152" s="240"/>
      <c r="S152" s="240"/>
      <c r="T152" s="241"/>
      <c r="AT152" s="242" t="s">
        <v>151</v>
      </c>
      <c r="AU152" s="242" t="s">
        <v>140</v>
      </c>
      <c r="AV152" s="13" t="s">
        <v>147</v>
      </c>
      <c r="AW152" s="13" t="s">
        <v>36</v>
      </c>
      <c r="AX152" s="13" t="s">
        <v>81</v>
      </c>
      <c r="AY152" s="242" t="s">
        <v>139</v>
      </c>
    </row>
    <row r="153" spans="2:65" s="1" customFormat="1" ht="22.5" customHeight="1">
      <c r="B153" s="42"/>
      <c r="C153" s="195" t="s">
        <v>194</v>
      </c>
      <c r="D153" s="195" t="s">
        <v>142</v>
      </c>
      <c r="E153" s="196" t="s">
        <v>195</v>
      </c>
      <c r="F153" s="197" t="s">
        <v>196</v>
      </c>
      <c r="G153" s="198" t="s">
        <v>93</v>
      </c>
      <c r="H153" s="199">
        <v>3.893</v>
      </c>
      <c r="I153" s="200"/>
      <c r="J153" s="201">
        <f>ROUND(I153*H153,2)</f>
        <v>0</v>
      </c>
      <c r="K153" s="197" t="s">
        <v>146</v>
      </c>
      <c r="L153" s="62"/>
      <c r="M153" s="202" t="s">
        <v>23</v>
      </c>
      <c r="N153" s="203" t="s">
        <v>44</v>
      </c>
      <c r="O153" s="43"/>
      <c r="P153" s="204">
        <f>O153*H153</f>
        <v>0</v>
      </c>
      <c r="Q153" s="204">
        <v>0.00489</v>
      </c>
      <c r="R153" s="204">
        <f>Q153*H153</f>
        <v>0.01903677</v>
      </c>
      <c r="S153" s="204">
        <v>0</v>
      </c>
      <c r="T153" s="205">
        <f>S153*H153</f>
        <v>0</v>
      </c>
      <c r="AR153" s="25" t="s">
        <v>147</v>
      </c>
      <c r="AT153" s="25" t="s">
        <v>142</v>
      </c>
      <c r="AU153" s="25" t="s">
        <v>140</v>
      </c>
      <c r="AY153" s="25" t="s">
        <v>139</v>
      </c>
      <c r="BE153" s="206">
        <f>IF(N153="základní",J153,0)</f>
        <v>0</v>
      </c>
      <c r="BF153" s="206">
        <f>IF(N153="snížená",J153,0)</f>
        <v>0</v>
      </c>
      <c r="BG153" s="206">
        <f>IF(N153="zákl. přenesená",J153,0)</f>
        <v>0</v>
      </c>
      <c r="BH153" s="206">
        <f>IF(N153="sníž. přenesená",J153,0)</f>
        <v>0</v>
      </c>
      <c r="BI153" s="206">
        <f>IF(N153="nulová",J153,0)</f>
        <v>0</v>
      </c>
      <c r="BJ153" s="25" t="s">
        <v>81</v>
      </c>
      <c r="BK153" s="206">
        <f>ROUND(I153*H153,2)</f>
        <v>0</v>
      </c>
      <c r="BL153" s="25" t="s">
        <v>147</v>
      </c>
      <c r="BM153" s="25" t="s">
        <v>197</v>
      </c>
    </row>
    <row r="154" spans="2:47" s="1" customFormat="1" ht="27">
      <c r="B154" s="42"/>
      <c r="C154" s="64"/>
      <c r="D154" s="207" t="s">
        <v>149</v>
      </c>
      <c r="E154" s="64"/>
      <c r="F154" s="208" t="s">
        <v>198</v>
      </c>
      <c r="G154" s="64"/>
      <c r="H154" s="64"/>
      <c r="I154" s="165"/>
      <c r="J154" s="64"/>
      <c r="K154" s="64"/>
      <c r="L154" s="62"/>
      <c r="M154" s="209"/>
      <c r="N154" s="43"/>
      <c r="O154" s="43"/>
      <c r="P154" s="43"/>
      <c r="Q154" s="43"/>
      <c r="R154" s="43"/>
      <c r="S154" s="43"/>
      <c r="T154" s="79"/>
      <c r="AT154" s="25" t="s">
        <v>149</v>
      </c>
      <c r="AU154" s="25" t="s">
        <v>140</v>
      </c>
    </row>
    <row r="155" spans="2:47" s="1" customFormat="1" ht="27">
      <c r="B155" s="42"/>
      <c r="C155" s="64"/>
      <c r="D155" s="207" t="s">
        <v>166</v>
      </c>
      <c r="E155" s="64"/>
      <c r="F155" s="245" t="s">
        <v>199</v>
      </c>
      <c r="G155" s="64"/>
      <c r="H155" s="64"/>
      <c r="I155" s="165"/>
      <c r="J155" s="64"/>
      <c r="K155" s="64"/>
      <c r="L155" s="62"/>
      <c r="M155" s="209"/>
      <c r="N155" s="43"/>
      <c r="O155" s="43"/>
      <c r="P155" s="43"/>
      <c r="Q155" s="43"/>
      <c r="R155" s="43"/>
      <c r="S155" s="43"/>
      <c r="T155" s="79"/>
      <c r="AT155" s="25" t="s">
        <v>166</v>
      </c>
      <c r="AU155" s="25" t="s">
        <v>140</v>
      </c>
    </row>
    <row r="156" spans="2:51" s="11" customFormat="1" ht="13.5">
      <c r="B156" s="210"/>
      <c r="C156" s="211"/>
      <c r="D156" s="207" t="s">
        <v>151</v>
      </c>
      <c r="E156" s="212" t="s">
        <v>23</v>
      </c>
      <c r="F156" s="213" t="s">
        <v>152</v>
      </c>
      <c r="G156" s="211"/>
      <c r="H156" s="214" t="s">
        <v>23</v>
      </c>
      <c r="I156" s="215"/>
      <c r="J156" s="211"/>
      <c r="K156" s="211"/>
      <c r="L156" s="216"/>
      <c r="M156" s="217"/>
      <c r="N156" s="218"/>
      <c r="O156" s="218"/>
      <c r="P156" s="218"/>
      <c r="Q156" s="218"/>
      <c r="R156" s="218"/>
      <c r="S156" s="218"/>
      <c r="T156" s="219"/>
      <c r="AT156" s="220" t="s">
        <v>151</v>
      </c>
      <c r="AU156" s="220" t="s">
        <v>140</v>
      </c>
      <c r="AV156" s="11" t="s">
        <v>81</v>
      </c>
      <c r="AW156" s="11" t="s">
        <v>36</v>
      </c>
      <c r="AX156" s="11" t="s">
        <v>73</v>
      </c>
      <c r="AY156" s="220" t="s">
        <v>139</v>
      </c>
    </row>
    <row r="157" spans="2:51" s="12" customFormat="1" ht="13.5">
      <c r="B157" s="221"/>
      <c r="C157" s="222"/>
      <c r="D157" s="207" t="s">
        <v>151</v>
      </c>
      <c r="E157" s="223" t="s">
        <v>23</v>
      </c>
      <c r="F157" s="224" t="s">
        <v>200</v>
      </c>
      <c r="G157" s="222"/>
      <c r="H157" s="225">
        <v>2</v>
      </c>
      <c r="I157" s="226"/>
      <c r="J157" s="222"/>
      <c r="K157" s="222"/>
      <c r="L157" s="227"/>
      <c r="M157" s="228"/>
      <c r="N157" s="229"/>
      <c r="O157" s="229"/>
      <c r="P157" s="229"/>
      <c r="Q157" s="229"/>
      <c r="R157" s="229"/>
      <c r="S157" s="229"/>
      <c r="T157" s="230"/>
      <c r="AT157" s="231" t="s">
        <v>151</v>
      </c>
      <c r="AU157" s="231" t="s">
        <v>140</v>
      </c>
      <c r="AV157" s="12" t="s">
        <v>83</v>
      </c>
      <c r="AW157" s="12" t="s">
        <v>36</v>
      </c>
      <c r="AX157" s="12" t="s">
        <v>73</v>
      </c>
      <c r="AY157" s="231" t="s">
        <v>139</v>
      </c>
    </row>
    <row r="158" spans="2:51" s="12" customFormat="1" ht="13.5">
      <c r="B158" s="221"/>
      <c r="C158" s="222"/>
      <c r="D158" s="207" t="s">
        <v>151</v>
      </c>
      <c r="E158" s="223" t="s">
        <v>23</v>
      </c>
      <c r="F158" s="224" t="s">
        <v>201</v>
      </c>
      <c r="G158" s="222"/>
      <c r="H158" s="225">
        <v>0.718</v>
      </c>
      <c r="I158" s="226"/>
      <c r="J158" s="222"/>
      <c r="K158" s="222"/>
      <c r="L158" s="227"/>
      <c r="M158" s="228"/>
      <c r="N158" s="229"/>
      <c r="O158" s="229"/>
      <c r="P158" s="229"/>
      <c r="Q158" s="229"/>
      <c r="R158" s="229"/>
      <c r="S158" s="229"/>
      <c r="T158" s="230"/>
      <c r="AT158" s="231" t="s">
        <v>151</v>
      </c>
      <c r="AU158" s="231" t="s">
        <v>140</v>
      </c>
      <c r="AV158" s="12" t="s">
        <v>83</v>
      </c>
      <c r="AW158" s="12" t="s">
        <v>36</v>
      </c>
      <c r="AX158" s="12" t="s">
        <v>73</v>
      </c>
      <c r="AY158" s="231" t="s">
        <v>139</v>
      </c>
    </row>
    <row r="159" spans="2:51" s="12" customFormat="1" ht="13.5">
      <c r="B159" s="221"/>
      <c r="C159" s="222"/>
      <c r="D159" s="207" t="s">
        <v>151</v>
      </c>
      <c r="E159" s="223" t="s">
        <v>23</v>
      </c>
      <c r="F159" s="224" t="s">
        <v>202</v>
      </c>
      <c r="G159" s="222"/>
      <c r="H159" s="225">
        <v>0.5</v>
      </c>
      <c r="I159" s="226"/>
      <c r="J159" s="222"/>
      <c r="K159" s="222"/>
      <c r="L159" s="227"/>
      <c r="M159" s="228"/>
      <c r="N159" s="229"/>
      <c r="O159" s="229"/>
      <c r="P159" s="229"/>
      <c r="Q159" s="229"/>
      <c r="R159" s="229"/>
      <c r="S159" s="229"/>
      <c r="T159" s="230"/>
      <c r="AT159" s="231" t="s">
        <v>151</v>
      </c>
      <c r="AU159" s="231" t="s">
        <v>140</v>
      </c>
      <c r="AV159" s="12" t="s">
        <v>83</v>
      </c>
      <c r="AW159" s="12" t="s">
        <v>36</v>
      </c>
      <c r="AX159" s="12" t="s">
        <v>73</v>
      </c>
      <c r="AY159" s="231" t="s">
        <v>139</v>
      </c>
    </row>
    <row r="160" spans="2:51" s="12" customFormat="1" ht="13.5">
      <c r="B160" s="221"/>
      <c r="C160" s="222"/>
      <c r="D160" s="207" t="s">
        <v>151</v>
      </c>
      <c r="E160" s="223" t="s">
        <v>23</v>
      </c>
      <c r="F160" s="224" t="s">
        <v>203</v>
      </c>
      <c r="G160" s="222"/>
      <c r="H160" s="225">
        <v>0.675</v>
      </c>
      <c r="I160" s="226"/>
      <c r="J160" s="222"/>
      <c r="K160" s="222"/>
      <c r="L160" s="227"/>
      <c r="M160" s="228"/>
      <c r="N160" s="229"/>
      <c r="O160" s="229"/>
      <c r="P160" s="229"/>
      <c r="Q160" s="229"/>
      <c r="R160" s="229"/>
      <c r="S160" s="229"/>
      <c r="T160" s="230"/>
      <c r="AT160" s="231" t="s">
        <v>151</v>
      </c>
      <c r="AU160" s="231" t="s">
        <v>140</v>
      </c>
      <c r="AV160" s="12" t="s">
        <v>83</v>
      </c>
      <c r="AW160" s="12" t="s">
        <v>36</v>
      </c>
      <c r="AX160" s="12" t="s">
        <v>73</v>
      </c>
      <c r="AY160" s="231" t="s">
        <v>139</v>
      </c>
    </row>
    <row r="161" spans="2:51" s="13" customFormat="1" ht="13.5">
      <c r="B161" s="232"/>
      <c r="C161" s="233"/>
      <c r="D161" s="246" t="s">
        <v>151</v>
      </c>
      <c r="E161" s="250" t="s">
        <v>23</v>
      </c>
      <c r="F161" s="251" t="s">
        <v>157</v>
      </c>
      <c r="G161" s="233"/>
      <c r="H161" s="252">
        <v>3.893</v>
      </c>
      <c r="I161" s="237"/>
      <c r="J161" s="233"/>
      <c r="K161" s="233"/>
      <c r="L161" s="238"/>
      <c r="M161" s="239"/>
      <c r="N161" s="240"/>
      <c r="O161" s="240"/>
      <c r="P161" s="240"/>
      <c r="Q161" s="240"/>
      <c r="R161" s="240"/>
      <c r="S161" s="240"/>
      <c r="T161" s="241"/>
      <c r="AT161" s="242" t="s">
        <v>151</v>
      </c>
      <c r="AU161" s="242" t="s">
        <v>140</v>
      </c>
      <c r="AV161" s="13" t="s">
        <v>147</v>
      </c>
      <c r="AW161" s="13" t="s">
        <v>36</v>
      </c>
      <c r="AX161" s="13" t="s">
        <v>81</v>
      </c>
      <c r="AY161" s="242" t="s">
        <v>139</v>
      </c>
    </row>
    <row r="162" spans="2:65" s="1" customFormat="1" ht="22.5" customHeight="1">
      <c r="B162" s="42"/>
      <c r="C162" s="195" t="s">
        <v>158</v>
      </c>
      <c r="D162" s="195" t="s">
        <v>142</v>
      </c>
      <c r="E162" s="196" t="s">
        <v>204</v>
      </c>
      <c r="F162" s="197" t="s">
        <v>205</v>
      </c>
      <c r="G162" s="198" t="s">
        <v>93</v>
      </c>
      <c r="H162" s="199">
        <v>3.893</v>
      </c>
      <c r="I162" s="200"/>
      <c r="J162" s="201">
        <f>ROUND(I162*H162,2)</f>
        <v>0</v>
      </c>
      <c r="K162" s="197" t="s">
        <v>146</v>
      </c>
      <c r="L162" s="62"/>
      <c r="M162" s="202" t="s">
        <v>23</v>
      </c>
      <c r="N162" s="203" t="s">
        <v>44</v>
      </c>
      <c r="O162" s="43"/>
      <c r="P162" s="204">
        <f>O162*H162</f>
        <v>0</v>
      </c>
      <c r="Q162" s="204">
        <v>0.00198</v>
      </c>
      <c r="R162" s="204">
        <f>Q162*H162</f>
        <v>0.00770814</v>
      </c>
      <c r="S162" s="204">
        <v>0</v>
      </c>
      <c r="T162" s="205">
        <f>S162*H162</f>
        <v>0</v>
      </c>
      <c r="AR162" s="25" t="s">
        <v>147</v>
      </c>
      <c r="AT162" s="25" t="s">
        <v>142</v>
      </c>
      <c r="AU162" s="25" t="s">
        <v>140</v>
      </c>
      <c r="AY162" s="25" t="s">
        <v>139</v>
      </c>
      <c r="BE162" s="206">
        <f>IF(N162="základní",J162,0)</f>
        <v>0</v>
      </c>
      <c r="BF162" s="206">
        <f>IF(N162="snížená",J162,0)</f>
        <v>0</v>
      </c>
      <c r="BG162" s="206">
        <f>IF(N162="zákl. přenesená",J162,0)</f>
        <v>0</v>
      </c>
      <c r="BH162" s="206">
        <f>IF(N162="sníž. přenesená",J162,0)</f>
        <v>0</v>
      </c>
      <c r="BI162" s="206">
        <f>IF(N162="nulová",J162,0)</f>
        <v>0</v>
      </c>
      <c r="BJ162" s="25" t="s">
        <v>81</v>
      </c>
      <c r="BK162" s="206">
        <f>ROUND(I162*H162,2)</f>
        <v>0</v>
      </c>
      <c r="BL162" s="25" t="s">
        <v>147</v>
      </c>
      <c r="BM162" s="25" t="s">
        <v>206</v>
      </c>
    </row>
    <row r="163" spans="2:47" s="1" customFormat="1" ht="27">
      <c r="B163" s="42"/>
      <c r="C163" s="64"/>
      <c r="D163" s="207" t="s">
        <v>149</v>
      </c>
      <c r="E163" s="64"/>
      <c r="F163" s="208" t="s">
        <v>207</v>
      </c>
      <c r="G163" s="64"/>
      <c r="H163" s="64"/>
      <c r="I163" s="165"/>
      <c r="J163" s="64"/>
      <c r="K163" s="64"/>
      <c r="L163" s="62"/>
      <c r="M163" s="209"/>
      <c r="N163" s="43"/>
      <c r="O163" s="43"/>
      <c r="P163" s="43"/>
      <c r="Q163" s="43"/>
      <c r="R163" s="43"/>
      <c r="S163" s="43"/>
      <c r="T163" s="79"/>
      <c r="AT163" s="25" t="s">
        <v>149</v>
      </c>
      <c r="AU163" s="25" t="s">
        <v>140</v>
      </c>
    </row>
    <row r="164" spans="2:63" s="10" customFormat="1" ht="22.35" customHeight="1">
      <c r="B164" s="178"/>
      <c r="C164" s="179"/>
      <c r="D164" s="192" t="s">
        <v>72</v>
      </c>
      <c r="E164" s="193" t="s">
        <v>208</v>
      </c>
      <c r="F164" s="193" t="s">
        <v>209</v>
      </c>
      <c r="G164" s="179"/>
      <c r="H164" s="179"/>
      <c r="I164" s="182"/>
      <c r="J164" s="194">
        <f>BK164</f>
        <v>0</v>
      </c>
      <c r="K164" s="179"/>
      <c r="L164" s="184"/>
      <c r="M164" s="185"/>
      <c r="N164" s="186"/>
      <c r="O164" s="186"/>
      <c r="P164" s="187">
        <f>SUM(P165:P200)</f>
        <v>0</v>
      </c>
      <c r="Q164" s="186"/>
      <c r="R164" s="187">
        <f>SUM(R165:R200)</f>
        <v>0.047560410000000004</v>
      </c>
      <c r="S164" s="186"/>
      <c r="T164" s="188">
        <f>SUM(T165:T200)</f>
        <v>0</v>
      </c>
      <c r="AR164" s="189" t="s">
        <v>81</v>
      </c>
      <c r="AT164" s="190" t="s">
        <v>72</v>
      </c>
      <c r="AU164" s="190" t="s">
        <v>83</v>
      </c>
      <c r="AY164" s="189" t="s">
        <v>139</v>
      </c>
      <c r="BK164" s="191">
        <f>SUM(BK165:BK200)</f>
        <v>0</v>
      </c>
    </row>
    <row r="165" spans="2:65" s="1" customFormat="1" ht="22.5" customHeight="1">
      <c r="B165" s="42"/>
      <c r="C165" s="195" t="s">
        <v>210</v>
      </c>
      <c r="D165" s="195" t="s">
        <v>142</v>
      </c>
      <c r="E165" s="196" t="s">
        <v>211</v>
      </c>
      <c r="F165" s="197" t="s">
        <v>212</v>
      </c>
      <c r="G165" s="198" t="s">
        <v>171</v>
      </c>
      <c r="H165" s="199">
        <v>467.8</v>
      </c>
      <c r="I165" s="200"/>
      <c r="J165" s="201">
        <f>ROUND(I165*H165,2)</f>
        <v>0</v>
      </c>
      <c r="K165" s="197" t="s">
        <v>146</v>
      </c>
      <c r="L165" s="62"/>
      <c r="M165" s="202" t="s">
        <v>23</v>
      </c>
      <c r="N165" s="203" t="s">
        <v>44</v>
      </c>
      <c r="O165" s="43"/>
      <c r="P165" s="204">
        <f>O165*H165</f>
        <v>0</v>
      </c>
      <c r="Q165" s="204">
        <v>0</v>
      </c>
      <c r="R165" s="204">
        <f>Q165*H165</f>
        <v>0</v>
      </c>
      <c r="S165" s="204">
        <v>0</v>
      </c>
      <c r="T165" s="205">
        <f>S165*H165</f>
        <v>0</v>
      </c>
      <c r="AR165" s="25" t="s">
        <v>147</v>
      </c>
      <c r="AT165" s="25" t="s">
        <v>142</v>
      </c>
      <c r="AU165" s="25" t="s">
        <v>140</v>
      </c>
      <c r="AY165" s="25" t="s">
        <v>139</v>
      </c>
      <c r="BE165" s="206">
        <f>IF(N165="základní",J165,0)</f>
        <v>0</v>
      </c>
      <c r="BF165" s="206">
        <f>IF(N165="snížená",J165,0)</f>
        <v>0</v>
      </c>
      <c r="BG165" s="206">
        <f>IF(N165="zákl. přenesená",J165,0)</f>
        <v>0</v>
      </c>
      <c r="BH165" s="206">
        <f>IF(N165="sníž. přenesená",J165,0)</f>
        <v>0</v>
      </c>
      <c r="BI165" s="206">
        <f>IF(N165="nulová",J165,0)</f>
        <v>0</v>
      </c>
      <c r="BJ165" s="25" t="s">
        <v>81</v>
      </c>
      <c r="BK165" s="206">
        <f>ROUND(I165*H165,2)</f>
        <v>0</v>
      </c>
      <c r="BL165" s="25" t="s">
        <v>147</v>
      </c>
      <c r="BM165" s="25" t="s">
        <v>213</v>
      </c>
    </row>
    <row r="166" spans="2:47" s="1" customFormat="1" ht="27">
      <c r="B166" s="42"/>
      <c r="C166" s="64"/>
      <c r="D166" s="207" t="s">
        <v>149</v>
      </c>
      <c r="E166" s="64"/>
      <c r="F166" s="208" t="s">
        <v>214</v>
      </c>
      <c r="G166" s="64"/>
      <c r="H166" s="64"/>
      <c r="I166" s="165"/>
      <c r="J166" s="64"/>
      <c r="K166" s="64"/>
      <c r="L166" s="62"/>
      <c r="M166" s="209"/>
      <c r="N166" s="43"/>
      <c r="O166" s="43"/>
      <c r="P166" s="43"/>
      <c r="Q166" s="43"/>
      <c r="R166" s="43"/>
      <c r="S166" s="43"/>
      <c r="T166" s="79"/>
      <c r="AT166" s="25" t="s">
        <v>149</v>
      </c>
      <c r="AU166" s="25" t="s">
        <v>140</v>
      </c>
    </row>
    <row r="167" spans="2:47" s="1" customFormat="1" ht="67.5">
      <c r="B167" s="42"/>
      <c r="C167" s="64"/>
      <c r="D167" s="207" t="s">
        <v>166</v>
      </c>
      <c r="E167" s="64"/>
      <c r="F167" s="245" t="s">
        <v>215</v>
      </c>
      <c r="G167" s="64"/>
      <c r="H167" s="64"/>
      <c r="I167" s="165"/>
      <c r="J167" s="64"/>
      <c r="K167" s="64"/>
      <c r="L167" s="62"/>
      <c r="M167" s="209"/>
      <c r="N167" s="43"/>
      <c r="O167" s="43"/>
      <c r="P167" s="43"/>
      <c r="Q167" s="43"/>
      <c r="R167" s="43"/>
      <c r="S167" s="43"/>
      <c r="T167" s="79"/>
      <c r="AT167" s="25" t="s">
        <v>166</v>
      </c>
      <c r="AU167" s="25" t="s">
        <v>140</v>
      </c>
    </row>
    <row r="168" spans="2:51" s="12" customFormat="1" ht="13.5">
      <c r="B168" s="221"/>
      <c r="C168" s="222"/>
      <c r="D168" s="207" t="s">
        <v>151</v>
      </c>
      <c r="E168" s="223" t="s">
        <v>23</v>
      </c>
      <c r="F168" s="224" t="s">
        <v>175</v>
      </c>
      <c r="G168" s="222"/>
      <c r="H168" s="225">
        <v>7</v>
      </c>
      <c r="I168" s="226"/>
      <c r="J168" s="222"/>
      <c r="K168" s="222"/>
      <c r="L168" s="227"/>
      <c r="M168" s="228"/>
      <c r="N168" s="229"/>
      <c r="O168" s="229"/>
      <c r="P168" s="229"/>
      <c r="Q168" s="229"/>
      <c r="R168" s="229"/>
      <c r="S168" s="229"/>
      <c r="T168" s="230"/>
      <c r="AT168" s="231" t="s">
        <v>151</v>
      </c>
      <c r="AU168" s="231" t="s">
        <v>140</v>
      </c>
      <c r="AV168" s="12" t="s">
        <v>83</v>
      </c>
      <c r="AW168" s="12" t="s">
        <v>36</v>
      </c>
      <c r="AX168" s="12" t="s">
        <v>73</v>
      </c>
      <c r="AY168" s="231" t="s">
        <v>139</v>
      </c>
    </row>
    <row r="169" spans="2:51" s="12" customFormat="1" ht="13.5">
      <c r="B169" s="221"/>
      <c r="C169" s="222"/>
      <c r="D169" s="207" t="s">
        <v>151</v>
      </c>
      <c r="E169" s="223" t="s">
        <v>23</v>
      </c>
      <c r="F169" s="224" t="s">
        <v>176</v>
      </c>
      <c r="G169" s="222"/>
      <c r="H169" s="225">
        <v>6.7</v>
      </c>
      <c r="I169" s="226"/>
      <c r="J169" s="222"/>
      <c r="K169" s="222"/>
      <c r="L169" s="227"/>
      <c r="M169" s="228"/>
      <c r="N169" s="229"/>
      <c r="O169" s="229"/>
      <c r="P169" s="229"/>
      <c r="Q169" s="229"/>
      <c r="R169" s="229"/>
      <c r="S169" s="229"/>
      <c r="T169" s="230"/>
      <c r="AT169" s="231" t="s">
        <v>151</v>
      </c>
      <c r="AU169" s="231" t="s">
        <v>140</v>
      </c>
      <c r="AV169" s="12" t="s">
        <v>83</v>
      </c>
      <c r="AW169" s="12" t="s">
        <v>36</v>
      </c>
      <c r="AX169" s="12" t="s">
        <v>73</v>
      </c>
      <c r="AY169" s="231" t="s">
        <v>139</v>
      </c>
    </row>
    <row r="170" spans="2:51" s="12" customFormat="1" ht="13.5">
      <c r="B170" s="221"/>
      <c r="C170" s="222"/>
      <c r="D170" s="207" t="s">
        <v>151</v>
      </c>
      <c r="E170" s="223" t="s">
        <v>23</v>
      </c>
      <c r="F170" s="224" t="s">
        <v>177</v>
      </c>
      <c r="G170" s="222"/>
      <c r="H170" s="225">
        <v>32</v>
      </c>
      <c r="I170" s="226"/>
      <c r="J170" s="222"/>
      <c r="K170" s="222"/>
      <c r="L170" s="227"/>
      <c r="M170" s="228"/>
      <c r="N170" s="229"/>
      <c r="O170" s="229"/>
      <c r="P170" s="229"/>
      <c r="Q170" s="229"/>
      <c r="R170" s="229"/>
      <c r="S170" s="229"/>
      <c r="T170" s="230"/>
      <c r="AT170" s="231" t="s">
        <v>151</v>
      </c>
      <c r="AU170" s="231" t="s">
        <v>140</v>
      </c>
      <c r="AV170" s="12" t="s">
        <v>83</v>
      </c>
      <c r="AW170" s="12" t="s">
        <v>36</v>
      </c>
      <c r="AX170" s="12" t="s">
        <v>73</v>
      </c>
      <c r="AY170" s="231" t="s">
        <v>139</v>
      </c>
    </row>
    <row r="171" spans="2:51" s="12" customFormat="1" ht="13.5">
      <c r="B171" s="221"/>
      <c r="C171" s="222"/>
      <c r="D171" s="207" t="s">
        <v>151</v>
      </c>
      <c r="E171" s="223" t="s">
        <v>23</v>
      </c>
      <c r="F171" s="224" t="s">
        <v>178</v>
      </c>
      <c r="G171" s="222"/>
      <c r="H171" s="225">
        <v>71.2</v>
      </c>
      <c r="I171" s="226"/>
      <c r="J171" s="222"/>
      <c r="K171" s="222"/>
      <c r="L171" s="227"/>
      <c r="M171" s="228"/>
      <c r="N171" s="229"/>
      <c r="O171" s="229"/>
      <c r="P171" s="229"/>
      <c r="Q171" s="229"/>
      <c r="R171" s="229"/>
      <c r="S171" s="229"/>
      <c r="T171" s="230"/>
      <c r="AT171" s="231" t="s">
        <v>151</v>
      </c>
      <c r="AU171" s="231" t="s">
        <v>140</v>
      </c>
      <c r="AV171" s="12" t="s">
        <v>83</v>
      </c>
      <c r="AW171" s="12" t="s">
        <v>36</v>
      </c>
      <c r="AX171" s="12" t="s">
        <v>73</v>
      </c>
      <c r="AY171" s="231" t="s">
        <v>139</v>
      </c>
    </row>
    <row r="172" spans="2:51" s="12" customFormat="1" ht="13.5">
      <c r="B172" s="221"/>
      <c r="C172" s="222"/>
      <c r="D172" s="207" t="s">
        <v>151</v>
      </c>
      <c r="E172" s="223" t="s">
        <v>23</v>
      </c>
      <c r="F172" s="224" t="s">
        <v>179</v>
      </c>
      <c r="G172" s="222"/>
      <c r="H172" s="225">
        <v>81.9</v>
      </c>
      <c r="I172" s="226"/>
      <c r="J172" s="222"/>
      <c r="K172" s="222"/>
      <c r="L172" s="227"/>
      <c r="M172" s="228"/>
      <c r="N172" s="229"/>
      <c r="O172" s="229"/>
      <c r="P172" s="229"/>
      <c r="Q172" s="229"/>
      <c r="R172" s="229"/>
      <c r="S172" s="229"/>
      <c r="T172" s="230"/>
      <c r="AT172" s="231" t="s">
        <v>151</v>
      </c>
      <c r="AU172" s="231" t="s">
        <v>140</v>
      </c>
      <c r="AV172" s="12" t="s">
        <v>83</v>
      </c>
      <c r="AW172" s="12" t="s">
        <v>36</v>
      </c>
      <c r="AX172" s="12" t="s">
        <v>73</v>
      </c>
      <c r="AY172" s="231" t="s">
        <v>139</v>
      </c>
    </row>
    <row r="173" spans="2:51" s="12" customFormat="1" ht="13.5">
      <c r="B173" s="221"/>
      <c r="C173" s="222"/>
      <c r="D173" s="207" t="s">
        <v>151</v>
      </c>
      <c r="E173" s="223" t="s">
        <v>23</v>
      </c>
      <c r="F173" s="224" t="s">
        <v>180</v>
      </c>
      <c r="G173" s="222"/>
      <c r="H173" s="225">
        <v>107.8</v>
      </c>
      <c r="I173" s="226"/>
      <c r="J173" s="222"/>
      <c r="K173" s="222"/>
      <c r="L173" s="227"/>
      <c r="M173" s="228"/>
      <c r="N173" s="229"/>
      <c r="O173" s="229"/>
      <c r="P173" s="229"/>
      <c r="Q173" s="229"/>
      <c r="R173" s="229"/>
      <c r="S173" s="229"/>
      <c r="T173" s="230"/>
      <c r="AT173" s="231" t="s">
        <v>151</v>
      </c>
      <c r="AU173" s="231" t="s">
        <v>140</v>
      </c>
      <c r="AV173" s="12" t="s">
        <v>83</v>
      </c>
      <c r="AW173" s="12" t="s">
        <v>36</v>
      </c>
      <c r="AX173" s="12" t="s">
        <v>73</v>
      </c>
      <c r="AY173" s="231" t="s">
        <v>139</v>
      </c>
    </row>
    <row r="174" spans="2:51" s="12" customFormat="1" ht="13.5">
      <c r="B174" s="221"/>
      <c r="C174" s="222"/>
      <c r="D174" s="207" t="s">
        <v>151</v>
      </c>
      <c r="E174" s="223" t="s">
        <v>23</v>
      </c>
      <c r="F174" s="224" t="s">
        <v>181</v>
      </c>
      <c r="G174" s="222"/>
      <c r="H174" s="225">
        <v>16.8</v>
      </c>
      <c r="I174" s="226"/>
      <c r="J174" s="222"/>
      <c r="K174" s="222"/>
      <c r="L174" s="227"/>
      <c r="M174" s="228"/>
      <c r="N174" s="229"/>
      <c r="O174" s="229"/>
      <c r="P174" s="229"/>
      <c r="Q174" s="229"/>
      <c r="R174" s="229"/>
      <c r="S174" s="229"/>
      <c r="T174" s="230"/>
      <c r="AT174" s="231" t="s">
        <v>151</v>
      </c>
      <c r="AU174" s="231" t="s">
        <v>140</v>
      </c>
      <c r="AV174" s="12" t="s">
        <v>83</v>
      </c>
      <c r="AW174" s="12" t="s">
        <v>36</v>
      </c>
      <c r="AX174" s="12" t="s">
        <v>73</v>
      </c>
      <c r="AY174" s="231" t="s">
        <v>139</v>
      </c>
    </row>
    <row r="175" spans="2:51" s="12" customFormat="1" ht="13.5">
      <c r="B175" s="221"/>
      <c r="C175" s="222"/>
      <c r="D175" s="207" t="s">
        <v>151</v>
      </c>
      <c r="E175" s="223" t="s">
        <v>23</v>
      </c>
      <c r="F175" s="224" t="s">
        <v>182</v>
      </c>
      <c r="G175" s="222"/>
      <c r="H175" s="225">
        <v>43.2</v>
      </c>
      <c r="I175" s="226"/>
      <c r="J175" s="222"/>
      <c r="K175" s="222"/>
      <c r="L175" s="227"/>
      <c r="M175" s="228"/>
      <c r="N175" s="229"/>
      <c r="O175" s="229"/>
      <c r="P175" s="229"/>
      <c r="Q175" s="229"/>
      <c r="R175" s="229"/>
      <c r="S175" s="229"/>
      <c r="T175" s="230"/>
      <c r="AT175" s="231" t="s">
        <v>151</v>
      </c>
      <c r="AU175" s="231" t="s">
        <v>140</v>
      </c>
      <c r="AV175" s="12" t="s">
        <v>83</v>
      </c>
      <c r="AW175" s="12" t="s">
        <v>36</v>
      </c>
      <c r="AX175" s="12" t="s">
        <v>73</v>
      </c>
      <c r="AY175" s="231" t="s">
        <v>139</v>
      </c>
    </row>
    <row r="176" spans="2:51" s="12" customFormat="1" ht="13.5">
      <c r="B176" s="221"/>
      <c r="C176" s="222"/>
      <c r="D176" s="207" t="s">
        <v>151</v>
      </c>
      <c r="E176" s="223" t="s">
        <v>23</v>
      </c>
      <c r="F176" s="224" t="s">
        <v>183</v>
      </c>
      <c r="G176" s="222"/>
      <c r="H176" s="225">
        <v>9.6</v>
      </c>
      <c r="I176" s="226"/>
      <c r="J176" s="222"/>
      <c r="K176" s="222"/>
      <c r="L176" s="227"/>
      <c r="M176" s="228"/>
      <c r="N176" s="229"/>
      <c r="O176" s="229"/>
      <c r="P176" s="229"/>
      <c r="Q176" s="229"/>
      <c r="R176" s="229"/>
      <c r="S176" s="229"/>
      <c r="T176" s="230"/>
      <c r="AT176" s="231" t="s">
        <v>151</v>
      </c>
      <c r="AU176" s="231" t="s">
        <v>140</v>
      </c>
      <c r="AV176" s="12" t="s">
        <v>83</v>
      </c>
      <c r="AW176" s="12" t="s">
        <v>36</v>
      </c>
      <c r="AX176" s="12" t="s">
        <v>73</v>
      </c>
      <c r="AY176" s="231" t="s">
        <v>139</v>
      </c>
    </row>
    <row r="177" spans="2:51" s="12" customFormat="1" ht="13.5">
      <c r="B177" s="221"/>
      <c r="C177" s="222"/>
      <c r="D177" s="207" t="s">
        <v>151</v>
      </c>
      <c r="E177" s="223" t="s">
        <v>23</v>
      </c>
      <c r="F177" s="224" t="s">
        <v>184</v>
      </c>
      <c r="G177" s="222"/>
      <c r="H177" s="225">
        <v>9.8</v>
      </c>
      <c r="I177" s="226"/>
      <c r="J177" s="222"/>
      <c r="K177" s="222"/>
      <c r="L177" s="227"/>
      <c r="M177" s="228"/>
      <c r="N177" s="229"/>
      <c r="O177" s="229"/>
      <c r="P177" s="229"/>
      <c r="Q177" s="229"/>
      <c r="R177" s="229"/>
      <c r="S177" s="229"/>
      <c r="T177" s="230"/>
      <c r="AT177" s="231" t="s">
        <v>151</v>
      </c>
      <c r="AU177" s="231" t="s">
        <v>140</v>
      </c>
      <c r="AV177" s="12" t="s">
        <v>83</v>
      </c>
      <c r="AW177" s="12" t="s">
        <v>36</v>
      </c>
      <c r="AX177" s="12" t="s">
        <v>73</v>
      </c>
      <c r="AY177" s="231" t="s">
        <v>139</v>
      </c>
    </row>
    <row r="178" spans="2:51" s="12" customFormat="1" ht="13.5">
      <c r="B178" s="221"/>
      <c r="C178" s="222"/>
      <c r="D178" s="207" t="s">
        <v>151</v>
      </c>
      <c r="E178" s="223" t="s">
        <v>23</v>
      </c>
      <c r="F178" s="224" t="s">
        <v>185</v>
      </c>
      <c r="G178" s="222"/>
      <c r="H178" s="225">
        <v>12.4</v>
      </c>
      <c r="I178" s="226"/>
      <c r="J178" s="222"/>
      <c r="K178" s="222"/>
      <c r="L178" s="227"/>
      <c r="M178" s="228"/>
      <c r="N178" s="229"/>
      <c r="O178" s="229"/>
      <c r="P178" s="229"/>
      <c r="Q178" s="229"/>
      <c r="R178" s="229"/>
      <c r="S178" s="229"/>
      <c r="T178" s="230"/>
      <c r="AT178" s="231" t="s">
        <v>151</v>
      </c>
      <c r="AU178" s="231" t="s">
        <v>140</v>
      </c>
      <c r="AV178" s="12" t="s">
        <v>83</v>
      </c>
      <c r="AW178" s="12" t="s">
        <v>36</v>
      </c>
      <c r="AX178" s="12" t="s">
        <v>73</v>
      </c>
      <c r="AY178" s="231" t="s">
        <v>139</v>
      </c>
    </row>
    <row r="179" spans="2:51" s="12" customFormat="1" ht="13.5">
      <c r="B179" s="221"/>
      <c r="C179" s="222"/>
      <c r="D179" s="207" t="s">
        <v>151</v>
      </c>
      <c r="E179" s="223" t="s">
        <v>23</v>
      </c>
      <c r="F179" s="224" t="s">
        <v>186</v>
      </c>
      <c r="G179" s="222"/>
      <c r="H179" s="225">
        <v>5.7</v>
      </c>
      <c r="I179" s="226"/>
      <c r="J179" s="222"/>
      <c r="K179" s="222"/>
      <c r="L179" s="227"/>
      <c r="M179" s="228"/>
      <c r="N179" s="229"/>
      <c r="O179" s="229"/>
      <c r="P179" s="229"/>
      <c r="Q179" s="229"/>
      <c r="R179" s="229"/>
      <c r="S179" s="229"/>
      <c r="T179" s="230"/>
      <c r="AT179" s="231" t="s">
        <v>151</v>
      </c>
      <c r="AU179" s="231" t="s">
        <v>140</v>
      </c>
      <c r="AV179" s="12" t="s">
        <v>83</v>
      </c>
      <c r="AW179" s="12" t="s">
        <v>36</v>
      </c>
      <c r="AX179" s="12" t="s">
        <v>73</v>
      </c>
      <c r="AY179" s="231" t="s">
        <v>139</v>
      </c>
    </row>
    <row r="180" spans="2:51" s="12" customFormat="1" ht="13.5">
      <c r="B180" s="221"/>
      <c r="C180" s="222"/>
      <c r="D180" s="207" t="s">
        <v>151</v>
      </c>
      <c r="E180" s="223" t="s">
        <v>23</v>
      </c>
      <c r="F180" s="224" t="s">
        <v>187</v>
      </c>
      <c r="G180" s="222"/>
      <c r="H180" s="225">
        <v>185.3</v>
      </c>
      <c r="I180" s="226"/>
      <c r="J180" s="222"/>
      <c r="K180" s="222"/>
      <c r="L180" s="227"/>
      <c r="M180" s="228"/>
      <c r="N180" s="229"/>
      <c r="O180" s="229"/>
      <c r="P180" s="229"/>
      <c r="Q180" s="229"/>
      <c r="R180" s="229"/>
      <c r="S180" s="229"/>
      <c r="T180" s="230"/>
      <c r="AT180" s="231" t="s">
        <v>151</v>
      </c>
      <c r="AU180" s="231" t="s">
        <v>140</v>
      </c>
      <c r="AV180" s="12" t="s">
        <v>83</v>
      </c>
      <c r="AW180" s="12" t="s">
        <v>36</v>
      </c>
      <c r="AX180" s="12" t="s">
        <v>73</v>
      </c>
      <c r="AY180" s="231" t="s">
        <v>139</v>
      </c>
    </row>
    <row r="181" spans="2:51" s="12" customFormat="1" ht="13.5">
      <c r="B181" s="221"/>
      <c r="C181" s="222"/>
      <c r="D181" s="207" t="s">
        <v>151</v>
      </c>
      <c r="E181" s="223" t="s">
        <v>23</v>
      </c>
      <c r="F181" s="224" t="s">
        <v>188</v>
      </c>
      <c r="G181" s="222"/>
      <c r="H181" s="225">
        <v>8</v>
      </c>
      <c r="I181" s="226"/>
      <c r="J181" s="222"/>
      <c r="K181" s="222"/>
      <c r="L181" s="227"/>
      <c r="M181" s="228"/>
      <c r="N181" s="229"/>
      <c r="O181" s="229"/>
      <c r="P181" s="229"/>
      <c r="Q181" s="229"/>
      <c r="R181" s="229"/>
      <c r="S181" s="229"/>
      <c r="T181" s="230"/>
      <c r="AT181" s="231" t="s">
        <v>151</v>
      </c>
      <c r="AU181" s="231" t="s">
        <v>140</v>
      </c>
      <c r="AV181" s="12" t="s">
        <v>83</v>
      </c>
      <c r="AW181" s="12" t="s">
        <v>36</v>
      </c>
      <c r="AX181" s="12" t="s">
        <v>73</v>
      </c>
      <c r="AY181" s="231" t="s">
        <v>139</v>
      </c>
    </row>
    <row r="182" spans="2:51" s="12" customFormat="1" ht="13.5">
      <c r="B182" s="221"/>
      <c r="C182" s="222"/>
      <c r="D182" s="207" t="s">
        <v>151</v>
      </c>
      <c r="E182" s="223" t="s">
        <v>23</v>
      </c>
      <c r="F182" s="224" t="s">
        <v>189</v>
      </c>
      <c r="G182" s="222"/>
      <c r="H182" s="225">
        <v>4.2</v>
      </c>
      <c r="I182" s="226"/>
      <c r="J182" s="222"/>
      <c r="K182" s="222"/>
      <c r="L182" s="227"/>
      <c r="M182" s="228"/>
      <c r="N182" s="229"/>
      <c r="O182" s="229"/>
      <c r="P182" s="229"/>
      <c r="Q182" s="229"/>
      <c r="R182" s="229"/>
      <c r="S182" s="229"/>
      <c r="T182" s="230"/>
      <c r="AT182" s="231" t="s">
        <v>151</v>
      </c>
      <c r="AU182" s="231" t="s">
        <v>140</v>
      </c>
      <c r="AV182" s="12" t="s">
        <v>83</v>
      </c>
      <c r="AW182" s="12" t="s">
        <v>36</v>
      </c>
      <c r="AX182" s="12" t="s">
        <v>73</v>
      </c>
      <c r="AY182" s="231" t="s">
        <v>139</v>
      </c>
    </row>
    <row r="183" spans="2:51" s="12" customFormat="1" ht="13.5">
      <c r="B183" s="221"/>
      <c r="C183" s="222"/>
      <c r="D183" s="207" t="s">
        <v>151</v>
      </c>
      <c r="E183" s="223" t="s">
        <v>23</v>
      </c>
      <c r="F183" s="224" t="s">
        <v>190</v>
      </c>
      <c r="G183" s="222"/>
      <c r="H183" s="225">
        <v>8.8</v>
      </c>
      <c r="I183" s="226"/>
      <c r="J183" s="222"/>
      <c r="K183" s="222"/>
      <c r="L183" s="227"/>
      <c r="M183" s="228"/>
      <c r="N183" s="229"/>
      <c r="O183" s="229"/>
      <c r="P183" s="229"/>
      <c r="Q183" s="229"/>
      <c r="R183" s="229"/>
      <c r="S183" s="229"/>
      <c r="T183" s="230"/>
      <c r="AT183" s="231" t="s">
        <v>151</v>
      </c>
      <c r="AU183" s="231" t="s">
        <v>140</v>
      </c>
      <c r="AV183" s="12" t="s">
        <v>83</v>
      </c>
      <c r="AW183" s="12" t="s">
        <v>36</v>
      </c>
      <c r="AX183" s="12" t="s">
        <v>73</v>
      </c>
      <c r="AY183" s="231" t="s">
        <v>139</v>
      </c>
    </row>
    <row r="184" spans="2:51" s="11" customFormat="1" ht="13.5">
      <c r="B184" s="210"/>
      <c r="C184" s="211"/>
      <c r="D184" s="207" t="s">
        <v>151</v>
      </c>
      <c r="E184" s="212" t="s">
        <v>23</v>
      </c>
      <c r="F184" s="213" t="s">
        <v>216</v>
      </c>
      <c r="G184" s="211"/>
      <c r="H184" s="214" t="s">
        <v>23</v>
      </c>
      <c r="I184" s="215"/>
      <c r="J184" s="211"/>
      <c r="K184" s="211"/>
      <c r="L184" s="216"/>
      <c r="M184" s="217"/>
      <c r="N184" s="218"/>
      <c r="O184" s="218"/>
      <c r="P184" s="218"/>
      <c r="Q184" s="218"/>
      <c r="R184" s="218"/>
      <c r="S184" s="218"/>
      <c r="T184" s="219"/>
      <c r="AT184" s="220" t="s">
        <v>151</v>
      </c>
      <c r="AU184" s="220" t="s">
        <v>140</v>
      </c>
      <c r="AV184" s="11" t="s">
        <v>81</v>
      </c>
      <c r="AW184" s="11" t="s">
        <v>36</v>
      </c>
      <c r="AX184" s="11" t="s">
        <v>73</v>
      </c>
      <c r="AY184" s="220" t="s">
        <v>139</v>
      </c>
    </row>
    <row r="185" spans="2:51" s="12" customFormat="1" ht="13.5">
      <c r="B185" s="221"/>
      <c r="C185" s="222"/>
      <c r="D185" s="207" t="s">
        <v>151</v>
      </c>
      <c r="E185" s="223" t="s">
        <v>23</v>
      </c>
      <c r="F185" s="224" t="s">
        <v>217</v>
      </c>
      <c r="G185" s="222"/>
      <c r="H185" s="225">
        <v>-142.6</v>
      </c>
      <c r="I185" s="226"/>
      <c r="J185" s="222"/>
      <c r="K185" s="222"/>
      <c r="L185" s="227"/>
      <c r="M185" s="228"/>
      <c r="N185" s="229"/>
      <c r="O185" s="229"/>
      <c r="P185" s="229"/>
      <c r="Q185" s="229"/>
      <c r="R185" s="229"/>
      <c r="S185" s="229"/>
      <c r="T185" s="230"/>
      <c r="AT185" s="231" t="s">
        <v>151</v>
      </c>
      <c r="AU185" s="231" t="s">
        <v>140</v>
      </c>
      <c r="AV185" s="12" t="s">
        <v>83</v>
      </c>
      <c r="AW185" s="12" t="s">
        <v>36</v>
      </c>
      <c r="AX185" s="12" t="s">
        <v>73</v>
      </c>
      <c r="AY185" s="231" t="s">
        <v>139</v>
      </c>
    </row>
    <row r="186" spans="2:51" s="13" customFormat="1" ht="13.5">
      <c r="B186" s="232"/>
      <c r="C186" s="233"/>
      <c r="D186" s="246" t="s">
        <v>151</v>
      </c>
      <c r="E186" s="250" t="s">
        <v>23</v>
      </c>
      <c r="F186" s="251" t="s">
        <v>157</v>
      </c>
      <c r="G186" s="233"/>
      <c r="H186" s="252">
        <v>467.8</v>
      </c>
      <c r="I186" s="237"/>
      <c r="J186" s="233"/>
      <c r="K186" s="233"/>
      <c r="L186" s="238"/>
      <c r="M186" s="239"/>
      <c r="N186" s="240"/>
      <c r="O186" s="240"/>
      <c r="P186" s="240"/>
      <c r="Q186" s="240"/>
      <c r="R186" s="240"/>
      <c r="S186" s="240"/>
      <c r="T186" s="241"/>
      <c r="AT186" s="242" t="s">
        <v>151</v>
      </c>
      <c r="AU186" s="242" t="s">
        <v>140</v>
      </c>
      <c r="AV186" s="13" t="s">
        <v>147</v>
      </c>
      <c r="AW186" s="13" t="s">
        <v>36</v>
      </c>
      <c r="AX186" s="13" t="s">
        <v>81</v>
      </c>
      <c r="AY186" s="242" t="s">
        <v>139</v>
      </c>
    </row>
    <row r="187" spans="2:65" s="1" customFormat="1" ht="22.5" customHeight="1">
      <c r="B187" s="42"/>
      <c r="C187" s="253" t="s">
        <v>218</v>
      </c>
      <c r="D187" s="253" t="s">
        <v>219</v>
      </c>
      <c r="E187" s="254" t="s">
        <v>220</v>
      </c>
      <c r="F187" s="255" t="s">
        <v>221</v>
      </c>
      <c r="G187" s="256" t="s">
        <v>171</v>
      </c>
      <c r="H187" s="257">
        <v>491.19</v>
      </c>
      <c r="I187" s="258"/>
      <c r="J187" s="259">
        <f>ROUND(I187*H187,2)</f>
        <v>0</v>
      </c>
      <c r="K187" s="255" t="s">
        <v>146</v>
      </c>
      <c r="L187" s="260"/>
      <c r="M187" s="261" t="s">
        <v>23</v>
      </c>
      <c r="N187" s="262" t="s">
        <v>44</v>
      </c>
      <c r="O187" s="43"/>
      <c r="P187" s="204">
        <f>O187*H187</f>
        <v>0</v>
      </c>
      <c r="Q187" s="204">
        <v>4E-05</v>
      </c>
      <c r="R187" s="204">
        <f>Q187*H187</f>
        <v>0.0196476</v>
      </c>
      <c r="S187" s="204">
        <v>0</v>
      </c>
      <c r="T187" s="205">
        <f>S187*H187</f>
        <v>0</v>
      </c>
      <c r="AR187" s="25" t="s">
        <v>218</v>
      </c>
      <c r="AT187" s="25" t="s">
        <v>219</v>
      </c>
      <c r="AU187" s="25" t="s">
        <v>140</v>
      </c>
      <c r="AY187" s="25" t="s">
        <v>139</v>
      </c>
      <c r="BE187" s="206">
        <f>IF(N187="základní",J187,0)</f>
        <v>0</v>
      </c>
      <c r="BF187" s="206">
        <f>IF(N187="snížená",J187,0)</f>
        <v>0</v>
      </c>
      <c r="BG187" s="206">
        <f>IF(N187="zákl. přenesená",J187,0)</f>
        <v>0</v>
      </c>
      <c r="BH187" s="206">
        <f>IF(N187="sníž. přenesená",J187,0)</f>
        <v>0</v>
      </c>
      <c r="BI187" s="206">
        <f>IF(N187="nulová",J187,0)</f>
        <v>0</v>
      </c>
      <c r="BJ187" s="25" t="s">
        <v>81</v>
      </c>
      <c r="BK187" s="206">
        <f>ROUND(I187*H187,2)</f>
        <v>0</v>
      </c>
      <c r="BL187" s="25" t="s">
        <v>147</v>
      </c>
      <c r="BM187" s="25" t="s">
        <v>222</v>
      </c>
    </row>
    <row r="188" spans="2:47" s="1" customFormat="1" ht="13.5">
      <c r="B188" s="42"/>
      <c r="C188" s="64"/>
      <c r="D188" s="207" t="s">
        <v>149</v>
      </c>
      <c r="E188" s="64"/>
      <c r="F188" s="208" t="s">
        <v>221</v>
      </c>
      <c r="G188" s="64"/>
      <c r="H188" s="64"/>
      <c r="I188" s="165"/>
      <c r="J188" s="64"/>
      <c r="K188" s="64"/>
      <c r="L188" s="62"/>
      <c r="M188" s="209"/>
      <c r="N188" s="43"/>
      <c r="O188" s="43"/>
      <c r="P188" s="43"/>
      <c r="Q188" s="43"/>
      <c r="R188" s="43"/>
      <c r="S188" s="43"/>
      <c r="T188" s="79"/>
      <c r="AT188" s="25" t="s">
        <v>149</v>
      </c>
      <c r="AU188" s="25" t="s">
        <v>140</v>
      </c>
    </row>
    <row r="189" spans="2:51" s="12" customFormat="1" ht="13.5">
      <c r="B189" s="221"/>
      <c r="C189" s="222"/>
      <c r="D189" s="246" t="s">
        <v>151</v>
      </c>
      <c r="E189" s="222"/>
      <c r="F189" s="248" t="s">
        <v>223</v>
      </c>
      <c r="G189" s="222"/>
      <c r="H189" s="249">
        <v>491.19</v>
      </c>
      <c r="I189" s="226"/>
      <c r="J189" s="222"/>
      <c r="K189" s="222"/>
      <c r="L189" s="227"/>
      <c r="M189" s="228"/>
      <c r="N189" s="229"/>
      <c r="O189" s="229"/>
      <c r="P189" s="229"/>
      <c r="Q189" s="229"/>
      <c r="R189" s="229"/>
      <c r="S189" s="229"/>
      <c r="T189" s="230"/>
      <c r="AT189" s="231" t="s">
        <v>151</v>
      </c>
      <c r="AU189" s="231" t="s">
        <v>140</v>
      </c>
      <c r="AV189" s="12" t="s">
        <v>83</v>
      </c>
      <c r="AW189" s="12" t="s">
        <v>6</v>
      </c>
      <c r="AX189" s="12" t="s">
        <v>81</v>
      </c>
      <c r="AY189" s="231" t="s">
        <v>139</v>
      </c>
    </row>
    <row r="190" spans="2:65" s="1" customFormat="1" ht="22.5" customHeight="1">
      <c r="B190" s="42"/>
      <c r="C190" s="195" t="s">
        <v>224</v>
      </c>
      <c r="D190" s="195" t="s">
        <v>142</v>
      </c>
      <c r="E190" s="196" t="s">
        <v>225</v>
      </c>
      <c r="F190" s="197" t="s">
        <v>226</v>
      </c>
      <c r="G190" s="198" t="s">
        <v>93</v>
      </c>
      <c r="H190" s="199">
        <v>3.893</v>
      </c>
      <c r="I190" s="200"/>
      <c r="J190" s="201">
        <f>ROUND(I190*H190,2)</f>
        <v>0</v>
      </c>
      <c r="K190" s="197" t="s">
        <v>146</v>
      </c>
      <c r="L190" s="62"/>
      <c r="M190" s="202" t="s">
        <v>23</v>
      </c>
      <c r="N190" s="203" t="s">
        <v>44</v>
      </c>
      <c r="O190" s="43"/>
      <c r="P190" s="204">
        <f>O190*H190</f>
        <v>0</v>
      </c>
      <c r="Q190" s="204">
        <v>0.00489</v>
      </c>
      <c r="R190" s="204">
        <f>Q190*H190</f>
        <v>0.01903677</v>
      </c>
      <c r="S190" s="204">
        <v>0</v>
      </c>
      <c r="T190" s="205">
        <f>S190*H190</f>
        <v>0</v>
      </c>
      <c r="AR190" s="25" t="s">
        <v>147</v>
      </c>
      <c r="AT190" s="25" t="s">
        <v>142</v>
      </c>
      <c r="AU190" s="25" t="s">
        <v>140</v>
      </c>
      <c r="AY190" s="25" t="s">
        <v>139</v>
      </c>
      <c r="BE190" s="206">
        <f>IF(N190="základní",J190,0)</f>
        <v>0</v>
      </c>
      <c r="BF190" s="206">
        <f>IF(N190="snížená",J190,0)</f>
        <v>0</v>
      </c>
      <c r="BG190" s="206">
        <f>IF(N190="zákl. přenesená",J190,0)</f>
        <v>0</v>
      </c>
      <c r="BH190" s="206">
        <f>IF(N190="sníž. přenesená",J190,0)</f>
        <v>0</v>
      </c>
      <c r="BI190" s="206">
        <f>IF(N190="nulová",J190,0)</f>
        <v>0</v>
      </c>
      <c r="BJ190" s="25" t="s">
        <v>81</v>
      </c>
      <c r="BK190" s="206">
        <f>ROUND(I190*H190,2)</f>
        <v>0</v>
      </c>
      <c r="BL190" s="25" t="s">
        <v>147</v>
      </c>
      <c r="BM190" s="25" t="s">
        <v>227</v>
      </c>
    </row>
    <row r="191" spans="2:47" s="1" customFormat="1" ht="27">
      <c r="B191" s="42"/>
      <c r="C191" s="64"/>
      <c r="D191" s="207" t="s">
        <v>149</v>
      </c>
      <c r="E191" s="64"/>
      <c r="F191" s="208" t="s">
        <v>228</v>
      </c>
      <c r="G191" s="64"/>
      <c r="H191" s="64"/>
      <c r="I191" s="165"/>
      <c r="J191" s="64"/>
      <c r="K191" s="64"/>
      <c r="L191" s="62"/>
      <c r="M191" s="209"/>
      <c r="N191" s="43"/>
      <c r="O191" s="43"/>
      <c r="P191" s="43"/>
      <c r="Q191" s="43"/>
      <c r="R191" s="43"/>
      <c r="S191" s="43"/>
      <c r="T191" s="79"/>
      <c r="AT191" s="25" t="s">
        <v>149</v>
      </c>
      <c r="AU191" s="25" t="s">
        <v>140</v>
      </c>
    </row>
    <row r="192" spans="2:47" s="1" customFormat="1" ht="27">
      <c r="B192" s="42"/>
      <c r="C192" s="64"/>
      <c r="D192" s="207" t="s">
        <v>166</v>
      </c>
      <c r="E192" s="64"/>
      <c r="F192" s="245" t="s">
        <v>199</v>
      </c>
      <c r="G192" s="64"/>
      <c r="H192" s="64"/>
      <c r="I192" s="165"/>
      <c r="J192" s="64"/>
      <c r="K192" s="64"/>
      <c r="L192" s="62"/>
      <c r="M192" s="209"/>
      <c r="N192" s="43"/>
      <c r="O192" s="43"/>
      <c r="P192" s="43"/>
      <c r="Q192" s="43"/>
      <c r="R192" s="43"/>
      <c r="S192" s="43"/>
      <c r="T192" s="79"/>
      <c r="AT192" s="25" t="s">
        <v>166</v>
      </c>
      <c r="AU192" s="25" t="s">
        <v>140</v>
      </c>
    </row>
    <row r="193" spans="2:51" s="11" customFormat="1" ht="13.5">
      <c r="B193" s="210"/>
      <c r="C193" s="211"/>
      <c r="D193" s="207" t="s">
        <v>151</v>
      </c>
      <c r="E193" s="212" t="s">
        <v>23</v>
      </c>
      <c r="F193" s="213" t="s">
        <v>152</v>
      </c>
      <c r="G193" s="211"/>
      <c r="H193" s="214" t="s">
        <v>23</v>
      </c>
      <c r="I193" s="215"/>
      <c r="J193" s="211"/>
      <c r="K193" s="211"/>
      <c r="L193" s="216"/>
      <c r="M193" s="217"/>
      <c r="N193" s="218"/>
      <c r="O193" s="218"/>
      <c r="P193" s="218"/>
      <c r="Q193" s="218"/>
      <c r="R193" s="218"/>
      <c r="S193" s="218"/>
      <c r="T193" s="219"/>
      <c r="AT193" s="220" t="s">
        <v>151</v>
      </c>
      <c r="AU193" s="220" t="s">
        <v>140</v>
      </c>
      <c r="AV193" s="11" t="s">
        <v>81</v>
      </c>
      <c r="AW193" s="11" t="s">
        <v>36</v>
      </c>
      <c r="AX193" s="11" t="s">
        <v>73</v>
      </c>
      <c r="AY193" s="220" t="s">
        <v>139</v>
      </c>
    </row>
    <row r="194" spans="2:51" s="12" customFormat="1" ht="13.5">
      <c r="B194" s="221"/>
      <c r="C194" s="222"/>
      <c r="D194" s="207" t="s">
        <v>151</v>
      </c>
      <c r="E194" s="223" t="s">
        <v>23</v>
      </c>
      <c r="F194" s="224" t="s">
        <v>200</v>
      </c>
      <c r="G194" s="222"/>
      <c r="H194" s="225">
        <v>2</v>
      </c>
      <c r="I194" s="226"/>
      <c r="J194" s="222"/>
      <c r="K194" s="222"/>
      <c r="L194" s="227"/>
      <c r="M194" s="228"/>
      <c r="N194" s="229"/>
      <c r="O194" s="229"/>
      <c r="P194" s="229"/>
      <c r="Q194" s="229"/>
      <c r="R194" s="229"/>
      <c r="S194" s="229"/>
      <c r="T194" s="230"/>
      <c r="AT194" s="231" t="s">
        <v>151</v>
      </c>
      <c r="AU194" s="231" t="s">
        <v>140</v>
      </c>
      <c r="AV194" s="12" t="s">
        <v>83</v>
      </c>
      <c r="AW194" s="12" t="s">
        <v>36</v>
      </c>
      <c r="AX194" s="12" t="s">
        <v>73</v>
      </c>
      <c r="AY194" s="231" t="s">
        <v>139</v>
      </c>
    </row>
    <row r="195" spans="2:51" s="12" customFormat="1" ht="13.5">
      <c r="B195" s="221"/>
      <c r="C195" s="222"/>
      <c r="D195" s="207" t="s">
        <v>151</v>
      </c>
      <c r="E195" s="223" t="s">
        <v>23</v>
      </c>
      <c r="F195" s="224" t="s">
        <v>201</v>
      </c>
      <c r="G195" s="222"/>
      <c r="H195" s="225">
        <v>0.718</v>
      </c>
      <c r="I195" s="226"/>
      <c r="J195" s="222"/>
      <c r="K195" s="222"/>
      <c r="L195" s="227"/>
      <c r="M195" s="228"/>
      <c r="N195" s="229"/>
      <c r="O195" s="229"/>
      <c r="P195" s="229"/>
      <c r="Q195" s="229"/>
      <c r="R195" s="229"/>
      <c r="S195" s="229"/>
      <c r="T195" s="230"/>
      <c r="AT195" s="231" t="s">
        <v>151</v>
      </c>
      <c r="AU195" s="231" t="s">
        <v>140</v>
      </c>
      <c r="AV195" s="12" t="s">
        <v>83</v>
      </c>
      <c r="AW195" s="12" t="s">
        <v>36</v>
      </c>
      <c r="AX195" s="12" t="s">
        <v>73</v>
      </c>
      <c r="AY195" s="231" t="s">
        <v>139</v>
      </c>
    </row>
    <row r="196" spans="2:51" s="12" customFormat="1" ht="13.5">
      <c r="B196" s="221"/>
      <c r="C196" s="222"/>
      <c r="D196" s="207" t="s">
        <v>151</v>
      </c>
      <c r="E196" s="223" t="s">
        <v>23</v>
      </c>
      <c r="F196" s="224" t="s">
        <v>202</v>
      </c>
      <c r="G196" s="222"/>
      <c r="H196" s="225">
        <v>0.5</v>
      </c>
      <c r="I196" s="226"/>
      <c r="J196" s="222"/>
      <c r="K196" s="222"/>
      <c r="L196" s="227"/>
      <c r="M196" s="228"/>
      <c r="N196" s="229"/>
      <c r="O196" s="229"/>
      <c r="P196" s="229"/>
      <c r="Q196" s="229"/>
      <c r="R196" s="229"/>
      <c r="S196" s="229"/>
      <c r="T196" s="230"/>
      <c r="AT196" s="231" t="s">
        <v>151</v>
      </c>
      <c r="AU196" s="231" t="s">
        <v>140</v>
      </c>
      <c r="AV196" s="12" t="s">
        <v>83</v>
      </c>
      <c r="AW196" s="12" t="s">
        <v>36</v>
      </c>
      <c r="AX196" s="12" t="s">
        <v>73</v>
      </c>
      <c r="AY196" s="231" t="s">
        <v>139</v>
      </c>
    </row>
    <row r="197" spans="2:51" s="12" customFormat="1" ht="13.5">
      <c r="B197" s="221"/>
      <c r="C197" s="222"/>
      <c r="D197" s="207" t="s">
        <v>151</v>
      </c>
      <c r="E197" s="223" t="s">
        <v>23</v>
      </c>
      <c r="F197" s="224" t="s">
        <v>203</v>
      </c>
      <c r="G197" s="222"/>
      <c r="H197" s="225">
        <v>0.675</v>
      </c>
      <c r="I197" s="226"/>
      <c r="J197" s="222"/>
      <c r="K197" s="222"/>
      <c r="L197" s="227"/>
      <c r="M197" s="228"/>
      <c r="N197" s="229"/>
      <c r="O197" s="229"/>
      <c r="P197" s="229"/>
      <c r="Q197" s="229"/>
      <c r="R197" s="229"/>
      <c r="S197" s="229"/>
      <c r="T197" s="230"/>
      <c r="AT197" s="231" t="s">
        <v>151</v>
      </c>
      <c r="AU197" s="231" t="s">
        <v>140</v>
      </c>
      <c r="AV197" s="12" t="s">
        <v>83</v>
      </c>
      <c r="AW197" s="12" t="s">
        <v>36</v>
      </c>
      <c r="AX197" s="12" t="s">
        <v>73</v>
      </c>
      <c r="AY197" s="231" t="s">
        <v>139</v>
      </c>
    </row>
    <row r="198" spans="2:51" s="13" customFormat="1" ht="13.5">
      <c r="B198" s="232"/>
      <c r="C198" s="233"/>
      <c r="D198" s="246" t="s">
        <v>151</v>
      </c>
      <c r="E198" s="250" t="s">
        <v>23</v>
      </c>
      <c r="F198" s="251" t="s">
        <v>157</v>
      </c>
      <c r="G198" s="233"/>
      <c r="H198" s="252">
        <v>3.893</v>
      </c>
      <c r="I198" s="237"/>
      <c r="J198" s="233"/>
      <c r="K198" s="233"/>
      <c r="L198" s="238"/>
      <c r="M198" s="239"/>
      <c r="N198" s="240"/>
      <c r="O198" s="240"/>
      <c r="P198" s="240"/>
      <c r="Q198" s="240"/>
      <c r="R198" s="240"/>
      <c r="S198" s="240"/>
      <c r="T198" s="241"/>
      <c r="AT198" s="242" t="s">
        <v>151</v>
      </c>
      <c r="AU198" s="242" t="s">
        <v>140</v>
      </c>
      <c r="AV198" s="13" t="s">
        <v>147</v>
      </c>
      <c r="AW198" s="13" t="s">
        <v>36</v>
      </c>
      <c r="AX198" s="13" t="s">
        <v>81</v>
      </c>
      <c r="AY198" s="242" t="s">
        <v>139</v>
      </c>
    </row>
    <row r="199" spans="2:65" s="1" customFormat="1" ht="22.5" customHeight="1">
      <c r="B199" s="42"/>
      <c r="C199" s="195" t="s">
        <v>229</v>
      </c>
      <c r="D199" s="195" t="s">
        <v>142</v>
      </c>
      <c r="E199" s="196" t="s">
        <v>230</v>
      </c>
      <c r="F199" s="197" t="s">
        <v>231</v>
      </c>
      <c r="G199" s="198" t="s">
        <v>93</v>
      </c>
      <c r="H199" s="199">
        <v>3.893</v>
      </c>
      <c r="I199" s="200"/>
      <c r="J199" s="201">
        <f>ROUND(I199*H199,2)</f>
        <v>0</v>
      </c>
      <c r="K199" s="197" t="s">
        <v>146</v>
      </c>
      <c r="L199" s="62"/>
      <c r="M199" s="202" t="s">
        <v>23</v>
      </c>
      <c r="N199" s="203" t="s">
        <v>44</v>
      </c>
      <c r="O199" s="43"/>
      <c r="P199" s="204">
        <f>O199*H199</f>
        <v>0</v>
      </c>
      <c r="Q199" s="204">
        <v>0.00228</v>
      </c>
      <c r="R199" s="204">
        <f>Q199*H199</f>
        <v>0.00887604</v>
      </c>
      <c r="S199" s="204">
        <v>0</v>
      </c>
      <c r="T199" s="205">
        <f>S199*H199</f>
        <v>0</v>
      </c>
      <c r="AR199" s="25" t="s">
        <v>147</v>
      </c>
      <c r="AT199" s="25" t="s">
        <v>142</v>
      </c>
      <c r="AU199" s="25" t="s">
        <v>140</v>
      </c>
      <c r="AY199" s="25" t="s">
        <v>139</v>
      </c>
      <c r="BE199" s="206">
        <f>IF(N199="základní",J199,0)</f>
        <v>0</v>
      </c>
      <c r="BF199" s="206">
        <f>IF(N199="snížená",J199,0)</f>
        <v>0</v>
      </c>
      <c r="BG199" s="206">
        <f>IF(N199="zákl. přenesená",J199,0)</f>
        <v>0</v>
      </c>
      <c r="BH199" s="206">
        <f>IF(N199="sníž. přenesená",J199,0)</f>
        <v>0</v>
      </c>
      <c r="BI199" s="206">
        <f>IF(N199="nulová",J199,0)</f>
        <v>0</v>
      </c>
      <c r="BJ199" s="25" t="s">
        <v>81</v>
      </c>
      <c r="BK199" s="206">
        <f>ROUND(I199*H199,2)</f>
        <v>0</v>
      </c>
      <c r="BL199" s="25" t="s">
        <v>147</v>
      </c>
      <c r="BM199" s="25" t="s">
        <v>232</v>
      </c>
    </row>
    <row r="200" spans="2:47" s="1" customFormat="1" ht="27">
      <c r="B200" s="42"/>
      <c r="C200" s="64"/>
      <c r="D200" s="207" t="s">
        <v>149</v>
      </c>
      <c r="E200" s="64"/>
      <c r="F200" s="208" t="s">
        <v>233</v>
      </c>
      <c r="G200" s="64"/>
      <c r="H200" s="64"/>
      <c r="I200" s="165"/>
      <c r="J200" s="64"/>
      <c r="K200" s="64"/>
      <c r="L200" s="62"/>
      <c r="M200" s="209"/>
      <c r="N200" s="43"/>
      <c r="O200" s="43"/>
      <c r="P200" s="43"/>
      <c r="Q200" s="43"/>
      <c r="R200" s="43"/>
      <c r="S200" s="43"/>
      <c r="T200" s="79"/>
      <c r="AT200" s="25" t="s">
        <v>149</v>
      </c>
      <c r="AU200" s="25" t="s">
        <v>140</v>
      </c>
    </row>
    <row r="201" spans="2:63" s="10" customFormat="1" ht="29.85" customHeight="1">
      <c r="B201" s="178"/>
      <c r="C201" s="179"/>
      <c r="D201" s="180" t="s">
        <v>72</v>
      </c>
      <c r="E201" s="243" t="s">
        <v>224</v>
      </c>
      <c r="F201" s="243" t="s">
        <v>234</v>
      </c>
      <c r="G201" s="179"/>
      <c r="H201" s="179"/>
      <c r="I201" s="182"/>
      <c r="J201" s="244">
        <f>BK201</f>
        <v>0</v>
      </c>
      <c r="K201" s="179"/>
      <c r="L201" s="184"/>
      <c r="M201" s="185"/>
      <c r="N201" s="186"/>
      <c r="O201" s="186"/>
      <c r="P201" s="187">
        <f>P202+P238+P242+P286+P291</f>
        <v>0</v>
      </c>
      <c r="Q201" s="186"/>
      <c r="R201" s="187">
        <f>R202+R238+R242+R286+R291</f>
        <v>0.0302845</v>
      </c>
      <c r="S201" s="186"/>
      <c r="T201" s="188">
        <f>T202+T238+T242+T286+T291</f>
        <v>21.790757</v>
      </c>
      <c r="AR201" s="189" t="s">
        <v>81</v>
      </c>
      <c r="AT201" s="190" t="s">
        <v>72</v>
      </c>
      <c r="AU201" s="190" t="s">
        <v>81</v>
      </c>
      <c r="AY201" s="189" t="s">
        <v>139</v>
      </c>
      <c r="BK201" s="191">
        <f>BK202+BK238+BK242+BK286+BK291</f>
        <v>0</v>
      </c>
    </row>
    <row r="202" spans="2:63" s="10" customFormat="1" ht="14.85" customHeight="1">
      <c r="B202" s="178"/>
      <c r="C202" s="179"/>
      <c r="D202" s="192" t="s">
        <v>72</v>
      </c>
      <c r="E202" s="193" t="s">
        <v>235</v>
      </c>
      <c r="F202" s="193" t="s">
        <v>236</v>
      </c>
      <c r="G202" s="179"/>
      <c r="H202" s="179"/>
      <c r="I202" s="182"/>
      <c r="J202" s="194">
        <f>BK202</f>
        <v>0</v>
      </c>
      <c r="K202" s="179"/>
      <c r="L202" s="184"/>
      <c r="M202" s="185"/>
      <c r="N202" s="186"/>
      <c r="O202" s="186"/>
      <c r="P202" s="187">
        <f>SUM(P203:P237)</f>
        <v>0</v>
      </c>
      <c r="Q202" s="186"/>
      <c r="R202" s="187">
        <f>SUM(R203:R237)</f>
        <v>0.0182845</v>
      </c>
      <c r="S202" s="186"/>
      <c r="T202" s="188">
        <f>SUM(T203:T237)</f>
        <v>0</v>
      </c>
      <c r="AR202" s="189" t="s">
        <v>81</v>
      </c>
      <c r="AT202" s="190" t="s">
        <v>72</v>
      </c>
      <c r="AU202" s="190" t="s">
        <v>83</v>
      </c>
      <c r="AY202" s="189" t="s">
        <v>139</v>
      </c>
      <c r="BK202" s="191">
        <f>SUM(BK203:BK237)</f>
        <v>0</v>
      </c>
    </row>
    <row r="203" spans="2:65" s="1" customFormat="1" ht="22.5" customHeight="1">
      <c r="B203" s="42"/>
      <c r="C203" s="195" t="s">
        <v>237</v>
      </c>
      <c r="D203" s="195" t="s">
        <v>142</v>
      </c>
      <c r="E203" s="196" t="s">
        <v>238</v>
      </c>
      <c r="F203" s="197" t="s">
        <v>239</v>
      </c>
      <c r="G203" s="198" t="s">
        <v>93</v>
      </c>
      <c r="H203" s="199">
        <v>555.3</v>
      </c>
      <c r="I203" s="200"/>
      <c r="J203" s="201">
        <f>ROUND(I203*H203,2)</f>
        <v>0</v>
      </c>
      <c r="K203" s="197" t="s">
        <v>146</v>
      </c>
      <c r="L203" s="62"/>
      <c r="M203" s="202" t="s">
        <v>23</v>
      </c>
      <c r="N203" s="203" t="s">
        <v>44</v>
      </c>
      <c r="O203" s="43"/>
      <c r="P203" s="204">
        <f>O203*H203</f>
        <v>0</v>
      </c>
      <c r="Q203" s="204">
        <v>0</v>
      </c>
      <c r="R203" s="204">
        <f>Q203*H203</f>
        <v>0</v>
      </c>
      <c r="S203" s="204">
        <v>0</v>
      </c>
      <c r="T203" s="205">
        <f>S203*H203</f>
        <v>0</v>
      </c>
      <c r="AR203" s="25" t="s">
        <v>147</v>
      </c>
      <c r="AT203" s="25" t="s">
        <v>142</v>
      </c>
      <c r="AU203" s="25" t="s">
        <v>140</v>
      </c>
      <c r="AY203" s="25" t="s">
        <v>139</v>
      </c>
      <c r="BE203" s="206">
        <f>IF(N203="základní",J203,0)</f>
        <v>0</v>
      </c>
      <c r="BF203" s="206">
        <f>IF(N203="snížená",J203,0)</f>
        <v>0</v>
      </c>
      <c r="BG203" s="206">
        <f>IF(N203="zákl. přenesená",J203,0)</f>
        <v>0</v>
      </c>
      <c r="BH203" s="206">
        <f>IF(N203="sníž. přenesená",J203,0)</f>
        <v>0</v>
      </c>
      <c r="BI203" s="206">
        <f>IF(N203="nulová",J203,0)</f>
        <v>0</v>
      </c>
      <c r="BJ203" s="25" t="s">
        <v>81</v>
      </c>
      <c r="BK203" s="206">
        <f>ROUND(I203*H203,2)</f>
        <v>0</v>
      </c>
      <c r="BL203" s="25" t="s">
        <v>147</v>
      </c>
      <c r="BM203" s="25" t="s">
        <v>240</v>
      </c>
    </row>
    <row r="204" spans="2:47" s="1" customFormat="1" ht="27">
      <c r="B204" s="42"/>
      <c r="C204" s="64"/>
      <c r="D204" s="207" t="s">
        <v>149</v>
      </c>
      <c r="E204" s="64"/>
      <c r="F204" s="208" t="s">
        <v>241</v>
      </c>
      <c r="G204" s="64"/>
      <c r="H204" s="64"/>
      <c r="I204" s="165"/>
      <c r="J204" s="64"/>
      <c r="K204" s="64"/>
      <c r="L204" s="62"/>
      <c r="M204" s="209"/>
      <c r="N204" s="43"/>
      <c r="O204" s="43"/>
      <c r="P204" s="43"/>
      <c r="Q204" s="43"/>
      <c r="R204" s="43"/>
      <c r="S204" s="43"/>
      <c r="T204" s="79"/>
      <c r="AT204" s="25" t="s">
        <v>149</v>
      </c>
      <c r="AU204" s="25" t="s">
        <v>140</v>
      </c>
    </row>
    <row r="205" spans="2:47" s="1" customFormat="1" ht="54">
      <c r="B205" s="42"/>
      <c r="C205" s="64"/>
      <c r="D205" s="207" t="s">
        <v>166</v>
      </c>
      <c r="E205" s="64"/>
      <c r="F205" s="245" t="s">
        <v>242</v>
      </c>
      <c r="G205" s="64"/>
      <c r="H205" s="64"/>
      <c r="I205" s="165"/>
      <c r="J205" s="64"/>
      <c r="K205" s="64"/>
      <c r="L205" s="62"/>
      <c r="M205" s="209"/>
      <c r="N205" s="43"/>
      <c r="O205" s="43"/>
      <c r="P205" s="43"/>
      <c r="Q205" s="43"/>
      <c r="R205" s="43"/>
      <c r="S205" s="43"/>
      <c r="T205" s="79"/>
      <c r="AT205" s="25" t="s">
        <v>166</v>
      </c>
      <c r="AU205" s="25" t="s">
        <v>140</v>
      </c>
    </row>
    <row r="206" spans="2:51" s="12" customFormat="1" ht="13.5">
      <c r="B206" s="221"/>
      <c r="C206" s="222"/>
      <c r="D206" s="207" t="s">
        <v>151</v>
      </c>
      <c r="E206" s="223" t="s">
        <v>23</v>
      </c>
      <c r="F206" s="224" t="s">
        <v>243</v>
      </c>
      <c r="G206" s="222"/>
      <c r="H206" s="225">
        <v>86.02</v>
      </c>
      <c r="I206" s="226"/>
      <c r="J206" s="222"/>
      <c r="K206" s="222"/>
      <c r="L206" s="227"/>
      <c r="M206" s="228"/>
      <c r="N206" s="229"/>
      <c r="O206" s="229"/>
      <c r="P206" s="229"/>
      <c r="Q206" s="229"/>
      <c r="R206" s="229"/>
      <c r="S206" s="229"/>
      <c r="T206" s="230"/>
      <c r="AT206" s="231" t="s">
        <v>151</v>
      </c>
      <c r="AU206" s="231" t="s">
        <v>140</v>
      </c>
      <c r="AV206" s="12" t="s">
        <v>83</v>
      </c>
      <c r="AW206" s="12" t="s">
        <v>36</v>
      </c>
      <c r="AX206" s="12" t="s">
        <v>73</v>
      </c>
      <c r="AY206" s="231" t="s">
        <v>139</v>
      </c>
    </row>
    <row r="207" spans="2:51" s="12" customFormat="1" ht="13.5">
      <c r="B207" s="221"/>
      <c r="C207" s="222"/>
      <c r="D207" s="207" t="s">
        <v>151</v>
      </c>
      <c r="E207" s="223" t="s">
        <v>23</v>
      </c>
      <c r="F207" s="224" t="s">
        <v>244</v>
      </c>
      <c r="G207" s="222"/>
      <c r="H207" s="225">
        <v>87.06</v>
      </c>
      <c r="I207" s="226"/>
      <c r="J207" s="222"/>
      <c r="K207" s="222"/>
      <c r="L207" s="227"/>
      <c r="M207" s="228"/>
      <c r="N207" s="229"/>
      <c r="O207" s="229"/>
      <c r="P207" s="229"/>
      <c r="Q207" s="229"/>
      <c r="R207" s="229"/>
      <c r="S207" s="229"/>
      <c r="T207" s="230"/>
      <c r="AT207" s="231" t="s">
        <v>151</v>
      </c>
      <c r="AU207" s="231" t="s">
        <v>140</v>
      </c>
      <c r="AV207" s="12" t="s">
        <v>83</v>
      </c>
      <c r="AW207" s="12" t="s">
        <v>36</v>
      </c>
      <c r="AX207" s="12" t="s">
        <v>73</v>
      </c>
      <c r="AY207" s="231" t="s">
        <v>139</v>
      </c>
    </row>
    <row r="208" spans="2:51" s="12" customFormat="1" ht="13.5">
      <c r="B208" s="221"/>
      <c r="C208" s="222"/>
      <c r="D208" s="207" t="s">
        <v>151</v>
      </c>
      <c r="E208" s="223" t="s">
        <v>23</v>
      </c>
      <c r="F208" s="224" t="s">
        <v>245</v>
      </c>
      <c r="G208" s="222"/>
      <c r="H208" s="225">
        <v>62.57</v>
      </c>
      <c r="I208" s="226"/>
      <c r="J208" s="222"/>
      <c r="K208" s="222"/>
      <c r="L208" s="227"/>
      <c r="M208" s="228"/>
      <c r="N208" s="229"/>
      <c r="O208" s="229"/>
      <c r="P208" s="229"/>
      <c r="Q208" s="229"/>
      <c r="R208" s="229"/>
      <c r="S208" s="229"/>
      <c r="T208" s="230"/>
      <c r="AT208" s="231" t="s">
        <v>151</v>
      </c>
      <c r="AU208" s="231" t="s">
        <v>140</v>
      </c>
      <c r="AV208" s="12" t="s">
        <v>83</v>
      </c>
      <c r="AW208" s="12" t="s">
        <v>36</v>
      </c>
      <c r="AX208" s="12" t="s">
        <v>73</v>
      </c>
      <c r="AY208" s="231" t="s">
        <v>139</v>
      </c>
    </row>
    <row r="209" spans="2:51" s="12" customFormat="1" ht="13.5">
      <c r="B209" s="221"/>
      <c r="C209" s="222"/>
      <c r="D209" s="207" t="s">
        <v>151</v>
      </c>
      <c r="E209" s="223" t="s">
        <v>23</v>
      </c>
      <c r="F209" s="224" t="s">
        <v>246</v>
      </c>
      <c r="G209" s="222"/>
      <c r="H209" s="225">
        <v>13.75</v>
      </c>
      <c r="I209" s="226"/>
      <c r="J209" s="222"/>
      <c r="K209" s="222"/>
      <c r="L209" s="227"/>
      <c r="M209" s="228"/>
      <c r="N209" s="229"/>
      <c r="O209" s="229"/>
      <c r="P209" s="229"/>
      <c r="Q209" s="229"/>
      <c r="R209" s="229"/>
      <c r="S209" s="229"/>
      <c r="T209" s="230"/>
      <c r="AT209" s="231" t="s">
        <v>151</v>
      </c>
      <c r="AU209" s="231" t="s">
        <v>140</v>
      </c>
      <c r="AV209" s="12" t="s">
        <v>83</v>
      </c>
      <c r="AW209" s="12" t="s">
        <v>36</v>
      </c>
      <c r="AX209" s="12" t="s">
        <v>73</v>
      </c>
      <c r="AY209" s="231" t="s">
        <v>139</v>
      </c>
    </row>
    <row r="210" spans="2:51" s="12" customFormat="1" ht="13.5">
      <c r="B210" s="221"/>
      <c r="C210" s="222"/>
      <c r="D210" s="207" t="s">
        <v>151</v>
      </c>
      <c r="E210" s="223" t="s">
        <v>23</v>
      </c>
      <c r="F210" s="224" t="s">
        <v>247</v>
      </c>
      <c r="G210" s="222"/>
      <c r="H210" s="225">
        <v>48</v>
      </c>
      <c r="I210" s="226"/>
      <c r="J210" s="222"/>
      <c r="K210" s="222"/>
      <c r="L210" s="227"/>
      <c r="M210" s="228"/>
      <c r="N210" s="229"/>
      <c r="O210" s="229"/>
      <c r="P210" s="229"/>
      <c r="Q210" s="229"/>
      <c r="R210" s="229"/>
      <c r="S210" s="229"/>
      <c r="T210" s="230"/>
      <c r="AT210" s="231" t="s">
        <v>151</v>
      </c>
      <c r="AU210" s="231" t="s">
        <v>140</v>
      </c>
      <c r="AV210" s="12" t="s">
        <v>83</v>
      </c>
      <c r="AW210" s="12" t="s">
        <v>36</v>
      </c>
      <c r="AX210" s="12" t="s">
        <v>73</v>
      </c>
      <c r="AY210" s="231" t="s">
        <v>139</v>
      </c>
    </row>
    <row r="211" spans="2:51" s="12" customFormat="1" ht="13.5">
      <c r="B211" s="221"/>
      <c r="C211" s="222"/>
      <c r="D211" s="207" t="s">
        <v>151</v>
      </c>
      <c r="E211" s="223" t="s">
        <v>23</v>
      </c>
      <c r="F211" s="224" t="s">
        <v>248</v>
      </c>
      <c r="G211" s="222"/>
      <c r="H211" s="225">
        <v>124</v>
      </c>
      <c r="I211" s="226"/>
      <c r="J211" s="222"/>
      <c r="K211" s="222"/>
      <c r="L211" s="227"/>
      <c r="M211" s="228"/>
      <c r="N211" s="229"/>
      <c r="O211" s="229"/>
      <c r="P211" s="229"/>
      <c r="Q211" s="229"/>
      <c r="R211" s="229"/>
      <c r="S211" s="229"/>
      <c r="T211" s="230"/>
      <c r="AT211" s="231" t="s">
        <v>151</v>
      </c>
      <c r="AU211" s="231" t="s">
        <v>140</v>
      </c>
      <c r="AV211" s="12" t="s">
        <v>83</v>
      </c>
      <c r="AW211" s="12" t="s">
        <v>36</v>
      </c>
      <c r="AX211" s="12" t="s">
        <v>73</v>
      </c>
      <c r="AY211" s="231" t="s">
        <v>139</v>
      </c>
    </row>
    <row r="212" spans="2:51" s="12" customFormat="1" ht="13.5">
      <c r="B212" s="221"/>
      <c r="C212" s="222"/>
      <c r="D212" s="207" t="s">
        <v>151</v>
      </c>
      <c r="E212" s="223" t="s">
        <v>23</v>
      </c>
      <c r="F212" s="224" t="s">
        <v>249</v>
      </c>
      <c r="G212" s="222"/>
      <c r="H212" s="225">
        <v>12.15</v>
      </c>
      <c r="I212" s="226"/>
      <c r="J212" s="222"/>
      <c r="K212" s="222"/>
      <c r="L212" s="227"/>
      <c r="M212" s="228"/>
      <c r="N212" s="229"/>
      <c r="O212" s="229"/>
      <c r="P212" s="229"/>
      <c r="Q212" s="229"/>
      <c r="R212" s="229"/>
      <c r="S212" s="229"/>
      <c r="T212" s="230"/>
      <c r="AT212" s="231" t="s">
        <v>151</v>
      </c>
      <c r="AU212" s="231" t="s">
        <v>140</v>
      </c>
      <c r="AV212" s="12" t="s">
        <v>83</v>
      </c>
      <c r="AW212" s="12" t="s">
        <v>36</v>
      </c>
      <c r="AX212" s="12" t="s">
        <v>73</v>
      </c>
      <c r="AY212" s="231" t="s">
        <v>139</v>
      </c>
    </row>
    <row r="213" spans="2:51" s="12" customFormat="1" ht="13.5">
      <c r="B213" s="221"/>
      <c r="C213" s="222"/>
      <c r="D213" s="207" t="s">
        <v>151</v>
      </c>
      <c r="E213" s="223" t="s">
        <v>23</v>
      </c>
      <c r="F213" s="224" t="s">
        <v>250</v>
      </c>
      <c r="G213" s="222"/>
      <c r="H213" s="225">
        <v>121.75</v>
      </c>
      <c r="I213" s="226"/>
      <c r="J213" s="222"/>
      <c r="K213" s="222"/>
      <c r="L213" s="227"/>
      <c r="M213" s="228"/>
      <c r="N213" s="229"/>
      <c r="O213" s="229"/>
      <c r="P213" s="229"/>
      <c r="Q213" s="229"/>
      <c r="R213" s="229"/>
      <c r="S213" s="229"/>
      <c r="T213" s="230"/>
      <c r="AT213" s="231" t="s">
        <v>151</v>
      </c>
      <c r="AU213" s="231" t="s">
        <v>140</v>
      </c>
      <c r="AV213" s="12" t="s">
        <v>83</v>
      </c>
      <c r="AW213" s="12" t="s">
        <v>36</v>
      </c>
      <c r="AX213" s="12" t="s">
        <v>73</v>
      </c>
      <c r="AY213" s="231" t="s">
        <v>139</v>
      </c>
    </row>
    <row r="214" spans="2:51" s="13" customFormat="1" ht="13.5">
      <c r="B214" s="232"/>
      <c r="C214" s="233"/>
      <c r="D214" s="246" t="s">
        <v>151</v>
      </c>
      <c r="E214" s="250" t="s">
        <v>92</v>
      </c>
      <c r="F214" s="251" t="s">
        <v>157</v>
      </c>
      <c r="G214" s="233"/>
      <c r="H214" s="252">
        <v>555.3</v>
      </c>
      <c r="I214" s="237"/>
      <c r="J214" s="233"/>
      <c r="K214" s="233"/>
      <c r="L214" s="238"/>
      <c r="M214" s="239"/>
      <c r="N214" s="240"/>
      <c r="O214" s="240"/>
      <c r="P214" s="240"/>
      <c r="Q214" s="240"/>
      <c r="R214" s="240"/>
      <c r="S214" s="240"/>
      <c r="T214" s="241"/>
      <c r="AT214" s="242" t="s">
        <v>151</v>
      </c>
      <c r="AU214" s="242" t="s">
        <v>140</v>
      </c>
      <c r="AV214" s="13" t="s">
        <v>147</v>
      </c>
      <c r="AW214" s="13" t="s">
        <v>36</v>
      </c>
      <c r="AX214" s="13" t="s">
        <v>81</v>
      </c>
      <c r="AY214" s="242" t="s">
        <v>139</v>
      </c>
    </row>
    <row r="215" spans="2:65" s="1" customFormat="1" ht="31.5" customHeight="1">
      <c r="B215" s="42"/>
      <c r="C215" s="195" t="s">
        <v>251</v>
      </c>
      <c r="D215" s="195" t="s">
        <v>142</v>
      </c>
      <c r="E215" s="196" t="s">
        <v>252</v>
      </c>
      <c r="F215" s="197" t="s">
        <v>253</v>
      </c>
      <c r="G215" s="198" t="s">
        <v>93</v>
      </c>
      <c r="H215" s="199">
        <v>16659</v>
      </c>
      <c r="I215" s="200"/>
      <c r="J215" s="201">
        <f>ROUND(I215*H215,2)</f>
        <v>0</v>
      </c>
      <c r="K215" s="197" t="s">
        <v>146</v>
      </c>
      <c r="L215" s="62"/>
      <c r="M215" s="202" t="s">
        <v>23</v>
      </c>
      <c r="N215" s="203" t="s">
        <v>44</v>
      </c>
      <c r="O215" s="43"/>
      <c r="P215" s="204">
        <f>O215*H215</f>
        <v>0</v>
      </c>
      <c r="Q215" s="204">
        <v>0</v>
      </c>
      <c r="R215" s="204">
        <f>Q215*H215</f>
        <v>0</v>
      </c>
      <c r="S215" s="204">
        <v>0</v>
      </c>
      <c r="T215" s="205">
        <f>S215*H215</f>
        <v>0</v>
      </c>
      <c r="AR215" s="25" t="s">
        <v>147</v>
      </c>
      <c r="AT215" s="25" t="s">
        <v>142</v>
      </c>
      <c r="AU215" s="25" t="s">
        <v>140</v>
      </c>
      <c r="AY215" s="25" t="s">
        <v>139</v>
      </c>
      <c r="BE215" s="206">
        <f>IF(N215="základní",J215,0)</f>
        <v>0</v>
      </c>
      <c r="BF215" s="206">
        <f>IF(N215="snížená",J215,0)</f>
        <v>0</v>
      </c>
      <c r="BG215" s="206">
        <f>IF(N215="zákl. přenesená",J215,0)</f>
        <v>0</v>
      </c>
      <c r="BH215" s="206">
        <f>IF(N215="sníž. přenesená",J215,0)</f>
        <v>0</v>
      </c>
      <c r="BI215" s="206">
        <f>IF(N215="nulová",J215,0)</f>
        <v>0</v>
      </c>
      <c r="BJ215" s="25" t="s">
        <v>81</v>
      </c>
      <c r="BK215" s="206">
        <f>ROUND(I215*H215,2)</f>
        <v>0</v>
      </c>
      <c r="BL215" s="25" t="s">
        <v>147</v>
      </c>
      <c r="BM215" s="25" t="s">
        <v>254</v>
      </c>
    </row>
    <row r="216" spans="2:47" s="1" customFormat="1" ht="27">
      <c r="B216" s="42"/>
      <c r="C216" s="64"/>
      <c r="D216" s="207" t="s">
        <v>149</v>
      </c>
      <c r="E216" s="64"/>
      <c r="F216" s="208" t="s">
        <v>255</v>
      </c>
      <c r="G216" s="64"/>
      <c r="H216" s="64"/>
      <c r="I216" s="165"/>
      <c r="J216" s="64"/>
      <c r="K216" s="64"/>
      <c r="L216" s="62"/>
      <c r="M216" s="209"/>
      <c r="N216" s="43"/>
      <c r="O216" s="43"/>
      <c r="P216" s="43"/>
      <c r="Q216" s="43"/>
      <c r="R216" s="43"/>
      <c r="S216" s="43"/>
      <c r="T216" s="79"/>
      <c r="AT216" s="25" t="s">
        <v>149</v>
      </c>
      <c r="AU216" s="25" t="s">
        <v>140</v>
      </c>
    </row>
    <row r="217" spans="2:47" s="1" customFormat="1" ht="54">
      <c r="B217" s="42"/>
      <c r="C217" s="64"/>
      <c r="D217" s="207" t="s">
        <v>166</v>
      </c>
      <c r="E217" s="64"/>
      <c r="F217" s="245" t="s">
        <v>242</v>
      </c>
      <c r="G217" s="64"/>
      <c r="H217" s="64"/>
      <c r="I217" s="165"/>
      <c r="J217" s="64"/>
      <c r="K217" s="64"/>
      <c r="L217" s="62"/>
      <c r="M217" s="209"/>
      <c r="N217" s="43"/>
      <c r="O217" s="43"/>
      <c r="P217" s="43"/>
      <c r="Q217" s="43"/>
      <c r="R217" s="43"/>
      <c r="S217" s="43"/>
      <c r="T217" s="79"/>
      <c r="AT217" s="25" t="s">
        <v>166</v>
      </c>
      <c r="AU217" s="25" t="s">
        <v>140</v>
      </c>
    </row>
    <row r="218" spans="2:51" s="12" customFormat="1" ht="13.5">
      <c r="B218" s="221"/>
      <c r="C218" s="222"/>
      <c r="D218" s="246" t="s">
        <v>151</v>
      </c>
      <c r="E218" s="247" t="s">
        <v>23</v>
      </c>
      <c r="F218" s="248" t="s">
        <v>256</v>
      </c>
      <c r="G218" s="222"/>
      <c r="H218" s="249">
        <v>16659</v>
      </c>
      <c r="I218" s="226"/>
      <c r="J218" s="222"/>
      <c r="K218" s="222"/>
      <c r="L218" s="227"/>
      <c r="M218" s="228"/>
      <c r="N218" s="229"/>
      <c r="O218" s="229"/>
      <c r="P218" s="229"/>
      <c r="Q218" s="229"/>
      <c r="R218" s="229"/>
      <c r="S218" s="229"/>
      <c r="T218" s="230"/>
      <c r="AT218" s="231" t="s">
        <v>151</v>
      </c>
      <c r="AU218" s="231" t="s">
        <v>140</v>
      </c>
      <c r="AV218" s="12" t="s">
        <v>83</v>
      </c>
      <c r="AW218" s="12" t="s">
        <v>36</v>
      </c>
      <c r="AX218" s="12" t="s">
        <v>81</v>
      </c>
      <c r="AY218" s="231" t="s">
        <v>139</v>
      </c>
    </row>
    <row r="219" spans="2:65" s="1" customFormat="1" ht="22.5" customHeight="1">
      <c r="B219" s="42"/>
      <c r="C219" s="195" t="s">
        <v>257</v>
      </c>
      <c r="D219" s="195" t="s">
        <v>142</v>
      </c>
      <c r="E219" s="196" t="s">
        <v>258</v>
      </c>
      <c r="F219" s="197" t="s">
        <v>259</v>
      </c>
      <c r="G219" s="198" t="s">
        <v>93</v>
      </c>
      <c r="H219" s="199">
        <v>555.3</v>
      </c>
      <c r="I219" s="200"/>
      <c r="J219" s="201">
        <f>ROUND(I219*H219,2)</f>
        <v>0</v>
      </c>
      <c r="K219" s="197" t="s">
        <v>146</v>
      </c>
      <c r="L219" s="62"/>
      <c r="M219" s="202" t="s">
        <v>23</v>
      </c>
      <c r="N219" s="203" t="s">
        <v>44</v>
      </c>
      <c r="O219" s="43"/>
      <c r="P219" s="204">
        <f>O219*H219</f>
        <v>0</v>
      </c>
      <c r="Q219" s="204">
        <v>0</v>
      </c>
      <c r="R219" s="204">
        <f>Q219*H219</f>
        <v>0</v>
      </c>
      <c r="S219" s="204">
        <v>0</v>
      </c>
      <c r="T219" s="205">
        <f>S219*H219</f>
        <v>0</v>
      </c>
      <c r="AR219" s="25" t="s">
        <v>147</v>
      </c>
      <c r="AT219" s="25" t="s">
        <v>142</v>
      </c>
      <c r="AU219" s="25" t="s">
        <v>140</v>
      </c>
      <c r="AY219" s="25" t="s">
        <v>139</v>
      </c>
      <c r="BE219" s="206">
        <f>IF(N219="základní",J219,0)</f>
        <v>0</v>
      </c>
      <c r="BF219" s="206">
        <f>IF(N219="snížená",J219,0)</f>
        <v>0</v>
      </c>
      <c r="BG219" s="206">
        <f>IF(N219="zákl. přenesená",J219,0)</f>
        <v>0</v>
      </c>
      <c r="BH219" s="206">
        <f>IF(N219="sníž. přenesená",J219,0)</f>
        <v>0</v>
      </c>
      <c r="BI219" s="206">
        <f>IF(N219="nulová",J219,0)</f>
        <v>0</v>
      </c>
      <c r="BJ219" s="25" t="s">
        <v>81</v>
      </c>
      <c r="BK219" s="206">
        <f>ROUND(I219*H219,2)</f>
        <v>0</v>
      </c>
      <c r="BL219" s="25" t="s">
        <v>147</v>
      </c>
      <c r="BM219" s="25" t="s">
        <v>260</v>
      </c>
    </row>
    <row r="220" spans="2:47" s="1" customFormat="1" ht="27">
      <c r="B220" s="42"/>
      <c r="C220" s="64"/>
      <c r="D220" s="207" t="s">
        <v>149</v>
      </c>
      <c r="E220" s="64"/>
      <c r="F220" s="208" t="s">
        <v>261</v>
      </c>
      <c r="G220" s="64"/>
      <c r="H220" s="64"/>
      <c r="I220" s="165"/>
      <c r="J220" s="64"/>
      <c r="K220" s="64"/>
      <c r="L220" s="62"/>
      <c r="M220" s="209"/>
      <c r="N220" s="43"/>
      <c r="O220" s="43"/>
      <c r="P220" s="43"/>
      <c r="Q220" s="43"/>
      <c r="R220" s="43"/>
      <c r="S220" s="43"/>
      <c r="T220" s="79"/>
      <c r="AT220" s="25" t="s">
        <v>149</v>
      </c>
      <c r="AU220" s="25" t="s">
        <v>140</v>
      </c>
    </row>
    <row r="221" spans="2:47" s="1" customFormat="1" ht="27">
      <c r="B221" s="42"/>
      <c r="C221" s="64"/>
      <c r="D221" s="207" t="s">
        <v>166</v>
      </c>
      <c r="E221" s="64"/>
      <c r="F221" s="245" t="s">
        <v>262</v>
      </c>
      <c r="G221" s="64"/>
      <c r="H221" s="64"/>
      <c r="I221" s="165"/>
      <c r="J221" s="64"/>
      <c r="K221" s="64"/>
      <c r="L221" s="62"/>
      <c r="M221" s="209"/>
      <c r="N221" s="43"/>
      <c r="O221" s="43"/>
      <c r="P221" s="43"/>
      <c r="Q221" s="43"/>
      <c r="R221" s="43"/>
      <c r="S221" s="43"/>
      <c r="T221" s="79"/>
      <c r="AT221" s="25" t="s">
        <v>166</v>
      </c>
      <c r="AU221" s="25" t="s">
        <v>140</v>
      </c>
    </row>
    <row r="222" spans="2:51" s="12" customFormat="1" ht="13.5">
      <c r="B222" s="221"/>
      <c r="C222" s="222"/>
      <c r="D222" s="246" t="s">
        <v>151</v>
      </c>
      <c r="E222" s="247" t="s">
        <v>23</v>
      </c>
      <c r="F222" s="248" t="s">
        <v>92</v>
      </c>
      <c r="G222" s="222"/>
      <c r="H222" s="249">
        <v>555.3</v>
      </c>
      <c r="I222" s="226"/>
      <c r="J222" s="222"/>
      <c r="K222" s="222"/>
      <c r="L222" s="227"/>
      <c r="M222" s="228"/>
      <c r="N222" s="229"/>
      <c r="O222" s="229"/>
      <c r="P222" s="229"/>
      <c r="Q222" s="229"/>
      <c r="R222" s="229"/>
      <c r="S222" s="229"/>
      <c r="T222" s="230"/>
      <c r="AT222" s="231" t="s">
        <v>151</v>
      </c>
      <c r="AU222" s="231" t="s">
        <v>140</v>
      </c>
      <c r="AV222" s="12" t="s">
        <v>83</v>
      </c>
      <c r="AW222" s="12" t="s">
        <v>36</v>
      </c>
      <c r="AX222" s="12" t="s">
        <v>81</v>
      </c>
      <c r="AY222" s="231" t="s">
        <v>139</v>
      </c>
    </row>
    <row r="223" spans="2:65" s="1" customFormat="1" ht="22.5" customHeight="1">
      <c r="B223" s="42"/>
      <c r="C223" s="195" t="s">
        <v>263</v>
      </c>
      <c r="D223" s="195" t="s">
        <v>142</v>
      </c>
      <c r="E223" s="196" t="s">
        <v>264</v>
      </c>
      <c r="F223" s="197" t="s">
        <v>265</v>
      </c>
      <c r="G223" s="198" t="s">
        <v>93</v>
      </c>
      <c r="H223" s="199">
        <v>555.3</v>
      </c>
      <c r="I223" s="200"/>
      <c r="J223" s="201">
        <f>ROUND(I223*H223,2)</f>
        <v>0</v>
      </c>
      <c r="K223" s="197" t="s">
        <v>146</v>
      </c>
      <c r="L223" s="62"/>
      <c r="M223" s="202" t="s">
        <v>23</v>
      </c>
      <c r="N223" s="203" t="s">
        <v>44</v>
      </c>
      <c r="O223" s="43"/>
      <c r="P223" s="204">
        <f>O223*H223</f>
        <v>0</v>
      </c>
      <c r="Q223" s="204">
        <v>0</v>
      </c>
      <c r="R223" s="204">
        <f>Q223*H223</f>
        <v>0</v>
      </c>
      <c r="S223" s="204">
        <v>0</v>
      </c>
      <c r="T223" s="205">
        <f>S223*H223</f>
        <v>0</v>
      </c>
      <c r="AR223" s="25" t="s">
        <v>147</v>
      </c>
      <c r="AT223" s="25" t="s">
        <v>142</v>
      </c>
      <c r="AU223" s="25" t="s">
        <v>140</v>
      </c>
      <c r="AY223" s="25" t="s">
        <v>139</v>
      </c>
      <c r="BE223" s="206">
        <f>IF(N223="základní",J223,0)</f>
        <v>0</v>
      </c>
      <c r="BF223" s="206">
        <f>IF(N223="snížená",J223,0)</f>
        <v>0</v>
      </c>
      <c r="BG223" s="206">
        <f>IF(N223="zákl. přenesená",J223,0)</f>
        <v>0</v>
      </c>
      <c r="BH223" s="206">
        <f>IF(N223="sníž. přenesená",J223,0)</f>
        <v>0</v>
      </c>
      <c r="BI223" s="206">
        <f>IF(N223="nulová",J223,0)</f>
        <v>0</v>
      </c>
      <c r="BJ223" s="25" t="s">
        <v>81</v>
      </c>
      <c r="BK223" s="206">
        <f>ROUND(I223*H223,2)</f>
        <v>0</v>
      </c>
      <c r="BL223" s="25" t="s">
        <v>147</v>
      </c>
      <c r="BM223" s="25" t="s">
        <v>266</v>
      </c>
    </row>
    <row r="224" spans="2:47" s="1" customFormat="1" ht="13.5">
      <c r="B224" s="42"/>
      <c r="C224" s="64"/>
      <c r="D224" s="207" t="s">
        <v>149</v>
      </c>
      <c r="E224" s="64"/>
      <c r="F224" s="208" t="s">
        <v>267</v>
      </c>
      <c r="G224" s="64"/>
      <c r="H224" s="64"/>
      <c r="I224" s="165"/>
      <c r="J224" s="64"/>
      <c r="K224" s="64"/>
      <c r="L224" s="62"/>
      <c r="M224" s="209"/>
      <c r="N224" s="43"/>
      <c r="O224" s="43"/>
      <c r="P224" s="43"/>
      <c r="Q224" s="43"/>
      <c r="R224" s="43"/>
      <c r="S224" s="43"/>
      <c r="T224" s="79"/>
      <c r="AT224" s="25" t="s">
        <v>149</v>
      </c>
      <c r="AU224" s="25" t="s">
        <v>140</v>
      </c>
    </row>
    <row r="225" spans="2:47" s="1" customFormat="1" ht="40.5">
      <c r="B225" s="42"/>
      <c r="C225" s="64"/>
      <c r="D225" s="207" t="s">
        <v>166</v>
      </c>
      <c r="E225" s="64"/>
      <c r="F225" s="245" t="s">
        <v>268</v>
      </c>
      <c r="G225" s="64"/>
      <c r="H225" s="64"/>
      <c r="I225" s="165"/>
      <c r="J225" s="64"/>
      <c r="K225" s="64"/>
      <c r="L225" s="62"/>
      <c r="M225" s="209"/>
      <c r="N225" s="43"/>
      <c r="O225" s="43"/>
      <c r="P225" s="43"/>
      <c r="Q225" s="43"/>
      <c r="R225" s="43"/>
      <c r="S225" s="43"/>
      <c r="T225" s="79"/>
      <c r="AT225" s="25" t="s">
        <v>166</v>
      </c>
      <c r="AU225" s="25" t="s">
        <v>140</v>
      </c>
    </row>
    <row r="226" spans="2:51" s="12" customFormat="1" ht="13.5">
      <c r="B226" s="221"/>
      <c r="C226" s="222"/>
      <c r="D226" s="246" t="s">
        <v>151</v>
      </c>
      <c r="E226" s="247" t="s">
        <v>23</v>
      </c>
      <c r="F226" s="248" t="s">
        <v>92</v>
      </c>
      <c r="G226" s="222"/>
      <c r="H226" s="249">
        <v>555.3</v>
      </c>
      <c r="I226" s="226"/>
      <c r="J226" s="222"/>
      <c r="K226" s="222"/>
      <c r="L226" s="227"/>
      <c r="M226" s="228"/>
      <c r="N226" s="229"/>
      <c r="O226" s="229"/>
      <c r="P226" s="229"/>
      <c r="Q226" s="229"/>
      <c r="R226" s="229"/>
      <c r="S226" s="229"/>
      <c r="T226" s="230"/>
      <c r="AT226" s="231" t="s">
        <v>151</v>
      </c>
      <c r="AU226" s="231" t="s">
        <v>140</v>
      </c>
      <c r="AV226" s="12" t="s">
        <v>83</v>
      </c>
      <c r="AW226" s="12" t="s">
        <v>36</v>
      </c>
      <c r="AX226" s="12" t="s">
        <v>81</v>
      </c>
      <c r="AY226" s="231" t="s">
        <v>139</v>
      </c>
    </row>
    <row r="227" spans="2:65" s="1" customFormat="1" ht="22.5" customHeight="1">
      <c r="B227" s="42"/>
      <c r="C227" s="195" t="s">
        <v>10</v>
      </c>
      <c r="D227" s="195" t="s">
        <v>142</v>
      </c>
      <c r="E227" s="196" t="s">
        <v>269</v>
      </c>
      <c r="F227" s="197" t="s">
        <v>270</v>
      </c>
      <c r="G227" s="198" t="s">
        <v>93</v>
      </c>
      <c r="H227" s="199">
        <v>16659</v>
      </c>
      <c r="I227" s="200"/>
      <c r="J227" s="201">
        <f>ROUND(I227*H227,2)</f>
        <v>0</v>
      </c>
      <c r="K227" s="197" t="s">
        <v>146</v>
      </c>
      <c r="L227" s="62"/>
      <c r="M227" s="202" t="s">
        <v>23</v>
      </c>
      <c r="N227" s="203" t="s">
        <v>44</v>
      </c>
      <c r="O227" s="43"/>
      <c r="P227" s="204">
        <f>O227*H227</f>
        <v>0</v>
      </c>
      <c r="Q227" s="204">
        <v>0</v>
      </c>
      <c r="R227" s="204">
        <f>Q227*H227</f>
        <v>0</v>
      </c>
      <c r="S227" s="204">
        <v>0</v>
      </c>
      <c r="T227" s="205">
        <f>S227*H227</f>
        <v>0</v>
      </c>
      <c r="AR227" s="25" t="s">
        <v>147</v>
      </c>
      <c r="AT227" s="25" t="s">
        <v>142</v>
      </c>
      <c r="AU227" s="25" t="s">
        <v>140</v>
      </c>
      <c r="AY227" s="25" t="s">
        <v>139</v>
      </c>
      <c r="BE227" s="206">
        <f>IF(N227="základní",J227,0)</f>
        <v>0</v>
      </c>
      <c r="BF227" s="206">
        <f>IF(N227="snížená",J227,0)</f>
        <v>0</v>
      </c>
      <c r="BG227" s="206">
        <f>IF(N227="zákl. přenesená",J227,0)</f>
        <v>0</v>
      </c>
      <c r="BH227" s="206">
        <f>IF(N227="sníž. přenesená",J227,0)</f>
        <v>0</v>
      </c>
      <c r="BI227" s="206">
        <f>IF(N227="nulová",J227,0)</f>
        <v>0</v>
      </c>
      <c r="BJ227" s="25" t="s">
        <v>81</v>
      </c>
      <c r="BK227" s="206">
        <f>ROUND(I227*H227,2)</f>
        <v>0</v>
      </c>
      <c r="BL227" s="25" t="s">
        <v>147</v>
      </c>
      <c r="BM227" s="25" t="s">
        <v>271</v>
      </c>
    </row>
    <row r="228" spans="2:47" s="1" customFormat="1" ht="13.5">
      <c r="B228" s="42"/>
      <c r="C228" s="64"/>
      <c r="D228" s="207" t="s">
        <v>149</v>
      </c>
      <c r="E228" s="64"/>
      <c r="F228" s="208" t="s">
        <v>272</v>
      </c>
      <c r="G228" s="64"/>
      <c r="H228" s="64"/>
      <c r="I228" s="165"/>
      <c r="J228" s="64"/>
      <c r="K228" s="64"/>
      <c r="L228" s="62"/>
      <c r="M228" s="209"/>
      <c r="N228" s="43"/>
      <c r="O228" s="43"/>
      <c r="P228" s="43"/>
      <c r="Q228" s="43"/>
      <c r="R228" s="43"/>
      <c r="S228" s="43"/>
      <c r="T228" s="79"/>
      <c r="AT228" s="25" t="s">
        <v>149</v>
      </c>
      <c r="AU228" s="25" t="s">
        <v>140</v>
      </c>
    </row>
    <row r="229" spans="2:47" s="1" customFormat="1" ht="40.5">
      <c r="B229" s="42"/>
      <c r="C229" s="64"/>
      <c r="D229" s="207" t="s">
        <v>166</v>
      </c>
      <c r="E229" s="64"/>
      <c r="F229" s="245" t="s">
        <v>268</v>
      </c>
      <c r="G229" s="64"/>
      <c r="H229" s="64"/>
      <c r="I229" s="165"/>
      <c r="J229" s="64"/>
      <c r="K229" s="64"/>
      <c r="L229" s="62"/>
      <c r="M229" s="209"/>
      <c r="N229" s="43"/>
      <c r="O229" s="43"/>
      <c r="P229" s="43"/>
      <c r="Q229" s="43"/>
      <c r="R229" s="43"/>
      <c r="S229" s="43"/>
      <c r="T229" s="79"/>
      <c r="AT229" s="25" t="s">
        <v>166</v>
      </c>
      <c r="AU229" s="25" t="s">
        <v>140</v>
      </c>
    </row>
    <row r="230" spans="2:51" s="12" customFormat="1" ht="13.5">
      <c r="B230" s="221"/>
      <c r="C230" s="222"/>
      <c r="D230" s="246" t="s">
        <v>151</v>
      </c>
      <c r="E230" s="247" t="s">
        <v>23</v>
      </c>
      <c r="F230" s="248" t="s">
        <v>256</v>
      </c>
      <c r="G230" s="222"/>
      <c r="H230" s="249">
        <v>16659</v>
      </c>
      <c r="I230" s="226"/>
      <c r="J230" s="222"/>
      <c r="K230" s="222"/>
      <c r="L230" s="227"/>
      <c r="M230" s="228"/>
      <c r="N230" s="229"/>
      <c r="O230" s="229"/>
      <c r="P230" s="229"/>
      <c r="Q230" s="229"/>
      <c r="R230" s="229"/>
      <c r="S230" s="229"/>
      <c r="T230" s="230"/>
      <c r="AT230" s="231" t="s">
        <v>151</v>
      </c>
      <c r="AU230" s="231" t="s">
        <v>140</v>
      </c>
      <c r="AV230" s="12" t="s">
        <v>83</v>
      </c>
      <c r="AW230" s="12" t="s">
        <v>36</v>
      </c>
      <c r="AX230" s="12" t="s">
        <v>81</v>
      </c>
      <c r="AY230" s="231" t="s">
        <v>139</v>
      </c>
    </row>
    <row r="231" spans="2:65" s="1" customFormat="1" ht="22.5" customHeight="1">
      <c r="B231" s="42"/>
      <c r="C231" s="195" t="s">
        <v>273</v>
      </c>
      <c r="D231" s="195" t="s">
        <v>142</v>
      </c>
      <c r="E231" s="196" t="s">
        <v>274</v>
      </c>
      <c r="F231" s="197" t="s">
        <v>275</v>
      </c>
      <c r="G231" s="198" t="s">
        <v>93</v>
      </c>
      <c r="H231" s="199">
        <v>555.3</v>
      </c>
      <c r="I231" s="200"/>
      <c r="J231" s="201">
        <f>ROUND(I231*H231,2)</f>
        <v>0</v>
      </c>
      <c r="K231" s="197" t="s">
        <v>146</v>
      </c>
      <c r="L231" s="62"/>
      <c r="M231" s="202" t="s">
        <v>23</v>
      </c>
      <c r="N231" s="203" t="s">
        <v>44</v>
      </c>
      <c r="O231" s="43"/>
      <c r="P231" s="204">
        <f>O231*H231</f>
        <v>0</v>
      </c>
      <c r="Q231" s="204">
        <v>0</v>
      </c>
      <c r="R231" s="204">
        <f>Q231*H231</f>
        <v>0</v>
      </c>
      <c r="S231" s="204">
        <v>0</v>
      </c>
      <c r="T231" s="205">
        <f>S231*H231</f>
        <v>0</v>
      </c>
      <c r="AR231" s="25" t="s">
        <v>147</v>
      </c>
      <c r="AT231" s="25" t="s">
        <v>142</v>
      </c>
      <c r="AU231" s="25" t="s">
        <v>140</v>
      </c>
      <c r="AY231" s="25" t="s">
        <v>139</v>
      </c>
      <c r="BE231" s="206">
        <f>IF(N231="základní",J231,0)</f>
        <v>0</v>
      </c>
      <c r="BF231" s="206">
        <f>IF(N231="snížená",J231,0)</f>
        <v>0</v>
      </c>
      <c r="BG231" s="206">
        <f>IF(N231="zákl. přenesená",J231,0)</f>
        <v>0</v>
      </c>
      <c r="BH231" s="206">
        <f>IF(N231="sníž. přenesená",J231,0)</f>
        <v>0</v>
      </c>
      <c r="BI231" s="206">
        <f>IF(N231="nulová",J231,0)</f>
        <v>0</v>
      </c>
      <c r="BJ231" s="25" t="s">
        <v>81</v>
      </c>
      <c r="BK231" s="206">
        <f>ROUND(I231*H231,2)</f>
        <v>0</v>
      </c>
      <c r="BL231" s="25" t="s">
        <v>147</v>
      </c>
      <c r="BM231" s="25" t="s">
        <v>276</v>
      </c>
    </row>
    <row r="232" spans="2:47" s="1" customFormat="1" ht="13.5">
      <c r="B232" s="42"/>
      <c r="C232" s="64"/>
      <c r="D232" s="207" t="s">
        <v>149</v>
      </c>
      <c r="E232" s="64"/>
      <c r="F232" s="208" t="s">
        <v>277</v>
      </c>
      <c r="G232" s="64"/>
      <c r="H232" s="64"/>
      <c r="I232" s="165"/>
      <c r="J232" s="64"/>
      <c r="K232" s="64"/>
      <c r="L232" s="62"/>
      <c r="M232" s="209"/>
      <c r="N232" s="43"/>
      <c r="O232" s="43"/>
      <c r="P232" s="43"/>
      <c r="Q232" s="43"/>
      <c r="R232" s="43"/>
      <c r="S232" s="43"/>
      <c r="T232" s="79"/>
      <c r="AT232" s="25" t="s">
        <v>149</v>
      </c>
      <c r="AU232" s="25" t="s">
        <v>140</v>
      </c>
    </row>
    <row r="233" spans="2:51" s="12" customFormat="1" ht="13.5">
      <c r="B233" s="221"/>
      <c r="C233" s="222"/>
      <c r="D233" s="246" t="s">
        <v>151</v>
      </c>
      <c r="E233" s="247" t="s">
        <v>23</v>
      </c>
      <c r="F233" s="248" t="s">
        <v>92</v>
      </c>
      <c r="G233" s="222"/>
      <c r="H233" s="249">
        <v>555.3</v>
      </c>
      <c r="I233" s="226"/>
      <c r="J233" s="222"/>
      <c r="K233" s="222"/>
      <c r="L233" s="227"/>
      <c r="M233" s="228"/>
      <c r="N233" s="229"/>
      <c r="O233" s="229"/>
      <c r="P233" s="229"/>
      <c r="Q233" s="229"/>
      <c r="R233" s="229"/>
      <c r="S233" s="229"/>
      <c r="T233" s="230"/>
      <c r="AT233" s="231" t="s">
        <v>151</v>
      </c>
      <c r="AU233" s="231" t="s">
        <v>140</v>
      </c>
      <c r="AV233" s="12" t="s">
        <v>83</v>
      </c>
      <c r="AW233" s="12" t="s">
        <v>36</v>
      </c>
      <c r="AX233" s="12" t="s">
        <v>81</v>
      </c>
      <c r="AY233" s="231" t="s">
        <v>139</v>
      </c>
    </row>
    <row r="234" spans="2:65" s="1" customFormat="1" ht="31.5" customHeight="1">
      <c r="B234" s="42"/>
      <c r="C234" s="195" t="s">
        <v>278</v>
      </c>
      <c r="D234" s="195" t="s">
        <v>142</v>
      </c>
      <c r="E234" s="196" t="s">
        <v>279</v>
      </c>
      <c r="F234" s="197" t="s">
        <v>280</v>
      </c>
      <c r="G234" s="198" t="s">
        <v>93</v>
      </c>
      <c r="H234" s="199">
        <v>140.65</v>
      </c>
      <c r="I234" s="200"/>
      <c r="J234" s="201">
        <f>ROUND(I234*H234,2)</f>
        <v>0</v>
      </c>
      <c r="K234" s="197" t="s">
        <v>146</v>
      </c>
      <c r="L234" s="62"/>
      <c r="M234" s="202" t="s">
        <v>23</v>
      </c>
      <c r="N234" s="203" t="s">
        <v>44</v>
      </c>
      <c r="O234" s="43"/>
      <c r="P234" s="204">
        <f>O234*H234</f>
        <v>0</v>
      </c>
      <c r="Q234" s="204">
        <v>0.00013</v>
      </c>
      <c r="R234" s="204">
        <f>Q234*H234</f>
        <v>0.0182845</v>
      </c>
      <c r="S234" s="204">
        <v>0</v>
      </c>
      <c r="T234" s="205">
        <f>S234*H234</f>
        <v>0</v>
      </c>
      <c r="AR234" s="25" t="s">
        <v>147</v>
      </c>
      <c r="AT234" s="25" t="s">
        <v>142</v>
      </c>
      <c r="AU234" s="25" t="s">
        <v>140</v>
      </c>
      <c r="AY234" s="25" t="s">
        <v>139</v>
      </c>
      <c r="BE234" s="206">
        <f>IF(N234="základní",J234,0)</f>
        <v>0</v>
      </c>
      <c r="BF234" s="206">
        <f>IF(N234="snížená",J234,0)</f>
        <v>0</v>
      </c>
      <c r="BG234" s="206">
        <f>IF(N234="zákl. přenesená",J234,0)</f>
        <v>0</v>
      </c>
      <c r="BH234" s="206">
        <f>IF(N234="sníž. přenesená",J234,0)</f>
        <v>0</v>
      </c>
      <c r="BI234" s="206">
        <f>IF(N234="nulová",J234,0)</f>
        <v>0</v>
      </c>
      <c r="BJ234" s="25" t="s">
        <v>81</v>
      </c>
      <c r="BK234" s="206">
        <f>ROUND(I234*H234,2)</f>
        <v>0</v>
      </c>
      <c r="BL234" s="25" t="s">
        <v>147</v>
      </c>
      <c r="BM234" s="25" t="s">
        <v>281</v>
      </c>
    </row>
    <row r="235" spans="2:47" s="1" customFormat="1" ht="27">
      <c r="B235" s="42"/>
      <c r="C235" s="64"/>
      <c r="D235" s="207" t="s">
        <v>149</v>
      </c>
      <c r="E235" s="64"/>
      <c r="F235" s="208" t="s">
        <v>282</v>
      </c>
      <c r="G235" s="64"/>
      <c r="H235" s="64"/>
      <c r="I235" s="165"/>
      <c r="J235" s="64"/>
      <c r="K235" s="64"/>
      <c r="L235" s="62"/>
      <c r="M235" s="209"/>
      <c r="N235" s="43"/>
      <c r="O235" s="43"/>
      <c r="P235" s="43"/>
      <c r="Q235" s="43"/>
      <c r="R235" s="43"/>
      <c r="S235" s="43"/>
      <c r="T235" s="79"/>
      <c r="AT235" s="25" t="s">
        <v>149</v>
      </c>
      <c r="AU235" s="25" t="s">
        <v>140</v>
      </c>
    </row>
    <row r="236" spans="2:47" s="1" customFormat="1" ht="54">
      <c r="B236" s="42"/>
      <c r="C236" s="64"/>
      <c r="D236" s="207" t="s">
        <v>166</v>
      </c>
      <c r="E236" s="64"/>
      <c r="F236" s="245" t="s">
        <v>283</v>
      </c>
      <c r="G236" s="64"/>
      <c r="H236" s="64"/>
      <c r="I236" s="165"/>
      <c r="J236" s="64"/>
      <c r="K236" s="64"/>
      <c r="L236" s="62"/>
      <c r="M236" s="209"/>
      <c r="N236" s="43"/>
      <c r="O236" s="43"/>
      <c r="P236" s="43"/>
      <c r="Q236" s="43"/>
      <c r="R236" s="43"/>
      <c r="S236" s="43"/>
      <c r="T236" s="79"/>
      <c r="AT236" s="25" t="s">
        <v>166</v>
      </c>
      <c r="AU236" s="25" t="s">
        <v>140</v>
      </c>
    </row>
    <row r="237" spans="2:51" s="12" customFormat="1" ht="27">
      <c r="B237" s="221"/>
      <c r="C237" s="222"/>
      <c r="D237" s="207" t="s">
        <v>151</v>
      </c>
      <c r="E237" s="223" t="s">
        <v>23</v>
      </c>
      <c r="F237" s="224" t="s">
        <v>284</v>
      </c>
      <c r="G237" s="222"/>
      <c r="H237" s="225">
        <v>140.65</v>
      </c>
      <c r="I237" s="226"/>
      <c r="J237" s="222"/>
      <c r="K237" s="222"/>
      <c r="L237" s="227"/>
      <c r="M237" s="228"/>
      <c r="N237" s="229"/>
      <c r="O237" s="229"/>
      <c r="P237" s="229"/>
      <c r="Q237" s="229"/>
      <c r="R237" s="229"/>
      <c r="S237" s="229"/>
      <c r="T237" s="230"/>
      <c r="AT237" s="231" t="s">
        <v>151</v>
      </c>
      <c r="AU237" s="231" t="s">
        <v>140</v>
      </c>
      <c r="AV237" s="12" t="s">
        <v>83</v>
      </c>
      <c r="AW237" s="12" t="s">
        <v>36</v>
      </c>
      <c r="AX237" s="12" t="s">
        <v>81</v>
      </c>
      <c r="AY237" s="231" t="s">
        <v>139</v>
      </c>
    </row>
    <row r="238" spans="2:63" s="10" customFormat="1" ht="22.35" customHeight="1">
      <c r="B238" s="178"/>
      <c r="C238" s="179"/>
      <c r="D238" s="192" t="s">
        <v>72</v>
      </c>
      <c r="E238" s="193" t="s">
        <v>285</v>
      </c>
      <c r="F238" s="193" t="s">
        <v>286</v>
      </c>
      <c r="G238" s="179"/>
      <c r="H238" s="179"/>
      <c r="I238" s="182"/>
      <c r="J238" s="194">
        <f>BK238</f>
        <v>0</v>
      </c>
      <c r="K238" s="179"/>
      <c r="L238" s="184"/>
      <c r="M238" s="185"/>
      <c r="N238" s="186"/>
      <c r="O238" s="186"/>
      <c r="P238" s="187">
        <f>SUM(P239:P241)</f>
        <v>0</v>
      </c>
      <c r="Q238" s="186"/>
      <c r="R238" s="187">
        <f>SUM(R239:R241)</f>
        <v>0.012</v>
      </c>
      <c r="S238" s="186"/>
      <c r="T238" s="188">
        <f>SUM(T239:T241)</f>
        <v>0</v>
      </c>
      <c r="AR238" s="189" t="s">
        <v>81</v>
      </c>
      <c r="AT238" s="190" t="s">
        <v>72</v>
      </c>
      <c r="AU238" s="190" t="s">
        <v>83</v>
      </c>
      <c r="AY238" s="189" t="s">
        <v>139</v>
      </c>
      <c r="BK238" s="191">
        <f>SUM(BK239:BK241)</f>
        <v>0</v>
      </c>
    </row>
    <row r="239" spans="2:65" s="1" customFormat="1" ht="22.5" customHeight="1">
      <c r="B239" s="42"/>
      <c r="C239" s="195" t="s">
        <v>287</v>
      </c>
      <c r="D239" s="195" t="s">
        <v>142</v>
      </c>
      <c r="E239" s="196" t="s">
        <v>288</v>
      </c>
      <c r="F239" s="197" t="s">
        <v>289</v>
      </c>
      <c r="G239" s="198" t="s">
        <v>93</v>
      </c>
      <c r="H239" s="199">
        <v>300</v>
      </c>
      <c r="I239" s="200"/>
      <c r="J239" s="201">
        <f>ROUND(I239*H239,2)</f>
        <v>0</v>
      </c>
      <c r="K239" s="197" t="s">
        <v>146</v>
      </c>
      <c r="L239" s="62"/>
      <c r="M239" s="202" t="s">
        <v>23</v>
      </c>
      <c r="N239" s="203" t="s">
        <v>44</v>
      </c>
      <c r="O239" s="43"/>
      <c r="P239" s="204">
        <f>O239*H239</f>
        <v>0</v>
      </c>
      <c r="Q239" s="204">
        <v>4E-05</v>
      </c>
      <c r="R239" s="204">
        <f>Q239*H239</f>
        <v>0.012</v>
      </c>
      <c r="S239" s="204">
        <v>0</v>
      </c>
      <c r="T239" s="205">
        <f>S239*H239</f>
        <v>0</v>
      </c>
      <c r="AR239" s="25" t="s">
        <v>147</v>
      </c>
      <c r="AT239" s="25" t="s">
        <v>142</v>
      </c>
      <c r="AU239" s="25" t="s">
        <v>140</v>
      </c>
      <c r="AY239" s="25" t="s">
        <v>139</v>
      </c>
      <c r="BE239" s="206">
        <f>IF(N239="základní",J239,0)</f>
        <v>0</v>
      </c>
      <c r="BF239" s="206">
        <f>IF(N239="snížená",J239,0)</f>
        <v>0</v>
      </c>
      <c r="BG239" s="206">
        <f>IF(N239="zákl. přenesená",J239,0)</f>
        <v>0</v>
      </c>
      <c r="BH239" s="206">
        <f>IF(N239="sníž. přenesená",J239,0)</f>
        <v>0</v>
      </c>
      <c r="BI239" s="206">
        <f>IF(N239="nulová",J239,0)</f>
        <v>0</v>
      </c>
      <c r="BJ239" s="25" t="s">
        <v>81</v>
      </c>
      <c r="BK239" s="206">
        <f>ROUND(I239*H239,2)</f>
        <v>0</v>
      </c>
      <c r="BL239" s="25" t="s">
        <v>147</v>
      </c>
      <c r="BM239" s="25" t="s">
        <v>290</v>
      </c>
    </row>
    <row r="240" spans="2:47" s="1" customFormat="1" ht="54">
      <c r="B240" s="42"/>
      <c r="C240" s="64"/>
      <c r="D240" s="207" t="s">
        <v>149</v>
      </c>
      <c r="E240" s="64"/>
      <c r="F240" s="208" t="s">
        <v>291</v>
      </c>
      <c r="G240" s="64"/>
      <c r="H240" s="64"/>
      <c r="I240" s="165"/>
      <c r="J240" s="64"/>
      <c r="K240" s="64"/>
      <c r="L240" s="62"/>
      <c r="M240" s="209"/>
      <c r="N240" s="43"/>
      <c r="O240" s="43"/>
      <c r="P240" s="43"/>
      <c r="Q240" s="43"/>
      <c r="R240" s="43"/>
      <c r="S240" s="43"/>
      <c r="T240" s="79"/>
      <c r="AT240" s="25" t="s">
        <v>149</v>
      </c>
      <c r="AU240" s="25" t="s">
        <v>140</v>
      </c>
    </row>
    <row r="241" spans="2:47" s="1" customFormat="1" ht="94.5">
      <c r="B241" s="42"/>
      <c r="C241" s="64"/>
      <c r="D241" s="207" t="s">
        <v>166</v>
      </c>
      <c r="E241" s="64"/>
      <c r="F241" s="245" t="s">
        <v>292</v>
      </c>
      <c r="G241" s="64"/>
      <c r="H241" s="64"/>
      <c r="I241" s="165"/>
      <c r="J241" s="64"/>
      <c r="K241" s="64"/>
      <c r="L241" s="62"/>
      <c r="M241" s="209"/>
      <c r="N241" s="43"/>
      <c r="O241" s="43"/>
      <c r="P241" s="43"/>
      <c r="Q241" s="43"/>
      <c r="R241" s="43"/>
      <c r="S241" s="43"/>
      <c r="T241" s="79"/>
      <c r="AT241" s="25" t="s">
        <v>166</v>
      </c>
      <c r="AU241" s="25" t="s">
        <v>140</v>
      </c>
    </row>
    <row r="242" spans="2:63" s="10" customFormat="1" ht="22.35" customHeight="1">
      <c r="B242" s="178"/>
      <c r="C242" s="179"/>
      <c r="D242" s="192" t="s">
        <v>72</v>
      </c>
      <c r="E242" s="193" t="s">
        <v>293</v>
      </c>
      <c r="F242" s="193" t="s">
        <v>294</v>
      </c>
      <c r="G242" s="179"/>
      <c r="H242" s="179"/>
      <c r="I242" s="182"/>
      <c r="J242" s="194">
        <f>BK242</f>
        <v>0</v>
      </c>
      <c r="K242" s="179"/>
      <c r="L242" s="184"/>
      <c r="M242" s="185"/>
      <c r="N242" s="186"/>
      <c r="O242" s="186"/>
      <c r="P242" s="187">
        <f>SUM(P243:P285)</f>
        <v>0</v>
      </c>
      <c r="Q242" s="186"/>
      <c r="R242" s="187">
        <f>SUM(R243:R285)</f>
        <v>0</v>
      </c>
      <c r="S242" s="186"/>
      <c r="T242" s="188">
        <f>SUM(T243:T285)</f>
        <v>21.609673</v>
      </c>
      <c r="AR242" s="189" t="s">
        <v>81</v>
      </c>
      <c r="AT242" s="190" t="s">
        <v>72</v>
      </c>
      <c r="AU242" s="190" t="s">
        <v>83</v>
      </c>
      <c r="AY242" s="189" t="s">
        <v>139</v>
      </c>
      <c r="BK242" s="191">
        <f>SUM(BK243:BK285)</f>
        <v>0</v>
      </c>
    </row>
    <row r="243" spans="2:65" s="1" customFormat="1" ht="22.5" customHeight="1">
      <c r="B243" s="42"/>
      <c r="C243" s="195" t="s">
        <v>295</v>
      </c>
      <c r="D243" s="195" t="s">
        <v>142</v>
      </c>
      <c r="E243" s="196" t="s">
        <v>296</v>
      </c>
      <c r="F243" s="197" t="s">
        <v>297</v>
      </c>
      <c r="G243" s="198" t="s">
        <v>93</v>
      </c>
      <c r="H243" s="199">
        <v>151.704</v>
      </c>
      <c r="I243" s="200"/>
      <c r="J243" s="201">
        <f>ROUND(I243*H243,2)</f>
        <v>0</v>
      </c>
      <c r="K243" s="197" t="s">
        <v>146</v>
      </c>
      <c r="L243" s="62"/>
      <c r="M243" s="202" t="s">
        <v>23</v>
      </c>
      <c r="N243" s="203" t="s">
        <v>44</v>
      </c>
      <c r="O243" s="43"/>
      <c r="P243" s="204">
        <f>O243*H243</f>
        <v>0</v>
      </c>
      <c r="Q243" s="204">
        <v>0</v>
      </c>
      <c r="R243" s="204">
        <f>Q243*H243</f>
        <v>0</v>
      </c>
      <c r="S243" s="204">
        <v>0.082</v>
      </c>
      <c r="T243" s="205">
        <f>S243*H243</f>
        <v>12.439728</v>
      </c>
      <c r="AR243" s="25" t="s">
        <v>147</v>
      </c>
      <c r="AT243" s="25" t="s">
        <v>142</v>
      </c>
      <c r="AU243" s="25" t="s">
        <v>140</v>
      </c>
      <c r="AY243" s="25" t="s">
        <v>139</v>
      </c>
      <c r="BE243" s="206">
        <f>IF(N243="základní",J243,0)</f>
        <v>0</v>
      </c>
      <c r="BF243" s="206">
        <f>IF(N243="snížená",J243,0)</f>
        <v>0</v>
      </c>
      <c r="BG243" s="206">
        <f>IF(N243="zákl. přenesená",J243,0)</f>
        <v>0</v>
      </c>
      <c r="BH243" s="206">
        <f>IF(N243="sníž. přenesená",J243,0)</f>
        <v>0</v>
      </c>
      <c r="BI243" s="206">
        <f>IF(N243="nulová",J243,0)</f>
        <v>0</v>
      </c>
      <c r="BJ243" s="25" t="s">
        <v>81</v>
      </c>
      <c r="BK243" s="206">
        <f>ROUND(I243*H243,2)</f>
        <v>0</v>
      </c>
      <c r="BL243" s="25" t="s">
        <v>147</v>
      </c>
      <c r="BM243" s="25" t="s">
        <v>298</v>
      </c>
    </row>
    <row r="244" spans="2:47" s="1" customFormat="1" ht="13.5">
      <c r="B244" s="42"/>
      <c r="C244" s="64"/>
      <c r="D244" s="207" t="s">
        <v>149</v>
      </c>
      <c r="E244" s="64"/>
      <c r="F244" s="208" t="s">
        <v>299</v>
      </c>
      <c r="G244" s="64"/>
      <c r="H244" s="64"/>
      <c r="I244" s="165"/>
      <c r="J244" s="64"/>
      <c r="K244" s="64"/>
      <c r="L244" s="62"/>
      <c r="M244" s="209"/>
      <c r="N244" s="43"/>
      <c r="O244" s="43"/>
      <c r="P244" s="43"/>
      <c r="Q244" s="43"/>
      <c r="R244" s="43"/>
      <c r="S244" s="43"/>
      <c r="T244" s="79"/>
      <c r="AT244" s="25" t="s">
        <v>149</v>
      </c>
      <c r="AU244" s="25" t="s">
        <v>140</v>
      </c>
    </row>
    <row r="245" spans="2:51" s="12" customFormat="1" ht="13.5">
      <c r="B245" s="221"/>
      <c r="C245" s="222"/>
      <c r="D245" s="207" t="s">
        <v>151</v>
      </c>
      <c r="E245" s="223" t="s">
        <v>23</v>
      </c>
      <c r="F245" s="224" t="s">
        <v>300</v>
      </c>
      <c r="G245" s="222"/>
      <c r="H245" s="225">
        <v>111.384</v>
      </c>
      <c r="I245" s="226"/>
      <c r="J245" s="222"/>
      <c r="K245" s="222"/>
      <c r="L245" s="227"/>
      <c r="M245" s="228"/>
      <c r="N245" s="229"/>
      <c r="O245" s="229"/>
      <c r="P245" s="229"/>
      <c r="Q245" s="229"/>
      <c r="R245" s="229"/>
      <c r="S245" s="229"/>
      <c r="T245" s="230"/>
      <c r="AT245" s="231" t="s">
        <v>151</v>
      </c>
      <c r="AU245" s="231" t="s">
        <v>140</v>
      </c>
      <c r="AV245" s="12" t="s">
        <v>83</v>
      </c>
      <c r="AW245" s="12" t="s">
        <v>36</v>
      </c>
      <c r="AX245" s="12" t="s">
        <v>73</v>
      </c>
      <c r="AY245" s="231" t="s">
        <v>139</v>
      </c>
    </row>
    <row r="246" spans="2:51" s="12" customFormat="1" ht="13.5">
      <c r="B246" s="221"/>
      <c r="C246" s="222"/>
      <c r="D246" s="207" t="s">
        <v>151</v>
      </c>
      <c r="E246" s="223" t="s">
        <v>23</v>
      </c>
      <c r="F246" s="224" t="s">
        <v>301</v>
      </c>
      <c r="G246" s="222"/>
      <c r="H246" s="225">
        <v>40.32</v>
      </c>
      <c r="I246" s="226"/>
      <c r="J246" s="222"/>
      <c r="K246" s="222"/>
      <c r="L246" s="227"/>
      <c r="M246" s="228"/>
      <c r="N246" s="229"/>
      <c r="O246" s="229"/>
      <c r="P246" s="229"/>
      <c r="Q246" s="229"/>
      <c r="R246" s="229"/>
      <c r="S246" s="229"/>
      <c r="T246" s="230"/>
      <c r="AT246" s="231" t="s">
        <v>151</v>
      </c>
      <c r="AU246" s="231" t="s">
        <v>140</v>
      </c>
      <c r="AV246" s="12" t="s">
        <v>83</v>
      </c>
      <c r="AW246" s="12" t="s">
        <v>36</v>
      </c>
      <c r="AX246" s="12" t="s">
        <v>73</v>
      </c>
      <c r="AY246" s="231" t="s">
        <v>139</v>
      </c>
    </row>
    <row r="247" spans="2:51" s="13" customFormat="1" ht="13.5">
      <c r="B247" s="232"/>
      <c r="C247" s="233"/>
      <c r="D247" s="246" t="s">
        <v>151</v>
      </c>
      <c r="E247" s="250" t="s">
        <v>23</v>
      </c>
      <c r="F247" s="251" t="s">
        <v>157</v>
      </c>
      <c r="G247" s="233"/>
      <c r="H247" s="252">
        <v>151.704</v>
      </c>
      <c r="I247" s="237"/>
      <c r="J247" s="233"/>
      <c r="K247" s="233"/>
      <c r="L247" s="238"/>
      <c r="M247" s="239"/>
      <c r="N247" s="240"/>
      <c r="O247" s="240"/>
      <c r="P247" s="240"/>
      <c r="Q247" s="240"/>
      <c r="R247" s="240"/>
      <c r="S247" s="240"/>
      <c r="T247" s="241"/>
      <c r="AT247" s="242" t="s">
        <v>151</v>
      </c>
      <c r="AU247" s="242" t="s">
        <v>140</v>
      </c>
      <c r="AV247" s="13" t="s">
        <v>147</v>
      </c>
      <c r="AW247" s="13" t="s">
        <v>36</v>
      </c>
      <c r="AX247" s="13" t="s">
        <v>81</v>
      </c>
      <c r="AY247" s="242" t="s">
        <v>139</v>
      </c>
    </row>
    <row r="248" spans="2:65" s="1" customFormat="1" ht="22.5" customHeight="1">
      <c r="B248" s="42"/>
      <c r="C248" s="195" t="s">
        <v>302</v>
      </c>
      <c r="D248" s="195" t="s">
        <v>142</v>
      </c>
      <c r="E248" s="196" t="s">
        <v>303</v>
      </c>
      <c r="F248" s="197" t="s">
        <v>304</v>
      </c>
      <c r="G248" s="198" t="s">
        <v>93</v>
      </c>
      <c r="H248" s="199">
        <v>1.92</v>
      </c>
      <c r="I248" s="200"/>
      <c r="J248" s="201">
        <f>ROUND(I248*H248,2)</f>
        <v>0</v>
      </c>
      <c r="K248" s="197" t="s">
        <v>146</v>
      </c>
      <c r="L248" s="62"/>
      <c r="M248" s="202" t="s">
        <v>23</v>
      </c>
      <c r="N248" s="203" t="s">
        <v>44</v>
      </c>
      <c r="O248" s="43"/>
      <c r="P248" s="204">
        <f>O248*H248</f>
        <v>0</v>
      </c>
      <c r="Q248" s="204">
        <v>0</v>
      </c>
      <c r="R248" s="204">
        <f>Q248*H248</f>
        <v>0</v>
      </c>
      <c r="S248" s="204">
        <v>0.048</v>
      </c>
      <c r="T248" s="205">
        <f>S248*H248</f>
        <v>0.09215999999999999</v>
      </c>
      <c r="AR248" s="25" t="s">
        <v>147</v>
      </c>
      <c r="AT248" s="25" t="s">
        <v>142</v>
      </c>
      <c r="AU248" s="25" t="s">
        <v>140</v>
      </c>
      <c r="AY248" s="25" t="s">
        <v>139</v>
      </c>
      <c r="BE248" s="206">
        <f>IF(N248="základní",J248,0)</f>
        <v>0</v>
      </c>
      <c r="BF248" s="206">
        <f>IF(N248="snížená",J248,0)</f>
        <v>0</v>
      </c>
      <c r="BG248" s="206">
        <f>IF(N248="zákl. přenesená",J248,0)</f>
        <v>0</v>
      </c>
      <c r="BH248" s="206">
        <f>IF(N248="sníž. přenesená",J248,0)</f>
        <v>0</v>
      </c>
      <c r="BI248" s="206">
        <f>IF(N248="nulová",J248,0)</f>
        <v>0</v>
      </c>
      <c r="BJ248" s="25" t="s">
        <v>81</v>
      </c>
      <c r="BK248" s="206">
        <f>ROUND(I248*H248,2)</f>
        <v>0</v>
      </c>
      <c r="BL248" s="25" t="s">
        <v>147</v>
      </c>
      <c r="BM248" s="25" t="s">
        <v>305</v>
      </c>
    </row>
    <row r="249" spans="2:47" s="1" customFormat="1" ht="27">
      <c r="B249" s="42"/>
      <c r="C249" s="64"/>
      <c r="D249" s="207" t="s">
        <v>149</v>
      </c>
      <c r="E249" s="64"/>
      <c r="F249" s="208" t="s">
        <v>306</v>
      </c>
      <c r="G249" s="64"/>
      <c r="H249" s="64"/>
      <c r="I249" s="165"/>
      <c r="J249" s="64"/>
      <c r="K249" s="64"/>
      <c r="L249" s="62"/>
      <c r="M249" s="209"/>
      <c r="N249" s="43"/>
      <c r="O249" s="43"/>
      <c r="P249" s="43"/>
      <c r="Q249" s="43"/>
      <c r="R249" s="43"/>
      <c r="S249" s="43"/>
      <c r="T249" s="79"/>
      <c r="AT249" s="25" t="s">
        <v>149</v>
      </c>
      <c r="AU249" s="25" t="s">
        <v>140</v>
      </c>
    </row>
    <row r="250" spans="2:47" s="1" customFormat="1" ht="27">
      <c r="B250" s="42"/>
      <c r="C250" s="64"/>
      <c r="D250" s="207" t="s">
        <v>166</v>
      </c>
      <c r="E250" s="64"/>
      <c r="F250" s="245" t="s">
        <v>307</v>
      </c>
      <c r="G250" s="64"/>
      <c r="H250" s="64"/>
      <c r="I250" s="165"/>
      <c r="J250" s="64"/>
      <c r="K250" s="64"/>
      <c r="L250" s="62"/>
      <c r="M250" s="209"/>
      <c r="N250" s="43"/>
      <c r="O250" s="43"/>
      <c r="P250" s="43"/>
      <c r="Q250" s="43"/>
      <c r="R250" s="43"/>
      <c r="S250" s="43"/>
      <c r="T250" s="79"/>
      <c r="AT250" s="25" t="s">
        <v>166</v>
      </c>
      <c r="AU250" s="25" t="s">
        <v>140</v>
      </c>
    </row>
    <row r="251" spans="2:51" s="12" customFormat="1" ht="13.5">
      <c r="B251" s="221"/>
      <c r="C251" s="222"/>
      <c r="D251" s="246" t="s">
        <v>151</v>
      </c>
      <c r="E251" s="247" t="s">
        <v>23</v>
      </c>
      <c r="F251" s="248" t="s">
        <v>308</v>
      </c>
      <c r="G251" s="222"/>
      <c r="H251" s="249">
        <v>1.92</v>
      </c>
      <c r="I251" s="226"/>
      <c r="J251" s="222"/>
      <c r="K251" s="222"/>
      <c r="L251" s="227"/>
      <c r="M251" s="228"/>
      <c r="N251" s="229"/>
      <c r="O251" s="229"/>
      <c r="P251" s="229"/>
      <c r="Q251" s="229"/>
      <c r="R251" s="229"/>
      <c r="S251" s="229"/>
      <c r="T251" s="230"/>
      <c r="AT251" s="231" t="s">
        <v>151</v>
      </c>
      <c r="AU251" s="231" t="s">
        <v>140</v>
      </c>
      <c r="AV251" s="12" t="s">
        <v>83</v>
      </c>
      <c r="AW251" s="12" t="s">
        <v>36</v>
      </c>
      <c r="AX251" s="12" t="s">
        <v>81</v>
      </c>
      <c r="AY251" s="231" t="s">
        <v>139</v>
      </c>
    </row>
    <row r="252" spans="2:65" s="1" customFormat="1" ht="22.5" customHeight="1">
      <c r="B252" s="42"/>
      <c r="C252" s="195" t="s">
        <v>9</v>
      </c>
      <c r="D252" s="195" t="s">
        <v>142</v>
      </c>
      <c r="E252" s="196" t="s">
        <v>309</v>
      </c>
      <c r="F252" s="197" t="s">
        <v>310</v>
      </c>
      <c r="G252" s="198" t="s">
        <v>93</v>
      </c>
      <c r="H252" s="199">
        <v>5.76</v>
      </c>
      <c r="I252" s="200"/>
      <c r="J252" s="201">
        <f>ROUND(I252*H252,2)</f>
        <v>0</v>
      </c>
      <c r="K252" s="197" t="s">
        <v>146</v>
      </c>
      <c r="L252" s="62"/>
      <c r="M252" s="202" t="s">
        <v>23</v>
      </c>
      <c r="N252" s="203" t="s">
        <v>44</v>
      </c>
      <c r="O252" s="43"/>
      <c r="P252" s="204">
        <f>O252*H252</f>
        <v>0</v>
      </c>
      <c r="Q252" s="204">
        <v>0</v>
      </c>
      <c r="R252" s="204">
        <f>Q252*H252</f>
        <v>0</v>
      </c>
      <c r="S252" s="204">
        <v>0.038</v>
      </c>
      <c r="T252" s="205">
        <f>S252*H252</f>
        <v>0.21888</v>
      </c>
      <c r="AR252" s="25" t="s">
        <v>147</v>
      </c>
      <c r="AT252" s="25" t="s">
        <v>142</v>
      </c>
      <c r="AU252" s="25" t="s">
        <v>140</v>
      </c>
      <c r="AY252" s="25" t="s">
        <v>139</v>
      </c>
      <c r="BE252" s="206">
        <f>IF(N252="základní",J252,0)</f>
        <v>0</v>
      </c>
      <c r="BF252" s="206">
        <f>IF(N252="snížená",J252,0)</f>
        <v>0</v>
      </c>
      <c r="BG252" s="206">
        <f>IF(N252="zákl. přenesená",J252,0)</f>
        <v>0</v>
      </c>
      <c r="BH252" s="206">
        <f>IF(N252="sníž. přenesená",J252,0)</f>
        <v>0</v>
      </c>
      <c r="BI252" s="206">
        <f>IF(N252="nulová",J252,0)</f>
        <v>0</v>
      </c>
      <c r="BJ252" s="25" t="s">
        <v>81</v>
      </c>
      <c r="BK252" s="206">
        <f>ROUND(I252*H252,2)</f>
        <v>0</v>
      </c>
      <c r="BL252" s="25" t="s">
        <v>147</v>
      </c>
      <c r="BM252" s="25" t="s">
        <v>311</v>
      </c>
    </row>
    <row r="253" spans="2:47" s="1" customFormat="1" ht="27">
      <c r="B253" s="42"/>
      <c r="C253" s="64"/>
      <c r="D253" s="207" t="s">
        <v>149</v>
      </c>
      <c r="E253" s="64"/>
      <c r="F253" s="208" t="s">
        <v>312</v>
      </c>
      <c r="G253" s="64"/>
      <c r="H253" s="64"/>
      <c r="I253" s="165"/>
      <c r="J253" s="64"/>
      <c r="K253" s="64"/>
      <c r="L253" s="62"/>
      <c r="M253" s="209"/>
      <c r="N253" s="43"/>
      <c r="O253" s="43"/>
      <c r="P253" s="43"/>
      <c r="Q253" s="43"/>
      <c r="R253" s="43"/>
      <c r="S253" s="43"/>
      <c r="T253" s="79"/>
      <c r="AT253" s="25" t="s">
        <v>149</v>
      </c>
      <c r="AU253" s="25" t="s">
        <v>140</v>
      </c>
    </row>
    <row r="254" spans="2:47" s="1" customFormat="1" ht="27">
      <c r="B254" s="42"/>
      <c r="C254" s="64"/>
      <c r="D254" s="207" t="s">
        <v>166</v>
      </c>
      <c r="E254" s="64"/>
      <c r="F254" s="245" t="s">
        <v>307</v>
      </c>
      <c r="G254" s="64"/>
      <c r="H254" s="64"/>
      <c r="I254" s="165"/>
      <c r="J254" s="64"/>
      <c r="K254" s="64"/>
      <c r="L254" s="62"/>
      <c r="M254" s="209"/>
      <c r="N254" s="43"/>
      <c r="O254" s="43"/>
      <c r="P254" s="43"/>
      <c r="Q254" s="43"/>
      <c r="R254" s="43"/>
      <c r="S254" s="43"/>
      <c r="T254" s="79"/>
      <c r="AT254" s="25" t="s">
        <v>166</v>
      </c>
      <c r="AU254" s="25" t="s">
        <v>140</v>
      </c>
    </row>
    <row r="255" spans="2:51" s="12" customFormat="1" ht="13.5">
      <c r="B255" s="221"/>
      <c r="C255" s="222"/>
      <c r="D255" s="246" t="s">
        <v>151</v>
      </c>
      <c r="E255" s="247" t="s">
        <v>23</v>
      </c>
      <c r="F255" s="248" t="s">
        <v>313</v>
      </c>
      <c r="G255" s="222"/>
      <c r="H255" s="249">
        <v>5.76</v>
      </c>
      <c r="I255" s="226"/>
      <c r="J255" s="222"/>
      <c r="K255" s="222"/>
      <c r="L255" s="227"/>
      <c r="M255" s="228"/>
      <c r="N255" s="229"/>
      <c r="O255" s="229"/>
      <c r="P255" s="229"/>
      <c r="Q255" s="229"/>
      <c r="R255" s="229"/>
      <c r="S255" s="229"/>
      <c r="T255" s="230"/>
      <c r="AT255" s="231" t="s">
        <v>151</v>
      </c>
      <c r="AU255" s="231" t="s">
        <v>140</v>
      </c>
      <c r="AV255" s="12" t="s">
        <v>83</v>
      </c>
      <c r="AW255" s="12" t="s">
        <v>36</v>
      </c>
      <c r="AX255" s="12" t="s">
        <v>81</v>
      </c>
      <c r="AY255" s="231" t="s">
        <v>139</v>
      </c>
    </row>
    <row r="256" spans="2:65" s="1" customFormat="1" ht="22.5" customHeight="1">
      <c r="B256" s="42"/>
      <c r="C256" s="195" t="s">
        <v>314</v>
      </c>
      <c r="D256" s="195" t="s">
        <v>142</v>
      </c>
      <c r="E256" s="196" t="s">
        <v>315</v>
      </c>
      <c r="F256" s="197" t="s">
        <v>316</v>
      </c>
      <c r="G256" s="198" t="s">
        <v>93</v>
      </c>
      <c r="H256" s="199">
        <v>13.76</v>
      </c>
      <c r="I256" s="200"/>
      <c r="J256" s="201">
        <f>ROUND(I256*H256,2)</f>
        <v>0</v>
      </c>
      <c r="K256" s="197" t="s">
        <v>146</v>
      </c>
      <c r="L256" s="62"/>
      <c r="M256" s="202" t="s">
        <v>23</v>
      </c>
      <c r="N256" s="203" t="s">
        <v>44</v>
      </c>
      <c r="O256" s="43"/>
      <c r="P256" s="204">
        <f>O256*H256</f>
        <v>0</v>
      </c>
      <c r="Q256" s="204">
        <v>0</v>
      </c>
      <c r="R256" s="204">
        <f>Q256*H256</f>
        <v>0</v>
      </c>
      <c r="S256" s="204">
        <v>0.034</v>
      </c>
      <c r="T256" s="205">
        <f>S256*H256</f>
        <v>0.46784000000000003</v>
      </c>
      <c r="AR256" s="25" t="s">
        <v>147</v>
      </c>
      <c r="AT256" s="25" t="s">
        <v>142</v>
      </c>
      <c r="AU256" s="25" t="s">
        <v>140</v>
      </c>
      <c r="AY256" s="25" t="s">
        <v>139</v>
      </c>
      <c r="BE256" s="206">
        <f>IF(N256="základní",J256,0)</f>
        <v>0</v>
      </c>
      <c r="BF256" s="206">
        <f>IF(N256="snížená",J256,0)</f>
        <v>0</v>
      </c>
      <c r="BG256" s="206">
        <f>IF(N256="zákl. přenesená",J256,0)</f>
        <v>0</v>
      </c>
      <c r="BH256" s="206">
        <f>IF(N256="sníž. přenesená",J256,0)</f>
        <v>0</v>
      </c>
      <c r="BI256" s="206">
        <f>IF(N256="nulová",J256,0)</f>
        <v>0</v>
      </c>
      <c r="BJ256" s="25" t="s">
        <v>81</v>
      </c>
      <c r="BK256" s="206">
        <f>ROUND(I256*H256,2)</f>
        <v>0</v>
      </c>
      <c r="BL256" s="25" t="s">
        <v>147</v>
      </c>
      <c r="BM256" s="25" t="s">
        <v>317</v>
      </c>
    </row>
    <row r="257" spans="2:47" s="1" customFormat="1" ht="27">
      <c r="B257" s="42"/>
      <c r="C257" s="64"/>
      <c r="D257" s="207" t="s">
        <v>149</v>
      </c>
      <c r="E257" s="64"/>
      <c r="F257" s="208" t="s">
        <v>318</v>
      </c>
      <c r="G257" s="64"/>
      <c r="H257" s="64"/>
      <c r="I257" s="165"/>
      <c r="J257" s="64"/>
      <c r="K257" s="64"/>
      <c r="L257" s="62"/>
      <c r="M257" s="209"/>
      <c r="N257" s="43"/>
      <c r="O257" s="43"/>
      <c r="P257" s="43"/>
      <c r="Q257" s="43"/>
      <c r="R257" s="43"/>
      <c r="S257" s="43"/>
      <c r="T257" s="79"/>
      <c r="AT257" s="25" t="s">
        <v>149</v>
      </c>
      <c r="AU257" s="25" t="s">
        <v>140</v>
      </c>
    </row>
    <row r="258" spans="2:47" s="1" customFormat="1" ht="27">
      <c r="B258" s="42"/>
      <c r="C258" s="64"/>
      <c r="D258" s="207" t="s">
        <v>166</v>
      </c>
      <c r="E258" s="64"/>
      <c r="F258" s="245" t="s">
        <v>307</v>
      </c>
      <c r="G258" s="64"/>
      <c r="H258" s="64"/>
      <c r="I258" s="165"/>
      <c r="J258" s="64"/>
      <c r="K258" s="64"/>
      <c r="L258" s="62"/>
      <c r="M258" s="209"/>
      <c r="N258" s="43"/>
      <c r="O258" s="43"/>
      <c r="P258" s="43"/>
      <c r="Q258" s="43"/>
      <c r="R258" s="43"/>
      <c r="S258" s="43"/>
      <c r="T258" s="79"/>
      <c r="AT258" s="25" t="s">
        <v>166</v>
      </c>
      <c r="AU258" s="25" t="s">
        <v>140</v>
      </c>
    </row>
    <row r="259" spans="2:51" s="12" customFormat="1" ht="13.5">
      <c r="B259" s="221"/>
      <c r="C259" s="222"/>
      <c r="D259" s="246" t="s">
        <v>151</v>
      </c>
      <c r="E259" s="247" t="s">
        <v>23</v>
      </c>
      <c r="F259" s="248" t="s">
        <v>319</v>
      </c>
      <c r="G259" s="222"/>
      <c r="H259" s="249">
        <v>13.76</v>
      </c>
      <c r="I259" s="226"/>
      <c r="J259" s="222"/>
      <c r="K259" s="222"/>
      <c r="L259" s="227"/>
      <c r="M259" s="228"/>
      <c r="N259" s="229"/>
      <c r="O259" s="229"/>
      <c r="P259" s="229"/>
      <c r="Q259" s="229"/>
      <c r="R259" s="229"/>
      <c r="S259" s="229"/>
      <c r="T259" s="230"/>
      <c r="AT259" s="231" t="s">
        <v>151</v>
      </c>
      <c r="AU259" s="231" t="s">
        <v>140</v>
      </c>
      <c r="AV259" s="12" t="s">
        <v>83</v>
      </c>
      <c r="AW259" s="12" t="s">
        <v>36</v>
      </c>
      <c r="AX259" s="12" t="s">
        <v>81</v>
      </c>
      <c r="AY259" s="231" t="s">
        <v>139</v>
      </c>
    </row>
    <row r="260" spans="2:65" s="1" customFormat="1" ht="22.5" customHeight="1">
      <c r="B260" s="42"/>
      <c r="C260" s="195" t="s">
        <v>320</v>
      </c>
      <c r="D260" s="195" t="s">
        <v>142</v>
      </c>
      <c r="E260" s="196" t="s">
        <v>321</v>
      </c>
      <c r="F260" s="197" t="s">
        <v>322</v>
      </c>
      <c r="G260" s="198" t="s">
        <v>93</v>
      </c>
      <c r="H260" s="199">
        <v>21.36</v>
      </c>
      <c r="I260" s="200"/>
      <c r="J260" s="201">
        <f>ROUND(I260*H260,2)</f>
        <v>0</v>
      </c>
      <c r="K260" s="197" t="s">
        <v>146</v>
      </c>
      <c r="L260" s="62"/>
      <c r="M260" s="202" t="s">
        <v>23</v>
      </c>
      <c r="N260" s="203" t="s">
        <v>44</v>
      </c>
      <c r="O260" s="43"/>
      <c r="P260" s="204">
        <f>O260*H260</f>
        <v>0</v>
      </c>
      <c r="Q260" s="204">
        <v>0</v>
      </c>
      <c r="R260" s="204">
        <f>Q260*H260</f>
        <v>0</v>
      </c>
      <c r="S260" s="204">
        <v>0.061</v>
      </c>
      <c r="T260" s="205">
        <f>S260*H260</f>
        <v>1.30296</v>
      </c>
      <c r="AR260" s="25" t="s">
        <v>147</v>
      </c>
      <c r="AT260" s="25" t="s">
        <v>142</v>
      </c>
      <c r="AU260" s="25" t="s">
        <v>140</v>
      </c>
      <c r="AY260" s="25" t="s">
        <v>139</v>
      </c>
      <c r="BE260" s="206">
        <f>IF(N260="základní",J260,0)</f>
        <v>0</v>
      </c>
      <c r="BF260" s="206">
        <f>IF(N260="snížená",J260,0)</f>
        <v>0</v>
      </c>
      <c r="BG260" s="206">
        <f>IF(N260="zákl. přenesená",J260,0)</f>
        <v>0</v>
      </c>
      <c r="BH260" s="206">
        <f>IF(N260="sníž. přenesená",J260,0)</f>
        <v>0</v>
      </c>
      <c r="BI260" s="206">
        <f>IF(N260="nulová",J260,0)</f>
        <v>0</v>
      </c>
      <c r="BJ260" s="25" t="s">
        <v>81</v>
      </c>
      <c r="BK260" s="206">
        <f>ROUND(I260*H260,2)</f>
        <v>0</v>
      </c>
      <c r="BL260" s="25" t="s">
        <v>147</v>
      </c>
      <c r="BM260" s="25" t="s">
        <v>323</v>
      </c>
    </row>
    <row r="261" spans="2:47" s="1" customFormat="1" ht="27">
      <c r="B261" s="42"/>
      <c r="C261" s="64"/>
      <c r="D261" s="207" t="s">
        <v>149</v>
      </c>
      <c r="E261" s="64"/>
      <c r="F261" s="208" t="s">
        <v>324</v>
      </c>
      <c r="G261" s="64"/>
      <c r="H261" s="64"/>
      <c r="I261" s="165"/>
      <c r="J261" s="64"/>
      <c r="K261" s="64"/>
      <c r="L261" s="62"/>
      <c r="M261" s="209"/>
      <c r="N261" s="43"/>
      <c r="O261" s="43"/>
      <c r="P261" s="43"/>
      <c r="Q261" s="43"/>
      <c r="R261" s="43"/>
      <c r="S261" s="43"/>
      <c r="T261" s="79"/>
      <c r="AT261" s="25" t="s">
        <v>149</v>
      </c>
      <c r="AU261" s="25" t="s">
        <v>140</v>
      </c>
    </row>
    <row r="262" spans="2:47" s="1" customFormat="1" ht="40.5">
      <c r="B262" s="42"/>
      <c r="C262" s="64"/>
      <c r="D262" s="207" t="s">
        <v>166</v>
      </c>
      <c r="E262" s="64"/>
      <c r="F262" s="245" t="s">
        <v>325</v>
      </c>
      <c r="G262" s="64"/>
      <c r="H262" s="64"/>
      <c r="I262" s="165"/>
      <c r="J262" s="64"/>
      <c r="K262" s="64"/>
      <c r="L262" s="62"/>
      <c r="M262" s="209"/>
      <c r="N262" s="43"/>
      <c r="O262" s="43"/>
      <c r="P262" s="43"/>
      <c r="Q262" s="43"/>
      <c r="R262" s="43"/>
      <c r="S262" s="43"/>
      <c r="T262" s="79"/>
      <c r="AT262" s="25" t="s">
        <v>166</v>
      </c>
      <c r="AU262" s="25" t="s">
        <v>140</v>
      </c>
    </row>
    <row r="263" spans="2:47" s="1" customFormat="1" ht="27">
      <c r="B263" s="42"/>
      <c r="C263" s="64"/>
      <c r="D263" s="207" t="s">
        <v>326</v>
      </c>
      <c r="E263" s="64"/>
      <c r="F263" s="245" t="s">
        <v>327</v>
      </c>
      <c r="G263" s="64"/>
      <c r="H263" s="64"/>
      <c r="I263" s="165"/>
      <c r="J263" s="64"/>
      <c r="K263" s="64"/>
      <c r="L263" s="62"/>
      <c r="M263" s="209"/>
      <c r="N263" s="43"/>
      <c r="O263" s="43"/>
      <c r="P263" s="43"/>
      <c r="Q263" s="43"/>
      <c r="R263" s="43"/>
      <c r="S263" s="43"/>
      <c r="T263" s="79"/>
      <c r="AT263" s="25" t="s">
        <v>326</v>
      </c>
      <c r="AU263" s="25" t="s">
        <v>140</v>
      </c>
    </row>
    <row r="264" spans="2:51" s="12" customFormat="1" ht="13.5">
      <c r="B264" s="221"/>
      <c r="C264" s="222"/>
      <c r="D264" s="207" t="s">
        <v>151</v>
      </c>
      <c r="E264" s="223" t="s">
        <v>23</v>
      </c>
      <c r="F264" s="224" t="s">
        <v>328</v>
      </c>
      <c r="G264" s="222"/>
      <c r="H264" s="225">
        <v>14.4</v>
      </c>
      <c r="I264" s="226"/>
      <c r="J264" s="222"/>
      <c r="K264" s="222"/>
      <c r="L264" s="227"/>
      <c r="M264" s="228"/>
      <c r="N264" s="229"/>
      <c r="O264" s="229"/>
      <c r="P264" s="229"/>
      <c r="Q264" s="229"/>
      <c r="R264" s="229"/>
      <c r="S264" s="229"/>
      <c r="T264" s="230"/>
      <c r="AT264" s="231" t="s">
        <v>151</v>
      </c>
      <c r="AU264" s="231" t="s">
        <v>140</v>
      </c>
      <c r="AV264" s="12" t="s">
        <v>83</v>
      </c>
      <c r="AW264" s="12" t="s">
        <v>36</v>
      </c>
      <c r="AX264" s="12" t="s">
        <v>73</v>
      </c>
      <c r="AY264" s="231" t="s">
        <v>139</v>
      </c>
    </row>
    <row r="265" spans="2:51" s="12" customFormat="1" ht="13.5">
      <c r="B265" s="221"/>
      <c r="C265" s="222"/>
      <c r="D265" s="207" t="s">
        <v>151</v>
      </c>
      <c r="E265" s="223" t="s">
        <v>23</v>
      </c>
      <c r="F265" s="224" t="s">
        <v>329</v>
      </c>
      <c r="G265" s="222"/>
      <c r="H265" s="225">
        <v>2.88</v>
      </c>
      <c r="I265" s="226"/>
      <c r="J265" s="222"/>
      <c r="K265" s="222"/>
      <c r="L265" s="227"/>
      <c r="M265" s="228"/>
      <c r="N265" s="229"/>
      <c r="O265" s="229"/>
      <c r="P265" s="229"/>
      <c r="Q265" s="229"/>
      <c r="R265" s="229"/>
      <c r="S265" s="229"/>
      <c r="T265" s="230"/>
      <c r="AT265" s="231" t="s">
        <v>151</v>
      </c>
      <c r="AU265" s="231" t="s">
        <v>140</v>
      </c>
      <c r="AV265" s="12" t="s">
        <v>83</v>
      </c>
      <c r="AW265" s="12" t="s">
        <v>36</v>
      </c>
      <c r="AX265" s="12" t="s">
        <v>73</v>
      </c>
      <c r="AY265" s="231" t="s">
        <v>139</v>
      </c>
    </row>
    <row r="266" spans="2:51" s="12" customFormat="1" ht="13.5">
      <c r="B266" s="221"/>
      <c r="C266" s="222"/>
      <c r="D266" s="207" t="s">
        <v>151</v>
      </c>
      <c r="E266" s="223" t="s">
        <v>23</v>
      </c>
      <c r="F266" s="224" t="s">
        <v>330</v>
      </c>
      <c r="G266" s="222"/>
      <c r="H266" s="225">
        <v>3</v>
      </c>
      <c r="I266" s="226"/>
      <c r="J266" s="222"/>
      <c r="K266" s="222"/>
      <c r="L266" s="227"/>
      <c r="M266" s="228"/>
      <c r="N266" s="229"/>
      <c r="O266" s="229"/>
      <c r="P266" s="229"/>
      <c r="Q266" s="229"/>
      <c r="R266" s="229"/>
      <c r="S266" s="229"/>
      <c r="T266" s="230"/>
      <c r="AT266" s="231" t="s">
        <v>151</v>
      </c>
      <c r="AU266" s="231" t="s">
        <v>140</v>
      </c>
      <c r="AV266" s="12" t="s">
        <v>83</v>
      </c>
      <c r="AW266" s="12" t="s">
        <v>36</v>
      </c>
      <c r="AX266" s="12" t="s">
        <v>73</v>
      </c>
      <c r="AY266" s="231" t="s">
        <v>139</v>
      </c>
    </row>
    <row r="267" spans="2:51" s="12" customFormat="1" ht="13.5">
      <c r="B267" s="221"/>
      <c r="C267" s="222"/>
      <c r="D267" s="207" t="s">
        <v>151</v>
      </c>
      <c r="E267" s="223" t="s">
        <v>23</v>
      </c>
      <c r="F267" s="224" t="s">
        <v>331</v>
      </c>
      <c r="G267" s="222"/>
      <c r="H267" s="225">
        <v>1.08</v>
      </c>
      <c r="I267" s="226"/>
      <c r="J267" s="222"/>
      <c r="K267" s="222"/>
      <c r="L267" s="227"/>
      <c r="M267" s="228"/>
      <c r="N267" s="229"/>
      <c r="O267" s="229"/>
      <c r="P267" s="229"/>
      <c r="Q267" s="229"/>
      <c r="R267" s="229"/>
      <c r="S267" s="229"/>
      <c r="T267" s="230"/>
      <c r="AT267" s="231" t="s">
        <v>151</v>
      </c>
      <c r="AU267" s="231" t="s">
        <v>140</v>
      </c>
      <c r="AV267" s="12" t="s">
        <v>83</v>
      </c>
      <c r="AW267" s="12" t="s">
        <v>36</v>
      </c>
      <c r="AX267" s="12" t="s">
        <v>73</v>
      </c>
      <c r="AY267" s="231" t="s">
        <v>139</v>
      </c>
    </row>
    <row r="268" spans="2:51" s="13" customFormat="1" ht="13.5">
      <c r="B268" s="232"/>
      <c r="C268" s="233"/>
      <c r="D268" s="246" t="s">
        <v>151</v>
      </c>
      <c r="E268" s="250" t="s">
        <v>23</v>
      </c>
      <c r="F268" s="251" t="s">
        <v>157</v>
      </c>
      <c r="G268" s="233"/>
      <c r="H268" s="252">
        <v>21.36</v>
      </c>
      <c r="I268" s="237"/>
      <c r="J268" s="233"/>
      <c r="K268" s="233"/>
      <c r="L268" s="238"/>
      <c r="M268" s="239"/>
      <c r="N268" s="240"/>
      <c r="O268" s="240"/>
      <c r="P268" s="240"/>
      <c r="Q268" s="240"/>
      <c r="R268" s="240"/>
      <c r="S268" s="240"/>
      <c r="T268" s="241"/>
      <c r="AT268" s="242" t="s">
        <v>151</v>
      </c>
      <c r="AU268" s="242" t="s">
        <v>140</v>
      </c>
      <c r="AV268" s="13" t="s">
        <v>147</v>
      </c>
      <c r="AW268" s="13" t="s">
        <v>36</v>
      </c>
      <c r="AX268" s="13" t="s">
        <v>81</v>
      </c>
      <c r="AY268" s="242" t="s">
        <v>139</v>
      </c>
    </row>
    <row r="269" spans="2:65" s="1" customFormat="1" ht="22.5" customHeight="1">
      <c r="B269" s="42"/>
      <c r="C269" s="195" t="s">
        <v>332</v>
      </c>
      <c r="D269" s="195" t="s">
        <v>142</v>
      </c>
      <c r="E269" s="196" t="s">
        <v>333</v>
      </c>
      <c r="F269" s="197" t="s">
        <v>334</v>
      </c>
      <c r="G269" s="198" t="s">
        <v>335</v>
      </c>
      <c r="H269" s="199">
        <v>8</v>
      </c>
      <c r="I269" s="200"/>
      <c r="J269" s="201">
        <f>ROUND(I269*H269,2)</f>
        <v>0</v>
      </c>
      <c r="K269" s="197" t="s">
        <v>146</v>
      </c>
      <c r="L269" s="62"/>
      <c r="M269" s="202" t="s">
        <v>23</v>
      </c>
      <c r="N269" s="203" t="s">
        <v>44</v>
      </c>
      <c r="O269" s="43"/>
      <c r="P269" s="204">
        <f>O269*H269</f>
        <v>0</v>
      </c>
      <c r="Q269" s="204">
        <v>0</v>
      </c>
      <c r="R269" s="204">
        <f>Q269*H269</f>
        <v>0</v>
      </c>
      <c r="S269" s="204">
        <v>0.055</v>
      </c>
      <c r="T269" s="205">
        <f>S269*H269</f>
        <v>0.44</v>
      </c>
      <c r="AR269" s="25" t="s">
        <v>147</v>
      </c>
      <c r="AT269" s="25" t="s">
        <v>142</v>
      </c>
      <c r="AU269" s="25" t="s">
        <v>140</v>
      </c>
      <c r="AY269" s="25" t="s">
        <v>139</v>
      </c>
      <c r="BE269" s="206">
        <f>IF(N269="základní",J269,0)</f>
        <v>0</v>
      </c>
      <c r="BF269" s="206">
        <f>IF(N269="snížená",J269,0)</f>
        <v>0</v>
      </c>
      <c r="BG269" s="206">
        <f>IF(N269="zákl. přenesená",J269,0)</f>
        <v>0</v>
      </c>
      <c r="BH269" s="206">
        <f>IF(N269="sníž. přenesená",J269,0)</f>
        <v>0</v>
      </c>
      <c r="BI269" s="206">
        <f>IF(N269="nulová",J269,0)</f>
        <v>0</v>
      </c>
      <c r="BJ269" s="25" t="s">
        <v>81</v>
      </c>
      <c r="BK269" s="206">
        <f>ROUND(I269*H269,2)</f>
        <v>0</v>
      </c>
      <c r="BL269" s="25" t="s">
        <v>147</v>
      </c>
      <c r="BM269" s="25" t="s">
        <v>336</v>
      </c>
    </row>
    <row r="270" spans="2:47" s="1" customFormat="1" ht="27">
      <c r="B270" s="42"/>
      <c r="C270" s="64"/>
      <c r="D270" s="207" t="s">
        <v>149</v>
      </c>
      <c r="E270" s="64"/>
      <c r="F270" s="208" t="s">
        <v>337</v>
      </c>
      <c r="G270" s="64"/>
      <c r="H270" s="64"/>
      <c r="I270" s="165"/>
      <c r="J270" s="64"/>
      <c r="K270" s="64"/>
      <c r="L270" s="62"/>
      <c r="M270" s="209"/>
      <c r="N270" s="43"/>
      <c r="O270" s="43"/>
      <c r="P270" s="43"/>
      <c r="Q270" s="43"/>
      <c r="R270" s="43"/>
      <c r="S270" s="43"/>
      <c r="T270" s="79"/>
      <c r="AT270" s="25" t="s">
        <v>149</v>
      </c>
      <c r="AU270" s="25" t="s">
        <v>140</v>
      </c>
    </row>
    <row r="271" spans="2:47" s="1" customFormat="1" ht="40.5">
      <c r="B271" s="42"/>
      <c r="C271" s="64"/>
      <c r="D271" s="246" t="s">
        <v>166</v>
      </c>
      <c r="E271" s="64"/>
      <c r="F271" s="263" t="s">
        <v>325</v>
      </c>
      <c r="G271" s="64"/>
      <c r="H271" s="64"/>
      <c r="I271" s="165"/>
      <c r="J271" s="64"/>
      <c r="K271" s="64"/>
      <c r="L271" s="62"/>
      <c r="M271" s="209"/>
      <c r="N271" s="43"/>
      <c r="O271" s="43"/>
      <c r="P271" s="43"/>
      <c r="Q271" s="43"/>
      <c r="R271" s="43"/>
      <c r="S271" s="43"/>
      <c r="T271" s="79"/>
      <c r="AT271" s="25" t="s">
        <v>166</v>
      </c>
      <c r="AU271" s="25" t="s">
        <v>140</v>
      </c>
    </row>
    <row r="272" spans="2:65" s="1" customFormat="1" ht="22.5" customHeight="1">
      <c r="B272" s="42"/>
      <c r="C272" s="195" t="s">
        <v>338</v>
      </c>
      <c r="D272" s="195" t="s">
        <v>142</v>
      </c>
      <c r="E272" s="196" t="s">
        <v>339</v>
      </c>
      <c r="F272" s="197" t="s">
        <v>340</v>
      </c>
      <c r="G272" s="198" t="s">
        <v>93</v>
      </c>
      <c r="H272" s="199">
        <v>235.235</v>
      </c>
      <c r="I272" s="200"/>
      <c r="J272" s="201">
        <f>ROUND(I272*H272,2)</f>
        <v>0</v>
      </c>
      <c r="K272" s="197" t="s">
        <v>23</v>
      </c>
      <c r="L272" s="62"/>
      <c r="M272" s="202" t="s">
        <v>23</v>
      </c>
      <c r="N272" s="203" t="s">
        <v>44</v>
      </c>
      <c r="O272" s="43"/>
      <c r="P272" s="204">
        <f>O272*H272</f>
        <v>0</v>
      </c>
      <c r="Q272" s="204">
        <v>0</v>
      </c>
      <c r="R272" s="204">
        <f>Q272*H272</f>
        <v>0</v>
      </c>
      <c r="S272" s="204">
        <v>0.025</v>
      </c>
      <c r="T272" s="205">
        <f>S272*H272</f>
        <v>5.8808750000000005</v>
      </c>
      <c r="AR272" s="25" t="s">
        <v>147</v>
      </c>
      <c r="AT272" s="25" t="s">
        <v>142</v>
      </c>
      <c r="AU272" s="25" t="s">
        <v>140</v>
      </c>
      <c r="AY272" s="25" t="s">
        <v>139</v>
      </c>
      <c r="BE272" s="206">
        <f>IF(N272="základní",J272,0)</f>
        <v>0</v>
      </c>
      <c r="BF272" s="206">
        <f>IF(N272="snížená",J272,0)</f>
        <v>0</v>
      </c>
      <c r="BG272" s="206">
        <f>IF(N272="zákl. přenesená",J272,0)</f>
        <v>0</v>
      </c>
      <c r="BH272" s="206">
        <f>IF(N272="sníž. přenesená",J272,0)</f>
        <v>0</v>
      </c>
      <c r="BI272" s="206">
        <f>IF(N272="nulová",J272,0)</f>
        <v>0</v>
      </c>
      <c r="BJ272" s="25" t="s">
        <v>81</v>
      </c>
      <c r="BK272" s="206">
        <f>ROUND(I272*H272,2)</f>
        <v>0</v>
      </c>
      <c r="BL272" s="25" t="s">
        <v>147</v>
      </c>
      <c r="BM272" s="25" t="s">
        <v>341</v>
      </c>
    </row>
    <row r="273" spans="2:47" s="1" customFormat="1" ht="13.5">
      <c r="B273" s="42"/>
      <c r="C273" s="64"/>
      <c r="D273" s="207" t="s">
        <v>149</v>
      </c>
      <c r="E273" s="64"/>
      <c r="F273" s="208" t="s">
        <v>340</v>
      </c>
      <c r="G273" s="64"/>
      <c r="H273" s="64"/>
      <c r="I273" s="165"/>
      <c r="J273" s="64"/>
      <c r="K273" s="64"/>
      <c r="L273" s="62"/>
      <c r="M273" s="209"/>
      <c r="N273" s="43"/>
      <c r="O273" s="43"/>
      <c r="P273" s="43"/>
      <c r="Q273" s="43"/>
      <c r="R273" s="43"/>
      <c r="S273" s="43"/>
      <c r="T273" s="79"/>
      <c r="AT273" s="25" t="s">
        <v>149</v>
      </c>
      <c r="AU273" s="25" t="s">
        <v>140</v>
      </c>
    </row>
    <row r="274" spans="2:51" s="12" customFormat="1" ht="13.5">
      <c r="B274" s="221"/>
      <c r="C274" s="222"/>
      <c r="D274" s="207" t="s">
        <v>151</v>
      </c>
      <c r="E274" s="223" t="s">
        <v>23</v>
      </c>
      <c r="F274" s="224" t="s">
        <v>342</v>
      </c>
      <c r="G274" s="222"/>
      <c r="H274" s="225">
        <v>138.125</v>
      </c>
      <c r="I274" s="226"/>
      <c r="J274" s="222"/>
      <c r="K274" s="222"/>
      <c r="L274" s="227"/>
      <c r="M274" s="228"/>
      <c r="N274" s="229"/>
      <c r="O274" s="229"/>
      <c r="P274" s="229"/>
      <c r="Q274" s="229"/>
      <c r="R274" s="229"/>
      <c r="S274" s="229"/>
      <c r="T274" s="230"/>
      <c r="AT274" s="231" t="s">
        <v>151</v>
      </c>
      <c r="AU274" s="231" t="s">
        <v>140</v>
      </c>
      <c r="AV274" s="12" t="s">
        <v>83</v>
      </c>
      <c r="AW274" s="12" t="s">
        <v>36</v>
      </c>
      <c r="AX274" s="12" t="s">
        <v>73</v>
      </c>
      <c r="AY274" s="231" t="s">
        <v>139</v>
      </c>
    </row>
    <row r="275" spans="2:51" s="12" customFormat="1" ht="13.5">
      <c r="B275" s="221"/>
      <c r="C275" s="222"/>
      <c r="D275" s="207" t="s">
        <v>151</v>
      </c>
      <c r="E275" s="223" t="s">
        <v>23</v>
      </c>
      <c r="F275" s="224" t="s">
        <v>343</v>
      </c>
      <c r="G275" s="222"/>
      <c r="H275" s="225">
        <v>47.97</v>
      </c>
      <c r="I275" s="226"/>
      <c r="J275" s="222"/>
      <c r="K275" s="222"/>
      <c r="L275" s="227"/>
      <c r="M275" s="228"/>
      <c r="N275" s="229"/>
      <c r="O275" s="229"/>
      <c r="P275" s="229"/>
      <c r="Q275" s="229"/>
      <c r="R275" s="229"/>
      <c r="S275" s="229"/>
      <c r="T275" s="230"/>
      <c r="AT275" s="231" t="s">
        <v>151</v>
      </c>
      <c r="AU275" s="231" t="s">
        <v>140</v>
      </c>
      <c r="AV275" s="12" t="s">
        <v>83</v>
      </c>
      <c r="AW275" s="12" t="s">
        <v>36</v>
      </c>
      <c r="AX275" s="12" t="s">
        <v>73</v>
      </c>
      <c r="AY275" s="231" t="s">
        <v>139</v>
      </c>
    </row>
    <row r="276" spans="2:51" s="12" customFormat="1" ht="13.5">
      <c r="B276" s="221"/>
      <c r="C276" s="222"/>
      <c r="D276" s="207" t="s">
        <v>151</v>
      </c>
      <c r="E276" s="223" t="s">
        <v>23</v>
      </c>
      <c r="F276" s="224" t="s">
        <v>344</v>
      </c>
      <c r="G276" s="222"/>
      <c r="H276" s="225">
        <v>49.14</v>
      </c>
      <c r="I276" s="226"/>
      <c r="J276" s="222"/>
      <c r="K276" s="222"/>
      <c r="L276" s="227"/>
      <c r="M276" s="228"/>
      <c r="N276" s="229"/>
      <c r="O276" s="229"/>
      <c r="P276" s="229"/>
      <c r="Q276" s="229"/>
      <c r="R276" s="229"/>
      <c r="S276" s="229"/>
      <c r="T276" s="230"/>
      <c r="AT276" s="231" t="s">
        <v>151</v>
      </c>
      <c r="AU276" s="231" t="s">
        <v>140</v>
      </c>
      <c r="AV276" s="12" t="s">
        <v>83</v>
      </c>
      <c r="AW276" s="12" t="s">
        <v>36</v>
      </c>
      <c r="AX276" s="12" t="s">
        <v>73</v>
      </c>
      <c r="AY276" s="231" t="s">
        <v>139</v>
      </c>
    </row>
    <row r="277" spans="2:51" s="13" customFormat="1" ht="13.5">
      <c r="B277" s="232"/>
      <c r="C277" s="233"/>
      <c r="D277" s="246" t="s">
        <v>151</v>
      </c>
      <c r="E277" s="250" t="s">
        <v>23</v>
      </c>
      <c r="F277" s="251" t="s">
        <v>157</v>
      </c>
      <c r="G277" s="233"/>
      <c r="H277" s="252">
        <v>235.235</v>
      </c>
      <c r="I277" s="237"/>
      <c r="J277" s="233"/>
      <c r="K277" s="233"/>
      <c r="L277" s="238"/>
      <c r="M277" s="239"/>
      <c r="N277" s="240"/>
      <c r="O277" s="240"/>
      <c r="P277" s="240"/>
      <c r="Q277" s="240"/>
      <c r="R277" s="240"/>
      <c r="S277" s="240"/>
      <c r="T277" s="241"/>
      <c r="AT277" s="242" t="s">
        <v>151</v>
      </c>
      <c r="AU277" s="242" t="s">
        <v>140</v>
      </c>
      <c r="AV277" s="13" t="s">
        <v>147</v>
      </c>
      <c r="AW277" s="13" t="s">
        <v>36</v>
      </c>
      <c r="AX277" s="13" t="s">
        <v>81</v>
      </c>
      <c r="AY277" s="242" t="s">
        <v>139</v>
      </c>
    </row>
    <row r="278" spans="2:65" s="1" customFormat="1" ht="22.5" customHeight="1">
      <c r="B278" s="42"/>
      <c r="C278" s="195" t="s">
        <v>345</v>
      </c>
      <c r="D278" s="195" t="s">
        <v>142</v>
      </c>
      <c r="E278" s="196" t="s">
        <v>346</v>
      </c>
      <c r="F278" s="197" t="s">
        <v>347</v>
      </c>
      <c r="G278" s="198" t="s">
        <v>93</v>
      </c>
      <c r="H278" s="199">
        <v>2.56</v>
      </c>
      <c r="I278" s="200"/>
      <c r="J278" s="201">
        <f>ROUND(I278*H278,2)</f>
        <v>0</v>
      </c>
      <c r="K278" s="197" t="s">
        <v>146</v>
      </c>
      <c r="L278" s="62"/>
      <c r="M278" s="202" t="s">
        <v>23</v>
      </c>
      <c r="N278" s="203" t="s">
        <v>44</v>
      </c>
      <c r="O278" s="43"/>
      <c r="P278" s="204">
        <f>O278*H278</f>
        <v>0</v>
      </c>
      <c r="Q278" s="204">
        <v>0</v>
      </c>
      <c r="R278" s="204">
        <f>Q278*H278</f>
        <v>0</v>
      </c>
      <c r="S278" s="204">
        <v>0.076</v>
      </c>
      <c r="T278" s="205">
        <f>S278*H278</f>
        <v>0.19456</v>
      </c>
      <c r="AR278" s="25" t="s">
        <v>147</v>
      </c>
      <c r="AT278" s="25" t="s">
        <v>142</v>
      </c>
      <c r="AU278" s="25" t="s">
        <v>140</v>
      </c>
      <c r="AY278" s="25" t="s">
        <v>139</v>
      </c>
      <c r="BE278" s="206">
        <f>IF(N278="základní",J278,0)</f>
        <v>0</v>
      </c>
      <c r="BF278" s="206">
        <f>IF(N278="snížená",J278,0)</f>
        <v>0</v>
      </c>
      <c r="BG278" s="206">
        <f>IF(N278="zákl. přenesená",J278,0)</f>
        <v>0</v>
      </c>
      <c r="BH278" s="206">
        <f>IF(N278="sníž. přenesená",J278,0)</f>
        <v>0</v>
      </c>
      <c r="BI278" s="206">
        <f>IF(N278="nulová",J278,0)</f>
        <v>0</v>
      </c>
      <c r="BJ278" s="25" t="s">
        <v>81</v>
      </c>
      <c r="BK278" s="206">
        <f>ROUND(I278*H278,2)</f>
        <v>0</v>
      </c>
      <c r="BL278" s="25" t="s">
        <v>147</v>
      </c>
      <c r="BM278" s="25" t="s">
        <v>348</v>
      </c>
    </row>
    <row r="279" spans="2:47" s="1" customFormat="1" ht="27">
      <c r="B279" s="42"/>
      <c r="C279" s="64"/>
      <c r="D279" s="207" t="s">
        <v>149</v>
      </c>
      <c r="E279" s="64"/>
      <c r="F279" s="208" t="s">
        <v>349</v>
      </c>
      <c r="G279" s="64"/>
      <c r="H279" s="64"/>
      <c r="I279" s="165"/>
      <c r="J279" s="64"/>
      <c r="K279" s="64"/>
      <c r="L279" s="62"/>
      <c r="M279" s="209"/>
      <c r="N279" s="43"/>
      <c r="O279" s="43"/>
      <c r="P279" s="43"/>
      <c r="Q279" s="43"/>
      <c r="R279" s="43"/>
      <c r="S279" s="43"/>
      <c r="T279" s="79"/>
      <c r="AT279" s="25" t="s">
        <v>149</v>
      </c>
      <c r="AU279" s="25" t="s">
        <v>140</v>
      </c>
    </row>
    <row r="280" spans="2:47" s="1" customFormat="1" ht="40.5">
      <c r="B280" s="42"/>
      <c r="C280" s="64"/>
      <c r="D280" s="207" t="s">
        <v>166</v>
      </c>
      <c r="E280" s="64"/>
      <c r="F280" s="245" t="s">
        <v>325</v>
      </c>
      <c r="G280" s="64"/>
      <c r="H280" s="64"/>
      <c r="I280" s="165"/>
      <c r="J280" s="64"/>
      <c r="K280" s="64"/>
      <c r="L280" s="62"/>
      <c r="M280" s="209"/>
      <c r="N280" s="43"/>
      <c r="O280" s="43"/>
      <c r="P280" s="43"/>
      <c r="Q280" s="43"/>
      <c r="R280" s="43"/>
      <c r="S280" s="43"/>
      <c r="T280" s="79"/>
      <c r="AT280" s="25" t="s">
        <v>166</v>
      </c>
      <c r="AU280" s="25" t="s">
        <v>140</v>
      </c>
    </row>
    <row r="281" spans="2:51" s="12" customFormat="1" ht="13.5">
      <c r="B281" s="221"/>
      <c r="C281" s="222"/>
      <c r="D281" s="246" t="s">
        <v>151</v>
      </c>
      <c r="E281" s="247" t="s">
        <v>23</v>
      </c>
      <c r="F281" s="248" t="s">
        <v>350</v>
      </c>
      <c r="G281" s="222"/>
      <c r="H281" s="249">
        <v>2.56</v>
      </c>
      <c r="I281" s="226"/>
      <c r="J281" s="222"/>
      <c r="K281" s="222"/>
      <c r="L281" s="227"/>
      <c r="M281" s="228"/>
      <c r="N281" s="229"/>
      <c r="O281" s="229"/>
      <c r="P281" s="229"/>
      <c r="Q281" s="229"/>
      <c r="R281" s="229"/>
      <c r="S281" s="229"/>
      <c r="T281" s="230"/>
      <c r="AT281" s="231" t="s">
        <v>151</v>
      </c>
      <c r="AU281" s="231" t="s">
        <v>140</v>
      </c>
      <c r="AV281" s="12" t="s">
        <v>83</v>
      </c>
      <c r="AW281" s="12" t="s">
        <v>36</v>
      </c>
      <c r="AX281" s="12" t="s">
        <v>81</v>
      </c>
      <c r="AY281" s="231" t="s">
        <v>139</v>
      </c>
    </row>
    <row r="282" spans="2:65" s="1" customFormat="1" ht="22.5" customHeight="1">
      <c r="B282" s="42"/>
      <c r="C282" s="195" t="s">
        <v>351</v>
      </c>
      <c r="D282" s="195" t="s">
        <v>142</v>
      </c>
      <c r="E282" s="196" t="s">
        <v>352</v>
      </c>
      <c r="F282" s="197" t="s">
        <v>353</v>
      </c>
      <c r="G282" s="198" t="s">
        <v>93</v>
      </c>
      <c r="H282" s="199">
        <v>9.09</v>
      </c>
      <c r="I282" s="200"/>
      <c r="J282" s="201">
        <f>ROUND(I282*H282,2)</f>
        <v>0</v>
      </c>
      <c r="K282" s="197" t="s">
        <v>146</v>
      </c>
      <c r="L282" s="62"/>
      <c r="M282" s="202" t="s">
        <v>23</v>
      </c>
      <c r="N282" s="203" t="s">
        <v>44</v>
      </c>
      <c r="O282" s="43"/>
      <c r="P282" s="204">
        <f>O282*H282</f>
        <v>0</v>
      </c>
      <c r="Q282" s="204">
        <v>0</v>
      </c>
      <c r="R282" s="204">
        <f>Q282*H282</f>
        <v>0</v>
      </c>
      <c r="S282" s="204">
        <v>0.063</v>
      </c>
      <c r="T282" s="205">
        <f>S282*H282</f>
        <v>0.57267</v>
      </c>
      <c r="AR282" s="25" t="s">
        <v>147</v>
      </c>
      <c r="AT282" s="25" t="s">
        <v>142</v>
      </c>
      <c r="AU282" s="25" t="s">
        <v>140</v>
      </c>
      <c r="AY282" s="25" t="s">
        <v>139</v>
      </c>
      <c r="BE282" s="206">
        <f>IF(N282="základní",J282,0)</f>
        <v>0</v>
      </c>
      <c r="BF282" s="206">
        <f>IF(N282="snížená",J282,0)</f>
        <v>0</v>
      </c>
      <c r="BG282" s="206">
        <f>IF(N282="zákl. přenesená",J282,0)</f>
        <v>0</v>
      </c>
      <c r="BH282" s="206">
        <f>IF(N282="sníž. přenesená",J282,0)</f>
        <v>0</v>
      </c>
      <c r="BI282" s="206">
        <f>IF(N282="nulová",J282,0)</f>
        <v>0</v>
      </c>
      <c r="BJ282" s="25" t="s">
        <v>81</v>
      </c>
      <c r="BK282" s="206">
        <f>ROUND(I282*H282,2)</f>
        <v>0</v>
      </c>
      <c r="BL282" s="25" t="s">
        <v>147</v>
      </c>
      <c r="BM282" s="25" t="s">
        <v>354</v>
      </c>
    </row>
    <row r="283" spans="2:47" s="1" customFormat="1" ht="27">
      <c r="B283" s="42"/>
      <c r="C283" s="64"/>
      <c r="D283" s="207" t="s">
        <v>149</v>
      </c>
      <c r="E283" s="64"/>
      <c r="F283" s="208" t="s">
        <v>355</v>
      </c>
      <c r="G283" s="64"/>
      <c r="H283" s="64"/>
      <c r="I283" s="165"/>
      <c r="J283" s="64"/>
      <c r="K283" s="64"/>
      <c r="L283" s="62"/>
      <c r="M283" s="209"/>
      <c r="N283" s="43"/>
      <c r="O283" s="43"/>
      <c r="P283" s="43"/>
      <c r="Q283" s="43"/>
      <c r="R283" s="43"/>
      <c r="S283" s="43"/>
      <c r="T283" s="79"/>
      <c r="AT283" s="25" t="s">
        <v>149</v>
      </c>
      <c r="AU283" s="25" t="s">
        <v>140</v>
      </c>
    </row>
    <row r="284" spans="2:47" s="1" customFormat="1" ht="40.5">
      <c r="B284" s="42"/>
      <c r="C284" s="64"/>
      <c r="D284" s="207" t="s">
        <v>166</v>
      </c>
      <c r="E284" s="64"/>
      <c r="F284" s="245" t="s">
        <v>325</v>
      </c>
      <c r="G284" s="64"/>
      <c r="H284" s="64"/>
      <c r="I284" s="165"/>
      <c r="J284" s="64"/>
      <c r="K284" s="64"/>
      <c r="L284" s="62"/>
      <c r="M284" s="209"/>
      <c r="N284" s="43"/>
      <c r="O284" s="43"/>
      <c r="P284" s="43"/>
      <c r="Q284" s="43"/>
      <c r="R284" s="43"/>
      <c r="S284" s="43"/>
      <c r="T284" s="79"/>
      <c r="AT284" s="25" t="s">
        <v>166</v>
      </c>
      <c r="AU284" s="25" t="s">
        <v>140</v>
      </c>
    </row>
    <row r="285" spans="2:51" s="12" customFormat="1" ht="13.5">
      <c r="B285" s="221"/>
      <c r="C285" s="222"/>
      <c r="D285" s="207" t="s">
        <v>151</v>
      </c>
      <c r="E285" s="223" t="s">
        <v>23</v>
      </c>
      <c r="F285" s="224" t="s">
        <v>356</v>
      </c>
      <c r="G285" s="222"/>
      <c r="H285" s="225">
        <v>9.09</v>
      </c>
      <c r="I285" s="226"/>
      <c r="J285" s="222"/>
      <c r="K285" s="222"/>
      <c r="L285" s="227"/>
      <c r="M285" s="228"/>
      <c r="N285" s="229"/>
      <c r="O285" s="229"/>
      <c r="P285" s="229"/>
      <c r="Q285" s="229"/>
      <c r="R285" s="229"/>
      <c r="S285" s="229"/>
      <c r="T285" s="230"/>
      <c r="AT285" s="231" t="s">
        <v>151</v>
      </c>
      <c r="AU285" s="231" t="s">
        <v>140</v>
      </c>
      <c r="AV285" s="12" t="s">
        <v>83</v>
      </c>
      <c r="AW285" s="12" t="s">
        <v>36</v>
      </c>
      <c r="AX285" s="12" t="s">
        <v>81</v>
      </c>
      <c r="AY285" s="231" t="s">
        <v>139</v>
      </c>
    </row>
    <row r="286" spans="2:63" s="10" customFormat="1" ht="22.35" customHeight="1">
      <c r="B286" s="178"/>
      <c r="C286" s="179"/>
      <c r="D286" s="192" t="s">
        <v>72</v>
      </c>
      <c r="E286" s="193" t="s">
        <v>357</v>
      </c>
      <c r="F286" s="193" t="s">
        <v>358</v>
      </c>
      <c r="G286" s="179"/>
      <c r="H286" s="179"/>
      <c r="I286" s="182"/>
      <c r="J286" s="194">
        <f>BK286</f>
        <v>0</v>
      </c>
      <c r="K286" s="179"/>
      <c r="L286" s="184"/>
      <c r="M286" s="185"/>
      <c r="N286" s="186"/>
      <c r="O286" s="186"/>
      <c r="P286" s="187">
        <f>SUM(P287:P290)</f>
        <v>0</v>
      </c>
      <c r="Q286" s="186"/>
      <c r="R286" s="187">
        <f>SUM(R287:R290)</f>
        <v>0</v>
      </c>
      <c r="S286" s="186"/>
      <c r="T286" s="188">
        <f>SUM(T287:T290)</f>
        <v>0.181084</v>
      </c>
      <c r="AR286" s="189" t="s">
        <v>81</v>
      </c>
      <c r="AT286" s="190" t="s">
        <v>72</v>
      </c>
      <c r="AU286" s="190" t="s">
        <v>83</v>
      </c>
      <c r="AY286" s="189" t="s">
        <v>139</v>
      </c>
      <c r="BK286" s="191">
        <f>SUM(BK287:BK290)</f>
        <v>0</v>
      </c>
    </row>
    <row r="287" spans="2:65" s="1" customFormat="1" ht="22.5" customHeight="1">
      <c r="B287" s="42"/>
      <c r="C287" s="195" t="s">
        <v>359</v>
      </c>
      <c r="D287" s="195" t="s">
        <v>142</v>
      </c>
      <c r="E287" s="196" t="s">
        <v>360</v>
      </c>
      <c r="F287" s="197" t="s">
        <v>361</v>
      </c>
      <c r="G287" s="198" t="s">
        <v>93</v>
      </c>
      <c r="H287" s="199">
        <v>2.663</v>
      </c>
      <c r="I287" s="200"/>
      <c r="J287" s="201">
        <f>ROUND(I287*H287,2)</f>
        <v>0</v>
      </c>
      <c r="K287" s="197" t="s">
        <v>146</v>
      </c>
      <c r="L287" s="62"/>
      <c r="M287" s="202" t="s">
        <v>23</v>
      </c>
      <c r="N287" s="203" t="s">
        <v>44</v>
      </c>
      <c r="O287" s="43"/>
      <c r="P287" s="204">
        <f>O287*H287</f>
        <v>0</v>
      </c>
      <c r="Q287" s="204">
        <v>0</v>
      </c>
      <c r="R287" s="204">
        <f>Q287*H287</f>
        <v>0</v>
      </c>
      <c r="S287" s="204">
        <v>0.068</v>
      </c>
      <c r="T287" s="205">
        <f>S287*H287</f>
        <v>0.181084</v>
      </c>
      <c r="AR287" s="25" t="s">
        <v>147</v>
      </c>
      <c r="AT287" s="25" t="s">
        <v>142</v>
      </c>
      <c r="AU287" s="25" t="s">
        <v>140</v>
      </c>
      <c r="AY287" s="25" t="s">
        <v>139</v>
      </c>
      <c r="BE287" s="206">
        <f>IF(N287="základní",J287,0)</f>
        <v>0</v>
      </c>
      <c r="BF287" s="206">
        <f>IF(N287="snížená",J287,0)</f>
        <v>0</v>
      </c>
      <c r="BG287" s="206">
        <f>IF(N287="zákl. přenesená",J287,0)</f>
        <v>0</v>
      </c>
      <c r="BH287" s="206">
        <f>IF(N287="sníž. přenesená",J287,0)</f>
        <v>0</v>
      </c>
      <c r="BI287" s="206">
        <f>IF(N287="nulová",J287,0)</f>
        <v>0</v>
      </c>
      <c r="BJ287" s="25" t="s">
        <v>81</v>
      </c>
      <c r="BK287" s="206">
        <f>ROUND(I287*H287,2)</f>
        <v>0</v>
      </c>
      <c r="BL287" s="25" t="s">
        <v>147</v>
      </c>
      <c r="BM287" s="25" t="s">
        <v>362</v>
      </c>
    </row>
    <row r="288" spans="2:47" s="1" customFormat="1" ht="27">
      <c r="B288" s="42"/>
      <c r="C288" s="64"/>
      <c r="D288" s="207" t="s">
        <v>149</v>
      </c>
      <c r="E288" s="64"/>
      <c r="F288" s="208" t="s">
        <v>363</v>
      </c>
      <c r="G288" s="64"/>
      <c r="H288" s="64"/>
      <c r="I288" s="165"/>
      <c r="J288" s="64"/>
      <c r="K288" s="64"/>
      <c r="L288" s="62"/>
      <c r="M288" s="209"/>
      <c r="N288" s="43"/>
      <c r="O288" s="43"/>
      <c r="P288" s="43"/>
      <c r="Q288" s="43"/>
      <c r="R288" s="43"/>
      <c r="S288" s="43"/>
      <c r="T288" s="79"/>
      <c r="AT288" s="25" t="s">
        <v>149</v>
      </c>
      <c r="AU288" s="25" t="s">
        <v>140</v>
      </c>
    </row>
    <row r="289" spans="2:47" s="1" customFormat="1" ht="27">
      <c r="B289" s="42"/>
      <c r="C289" s="64"/>
      <c r="D289" s="207" t="s">
        <v>166</v>
      </c>
      <c r="E289" s="64"/>
      <c r="F289" s="245" t="s">
        <v>364</v>
      </c>
      <c r="G289" s="64"/>
      <c r="H289" s="64"/>
      <c r="I289" s="165"/>
      <c r="J289" s="64"/>
      <c r="K289" s="64"/>
      <c r="L289" s="62"/>
      <c r="M289" s="209"/>
      <c r="N289" s="43"/>
      <c r="O289" s="43"/>
      <c r="P289" s="43"/>
      <c r="Q289" s="43"/>
      <c r="R289" s="43"/>
      <c r="S289" s="43"/>
      <c r="T289" s="79"/>
      <c r="AT289" s="25" t="s">
        <v>166</v>
      </c>
      <c r="AU289" s="25" t="s">
        <v>140</v>
      </c>
    </row>
    <row r="290" spans="2:51" s="12" customFormat="1" ht="13.5">
      <c r="B290" s="221"/>
      <c r="C290" s="222"/>
      <c r="D290" s="207" t="s">
        <v>151</v>
      </c>
      <c r="E290" s="223" t="s">
        <v>23</v>
      </c>
      <c r="F290" s="224" t="s">
        <v>365</v>
      </c>
      <c r="G290" s="222"/>
      <c r="H290" s="225">
        <v>2.663</v>
      </c>
      <c r="I290" s="226"/>
      <c r="J290" s="222"/>
      <c r="K290" s="222"/>
      <c r="L290" s="227"/>
      <c r="M290" s="228"/>
      <c r="N290" s="229"/>
      <c r="O290" s="229"/>
      <c r="P290" s="229"/>
      <c r="Q290" s="229"/>
      <c r="R290" s="229"/>
      <c r="S290" s="229"/>
      <c r="T290" s="230"/>
      <c r="AT290" s="231" t="s">
        <v>151</v>
      </c>
      <c r="AU290" s="231" t="s">
        <v>140</v>
      </c>
      <c r="AV290" s="12" t="s">
        <v>83</v>
      </c>
      <c r="AW290" s="12" t="s">
        <v>36</v>
      </c>
      <c r="AX290" s="12" t="s">
        <v>81</v>
      </c>
      <c r="AY290" s="231" t="s">
        <v>139</v>
      </c>
    </row>
    <row r="291" spans="2:63" s="10" customFormat="1" ht="22.35" customHeight="1">
      <c r="B291" s="178"/>
      <c r="C291" s="179"/>
      <c r="D291" s="180" t="s">
        <v>72</v>
      </c>
      <c r="E291" s="243" t="s">
        <v>366</v>
      </c>
      <c r="F291" s="243" t="s">
        <v>367</v>
      </c>
      <c r="G291" s="179"/>
      <c r="H291" s="179"/>
      <c r="I291" s="182"/>
      <c r="J291" s="244">
        <f>BK291</f>
        <v>0</v>
      </c>
      <c r="K291" s="179"/>
      <c r="L291" s="184"/>
      <c r="M291" s="185"/>
      <c r="N291" s="186"/>
      <c r="O291" s="186"/>
      <c r="P291" s="187">
        <f>P292+P306</f>
        <v>0</v>
      </c>
      <c r="Q291" s="186"/>
      <c r="R291" s="187">
        <f>R292+R306</f>
        <v>0</v>
      </c>
      <c r="S291" s="186"/>
      <c r="T291" s="188">
        <f>T292+T306</f>
        <v>0</v>
      </c>
      <c r="AR291" s="189" t="s">
        <v>81</v>
      </c>
      <c r="AT291" s="190" t="s">
        <v>72</v>
      </c>
      <c r="AU291" s="190" t="s">
        <v>83</v>
      </c>
      <c r="AY291" s="189" t="s">
        <v>139</v>
      </c>
      <c r="BK291" s="191">
        <f>BK292+BK306</f>
        <v>0</v>
      </c>
    </row>
    <row r="292" spans="2:63" s="14" customFormat="1" ht="14.45" customHeight="1">
      <c r="B292" s="264"/>
      <c r="C292" s="265"/>
      <c r="D292" s="266" t="s">
        <v>72</v>
      </c>
      <c r="E292" s="266" t="s">
        <v>368</v>
      </c>
      <c r="F292" s="266" t="s">
        <v>369</v>
      </c>
      <c r="G292" s="265"/>
      <c r="H292" s="265"/>
      <c r="I292" s="267"/>
      <c r="J292" s="268">
        <f>BK292</f>
        <v>0</v>
      </c>
      <c r="K292" s="265"/>
      <c r="L292" s="269"/>
      <c r="M292" s="270"/>
      <c r="N292" s="271"/>
      <c r="O292" s="271"/>
      <c r="P292" s="272">
        <f>SUM(P293:P305)</f>
        <v>0</v>
      </c>
      <c r="Q292" s="271"/>
      <c r="R292" s="272">
        <f>SUM(R293:R305)</f>
        <v>0</v>
      </c>
      <c r="S292" s="271"/>
      <c r="T292" s="273">
        <f>SUM(T293:T305)</f>
        <v>0</v>
      </c>
      <c r="AR292" s="274" t="s">
        <v>81</v>
      </c>
      <c r="AT292" s="275" t="s">
        <v>72</v>
      </c>
      <c r="AU292" s="275" t="s">
        <v>140</v>
      </c>
      <c r="AY292" s="274" t="s">
        <v>139</v>
      </c>
      <c r="BK292" s="276">
        <f>SUM(BK293:BK305)</f>
        <v>0</v>
      </c>
    </row>
    <row r="293" spans="2:65" s="1" customFormat="1" ht="31.5" customHeight="1">
      <c r="B293" s="42"/>
      <c r="C293" s="195" t="s">
        <v>370</v>
      </c>
      <c r="D293" s="195" t="s">
        <v>142</v>
      </c>
      <c r="E293" s="196" t="s">
        <v>371</v>
      </c>
      <c r="F293" s="197" t="s">
        <v>372</v>
      </c>
      <c r="G293" s="198" t="s">
        <v>373</v>
      </c>
      <c r="H293" s="199">
        <v>22.346</v>
      </c>
      <c r="I293" s="200"/>
      <c r="J293" s="201">
        <f>ROUND(I293*H293,2)</f>
        <v>0</v>
      </c>
      <c r="K293" s="197" t="s">
        <v>146</v>
      </c>
      <c r="L293" s="62"/>
      <c r="M293" s="202" t="s">
        <v>23</v>
      </c>
      <c r="N293" s="203" t="s">
        <v>44</v>
      </c>
      <c r="O293" s="43"/>
      <c r="P293" s="204">
        <f>O293*H293</f>
        <v>0</v>
      </c>
      <c r="Q293" s="204">
        <v>0</v>
      </c>
      <c r="R293" s="204">
        <f>Q293*H293</f>
        <v>0</v>
      </c>
      <c r="S293" s="204">
        <v>0</v>
      </c>
      <c r="T293" s="205">
        <f>S293*H293</f>
        <v>0</v>
      </c>
      <c r="AR293" s="25" t="s">
        <v>147</v>
      </c>
      <c r="AT293" s="25" t="s">
        <v>142</v>
      </c>
      <c r="AU293" s="25" t="s">
        <v>147</v>
      </c>
      <c r="AY293" s="25" t="s">
        <v>139</v>
      </c>
      <c r="BE293" s="206">
        <f>IF(N293="základní",J293,0)</f>
        <v>0</v>
      </c>
      <c r="BF293" s="206">
        <f>IF(N293="snížená",J293,0)</f>
        <v>0</v>
      </c>
      <c r="BG293" s="206">
        <f>IF(N293="zákl. přenesená",J293,0)</f>
        <v>0</v>
      </c>
      <c r="BH293" s="206">
        <f>IF(N293="sníž. přenesená",J293,0)</f>
        <v>0</v>
      </c>
      <c r="BI293" s="206">
        <f>IF(N293="nulová",J293,0)</f>
        <v>0</v>
      </c>
      <c r="BJ293" s="25" t="s">
        <v>81</v>
      </c>
      <c r="BK293" s="206">
        <f>ROUND(I293*H293,2)</f>
        <v>0</v>
      </c>
      <c r="BL293" s="25" t="s">
        <v>147</v>
      </c>
      <c r="BM293" s="25" t="s">
        <v>374</v>
      </c>
    </row>
    <row r="294" spans="2:47" s="1" customFormat="1" ht="27">
      <c r="B294" s="42"/>
      <c r="C294" s="64"/>
      <c r="D294" s="207" t="s">
        <v>149</v>
      </c>
      <c r="E294" s="64"/>
      <c r="F294" s="208" t="s">
        <v>375</v>
      </c>
      <c r="G294" s="64"/>
      <c r="H294" s="64"/>
      <c r="I294" s="165"/>
      <c r="J294" s="64"/>
      <c r="K294" s="64"/>
      <c r="L294" s="62"/>
      <c r="M294" s="209"/>
      <c r="N294" s="43"/>
      <c r="O294" s="43"/>
      <c r="P294" s="43"/>
      <c r="Q294" s="43"/>
      <c r="R294" s="43"/>
      <c r="S294" s="43"/>
      <c r="T294" s="79"/>
      <c r="AT294" s="25" t="s">
        <v>149</v>
      </c>
      <c r="AU294" s="25" t="s">
        <v>147</v>
      </c>
    </row>
    <row r="295" spans="2:47" s="1" customFormat="1" ht="121.5">
      <c r="B295" s="42"/>
      <c r="C295" s="64"/>
      <c r="D295" s="246" t="s">
        <v>166</v>
      </c>
      <c r="E295" s="64"/>
      <c r="F295" s="263" t="s">
        <v>376</v>
      </c>
      <c r="G295" s="64"/>
      <c r="H295" s="64"/>
      <c r="I295" s="165"/>
      <c r="J295" s="64"/>
      <c r="K295" s="64"/>
      <c r="L295" s="62"/>
      <c r="M295" s="209"/>
      <c r="N295" s="43"/>
      <c r="O295" s="43"/>
      <c r="P295" s="43"/>
      <c r="Q295" s="43"/>
      <c r="R295" s="43"/>
      <c r="S295" s="43"/>
      <c r="T295" s="79"/>
      <c r="AT295" s="25" t="s">
        <v>166</v>
      </c>
      <c r="AU295" s="25" t="s">
        <v>147</v>
      </c>
    </row>
    <row r="296" spans="2:65" s="1" customFormat="1" ht="22.5" customHeight="1">
      <c r="B296" s="42"/>
      <c r="C296" s="195" t="s">
        <v>377</v>
      </c>
      <c r="D296" s="195" t="s">
        <v>142</v>
      </c>
      <c r="E296" s="196" t="s">
        <v>378</v>
      </c>
      <c r="F296" s="197" t="s">
        <v>379</v>
      </c>
      <c r="G296" s="198" t="s">
        <v>373</v>
      </c>
      <c r="H296" s="199">
        <v>22.346</v>
      </c>
      <c r="I296" s="200"/>
      <c r="J296" s="201">
        <f>ROUND(I296*H296,2)</f>
        <v>0</v>
      </c>
      <c r="K296" s="197" t="s">
        <v>146</v>
      </c>
      <c r="L296" s="62"/>
      <c r="M296" s="202" t="s">
        <v>23</v>
      </c>
      <c r="N296" s="203" t="s">
        <v>44</v>
      </c>
      <c r="O296" s="43"/>
      <c r="P296" s="204">
        <f>O296*H296</f>
        <v>0</v>
      </c>
      <c r="Q296" s="204">
        <v>0</v>
      </c>
      <c r="R296" s="204">
        <f>Q296*H296</f>
        <v>0</v>
      </c>
      <c r="S296" s="204">
        <v>0</v>
      </c>
      <c r="T296" s="205">
        <f>S296*H296</f>
        <v>0</v>
      </c>
      <c r="AR296" s="25" t="s">
        <v>147</v>
      </c>
      <c r="AT296" s="25" t="s">
        <v>142</v>
      </c>
      <c r="AU296" s="25" t="s">
        <v>147</v>
      </c>
      <c r="AY296" s="25" t="s">
        <v>139</v>
      </c>
      <c r="BE296" s="206">
        <f>IF(N296="základní",J296,0)</f>
        <v>0</v>
      </c>
      <c r="BF296" s="206">
        <f>IF(N296="snížená",J296,0)</f>
        <v>0</v>
      </c>
      <c r="BG296" s="206">
        <f>IF(N296="zákl. přenesená",J296,0)</f>
        <v>0</v>
      </c>
      <c r="BH296" s="206">
        <f>IF(N296="sníž. přenesená",J296,0)</f>
        <v>0</v>
      </c>
      <c r="BI296" s="206">
        <f>IF(N296="nulová",J296,0)</f>
        <v>0</v>
      </c>
      <c r="BJ296" s="25" t="s">
        <v>81</v>
      </c>
      <c r="BK296" s="206">
        <f>ROUND(I296*H296,2)</f>
        <v>0</v>
      </c>
      <c r="BL296" s="25" t="s">
        <v>147</v>
      </c>
      <c r="BM296" s="25" t="s">
        <v>380</v>
      </c>
    </row>
    <row r="297" spans="2:47" s="1" customFormat="1" ht="13.5">
      <c r="B297" s="42"/>
      <c r="C297" s="64"/>
      <c r="D297" s="207" t="s">
        <v>149</v>
      </c>
      <c r="E297" s="64"/>
      <c r="F297" s="208" t="s">
        <v>381</v>
      </c>
      <c r="G297" s="64"/>
      <c r="H297" s="64"/>
      <c r="I297" s="165"/>
      <c r="J297" s="64"/>
      <c r="K297" s="64"/>
      <c r="L297" s="62"/>
      <c r="M297" s="209"/>
      <c r="N297" s="43"/>
      <c r="O297" s="43"/>
      <c r="P297" s="43"/>
      <c r="Q297" s="43"/>
      <c r="R297" s="43"/>
      <c r="S297" s="43"/>
      <c r="T297" s="79"/>
      <c r="AT297" s="25" t="s">
        <v>149</v>
      </c>
      <c r="AU297" s="25" t="s">
        <v>147</v>
      </c>
    </row>
    <row r="298" spans="2:47" s="1" customFormat="1" ht="81">
      <c r="B298" s="42"/>
      <c r="C298" s="64"/>
      <c r="D298" s="246" t="s">
        <v>166</v>
      </c>
      <c r="E298" s="64"/>
      <c r="F298" s="263" t="s">
        <v>382</v>
      </c>
      <c r="G298" s="64"/>
      <c r="H298" s="64"/>
      <c r="I298" s="165"/>
      <c r="J298" s="64"/>
      <c r="K298" s="64"/>
      <c r="L298" s="62"/>
      <c r="M298" s="209"/>
      <c r="N298" s="43"/>
      <c r="O298" s="43"/>
      <c r="P298" s="43"/>
      <c r="Q298" s="43"/>
      <c r="R298" s="43"/>
      <c r="S298" s="43"/>
      <c r="T298" s="79"/>
      <c r="AT298" s="25" t="s">
        <v>166</v>
      </c>
      <c r="AU298" s="25" t="s">
        <v>147</v>
      </c>
    </row>
    <row r="299" spans="2:65" s="1" customFormat="1" ht="22.5" customHeight="1">
      <c r="B299" s="42"/>
      <c r="C299" s="195" t="s">
        <v>383</v>
      </c>
      <c r="D299" s="195" t="s">
        <v>142</v>
      </c>
      <c r="E299" s="196" t="s">
        <v>384</v>
      </c>
      <c r="F299" s="197" t="s">
        <v>385</v>
      </c>
      <c r="G299" s="198" t="s">
        <v>373</v>
      </c>
      <c r="H299" s="199">
        <v>312.844</v>
      </c>
      <c r="I299" s="200"/>
      <c r="J299" s="201">
        <f>ROUND(I299*H299,2)</f>
        <v>0</v>
      </c>
      <c r="K299" s="197" t="s">
        <v>146</v>
      </c>
      <c r="L299" s="62"/>
      <c r="M299" s="202" t="s">
        <v>23</v>
      </c>
      <c r="N299" s="203" t="s">
        <v>44</v>
      </c>
      <c r="O299" s="43"/>
      <c r="P299" s="204">
        <f>O299*H299</f>
        <v>0</v>
      </c>
      <c r="Q299" s="204">
        <v>0</v>
      </c>
      <c r="R299" s="204">
        <f>Q299*H299</f>
        <v>0</v>
      </c>
      <c r="S299" s="204">
        <v>0</v>
      </c>
      <c r="T299" s="205">
        <f>S299*H299</f>
        <v>0</v>
      </c>
      <c r="AR299" s="25" t="s">
        <v>147</v>
      </c>
      <c r="AT299" s="25" t="s">
        <v>142</v>
      </c>
      <c r="AU299" s="25" t="s">
        <v>147</v>
      </c>
      <c r="AY299" s="25" t="s">
        <v>139</v>
      </c>
      <c r="BE299" s="206">
        <f>IF(N299="základní",J299,0)</f>
        <v>0</v>
      </c>
      <c r="BF299" s="206">
        <f>IF(N299="snížená",J299,0)</f>
        <v>0</v>
      </c>
      <c r="BG299" s="206">
        <f>IF(N299="zákl. přenesená",J299,0)</f>
        <v>0</v>
      </c>
      <c r="BH299" s="206">
        <f>IF(N299="sníž. přenesená",J299,0)</f>
        <v>0</v>
      </c>
      <c r="BI299" s="206">
        <f>IF(N299="nulová",J299,0)</f>
        <v>0</v>
      </c>
      <c r="BJ299" s="25" t="s">
        <v>81</v>
      </c>
      <c r="BK299" s="206">
        <f>ROUND(I299*H299,2)</f>
        <v>0</v>
      </c>
      <c r="BL299" s="25" t="s">
        <v>147</v>
      </c>
      <c r="BM299" s="25" t="s">
        <v>386</v>
      </c>
    </row>
    <row r="300" spans="2:47" s="1" customFormat="1" ht="27">
      <c r="B300" s="42"/>
      <c r="C300" s="64"/>
      <c r="D300" s="207" t="s">
        <v>149</v>
      </c>
      <c r="E300" s="64"/>
      <c r="F300" s="208" t="s">
        <v>387</v>
      </c>
      <c r="G300" s="64"/>
      <c r="H300" s="64"/>
      <c r="I300" s="165"/>
      <c r="J300" s="64"/>
      <c r="K300" s="64"/>
      <c r="L300" s="62"/>
      <c r="M300" s="209"/>
      <c r="N300" s="43"/>
      <c r="O300" s="43"/>
      <c r="P300" s="43"/>
      <c r="Q300" s="43"/>
      <c r="R300" s="43"/>
      <c r="S300" s="43"/>
      <c r="T300" s="79"/>
      <c r="AT300" s="25" t="s">
        <v>149</v>
      </c>
      <c r="AU300" s="25" t="s">
        <v>147</v>
      </c>
    </row>
    <row r="301" spans="2:47" s="1" customFormat="1" ht="81">
      <c r="B301" s="42"/>
      <c r="C301" s="64"/>
      <c r="D301" s="207" t="s">
        <v>166</v>
      </c>
      <c r="E301" s="64"/>
      <c r="F301" s="245" t="s">
        <v>382</v>
      </c>
      <c r="G301" s="64"/>
      <c r="H301" s="64"/>
      <c r="I301" s="165"/>
      <c r="J301" s="64"/>
      <c r="K301" s="64"/>
      <c r="L301" s="62"/>
      <c r="M301" s="209"/>
      <c r="N301" s="43"/>
      <c r="O301" s="43"/>
      <c r="P301" s="43"/>
      <c r="Q301" s="43"/>
      <c r="R301" s="43"/>
      <c r="S301" s="43"/>
      <c r="T301" s="79"/>
      <c r="AT301" s="25" t="s">
        <v>166</v>
      </c>
      <c r="AU301" s="25" t="s">
        <v>147</v>
      </c>
    </row>
    <row r="302" spans="2:51" s="12" customFormat="1" ht="13.5">
      <c r="B302" s="221"/>
      <c r="C302" s="222"/>
      <c r="D302" s="246" t="s">
        <v>151</v>
      </c>
      <c r="E302" s="222"/>
      <c r="F302" s="248" t="s">
        <v>388</v>
      </c>
      <c r="G302" s="222"/>
      <c r="H302" s="249">
        <v>312.844</v>
      </c>
      <c r="I302" s="226"/>
      <c r="J302" s="222"/>
      <c r="K302" s="222"/>
      <c r="L302" s="227"/>
      <c r="M302" s="228"/>
      <c r="N302" s="229"/>
      <c r="O302" s="229"/>
      <c r="P302" s="229"/>
      <c r="Q302" s="229"/>
      <c r="R302" s="229"/>
      <c r="S302" s="229"/>
      <c r="T302" s="230"/>
      <c r="AT302" s="231" t="s">
        <v>151</v>
      </c>
      <c r="AU302" s="231" t="s">
        <v>147</v>
      </c>
      <c r="AV302" s="12" t="s">
        <v>83</v>
      </c>
      <c r="AW302" s="12" t="s">
        <v>6</v>
      </c>
      <c r="AX302" s="12" t="s">
        <v>81</v>
      </c>
      <c r="AY302" s="231" t="s">
        <v>139</v>
      </c>
    </row>
    <row r="303" spans="2:65" s="1" customFormat="1" ht="22.5" customHeight="1">
      <c r="B303" s="42"/>
      <c r="C303" s="195" t="s">
        <v>389</v>
      </c>
      <c r="D303" s="195" t="s">
        <v>142</v>
      </c>
      <c r="E303" s="196" t="s">
        <v>390</v>
      </c>
      <c r="F303" s="197" t="s">
        <v>391</v>
      </c>
      <c r="G303" s="198" t="s">
        <v>373</v>
      </c>
      <c r="H303" s="199">
        <v>22.346</v>
      </c>
      <c r="I303" s="200"/>
      <c r="J303" s="201">
        <f>ROUND(I303*H303,2)</f>
        <v>0</v>
      </c>
      <c r="K303" s="197" t="s">
        <v>146</v>
      </c>
      <c r="L303" s="62"/>
      <c r="M303" s="202" t="s">
        <v>23</v>
      </c>
      <c r="N303" s="203" t="s">
        <v>44</v>
      </c>
      <c r="O303" s="43"/>
      <c r="P303" s="204">
        <f>O303*H303</f>
        <v>0</v>
      </c>
      <c r="Q303" s="204">
        <v>0</v>
      </c>
      <c r="R303" s="204">
        <f>Q303*H303</f>
        <v>0</v>
      </c>
      <c r="S303" s="204">
        <v>0</v>
      </c>
      <c r="T303" s="205">
        <f>S303*H303</f>
        <v>0</v>
      </c>
      <c r="AR303" s="25" t="s">
        <v>147</v>
      </c>
      <c r="AT303" s="25" t="s">
        <v>142</v>
      </c>
      <c r="AU303" s="25" t="s">
        <v>147</v>
      </c>
      <c r="AY303" s="25" t="s">
        <v>139</v>
      </c>
      <c r="BE303" s="206">
        <f>IF(N303="základní",J303,0)</f>
        <v>0</v>
      </c>
      <c r="BF303" s="206">
        <f>IF(N303="snížená",J303,0)</f>
        <v>0</v>
      </c>
      <c r="BG303" s="206">
        <f>IF(N303="zákl. přenesená",J303,0)</f>
        <v>0</v>
      </c>
      <c r="BH303" s="206">
        <f>IF(N303="sníž. přenesená",J303,0)</f>
        <v>0</v>
      </c>
      <c r="BI303" s="206">
        <f>IF(N303="nulová",J303,0)</f>
        <v>0</v>
      </c>
      <c r="BJ303" s="25" t="s">
        <v>81</v>
      </c>
      <c r="BK303" s="206">
        <f>ROUND(I303*H303,2)</f>
        <v>0</v>
      </c>
      <c r="BL303" s="25" t="s">
        <v>147</v>
      </c>
      <c r="BM303" s="25" t="s">
        <v>392</v>
      </c>
    </row>
    <row r="304" spans="2:47" s="1" customFormat="1" ht="13.5">
      <c r="B304" s="42"/>
      <c r="C304" s="64"/>
      <c r="D304" s="207" t="s">
        <v>149</v>
      </c>
      <c r="E304" s="64"/>
      <c r="F304" s="208" t="s">
        <v>393</v>
      </c>
      <c r="G304" s="64"/>
      <c r="H304" s="64"/>
      <c r="I304" s="165"/>
      <c r="J304" s="64"/>
      <c r="K304" s="64"/>
      <c r="L304" s="62"/>
      <c r="M304" s="209"/>
      <c r="N304" s="43"/>
      <c r="O304" s="43"/>
      <c r="P304" s="43"/>
      <c r="Q304" s="43"/>
      <c r="R304" s="43"/>
      <c r="S304" s="43"/>
      <c r="T304" s="79"/>
      <c r="AT304" s="25" t="s">
        <v>149</v>
      </c>
      <c r="AU304" s="25" t="s">
        <v>147</v>
      </c>
    </row>
    <row r="305" spans="2:47" s="1" customFormat="1" ht="67.5">
      <c r="B305" s="42"/>
      <c r="C305" s="64"/>
      <c r="D305" s="207" t="s">
        <v>166</v>
      </c>
      <c r="E305" s="64"/>
      <c r="F305" s="245" t="s">
        <v>394</v>
      </c>
      <c r="G305" s="64"/>
      <c r="H305" s="64"/>
      <c r="I305" s="165"/>
      <c r="J305" s="64"/>
      <c r="K305" s="64"/>
      <c r="L305" s="62"/>
      <c r="M305" s="209"/>
      <c r="N305" s="43"/>
      <c r="O305" s="43"/>
      <c r="P305" s="43"/>
      <c r="Q305" s="43"/>
      <c r="R305" s="43"/>
      <c r="S305" s="43"/>
      <c r="T305" s="79"/>
      <c r="AT305" s="25" t="s">
        <v>166</v>
      </c>
      <c r="AU305" s="25" t="s">
        <v>147</v>
      </c>
    </row>
    <row r="306" spans="2:63" s="14" customFormat="1" ht="21.6" customHeight="1">
      <c r="B306" s="264"/>
      <c r="C306" s="265"/>
      <c r="D306" s="266" t="s">
        <v>72</v>
      </c>
      <c r="E306" s="266" t="s">
        <v>395</v>
      </c>
      <c r="F306" s="266" t="s">
        <v>367</v>
      </c>
      <c r="G306" s="265"/>
      <c r="H306" s="265"/>
      <c r="I306" s="267"/>
      <c r="J306" s="268">
        <f>BK306</f>
        <v>0</v>
      </c>
      <c r="K306" s="265"/>
      <c r="L306" s="269"/>
      <c r="M306" s="270"/>
      <c r="N306" s="271"/>
      <c r="O306" s="271"/>
      <c r="P306" s="272">
        <f>SUM(P307:P309)</f>
        <v>0</v>
      </c>
      <c r="Q306" s="271"/>
      <c r="R306" s="272">
        <f>SUM(R307:R309)</f>
        <v>0</v>
      </c>
      <c r="S306" s="271"/>
      <c r="T306" s="273">
        <f>SUM(T307:T309)</f>
        <v>0</v>
      </c>
      <c r="AR306" s="274" t="s">
        <v>81</v>
      </c>
      <c r="AT306" s="275" t="s">
        <v>72</v>
      </c>
      <c r="AU306" s="275" t="s">
        <v>140</v>
      </c>
      <c r="AY306" s="274" t="s">
        <v>139</v>
      </c>
      <c r="BK306" s="276">
        <f>SUM(BK307:BK309)</f>
        <v>0</v>
      </c>
    </row>
    <row r="307" spans="2:65" s="1" customFormat="1" ht="22.5" customHeight="1">
      <c r="B307" s="42"/>
      <c r="C307" s="195" t="s">
        <v>396</v>
      </c>
      <c r="D307" s="195" t="s">
        <v>142</v>
      </c>
      <c r="E307" s="196" t="s">
        <v>397</v>
      </c>
      <c r="F307" s="197" t="s">
        <v>398</v>
      </c>
      <c r="G307" s="198" t="s">
        <v>373</v>
      </c>
      <c r="H307" s="199">
        <v>7.086</v>
      </c>
      <c r="I307" s="200"/>
      <c r="J307" s="201">
        <f>ROUND(I307*H307,2)</f>
        <v>0</v>
      </c>
      <c r="K307" s="197" t="s">
        <v>146</v>
      </c>
      <c r="L307" s="62"/>
      <c r="M307" s="202" t="s">
        <v>23</v>
      </c>
      <c r="N307" s="203" t="s">
        <v>44</v>
      </c>
      <c r="O307" s="43"/>
      <c r="P307" s="204">
        <f>O307*H307</f>
        <v>0</v>
      </c>
      <c r="Q307" s="204">
        <v>0</v>
      </c>
      <c r="R307" s="204">
        <f>Q307*H307</f>
        <v>0</v>
      </c>
      <c r="S307" s="204">
        <v>0</v>
      </c>
      <c r="T307" s="205">
        <f>S307*H307</f>
        <v>0</v>
      </c>
      <c r="AR307" s="25" t="s">
        <v>147</v>
      </c>
      <c r="AT307" s="25" t="s">
        <v>142</v>
      </c>
      <c r="AU307" s="25" t="s">
        <v>147</v>
      </c>
      <c r="AY307" s="25" t="s">
        <v>139</v>
      </c>
      <c r="BE307" s="206">
        <f>IF(N307="základní",J307,0)</f>
        <v>0</v>
      </c>
      <c r="BF307" s="206">
        <f>IF(N307="snížená",J307,0)</f>
        <v>0</v>
      </c>
      <c r="BG307" s="206">
        <f>IF(N307="zákl. přenesená",J307,0)</f>
        <v>0</v>
      </c>
      <c r="BH307" s="206">
        <f>IF(N307="sníž. přenesená",J307,0)</f>
        <v>0</v>
      </c>
      <c r="BI307" s="206">
        <f>IF(N307="nulová",J307,0)</f>
        <v>0</v>
      </c>
      <c r="BJ307" s="25" t="s">
        <v>81</v>
      </c>
      <c r="BK307" s="206">
        <f>ROUND(I307*H307,2)</f>
        <v>0</v>
      </c>
      <c r="BL307" s="25" t="s">
        <v>147</v>
      </c>
      <c r="BM307" s="25" t="s">
        <v>399</v>
      </c>
    </row>
    <row r="308" spans="2:47" s="1" customFormat="1" ht="40.5">
      <c r="B308" s="42"/>
      <c r="C308" s="64"/>
      <c r="D308" s="207" t="s">
        <v>149</v>
      </c>
      <c r="E308" s="64"/>
      <c r="F308" s="208" t="s">
        <v>400</v>
      </c>
      <c r="G308" s="64"/>
      <c r="H308" s="64"/>
      <c r="I308" s="165"/>
      <c r="J308" s="64"/>
      <c r="K308" s="64"/>
      <c r="L308" s="62"/>
      <c r="M308" s="209"/>
      <c r="N308" s="43"/>
      <c r="O308" s="43"/>
      <c r="P308" s="43"/>
      <c r="Q308" s="43"/>
      <c r="R308" s="43"/>
      <c r="S308" s="43"/>
      <c r="T308" s="79"/>
      <c r="AT308" s="25" t="s">
        <v>149</v>
      </c>
      <c r="AU308" s="25" t="s">
        <v>147</v>
      </c>
    </row>
    <row r="309" spans="2:47" s="1" customFormat="1" ht="81">
      <c r="B309" s="42"/>
      <c r="C309" s="64"/>
      <c r="D309" s="207" t="s">
        <v>166</v>
      </c>
      <c r="E309" s="64"/>
      <c r="F309" s="245" t="s">
        <v>401</v>
      </c>
      <c r="G309" s="64"/>
      <c r="H309" s="64"/>
      <c r="I309" s="165"/>
      <c r="J309" s="64"/>
      <c r="K309" s="64"/>
      <c r="L309" s="62"/>
      <c r="M309" s="209"/>
      <c r="N309" s="43"/>
      <c r="O309" s="43"/>
      <c r="P309" s="43"/>
      <c r="Q309" s="43"/>
      <c r="R309" s="43"/>
      <c r="S309" s="43"/>
      <c r="T309" s="79"/>
      <c r="AT309" s="25" t="s">
        <v>166</v>
      </c>
      <c r="AU309" s="25" t="s">
        <v>147</v>
      </c>
    </row>
    <row r="310" spans="2:63" s="10" customFormat="1" ht="37.35" customHeight="1">
      <c r="B310" s="178"/>
      <c r="C310" s="179"/>
      <c r="D310" s="180" t="s">
        <v>72</v>
      </c>
      <c r="E310" s="181" t="s">
        <v>402</v>
      </c>
      <c r="F310" s="181" t="s">
        <v>403</v>
      </c>
      <c r="G310" s="179"/>
      <c r="H310" s="179"/>
      <c r="I310" s="182"/>
      <c r="J310" s="183">
        <f>BK310</f>
        <v>0</v>
      </c>
      <c r="K310" s="179"/>
      <c r="L310" s="184"/>
      <c r="M310" s="185"/>
      <c r="N310" s="186"/>
      <c r="O310" s="186"/>
      <c r="P310" s="187">
        <f>P311+P337+P447+P475+P505</f>
        <v>0</v>
      </c>
      <c r="Q310" s="186"/>
      <c r="R310" s="187">
        <f>R311+R337+R447+R475+R505</f>
        <v>1.807071086</v>
      </c>
      <c r="S310" s="186"/>
      <c r="T310" s="188">
        <f>T311+T337+T447+T475+T505</f>
        <v>0.5549320000000001</v>
      </c>
      <c r="AR310" s="189" t="s">
        <v>83</v>
      </c>
      <c r="AT310" s="190" t="s">
        <v>72</v>
      </c>
      <c r="AU310" s="190" t="s">
        <v>73</v>
      </c>
      <c r="AY310" s="189" t="s">
        <v>139</v>
      </c>
      <c r="BK310" s="191">
        <f>BK311+BK337+BK447+BK475+BK505</f>
        <v>0</v>
      </c>
    </row>
    <row r="311" spans="2:63" s="10" customFormat="1" ht="19.9" customHeight="1">
      <c r="B311" s="178"/>
      <c r="C311" s="179"/>
      <c r="D311" s="192" t="s">
        <v>72</v>
      </c>
      <c r="E311" s="193" t="s">
        <v>404</v>
      </c>
      <c r="F311" s="193" t="s">
        <v>405</v>
      </c>
      <c r="G311" s="179"/>
      <c r="H311" s="179"/>
      <c r="I311" s="182"/>
      <c r="J311" s="194">
        <f>BK311</f>
        <v>0</v>
      </c>
      <c r="K311" s="179"/>
      <c r="L311" s="184"/>
      <c r="M311" s="185"/>
      <c r="N311" s="186"/>
      <c r="O311" s="186"/>
      <c r="P311" s="187">
        <f>SUM(P312:P336)</f>
        <v>0</v>
      </c>
      <c r="Q311" s="186"/>
      <c r="R311" s="187">
        <f>SUM(R312:R336)</f>
        <v>0</v>
      </c>
      <c r="S311" s="186"/>
      <c r="T311" s="188">
        <f>SUM(T312:T336)</f>
        <v>0.5299320000000001</v>
      </c>
      <c r="AR311" s="189" t="s">
        <v>83</v>
      </c>
      <c r="AT311" s="190" t="s">
        <v>72</v>
      </c>
      <c r="AU311" s="190" t="s">
        <v>81</v>
      </c>
      <c r="AY311" s="189" t="s">
        <v>139</v>
      </c>
      <c r="BK311" s="191">
        <f>SUM(BK312:BK336)</f>
        <v>0</v>
      </c>
    </row>
    <row r="312" spans="2:65" s="1" customFormat="1" ht="31.5" customHeight="1">
      <c r="B312" s="42"/>
      <c r="C312" s="195" t="s">
        <v>406</v>
      </c>
      <c r="D312" s="195" t="s">
        <v>142</v>
      </c>
      <c r="E312" s="196" t="s">
        <v>407</v>
      </c>
      <c r="F312" s="197" t="s">
        <v>408</v>
      </c>
      <c r="G312" s="198" t="s">
        <v>171</v>
      </c>
      <c r="H312" s="199">
        <v>18.1</v>
      </c>
      <c r="I312" s="200"/>
      <c r="J312" s="201">
        <f>ROUND(I312*H312,2)</f>
        <v>0</v>
      </c>
      <c r="K312" s="197" t="s">
        <v>23</v>
      </c>
      <c r="L312" s="62"/>
      <c r="M312" s="202" t="s">
        <v>23</v>
      </c>
      <c r="N312" s="203" t="s">
        <v>44</v>
      </c>
      <c r="O312" s="43"/>
      <c r="P312" s="204">
        <f>O312*H312</f>
        <v>0</v>
      </c>
      <c r="Q312" s="204">
        <v>0</v>
      </c>
      <c r="R312" s="204">
        <f>Q312*H312</f>
        <v>0</v>
      </c>
      <c r="S312" s="204">
        <v>0</v>
      </c>
      <c r="T312" s="205">
        <f>S312*H312</f>
        <v>0</v>
      </c>
      <c r="AR312" s="25" t="s">
        <v>273</v>
      </c>
      <c r="AT312" s="25" t="s">
        <v>142</v>
      </c>
      <c r="AU312" s="25" t="s">
        <v>83</v>
      </c>
      <c r="AY312" s="25" t="s">
        <v>139</v>
      </c>
      <c r="BE312" s="206">
        <f>IF(N312="základní",J312,0)</f>
        <v>0</v>
      </c>
      <c r="BF312" s="206">
        <f>IF(N312="snížená",J312,0)</f>
        <v>0</v>
      </c>
      <c r="BG312" s="206">
        <f>IF(N312="zákl. přenesená",J312,0)</f>
        <v>0</v>
      </c>
      <c r="BH312" s="206">
        <f>IF(N312="sníž. přenesená",J312,0)</f>
        <v>0</v>
      </c>
      <c r="BI312" s="206">
        <f>IF(N312="nulová",J312,0)</f>
        <v>0</v>
      </c>
      <c r="BJ312" s="25" t="s">
        <v>81</v>
      </c>
      <c r="BK312" s="206">
        <f>ROUND(I312*H312,2)</f>
        <v>0</v>
      </c>
      <c r="BL312" s="25" t="s">
        <v>273</v>
      </c>
      <c r="BM312" s="25" t="s">
        <v>409</v>
      </c>
    </row>
    <row r="313" spans="2:47" s="1" customFormat="1" ht="27">
      <c r="B313" s="42"/>
      <c r="C313" s="64"/>
      <c r="D313" s="246" t="s">
        <v>149</v>
      </c>
      <c r="E313" s="64"/>
      <c r="F313" s="277" t="s">
        <v>408</v>
      </c>
      <c r="G313" s="64"/>
      <c r="H313" s="64"/>
      <c r="I313" s="165"/>
      <c r="J313" s="64"/>
      <c r="K313" s="64"/>
      <c r="L313" s="62"/>
      <c r="M313" s="209"/>
      <c r="N313" s="43"/>
      <c r="O313" s="43"/>
      <c r="P313" s="43"/>
      <c r="Q313" s="43"/>
      <c r="R313" s="43"/>
      <c r="S313" s="43"/>
      <c r="T313" s="79"/>
      <c r="AT313" s="25" t="s">
        <v>149</v>
      </c>
      <c r="AU313" s="25" t="s">
        <v>83</v>
      </c>
    </row>
    <row r="314" spans="2:65" s="1" customFormat="1" ht="22.5" customHeight="1">
      <c r="B314" s="42"/>
      <c r="C314" s="195" t="s">
        <v>410</v>
      </c>
      <c r="D314" s="195" t="s">
        <v>142</v>
      </c>
      <c r="E314" s="196" t="s">
        <v>411</v>
      </c>
      <c r="F314" s="197" t="s">
        <v>412</v>
      </c>
      <c r="G314" s="198" t="s">
        <v>171</v>
      </c>
      <c r="H314" s="199">
        <v>4.5</v>
      </c>
      <c r="I314" s="200"/>
      <c r="J314" s="201">
        <f>ROUND(I314*H314,2)</f>
        <v>0</v>
      </c>
      <c r="K314" s="197" t="s">
        <v>23</v>
      </c>
      <c r="L314" s="62"/>
      <c r="M314" s="202" t="s">
        <v>23</v>
      </c>
      <c r="N314" s="203" t="s">
        <v>44</v>
      </c>
      <c r="O314" s="43"/>
      <c r="P314" s="204">
        <f>O314*H314</f>
        <v>0</v>
      </c>
      <c r="Q314" s="204">
        <v>0</v>
      </c>
      <c r="R314" s="204">
        <f>Q314*H314</f>
        <v>0</v>
      </c>
      <c r="S314" s="204">
        <v>0</v>
      </c>
      <c r="T314" s="205">
        <f>S314*H314</f>
        <v>0</v>
      </c>
      <c r="AR314" s="25" t="s">
        <v>273</v>
      </c>
      <c r="AT314" s="25" t="s">
        <v>142</v>
      </c>
      <c r="AU314" s="25" t="s">
        <v>83</v>
      </c>
      <c r="AY314" s="25" t="s">
        <v>139</v>
      </c>
      <c r="BE314" s="206">
        <f>IF(N314="základní",J314,0)</f>
        <v>0</v>
      </c>
      <c r="BF314" s="206">
        <f>IF(N314="snížená",J314,0)</f>
        <v>0</v>
      </c>
      <c r="BG314" s="206">
        <f>IF(N314="zákl. přenesená",J314,0)</f>
        <v>0</v>
      </c>
      <c r="BH314" s="206">
        <f>IF(N314="sníž. přenesená",J314,0)</f>
        <v>0</v>
      </c>
      <c r="BI314" s="206">
        <f>IF(N314="nulová",J314,0)</f>
        <v>0</v>
      </c>
      <c r="BJ314" s="25" t="s">
        <v>81</v>
      </c>
      <c r="BK314" s="206">
        <f>ROUND(I314*H314,2)</f>
        <v>0</v>
      </c>
      <c r="BL314" s="25" t="s">
        <v>273</v>
      </c>
      <c r="BM314" s="25" t="s">
        <v>413</v>
      </c>
    </row>
    <row r="315" spans="2:47" s="1" customFormat="1" ht="13.5">
      <c r="B315" s="42"/>
      <c r="C315" s="64"/>
      <c r="D315" s="246" t="s">
        <v>149</v>
      </c>
      <c r="E315" s="64"/>
      <c r="F315" s="277" t="s">
        <v>412</v>
      </c>
      <c r="G315" s="64"/>
      <c r="H315" s="64"/>
      <c r="I315" s="165"/>
      <c r="J315" s="64"/>
      <c r="K315" s="64"/>
      <c r="L315" s="62"/>
      <c r="M315" s="209"/>
      <c r="N315" s="43"/>
      <c r="O315" s="43"/>
      <c r="P315" s="43"/>
      <c r="Q315" s="43"/>
      <c r="R315" s="43"/>
      <c r="S315" s="43"/>
      <c r="T315" s="79"/>
      <c r="AT315" s="25" t="s">
        <v>149</v>
      </c>
      <c r="AU315" s="25" t="s">
        <v>83</v>
      </c>
    </row>
    <row r="316" spans="2:65" s="1" customFormat="1" ht="31.5" customHeight="1">
      <c r="B316" s="42"/>
      <c r="C316" s="195" t="s">
        <v>414</v>
      </c>
      <c r="D316" s="195" t="s">
        <v>142</v>
      </c>
      <c r="E316" s="196" t="s">
        <v>415</v>
      </c>
      <c r="F316" s="197" t="s">
        <v>416</v>
      </c>
      <c r="G316" s="198" t="s">
        <v>171</v>
      </c>
      <c r="H316" s="199">
        <v>116.5</v>
      </c>
      <c r="I316" s="200"/>
      <c r="J316" s="201">
        <f>ROUND(I316*H316,2)</f>
        <v>0</v>
      </c>
      <c r="K316" s="197" t="s">
        <v>23</v>
      </c>
      <c r="L316" s="62"/>
      <c r="M316" s="202" t="s">
        <v>23</v>
      </c>
      <c r="N316" s="203" t="s">
        <v>44</v>
      </c>
      <c r="O316" s="43"/>
      <c r="P316" s="204">
        <f>O316*H316</f>
        <v>0</v>
      </c>
      <c r="Q316" s="204">
        <v>0</v>
      </c>
      <c r="R316" s="204">
        <f>Q316*H316</f>
        <v>0</v>
      </c>
      <c r="S316" s="204">
        <v>0</v>
      </c>
      <c r="T316" s="205">
        <f>S316*H316</f>
        <v>0</v>
      </c>
      <c r="AR316" s="25" t="s">
        <v>273</v>
      </c>
      <c r="AT316" s="25" t="s">
        <v>142</v>
      </c>
      <c r="AU316" s="25" t="s">
        <v>83</v>
      </c>
      <c r="AY316" s="25" t="s">
        <v>139</v>
      </c>
      <c r="BE316" s="206">
        <f>IF(N316="základní",J316,0)</f>
        <v>0</v>
      </c>
      <c r="BF316" s="206">
        <f>IF(N316="snížená",J316,0)</f>
        <v>0</v>
      </c>
      <c r="BG316" s="206">
        <f>IF(N316="zákl. přenesená",J316,0)</f>
        <v>0</v>
      </c>
      <c r="BH316" s="206">
        <f>IF(N316="sníž. přenesená",J316,0)</f>
        <v>0</v>
      </c>
      <c r="BI316" s="206">
        <f>IF(N316="nulová",J316,0)</f>
        <v>0</v>
      </c>
      <c r="BJ316" s="25" t="s">
        <v>81</v>
      </c>
      <c r="BK316" s="206">
        <f>ROUND(I316*H316,2)</f>
        <v>0</v>
      </c>
      <c r="BL316" s="25" t="s">
        <v>273</v>
      </c>
      <c r="BM316" s="25" t="s">
        <v>417</v>
      </c>
    </row>
    <row r="317" spans="2:47" s="1" customFormat="1" ht="27">
      <c r="B317" s="42"/>
      <c r="C317" s="64"/>
      <c r="D317" s="246" t="s">
        <v>149</v>
      </c>
      <c r="E317" s="64"/>
      <c r="F317" s="277" t="s">
        <v>416</v>
      </c>
      <c r="G317" s="64"/>
      <c r="H317" s="64"/>
      <c r="I317" s="165"/>
      <c r="J317" s="64"/>
      <c r="K317" s="64"/>
      <c r="L317" s="62"/>
      <c r="M317" s="209"/>
      <c r="N317" s="43"/>
      <c r="O317" s="43"/>
      <c r="P317" s="43"/>
      <c r="Q317" s="43"/>
      <c r="R317" s="43"/>
      <c r="S317" s="43"/>
      <c r="T317" s="79"/>
      <c r="AT317" s="25" t="s">
        <v>149</v>
      </c>
      <c r="AU317" s="25" t="s">
        <v>83</v>
      </c>
    </row>
    <row r="318" spans="2:65" s="1" customFormat="1" ht="31.5" customHeight="1">
      <c r="B318" s="42"/>
      <c r="C318" s="195" t="s">
        <v>418</v>
      </c>
      <c r="D318" s="195" t="s">
        <v>142</v>
      </c>
      <c r="E318" s="196" t="s">
        <v>419</v>
      </c>
      <c r="F318" s="197" t="s">
        <v>420</v>
      </c>
      <c r="G318" s="198" t="s">
        <v>171</v>
      </c>
      <c r="H318" s="199">
        <v>116.5</v>
      </c>
      <c r="I318" s="200"/>
      <c r="J318" s="201">
        <f>ROUND(I318*H318,2)</f>
        <v>0</v>
      </c>
      <c r="K318" s="197" t="s">
        <v>23</v>
      </c>
      <c r="L318" s="62"/>
      <c r="M318" s="202" t="s">
        <v>23</v>
      </c>
      <c r="N318" s="203" t="s">
        <v>44</v>
      </c>
      <c r="O318" s="43"/>
      <c r="P318" s="204">
        <f>O318*H318</f>
        <v>0</v>
      </c>
      <c r="Q318" s="204">
        <v>0</v>
      </c>
      <c r="R318" s="204">
        <f>Q318*H318</f>
        <v>0</v>
      </c>
      <c r="S318" s="204">
        <v>0</v>
      </c>
      <c r="T318" s="205">
        <f>S318*H318</f>
        <v>0</v>
      </c>
      <c r="AR318" s="25" t="s">
        <v>273</v>
      </c>
      <c r="AT318" s="25" t="s">
        <v>142</v>
      </c>
      <c r="AU318" s="25" t="s">
        <v>83</v>
      </c>
      <c r="AY318" s="25" t="s">
        <v>139</v>
      </c>
      <c r="BE318" s="206">
        <f>IF(N318="základní",J318,0)</f>
        <v>0</v>
      </c>
      <c r="BF318" s="206">
        <f>IF(N318="snížená",J318,0)</f>
        <v>0</v>
      </c>
      <c r="BG318" s="206">
        <f>IF(N318="zákl. přenesená",J318,0)</f>
        <v>0</v>
      </c>
      <c r="BH318" s="206">
        <f>IF(N318="sníž. přenesená",J318,0)</f>
        <v>0</v>
      </c>
      <c r="BI318" s="206">
        <f>IF(N318="nulová",J318,0)</f>
        <v>0</v>
      </c>
      <c r="BJ318" s="25" t="s">
        <v>81</v>
      </c>
      <c r="BK318" s="206">
        <f>ROUND(I318*H318,2)</f>
        <v>0</v>
      </c>
      <c r="BL318" s="25" t="s">
        <v>273</v>
      </c>
      <c r="BM318" s="25" t="s">
        <v>421</v>
      </c>
    </row>
    <row r="319" spans="2:47" s="1" customFormat="1" ht="13.5">
      <c r="B319" s="42"/>
      <c r="C319" s="64"/>
      <c r="D319" s="246" t="s">
        <v>149</v>
      </c>
      <c r="E319" s="64"/>
      <c r="F319" s="277" t="s">
        <v>420</v>
      </c>
      <c r="G319" s="64"/>
      <c r="H319" s="64"/>
      <c r="I319" s="165"/>
      <c r="J319" s="64"/>
      <c r="K319" s="64"/>
      <c r="L319" s="62"/>
      <c r="M319" s="209"/>
      <c r="N319" s="43"/>
      <c r="O319" s="43"/>
      <c r="P319" s="43"/>
      <c r="Q319" s="43"/>
      <c r="R319" s="43"/>
      <c r="S319" s="43"/>
      <c r="T319" s="79"/>
      <c r="AT319" s="25" t="s">
        <v>149</v>
      </c>
      <c r="AU319" s="25" t="s">
        <v>83</v>
      </c>
    </row>
    <row r="320" spans="2:65" s="1" customFormat="1" ht="31.5" customHeight="1">
      <c r="B320" s="42"/>
      <c r="C320" s="195" t="s">
        <v>422</v>
      </c>
      <c r="D320" s="195" t="s">
        <v>142</v>
      </c>
      <c r="E320" s="196" t="s">
        <v>423</v>
      </c>
      <c r="F320" s="197" t="s">
        <v>424</v>
      </c>
      <c r="G320" s="198" t="s">
        <v>171</v>
      </c>
      <c r="H320" s="199">
        <v>44.5</v>
      </c>
      <c r="I320" s="200"/>
      <c r="J320" s="201">
        <f>ROUND(I320*H320,2)</f>
        <v>0</v>
      </c>
      <c r="K320" s="197" t="s">
        <v>23</v>
      </c>
      <c r="L320" s="62"/>
      <c r="M320" s="202" t="s">
        <v>23</v>
      </c>
      <c r="N320" s="203" t="s">
        <v>44</v>
      </c>
      <c r="O320" s="43"/>
      <c r="P320" s="204">
        <f>O320*H320</f>
        <v>0</v>
      </c>
      <c r="Q320" s="204">
        <v>0</v>
      </c>
      <c r="R320" s="204">
        <f>Q320*H320</f>
        <v>0</v>
      </c>
      <c r="S320" s="204">
        <v>0</v>
      </c>
      <c r="T320" s="205">
        <f>S320*H320</f>
        <v>0</v>
      </c>
      <c r="AR320" s="25" t="s">
        <v>273</v>
      </c>
      <c r="AT320" s="25" t="s">
        <v>142</v>
      </c>
      <c r="AU320" s="25" t="s">
        <v>83</v>
      </c>
      <c r="AY320" s="25" t="s">
        <v>139</v>
      </c>
      <c r="BE320" s="206">
        <f>IF(N320="základní",J320,0)</f>
        <v>0</v>
      </c>
      <c r="BF320" s="206">
        <f>IF(N320="snížená",J320,0)</f>
        <v>0</v>
      </c>
      <c r="BG320" s="206">
        <f>IF(N320="zákl. přenesená",J320,0)</f>
        <v>0</v>
      </c>
      <c r="BH320" s="206">
        <f>IF(N320="sníž. přenesená",J320,0)</f>
        <v>0</v>
      </c>
      <c r="BI320" s="206">
        <f>IF(N320="nulová",J320,0)</f>
        <v>0</v>
      </c>
      <c r="BJ320" s="25" t="s">
        <v>81</v>
      </c>
      <c r="BK320" s="206">
        <f>ROUND(I320*H320,2)</f>
        <v>0</v>
      </c>
      <c r="BL320" s="25" t="s">
        <v>273</v>
      </c>
      <c r="BM320" s="25" t="s">
        <v>425</v>
      </c>
    </row>
    <row r="321" spans="2:47" s="1" customFormat="1" ht="13.5">
      <c r="B321" s="42"/>
      <c r="C321" s="64"/>
      <c r="D321" s="246" t="s">
        <v>149</v>
      </c>
      <c r="E321" s="64"/>
      <c r="F321" s="277" t="s">
        <v>424</v>
      </c>
      <c r="G321" s="64"/>
      <c r="H321" s="64"/>
      <c r="I321" s="165"/>
      <c r="J321" s="64"/>
      <c r="K321" s="64"/>
      <c r="L321" s="62"/>
      <c r="M321" s="209"/>
      <c r="N321" s="43"/>
      <c r="O321" s="43"/>
      <c r="P321" s="43"/>
      <c r="Q321" s="43"/>
      <c r="R321" s="43"/>
      <c r="S321" s="43"/>
      <c r="T321" s="79"/>
      <c r="AT321" s="25" t="s">
        <v>149</v>
      </c>
      <c r="AU321" s="25" t="s">
        <v>83</v>
      </c>
    </row>
    <row r="322" spans="2:65" s="1" customFormat="1" ht="22.5" customHeight="1">
      <c r="B322" s="42"/>
      <c r="C322" s="195" t="s">
        <v>426</v>
      </c>
      <c r="D322" s="195" t="s">
        <v>142</v>
      </c>
      <c r="E322" s="196" t="s">
        <v>427</v>
      </c>
      <c r="F322" s="197" t="s">
        <v>428</v>
      </c>
      <c r="G322" s="198" t="s">
        <v>171</v>
      </c>
      <c r="H322" s="199">
        <v>3.5</v>
      </c>
      <c r="I322" s="200"/>
      <c r="J322" s="201">
        <f>ROUND(I322*H322,2)</f>
        <v>0</v>
      </c>
      <c r="K322" s="197" t="s">
        <v>23</v>
      </c>
      <c r="L322" s="62"/>
      <c r="M322" s="202" t="s">
        <v>23</v>
      </c>
      <c r="N322" s="203" t="s">
        <v>44</v>
      </c>
      <c r="O322" s="43"/>
      <c r="P322" s="204">
        <f>O322*H322</f>
        <v>0</v>
      </c>
      <c r="Q322" s="204">
        <v>0</v>
      </c>
      <c r="R322" s="204">
        <f>Q322*H322</f>
        <v>0</v>
      </c>
      <c r="S322" s="204">
        <v>0</v>
      </c>
      <c r="T322" s="205">
        <f>S322*H322</f>
        <v>0</v>
      </c>
      <c r="AR322" s="25" t="s">
        <v>273</v>
      </c>
      <c r="AT322" s="25" t="s">
        <v>142</v>
      </c>
      <c r="AU322" s="25" t="s">
        <v>83</v>
      </c>
      <c r="AY322" s="25" t="s">
        <v>139</v>
      </c>
      <c r="BE322" s="206">
        <f>IF(N322="základní",J322,0)</f>
        <v>0</v>
      </c>
      <c r="BF322" s="206">
        <f>IF(N322="snížená",J322,0)</f>
        <v>0</v>
      </c>
      <c r="BG322" s="206">
        <f>IF(N322="zákl. přenesená",J322,0)</f>
        <v>0</v>
      </c>
      <c r="BH322" s="206">
        <f>IF(N322="sníž. přenesená",J322,0)</f>
        <v>0</v>
      </c>
      <c r="BI322" s="206">
        <f>IF(N322="nulová",J322,0)</f>
        <v>0</v>
      </c>
      <c r="BJ322" s="25" t="s">
        <v>81</v>
      </c>
      <c r="BK322" s="206">
        <f>ROUND(I322*H322,2)</f>
        <v>0</v>
      </c>
      <c r="BL322" s="25" t="s">
        <v>273</v>
      </c>
      <c r="BM322" s="25" t="s">
        <v>429</v>
      </c>
    </row>
    <row r="323" spans="2:47" s="1" customFormat="1" ht="13.5">
      <c r="B323" s="42"/>
      <c r="C323" s="64"/>
      <c r="D323" s="246" t="s">
        <v>149</v>
      </c>
      <c r="E323" s="64"/>
      <c r="F323" s="277" t="s">
        <v>428</v>
      </c>
      <c r="G323" s="64"/>
      <c r="H323" s="64"/>
      <c r="I323" s="165"/>
      <c r="J323" s="64"/>
      <c r="K323" s="64"/>
      <c r="L323" s="62"/>
      <c r="M323" s="209"/>
      <c r="N323" s="43"/>
      <c r="O323" s="43"/>
      <c r="P323" s="43"/>
      <c r="Q323" s="43"/>
      <c r="R323" s="43"/>
      <c r="S323" s="43"/>
      <c r="T323" s="79"/>
      <c r="AT323" s="25" t="s">
        <v>149</v>
      </c>
      <c r="AU323" s="25" t="s">
        <v>83</v>
      </c>
    </row>
    <row r="324" spans="2:65" s="1" customFormat="1" ht="31.5" customHeight="1">
      <c r="B324" s="42"/>
      <c r="C324" s="195" t="s">
        <v>430</v>
      </c>
      <c r="D324" s="195" t="s">
        <v>142</v>
      </c>
      <c r="E324" s="196" t="s">
        <v>431</v>
      </c>
      <c r="F324" s="197" t="s">
        <v>432</v>
      </c>
      <c r="G324" s="198" t="s">
        <v>171</v>
      </c>
      <c r="H324" s="199">
        <v>12</v>
      </c>
      <c r="I324" s="200"/>
      <c r="J324" s="201">
        <f>ROUND(I324*H324,2)</f>
        <v>0</v>
      </c>
      <c r="K324" s="197" t="s">
        <v>23</v>
      </c>
      <c r="L324" s="62"/>
      <c r="M324" s="202" t="s">
        <v>23</v>
      </c>
      <c r="N324" s="203" t="s">
        <v>44</v>
      </c>
      <c r="O324" s="43"/>
      <c r="P324" s="204">
        <f>O324*H324</f>
        <v>0</v>
      </c>
      <c r="Q324" s="204">
        <v>0</v>
      </c>
      <c r="R324" s="204">
        <f>Q324*H324</f>
        <v>0</v>
      </c>
      <c r="S324" s="204">
        <v>0</v>
      </c>
      <c r="T324" s="205">
        <f>S324*H324</f>
        <v>0</v>
      </c>
      <c r="AR324" s="25" t="s">
        <v>273</v>
      </c>
      <c r="AT324" s="25" t="s">
        <v>142</v>
      </c>
      <c r="AU324" s="25" t="s">
        <v>83</v>
      </c>
      <c r="AY324" s="25" t="s">
        <v>139</v>
      </c>
      <c r="BE324" s="206">
        <f>IF(N324="základní",J324,0)</f>
        <v>0</v>
      </c>
      <c r="BF324" s="206">
        <f>IF(N324="snížená",J324,0)</f>
        <v>0</v>
      </c>
      <c r="BG324" s="206">
        <f>IF(N324="zákl. přenesená",J324,0)</f>
        <v>0</v>
      </c>
      <c r="BH324" s="206">
        <f>IF(N324="sníž. přenesená",J324,0)</f>
        <v>0</v>
      </c>
      <c r="BI324" s="206">
        <f>IF(N324="nulová",J324,0)</f>
        <v>0</v>
      </c>
      <c r="BJ324" s="25" t="s">
        <v>81</v>
      </c>
      <c r="BK324" s="206">
        <f>ROUND(I324*H324,2)</f>
        <v>0</v>
      </c>
      <c r="BL324" s="25" t="s">
        <v>273</v>
      </c>
      <c r="BM324" s="25" t="s">
        <v>433</v>
      </c>
    </row>
    <row r="325" spans="2:47" s="1" customFormat="1" ht="13.5">
      <c r="B325" s="42"/>
      <c r="C325" s="64"/>
      <c r="D325" s="246" t="s">
        <v>149</v>
      </c>
      <c r="E325" s="64"/>
      <c r="F325" s="277" t="s">
        <v>432</v>
      </c>
      <c r="G325" s="64"/>
      <c r="H325" s="64"/>
      <c r="I325" s="165"/>
      <c r="J325" s="64"/>
      <c r="K325" s="64"/>
      <c r="L325" s="62"/>
      <c r="M325" s="209"/>
      <c r="N325" s="43"/>
      <c r="O325" s="43"/>
      <c r="P325" s="43"/>
      <c r="Q325" s="43"/>
      <c r="R325" s="43"/>
      <c r="S325" s="43"/>
      <c r="T325" s="79"/>
      <c r="AT325" s="25" t="s">
        <v>149</v>
      </c>
      <c r="AU325" s="25" t="s">
        <v>83</v>
      </c>
    </row>
    <row r="326" spans="2:65" s="1" customFormat="1" ht="22.5" customHeight="1">
      <c r="B326" s="42"/>
      <c r="C326" s="195" t="s">
        <v>434</v>
      </c>
      <c r="D326" s="195" t="s">
        <v>142</v>
      </c>
      <c r="E326" s="196" t="s">
        <v>435</v>
      </c>
      <c r="F326" s="197" t="s">
        <v>436</v>
      </c>
      <c r="G326" s="198" t="s">
        <v>171</v>
      </c>
      <c r="H326" s="199">
        <v>12</v>
      </c>
      <c r="I326" s="200"/>
      <c r="J326" s="201">
        <f>ROUND(I326*H326,2)</f>
        <v>0</v>
      </c>
      <c r="K326" s="197" t="s">
        <v>146</v>
      </c>
      <c r="L326" s="62"/>
      <c r="M326" s="202" t="s">
        <v>23</v>
      </c>
      <c r="N326" s="203" t="s">
        <v>44</v>
      </c>
      <c r="O326" s="43"/>
      <c r="P326" s="204">
        <f>O326*H326</f>
        <v>0</v>
      </c>
      <c r="Q326" s="204">
        <v>0</v>
      </c>
      <c r="R326" s="204">
        <f>Q326*H326</f>
        <v>0</v>
      </c>
      <c r="S326" s="204">
        <v>0.00191</v>
      </c>
      <c r="T326" s="205">
        <f>S326*H326</f>
        <v>0.02292</v>
      </c>
      <c r="AR326" s="25" t="s">
        <v>273</v>
      </c>
      <c r="AT326" s="25" t="s">
        <v>142</v>
      </c>
      <c r="AU326" s="25" t="s">
        <v>83</v>
      </c>
      <c r="AY326" s="25" t="s">
        <v>139</v>
      </c>
      <c r="BE326" s="206">
        <f>IF(N326="základní",J326,0)</f>
        <v>0</v>
      </c>
      <c r="BF326" s="206">
        <f>IF(N326="snížená",J326,0)</f>
        <v>0</v>
      </c>
      <c r="BG326" s="206">
        <f>IF(N326="zákl. přenesená",J326,0)</f>
        <v>0</v>
      </c>
      <c r="BH326" s="206">
        <f>IF(N326="sníž. přenesená",J326,0)</f>
        <v>0</v>
      </c>
      <c r="BI326" s="206">
        <f>IF(N326="nulová",J326,0)</f>
        <v>0</v>
      </c>
      <c r="BJ326" s="25" t="s">
        <v>81</v>
      </c>
      <c r="BK326" s="206">
        <f>ROUND(I326*H326,2)</f>
        <v>0</v>
      </c>
      <c r="BL326" s="25" t="s">
        <v>273</v>
      </c>
      <c r="BM326" s="25" t="s">
        <v>437</v>
      </c>
    </row>
    <row r="327" spans="2:47" s="1" customFormat="1" ht="13.5">
      <c r="B327" s="42"/>
      <c r="C327" s="64"/>
      <c r="D327" s="246" t="s">
        <v>149</v>
      </c>
      <c r="E327" s="64"/>
      <c r="F327" s="277" t="s">
        <v>438</v>
      </c>
      <c r="G327" s="64"/>
      <c r="H327" s="64"/>
      <c r="I327" s="165"/>
      <c r="J327" s="64"/>
      <c r="K327" s="64"/>
      <c r="L327" s="62"/>
      <c r="M327" s="209"/>
      <c r="N327" s="43"/>
      <c r="O327" s="43"/>
      <c r="P327" s="43"/>
      <c r="Q327" s="43"/>
      <c r="R327" s="43"/>
      <c r="S327" s="43"/>
      <c r="T327" s="79"/>
      <c r="AT327" s="25" t="s">
        <v>149</v>
      </c>
      <c r="AU327" s="25" t="s">
        <v>83</v>
      </c>
    </row>
    <row r="328" spans="2:65" s="1" customFormat="1" ht="22.5" customHeight="1">
      <c r="B328" s="42"/>
      <c r="C328" s="195" t="s">
        <v>439</v>
      </c>
      <c r="D328" s="195" t="s">
        <v>142</v>
      </c>
      <c r="E328" s="196" t="s">
        <v>440</v>
      </c>
      <c r="F328" s="197" t="s">
        <v>441</v>
      </c>
      <c r="G328" s="198" t="s">
        <v>171</v>
      </c>
      <c r="H328" s="199">
        <v>303.6</v>
      </c>
      <c r="I328" s="200"/>
      <c r="J328" s="201">
        <f>ROUND(I328*H328,2)</f>
        <v>0</v>
      </c>
      <c r="K328" s="197" t="s">
        <v>146</v>
      </c>
      <c r="L328" s="62"/>
      <c r="M328" s="202" t="s">
        <v>23</v>
      </c>
      <c r="N328" s="203" t="s">
        <v>44</v>
      </c>
      <c r="O328" s="43"/>
      <c r="P328" s="204">
        <f>O328*H328</f>
        <v>0</v>
      </c>
      <c r="Q328" s="204">
        <v>0</v>
      </c>
      <c r="R328" s="204">
        <f>Q328*H328</f>
        <v>0</v>
      </c>
      <c r="S328" s="204">
        <v>0.00167</v>
      </c>
      <c r="T328" s="205">
        <f>S328*H328</f>
        <v>0.507012</v>
      </c>
      <c r="AR328" s="25" t="s">
        <v>273</v>
      </c>
      <c r="AT328" s="25" t="s">
        <v>142</v>
      </c>
      <c r="AU328" s="25" t="s">
        <v>83</v>
      </c>
      <c r="AY328" s="25" t="s">
        <v>139</v>
      </c>
      <c r="BE328" s="206">
        <f>IF(N328="základní",J328,0)</f>
        <v>0</v>
      </c>
      <c r="BF328" s="206">
        <f>IF(N328="snížená",J328,0)</f>
        <v>0</v>
      </c>
      <c r="BG328" s="206">
        <f>IF(N328="zákl. přenesená",J328,0)</f>
        <v>0</v>
      </c>
      <c r="BH328" s="206">
        <f>IF(N328="sníž. přenesená",J328,0)</f>
        <v>0</v>
      </c>
      <c r="BI328" s="206">
        <f>IF(N328="nulová",J328,0)</f>
        <v>0</v>
      </c>
      <c r="BJ328" s="25" t="s">
        <v>81</v>
      </c>
      <c r="BK328" s="206">
        <f>ROUND(I328*H328,2)</f>
        <v>0</v>
      </c>
      <c r="BL328" s="25" t="s">
        <v>273</v>
      </c>
      <c r="BM328" s="25" t="s">
        <v>442</v>
      </c>
    </row>
    <row r="329" spans="2:47" s="1" customFormat="1" ht="13.5">
      <c r="B329" s="42"/>
      <c r="C329" s="64"/>
      <c r="D329" s="207" t="s">
        <v>149</v>
      </c>
      <c r="E329" s="64"/>
      <c r="F329" s="208" t="s">
        <v>443</v>
      </c>
      <c r="G329" s="64"/>
      <c r="H329" s="64"/>
      <c r="I329" s="165"/>
      <c r="J329" s="64"/>
      <c r="K329" s="64"/>
      <c r="L329" s="62"/>
      <c r="M329" s="209"/>
      <c r="N329" s="43"/>
      <c r="O329" s="43"/>
      <c r="P329" s="43"/>
      <c r="Q329" s="43"/>
      <c r="R329" s="43"/>
      <c r="S329" s="43"/>
      <c r="T329" s="79"/>
      <c r="AT329" s="25" t="s">
        <v>149</v>
      </c>
      <c r="AU329" s="25" t="s">
        <v>83</v>
      </c>
    </row>
    <row r="330" spans="2:51" s="12" customFormat="1" ht="13.5">
      <c r="B330" s="221"/>
      <c r="C330" s="222"/>
      <c r="D330" s="246" t="s">
        <v>151</v>
      </c>
      <c r="E330" s="247" t="s">
        <v>23</v>
      </c>
      <c r="F330" s="248" t="s">
        <v>444</v>
      </c>
      <c r="G330" s="222"/>
      <c r="H330" s="249">
        <v>303.6</v>
      </c>
      <c r="I330" s="226"/>
      <c r="J330" s="222"/>
      <c r="K330" s="222"/>
      <c r="L330" s="227"/>
      <c r="M330" s="228"/>
      <c r="N330" s="229"/>
      <c r="O330" s="229"/>
      <c r="P330" s="229"/>
      <c r="Q330" s="229"/>
      <c r="R330" s="229"/>
      <c r="S330" s="229"/>
      <c r="T330" s="230"/>
      <c r="AT330" s="231" t="s">
        <v>151</v>
      </c>
      <c r="AU330" s="231" t="s">
        <v>83</v>
      </c>
      <c r="AV330" s="12" t="s">
        <v>83</v>
      </c>
      <c r="AW330" s="12" t="s">
        <v>36</v>
      </c>
      <c r="AX330" s="12" t="s">
        <v>81</v>
      </c>
      <c r="AY330" s="231" t="s">
        <v>139</v>
      </c>
    </row>
    <row r="331" spans="2:65" s="1" customFormat="1" ht="22.5" customHeight="1">
      <c r="B331" s="42"/>
      <c r="C331" s="195" t="s">
        <v>445</v>
      </c>
      <c r="D331" s="195" t="s">
        <v>142</v>
      </c>
      <c r="E331" s="196" t="s">
        <v>446</v>
      </c>
      <c r="F331" s="197" t="s">
        <v>447</v>
      </c>
      <c r="G331" s="198" t="s">
        <v>373</v>
      </c>
      <c r="H331" s="199">
        <v>1.598</v>
      </c>
      <c r="I331" s="200"/>
      <c r="J331" s="201">
        <f>ROUND(I331*H331,2)</f>
        <v>0</v>
      </c>
      <c r="K331" s="197" t="s">
        <v>146</v>
      </c>
      <c r="L331" s="62"/>
      <c r="M331" s="202" t="s">
        <v>23</v>
      </c>
      <c r="N331" s="203" t="s">
        <v>44</v>
      </c>
      <c r="O331" s="43"/>
      <c r="P331" s="204">
        <f>O331*H331</f>
        <v>0</v>
      </c>
      <c r="Q331" s="204">
        <v>0</v>
      </c>
      <c r="R331" s="204">
        <f>Q331*H331</f>
        <v>0</v>
      </c>
      <c r="S331" s="204">
        <v>0</v>
      </c>
      <c r="T331" s="205">
        <f>S331*H331</f>
        <v>0</v>
      </c>
      <c r="AR331" s="25" t="s">
        <v>273</v>
      </c>
      <c r="AT331" s="25" t="s">
        <v>142</v>
      </c>
      <c r="AU331" s="25" t="s">
        <v>83</v>
      </c>
      <c r="AY331" s="25" t="s">
        <v>139</v>
      </c>
      <c r="BE331" s="206">
        <f>IF(N331="základní",J331,0)</f>
        <v>0</v>
      </c>
      <c r="BF331" s="206">
        <f>IF(N331="snížená",J331,0)</f>
        <v>0</v>
      </c>
      <c r="BG331" s="206">
        <f>IF(N331="zákl. přenesená",J331,0)</f>
        <v>0</v>
      </c>
      <c r="BH331" s="206">
        <f>IF(N331="sníž. přenesená",J331,0)</f>
        <v>0</v>
      </c>
      <c r="BI331" s="206">
        <f>IF(N331="nulová",J331,0)</f>
        <v>0</v>
      </c>
      <c r="BJ331" s="25" t="s">
        <v>81</v>
      </c>
      <c r="BK331" s="206">
        <f>ROUND(I331*H331,2)</f>
        <v>0</v>
      </c>
      <c r="BL331" s="25" t="s">
        <v>273</v>
      </c>
      <c r="BM331" s="25" t="s">
        <v>448</v>
      </c>
    </row>
    <row r="332" spans="2:47" s="1" customFormat="1" ht="27">
      <c r="B332" s="42"/>
      <c r="C332" s="64"/>
      <c r="D332" s="207" t="s">
        <v>149</v>
      </c>
      <c r="E332" s="64"/>
      <c r="F332" s="208" t="s">
        <v>449</v>
      </c>
      <c r="G332" s="64"/>
      <c r="H332" s="64"/>
      <c r="I332" s="165"/>
      <c r="J332" s="64"/>
      <c r="K332" s="64"/>
      <c r="L332" s="62"/>
      <c r="M332" s="209"/>
      <c r="N332" s="43"/>
      <c r="O332" s="43"/>
      <c r="P332" s="43"/>
      <c r="Q332" s="43"/>
      <c r="R332" s="43"/>
      <c r="S332" s="43"/>
      <c r="T332" s="79"/>
      <c r="AT332" s="25" t="s">
        <v>149</v>
      </c>
      <c r="AU332" s="25" t="s">
        <v>83</v>
      </c>
    </row>
    <row r="333" spans="2:47" s="1" customFormat="1" ht="121.5">
      <c r="B333" s="42"/>
      <c r="C333" s="64"/>
      <c r="D333" s="246" t="s">
        <v>166</v>
      </c>
      <c r="E333" s="64"/>
      <c r="F333" s="263" t="s">
        <v>450</v>
      </c>
      <c r="G333" s="64"/>
      <c r="H333" s="64"/>
      <c r="I333" s="165"/>
      <c r="J333" s="64"/>
      <c r="K333" s="64"/>
      <c r="L333" s="62"/>
      <c r="M333" s="209"/>
      <c r="N333" s="43"/>
      <c r="O333" s="43"/>
      <c r="P333" s="43"/>
      <c r="Q333" s="43"/>
      <c r="R333" s="43"/>
      <c r="S333" s="43"/>
      <c r="T333" s="79"/>
      <c r="AT333" s="25" t="s">
        <v>166</v>
      </c>
      <c r="AU333" s="25" t="s">
        <v>83</v>
      </c>
    </row>
    <row r="334" spans="2:65" s="1" customFormat="1" ht="22.5" customHeight="1">
      <c r="B334" s="42"/>
      <c r="C334" s="195" t="s">
        <v>451</v>
      </c>
      <c r="D334" s="195" t="s">
        <v>142</v>
      </c>
      <c r="E334" s="196" t="s">
        <v>452</v>
      </c>
      <c r="F334" s="197" t="s">
        <v>453</v>
      </c>
      <c r="G334" s="198" t="s">
        <v>373</v>
      </c>
      <c r="H334" s="199">
        <v>1.598</v>
      </c>
      <c r="I334" s="200"/>
      <c r="J334" s="201">
        <f>ROUND(I334*H334,2)</f>
        <v>0</v>
      </c>
      <c r="K334" s="197" t="s">
        <v>146</v>
      </c>
      <c r="L334" s="62"/>
      <c r="M334" s="202" t="s">
        <v>23</v>
      </c>
      <c r="N334" s="203" t="s">
        <v>44</v>
      </c>
      <c r="O334" s="43"/>
      <c r="P334" s="204">
        <f>O334*H334</f>
        <v>0</v>
      </c>
      <c r="Q334" s="204">
        <v>0</v>
      </c>
      <c r="R334" s="204">
        <f>Q334*H334</f>
        <v>0</v>
      </c>
      <c r="S334" s="204">
        <v>0</v>
      </c>
      <c r="T334" s="205">
        <f>S334*H334</f>
        <v>0</v>
      </c>
      <c r="AR334" s="25" t="s">
        <v>273</v>
      </c>
      <c r="AT334" s="25" t="s">
        <v>142</v>
      </c>
      <c r="AU334" s="25" t="s">
        <v>83</v>
      </c>
      <c r="AY334" s="25" t="s">
        <v>139</v>
      </c>
      <c r="BE334" s="206">
        <f>IF(N334="základní",J334,0)</f>
        <v>0</v>
      </c>
      <c r="BF334" s="206">
        <f>IF(N334="snížená",J334,0)</f>
        <v>0</v>
      </c>
      <c r="BG334" s="206">
        <f>IF(N334="zákl. přenesená",J334,0)</f>
        <v>0</v>
      </c>
      <c r="BH334" s="206">
        <f>IF(N334="sníž. přenesená",J334,0)</f>
        <v>0</v>
      </c>
      <c r="BI334" s="206">
        <f>IF(N334="nulová",J334,0)</f>
        <v>0</v>
      </c>
      <c r="BJ334" s="25" t="s">
        <v>81</v>
      </c>
      <c r="BK334" s="206">
        <f>ROUND(I334*H334,2)</f>
        <v>0</v>
      </c>
      <c r="BL334" s="25" t="s">
        <v>273</v>
      </c>
      <c r="BM334" s="25" t="s">
        <v>454</v>
      </c>
    </row>
    <row r="335" spans="2:47" s="1" customFormat="1" ht="27">
      <c r="B335" s="42"/>
      <c r="C335" s="64"/>
      <c r="D335" s="207" t="s">
        <v>149</v>
      </c>
      <c r="E335" s="64"/>
      <c r="F335" s="208" t="s">
        <v>455</v>
      </c>
      <c r="G335" s="64"/>
      <c r="H335" s="64"/>
      <c r="I335" s="165"/>
      <c r="J335" s="64"/>
      <c r="K335" s="64"/>
      <c r="L335" s="62"/>
      <c r="M335" s="209"/>
      <c r="N335" s="43"/>
      <c r="O335" s="43"/>
      <c r="P335" s="43"/>
      <c r="Q335" s="43"/>
      <c r="R335" s="43"/>
      <c r="S335" s="43"/>
      <c r="T335" s="79"/>
      <c r="AT335" s="25" t="s">
        <v>149</v>
      </c>
      <c r="AU335" s="25" t="s">
        <v>83</v>
      </c>
    </row>
    <row r="336" spans="2:47" s="1" customFormat="1" ht="121.5">
      <c r="B336" s="42"/>
      <c r="C336" s="64"/>
      <c r="D336" s="207" t="s">
        <v>166</v>
      </c>
      <c r="E336" s="64"/>
      <c r="F336" s="245" t="s">
        <v>450</v>
      </c>
      <c r="G336" s="64"/>
      <c r="H336" s="64"/>
      <c r="I336" s="165"/>
      <c r="J336" s="64"/>
      <c r="K336" s="64"/>
      <c r="L336" s="62"/>
      <c r="M336" s="209"/>
      <c r="N336" s="43"/>
      <c r="O336" s="43"/>
      <c r="P336" s="43"/>
      <c r="Q336" s="43"/>
      <c r="R336" s="43"/>
      <c r="S336" s="43"/>
      <c r="T336" s="79"/>
      <c r="AT336" s="25" t="s">
        <v>166</v>
      </c>
      <c r="AU336" s="25" t="s">
        <v>83</v>
      </c>
    </row>
    <row r="337" spans="2:63" s="10" customFormat="1" ht="29.85" customHeight="1">
      <c r="B337" s="178"/>
      <c r="C337" s="179"/>
      <c r="D337" s="192" t="s">
        <v>72</v>
      </c>
      <c r="E337" s="193" t="s">
        <v>456</v>
      </c>
      <c r="F337" s="193" t="s">
        <v>457</v>
      </c>
      <c r="G337" s="179"/>
      <c r="H337" s="179"/>
      <c r="I337" s="182"/>
      <c r="J337" s="194">
        <f>BK337</f>
        <v>0</v>
      </c>
      <c r="K337" s="179"/>
      <c r="L337" s="184"/>
      <c r="M337" s="185"/>
      <c r="N337" s="186"/>
      <c r="O337" s="186"/>
      <c r="P337" s="187">
        <f>SUM(P338:P446)</f>
        <v>0</v>
      </c>
      <c r="Q337" s="186"/>
      <c r="R337" s="187">
        <f>SUM(R338:R446)</f>
        <v>0.26453184999999996</v>
      </c>
      <c r="S337" s="186"/>
      <c r="T337" s="188">
        <f>SUM(T338:T446)</f>
        <v>0.025</v>
      </c>
      <c r="AR337" s="189" t="s">
        <v>83</v>
      </c>
      <c r="AT337" s="190" t="s">
        <v>72</v>
      </c>
      <c r="AU337" s="190" t="s">
        <v>81</v>
      </c>
      <c r="AY337" s="189" t="s">
        <v>139</v>
      </c>
      <c r="BK337" s="191">
        <f>SUM(BK338:BK446)</f>
        <v>0</v>
      </c>
    </row>
    <row r="338" spans="2:65" s="1" customFormat="1" ht="31.5" customHeight="1">
      <c r="B338" s="42"/>
      <c r="C338" s="195" t="s">
        <v>458</v>
      </c>
      <c r="D338" s="195" t="s">
        <v>142</v>
      </c>
      <c r="E338" s="196" t="s">
        <v>459</v>
      </c>
      <c r="F338" s="197" t="s">
        <v>460</v>
      </c>
      <c r="G338" s="198" t="s">
        <v>335</v>
      </c>
      <c r="H338" s="199">
        <v>5</v>
      </c>
      <c r="I338" s="200"/>
      <c r="J338" s="201">
        <f>ROUND(I338*H338,2)</f>
        <v>0</v>
      </c>
      <c r="K338" s="197" t="s">
        <v>146</v>
      </c>
      <c r="L338" s="62"/>
      <c r="M338" s="202" t="s">
        <v>23</v>
      </c>
      <c r="N338" s="203" t="s">
        <v>44</v>
      </c>
      <c r="O338" s="43"/>
      <c r="P338" s="204">
        <f>O338*H338</f>
        <v>0</v>
      </c>
      <c r="Q338" s="204">
        <v>0</v>
      </c>
      <c r="R338" s="204">
        <f>Q338*H338</f>
        <v>0</v>
      </c>
      <c r="S338" s="204">
        <v>0.005</v>
      </c>
      <c r="T338" s="205">
        <f>S338*H338</f>
        <v>0.025</v>
      </c>
      <c r="AR338" s="25" t="s">
        <v>273</v>
      </c>
      <c r="AT338" s="25" t="s">
        <v>142</v>
      </c>
      <c r="AU338" s="25" t="s">
        <v>83</v>
      </c>
      <c r="AY338" s="25" t="s">
        <v>139</v>
      </c>
      <c r="BE338" s="206">
        <f>IF(N338="základní",J338,0)</f>
        <v>0</v>
      </c>
      <c r="BF338" s="206">
        <f>IF(N338="snížená",J338,0)</f>
        <v>0</v>
      </c>
      <c r="BG338" s="206">
        <f>IF(N338="zákl. přenesená",J338,0)</f>
        <v>0</v>
      </c>
      <c r="BH338" s="206">
        <f>IF(N338="sníž. přenesená",J338,0)</f>
        <v>0</v>
      </c>
      <c r="BI338" s="206">
        <f>IF(N338="nulová",J338,0)</f>
        <v>0</v>
      </c>
      <c r="BJ338" s="25" t="s">
        <v>81</v>
      </c>
      <c r="BK338" s="206">
        <f>ROUND(I338*H338,2)</f>
        <v>0</v>
      </c>
      <c r="BL338" s="25" t="s">
        <v>273</v>
      </c>
      <c r="BM338" s="25" t="s">
        <v>461</v>
      </c>
    </row>
    <row r="339" spans="2:47" s="1" customFormat="1" ht="13.5">
      <c r="B339" s="42"/>
      <c r="C339" s="64"/>
      <c r="D339" s="246" t="s">
        <v>149</v>
      </c>
      <c r="E339" s="64"/>
      <c r="F339" s="277" t="s">
        <v>462</v>
      </c>
      <c r="G339" s="64"/>
      <c r="H339" s="64"/>
      <c r="I339" s="165"/>
      <c r="J339" s="64"/>
      <c r="K339" s="64"/>
      <c r="L339" s="62"/>
      <c r="M339" s="209"/>
      <c r="N339" s="43"/>
      <c r="O339" s="43"/>
      <c r="P339" s="43"/>
      <c r="Q339" s="43"/>
      <c r="R339" s="43"/>
      <c r="S339" s="43"/>
      <c r="T339" s="79"/>
      <c r="AT339" s="25" t="s">
        <v>149</v>
      </c>
      <c r="AU339" s="25" t="s">
        <v>83</v>
      </c>
    </row>
    <row r="340" spans="2:65" s="1" customFormat="1" ht="31.5" customHeight="1">
      <c r="B340" s="42"/>
      <c r="C340" s="195" t="s">
        <v>463</v>
      </c>
      <c r="D340" s="195" t="s">
        <v>142</v>
      </c>
      <c r="E340" s="196" t="s">
        <v>464</v>
      </c>
      <c r="F340" s="197" t="s">
        <v>465</v>
      </c>
      <c r="G340" s="198" t="s">
        <v>93</v>
      </c>
      <c r="H340" s="199">
        <v>23.21</v>
      </c>
      <c r="I340" s="200"/>
      <c r="J340" s="201">
        <f>ROUND(I340*H340,2)</f>
        <v>0</v>
      </c>
      <c r="K340" s="197" t="s">
        <v>146</v>
      </c>
      <c r="L340" s="62"/>
      <c r="M340" s="202" t="s">
        <v>23</v>
      </c>
      <c r="N340" s="203" t="s">
        <v>44</v>
      </c>
      <c r="O340" s="43"/>
      <c r="P340" s="204">
        <f>O340*H340</f>
        <v>0</v>
      </c>
      <c r="Q340" s="204">
        <v>0.00025</v>
      </c>
      <c r="R340" s="204">
        <f>Q340*H340</f>
        <v>0.0058025</v>
      </c>
      <c r="S340" s="204">
        <v>0</v>
      </c>
      <c r="T340" s="205">
        <f>S340*H340</f>
        <v>0</v>
      </c>
      <c r="AR340" s="25" t="s">
        <v>273</v>
      </c>
      <c r="AT340" s="25" t="s">
        <v>142</v>
      </c>
      <c r="AU340" s="25" t="s">
        <v>83</v>
      </c>
      <c r="AY340" s="25" t="s">
        <v>139</v>
      </c>
      <c r="BE340" s="206">
        <f>IF(N340="základní",J340,0)</f>
        <v>0</v>
      </c>
      <c r="BF340" s="206">
        <f>IF(N340="snížená",J340,0)</f>
        <v>0</v>
      </c>
      <c r="BG340" s="206">
        <f>IF(N340="zákl. přenesená",J340,0)</f>
        <v>0</v>
      </c>
      <c r="BH340" s="206">
        <f>IF(N340="sníž. přenesená",J340,0)</f>
        <v>0</v>
      </c>
      <c r="BI340" s="206">
        <f>IF(N340="nulová",J340,0)</f>
        <v>0</v>
      </c>
      <c r="BJ340" s="25" t="s">
        <v>81</v>
      </c>
      <c r="BK340" s="206">
        <f>ROUND(I340*H340,2)</f>
        <v>0</v>
      </c>
      <c r="BL340" s="25" t="s">
        <v>273</v>
      </c>
      <c r="BM340" s="25" t="s">
        <v>466</v>
      </c>
    </row>
    <row r="341" spans="2:47" s="1" customFormat="1" ht="27">
      <c r="B341" s="42"/>
      <c r="C341" s="64"/>
      <c r="D341" s="207" t="s">
        <v>149</v>
      </c>
      <c r="E341" s="64"/>
      <c r="F341" s="208" t="s">
        <v>467</v>
      </c>
      <c r="G341" s="64"/>
      <c r="H341" s="64"/>
      <c r="I341" s="165"/>
      <c r="J341" s="64"/>
      <c r="K341" s="64"/>
      <c r="L341" s="62"/>
      <c r="M341" s="209"/>
      <c r="N341" s="43"/>
      <c r="O341" s="43"/>
      <c r="P341" s="43"/>
      <c r="Q341" s="43"/>
      <c r="R341" s="43"/>
      <c r="S341" s="43"/>
      <c r="T341" s="79"/>
      <c r="AT341" s="25" t="s">
        <v>149</v>
      </c>
      <c r="AU341" s="25" t="s">
        <v>83</v>
      </c>
    </row>
    <row r="342" spans="2:47" s="1" customFormat="1" ht="94.5">
      <c r="B342" s="42"/>
      <c r="C342" s="64"/>
      <c r="D342" s="207" t="s">
        <v>166</v>
      </c>
      <c r="E342" s="64"/>
      <c r="F342" s="245" t="s">
        <v>468</v>
      </c>
      <c r="G342" s="64"/>
      <c r="H342" s="64"/>
      <c r="I342" s="165"/>
      <c r="J342" s="64"/>
      <c r="K342" s="64"/>
      <c r="L342" s="62"/>
      <c r="M342" s="209"/>
      <c r="N342" s="43"/>
      <c r="O342" s="43"/>
      <c r="P342" s="43"/>
      <c r="Q342" s="43"/>
      <c r="R342" s="43"/>
      <c r="S342" s="43"/>
      <c r="T342" s="79"/>
      <c r="AT342" s="25" t="s">
        <v>166</v>
      </c>
      <c r="AU342" s="25" t="s">
        <v>83</v>
      </c>
    </row>
    <row r="343" spans="2:51" s="11" customFormat="1" ht="13.5">
      <c r="B343" s="210"/>
      <c r="C343" s="211"/>
      <c r="D343" s="207" t="s">
        <v>151</v>
      </c>
      <c r="E343" s="212" t="s">
        <v>23</v>
      </c>
      <c r="F343" s="213" t="s">
        <v>469</v>
      </c>
      <c r="G343" s="211"/>
      <c r="H343" s="214" t="s">
        <v>23</v>
      </c>
      <c r="I343" s="215"/>
      <c r="J343" s="211"/>
      <c r="K343" s="211"/>
      <c r="L343" s="216"/>
      <c r="M343" s="217"/>
      <c r="N343" s="218"/>
      <c r="O343" s="218"/>
      <c r="P343" s="218"/>
      <c r="Q343" s="218"/>
      <c r="R343" s="218"/>
      <c r="S343" s="218"/>
      <c r="T343" s="219"/>
      <c r="AT343" s="220" t="s">
        <v>151</v>
      </c>
      <c r="AU343" s="220" t="s">
        <v>83</v>
      </c>
      <c r="AV343" s="11" t="s">
        <v>81</v>
      </c>
      <c r="AW343" s="11" t="s">
        <v>36</v>
      </c>
      <c r="AX343" s="11" t="s">
        <v>73</v>
      </c>
      <c r="AY343" s="220" t="s">
        <v>139</v>
      </c>
    </row>
    <row r="344" spans="2:51" s="12" customFormat="1" ht="13.5">
      <c r="B344" s="221"/>
      <c r="C344" s="222"/>
      <c r="D344" s="207" t="s">
        <v>151</v>
      </c>
      <c r="E344" s="223" t="s">
        <v>23</v>
      </c>
      <c r="F344" s="224" t="s">
        <v>470</v>
      </c>
      <c r="G344" s="222"/>
      <c r="H344" s="225">
        <v>14.4</v>
      </c>
      <c r="I344" s="226"/>
      <c r="J344" s="222"/>
      <c r="K344" s="222"/>
      <c r="L344" s="227"/>
      <c r="M344" s="228"/>
      <c r="N344" s="229"/>
      <c r="O344" s="229"/>
      <c r="P344" s="229"/>
      <c r="Q344" s="229"/>
      <c r="R344" s="229"/>
      <c r="S344" s="229"/>
      <c r="T344" s="230"/>
      <c r="AT344" s="231" t="s">
        <v>151</v>
      </c>
      <c r="AU344" s="231" t="s">
        <v>83</v>
      </c>
      <c r="AV344" s="12" t="s">
        <v>83</v>
      </c>
      <c r="AW344" s="12" t="s">
        <v>36</v>
      </c>
      <c r="AX344" s="12" t="s">
        <v>73</v>
      </c>
      <c r="AY344" s="231" t="s">
        <v>139</v>
      </c>
    </row>
    <row r="345" spans="2:51" s="12" customFormat="1" ht="13.5">
      <c r="B345" s="221"/>
      <c r="C345" s="222"/>
      <c r="D345" s="207" t="s">
        <v>151</v>
      </c>
      <c r="E345" s="223" t="s">
        <v>23</v>
      </c>
      <c r="F345" s="224" t="s">
        <v>471</v>
      </c>
      <c r="G345" s="222"/>
      <c r="H345" s="225">
        <v>2.88</v>
      </c>
      <c r="I345" s="226"/>
      <c r="J345" s="222"/>
      <c r="K345" s="222"/>
      <c r="L345" s="227"/>
      <c r="M345" s="228"/>
      <c r="N345" s="229"/>
      <c r="O345" s="229"/>
      <c r="P345" s="229"/>
      <c r="Q345" s="229"/>
      <c r="R345" s="229"/>
      <c r="S345" s="229"/>
      <c r="T345" s="230"/>
      <c r="AT345" s="231" t="s">
        <v>151</v>
      </c>
      <c r="AU345" s="231" t="s">
        <v>83</v>
      </c>
      <c r="AV345" s="12" t="s">
        <v>83</v>
      </c>
      <c r="AW345" s="12" t="s">
        <v>36</v>
      </c>
      <c r="AX345" s="12" t="s">
        <v>73</v>
      </c>
      <c r="AY345" s="231" t="s">
        <v>139</v>
      </c>
    </row>
    <row r="346" spans="2:51" s="12" customFormat="1" ht="13.5">
      <c r="B346" s="221"/>
      <c r="C346" s="222"/>
      <c r="D346" s="207" t="s">
        <v>151</v>
      </c>
      <c r="E346" s="223" t="s">
        <v>23</v>
      </c>
      <c r="F346" s="224" t="s">
        <v>472</v>
      </c>
      <c r="G346" s="222"/>
      <c r="H346" s="225">
        <v>3</v>
      </c>
      <c r="I346" s="226"/>
      <c r="J346" s="222"/>
      <c r="K346" s="222"/>
      <c r="L346" s="227"/>
      <c r="M346" s="228"/>
      <c r="N346" s="229"/>
      <c r="O346" s="229"/>
      <c r="P346" s="229"/>
      <c r="Q346" s="229"/>
      <c r="R346" s="229"/>
      <c r="S346" s="229"/>
      <c r="T346" s="230"/>
      <c r="AT346" s="231" t="s">
        <v>151</v>
      </c>
      <c r="AU346" s="231" t="s">
        <v>83</v>
      </c>
      <c r="AV346" s="12" t="s">
        <v>83</v>
      </c>
      <c r="AW346" s="12" t="s">
        <v>36</v>
      </c>
      <c r="AX346" s="12" t="s">
        <v>73</v>
      </c>
      <c r="AY346" s="231" t="s">
        <v>139</v>
      </c>
    </row>
    <row r="347" spans="2:51" s="12" customFormat="1" ht="13.5">
      <c r="B347" s="221"/>
      <c r="C347" s="222"/>
      <c r="D347" s="207" t="s">
        <v>151</v>
      </c>
      <c r="E347" s="223" t="s">
        <v>23</v>
      </c>
      <c r="F347" s="224" t="s">
        <v>473</v>
      </c>
      <c r="G347" s="222"/>
      <c r="H347" s="225">
        <v>1.08</v>
      </c>
      <c r="I347" s="226"/>
      <c r="J347" s="222"/>
      <c r="K347" s="222"/>
      <c r="L347" s="227"/>
      <c r="M347" s="228"/>
      <c r="N347" s="229"/>
      <c r="O347" s="229"/>
      <c r="P347" s="229"/>
      <c r="Q347" s="229"/>
      <c r="R347" s="229"/>
      <c r="S347" s="229"/>
      <c r="T347" s="230"/>
      <c r="AT347" s="231" t="s">
        <v>151</v>
      </c>
      <c r="AU347" s="231" t="s">
        <v>83</v>
      </c>
      <c r="AV347" s="12" t="s">
        <v>83</v>
      </c>
      <c r="AW347" s="12" t="s">
        <v>36</v>
      </c>
      <c r="AX347" s="12" t="s">
        <v>73</v>
      </c>
      <c r="AY347" s="231" t="s">
        <v>139</v>
      </c>
    </row>
    <row r="348" spans="2:51" s="12" customFormat="1" ht="13.5">
      <c r="B348" s="221"/>
      <c r="C348" s="222"/>
      <c r="D348" s="207" t="s">
        <v>151</v>
      </c>
      <c r="E348" s="223" t="s">
        <v>23</v>
      </c>
      <c r="F348" s="224" t="s">
        <v>474</v>
      </c>
      <c r="G348" s="222"/>
      <c r="H348" s="225">
        <v>1.85</v>
      </c>
      <c r="I348" s="226"/>
      <c r="J348" s="222"/>
      <c r="K348" s="222"/>
      <c r="L348" s="227"/>
      <c r="M348" s="228"/>
      <c r="N348" s="229"/>
      <c r="O348" s="229"/>
      <c r="P348" s="229"/>
      <c r="Q348" s="229"/>
      <c r="R348" s="229"/>
      <c r="S348" s="229"/>
      <c r="T348" s="230"/>
      <c r="AT348" s="231" t="s">
        <v>151</v>
      </c>
      <c r="AU348" s="231" t="s">
        <v>83</v>
      </c>
      <c r="AV348" s="12" t="s">
        <v>83</v>
      </c>
      <c r="AW348" s="12" t="s">
        <v>36</v>
      </c>
      <c r="AX348" s="12" t="s">
        <v>73</v>
      </c>
      <c r="AY348" s="231" t="s">
        <v>139</v>
      </c>
    </row>
    <row r="349" spans="2:51" s="13" customFormat="1" ht="13.5">
      <c r="B349" s="232"/>
      <c r="C349" s="233"/>
      <c r="D349" s="246" t="s">
        <v>151</v>
      </c>
      <c r="E349" s="250" t="s">
        <v>23</v>
      </c>
      <c r="F349" s="251" t="s">
        <v>157</v>
      </c>
      <c r="G349" s="233"/>
      <c r="H349" s="252">
        <v>23.21</v>
      </c>
      <c r="I349" s="237"/>
      <c r="J349" s="233"/>
      <c r="K349" s="233"/>
      <c r="L349" s="238"/>
      <c r="M349" s="239"/>
      <c r="N349" s="240"/>
      <c r="O349" s="240"/>
      <c r="P349" s="240"/>
      <c r="Q349" s="240"/>
      <c r="R349" s="240"/>
      <c r="S349" s="240"/>
      <c r="T349" s="241"/>
      <c r="AT349" s="242" t="s">
        <v>151</v>
      </c>
      <c r="AU349" s="242" t="s">
        <v>83</v>
      </c>
      <c r="AV349" s="13" t="s">
        <v>147</v>
      </c>
      <c r="AW349" s="13" t="s">
        <v>36</v>
      </c>
      <c r="AX349" s="13" t="s">
        <v>81</v>
      </c>
      <c r="AY349" s="242" t="s">
        <v>139</v>
      </c>
    </row>
    <row r="350" spans="2:65" s="1" customFormat="1" ht="22.5" customHeight="1">
      <c r="B350" s="42"/>
      <c r="C350" s="253" t="s">
        <v>475</v>
      </c>
      <c r="D350" s="253" t="s">
        <v>219</v>
      </c>
      <c r="E350" s="254" t="s">
        <v>218</v>
      </c>
      <c r="F350" s="255" t="s">
        <v>476</v>
      </c>
      <c r="G350" s="256" t="s">
        <v>335</v>
      </c>
      <c r="H350" s="257">
        <v>8</v>
      </c>
      <c r="I350" s="258"/>
      <c r="J350" s="259">
        <f>ROUND(I350*H350,2)</f>
        <v>0</v>
      </c>
      <c r="K350" s="255" t="s">
        <v>23</v>
      </c>
      <c r="L350" s="260"/>
      <c r="M350" s="261" t="s">
        <v>23</v>
      </c>
      <c r="N350" s="262" t="s">
        <v>44</v>
      </c>
      <c r="O350" s="43"/>
      <c r="P350" s="204">
        <f>O350*H350</f>
        <v>0</v>
      </c>
      <c r="Q350" s="204">
        <v>0</v>
      </c>
      <c r="R350" s="204">
        <f>Q350*H350</f>
        <v>0</v>
      </c>
      <c r="S350" s="204">
        <v>0</v>
      </c>
      <c r="T350" s="205">
        <f>S350*H350</f>
        <v>0</v>
      </c>
      <c r="AR350" s="25" t="s">
        <v>477</v>
      </c>
      <c r="AT350" s="25" t="s">
        <v>219</v>
      </c>
      <c r="AU350" s="25" t="s">
        <v>83</v>
      </c>
      <c r="AY350" s="25" t="s">
        <v>139</v>
      </c>
      <c r="BE350" s="206">
        <f>IF(N350="základní",J350,0)</f>
        <v>0</v>
      </c>
      <c r="BF350" s="206">
        <f>IF(N350="snížená",J350,0)</f>
        <v>0</v>
      </c>
      <c r="BG350" s="206">
        <f>IF(N350="zákl. přenesená",J350,0)</f>
        <v>0</v>
      </c>
      <c r="BH350" s="206">
        <f>IF(N350="sníž. přenesená",J350,0)</f>
        <v>0</v>
      </c>
      <c r="BI350" s="206">
        <f>IF(N350="nulová",J350,0)</f>
        <v>0</v>
      </c>
      <c r="BJ350" s="25" t="s">
        <v>81</v>
      </c>
      <c r="BK350" s="206">
        <f>ROUND(I350*H350,2)</f>
        <v>0</v>
      </c>
      <c r="BL350" s="25" t="s">
        <v>477</v>
      </c>
      <c r="BM350" s="25" t="s">
        <v>478</v>
      </c>
    </row>
    <row r="351" spans="2:47" s="1" customFormat="1" ht="13.5">
      <c r="B351" s="42"/>
      <c r="C351" s="64"/>
      <c r="D351" s="246" t="s">
        <v>149</v>
      </c>
      <c r="E351" s="64"/>
      <c r="F351" s="277" t="s">
        <v>476</v>
      </c>
      <c r="G351" s="64"/>
      <c r="H351" s="64"/>
      <c r="I351" s="165"/>
      <c r="J351" s="64"/>
      <c r="K351" s="64"/>
      <c r="L351" s="62"/>
      <c r="M351" s="209"/>
      <c r="N351" s="43"/>
      <c r="O351" s="43"/>
      <c r="P351" s="43"/>
      <c r="Q351" s="43"/>
      <c r="R351" s="43"/>
      <c r="S351" s="43"/>
      <c r="T351" s="79"/>
      <c r="AT351" s="25" t="s">
        <v>149</v>
      </c>
      <c r="AU351" s="25" t="s">
        <v>83</v>
      </c>
    </row>
    <row r="352" spans="2:65" s="1" customFormat="1" ht="22.5" customHeight="1">
      <c r="B352" s="42"/>
      <c r="C352" s="253" t="s">
        <v>479</v>
      </c>
      <c r="D352" s="253" t="s">
        <v>219</v>
      </c>
      <c r="E352" s="254" t="s">
        <v>224</v>
      </c>
      <c r="F352" s="255" t="s">
        <v>480</v>
      </c>
      <c r="G352" s="256" t="s">
        <v>335</v>
      </c>
      <c r="H352" s="257">
        <v>2</v>
      </c>
      <c r="I352" s="258"/>
      <c r="J352" s="259">
        <f>ROUND(I352*H352,2)</f>
        <v>0</v>
      </c>
      <c r="K352" s="255" t="s">
        <v>23</v>
      </c>
      <c r="L352" s="260"/>
      <c r="M352" s="261" t="s">
        <v>23</v>
      </c>
      <c r="N352" s="262" t="s">
        <v>44</v>
      </c>
      <c r="O352" s="43"/>
      <c r="P352" s="204">
        <f>O352*H352</f>
        <v>0</v>
      </c>
      <c r="Q352" s="204">
        <v>0</v>
      </c>
      <c r="R352" s="204">
        <f>Q352*H352</f>
        <v>0</v>
      </c>
      <c r="S352" s="204">
        <v>0</v>
      </c>
      <c r="T352" s="205">
        <f>S352*H352</f>
        <v>0</v>
      </c>
      <c r="AR352" s="25" t="s">
        <v>477</v>
      </c>
      <c r="AT352" s="25" t="s">
        <v>219</v>
      </c>
      <c r="AU352" s="25" t="s">
        <v>83</v>
      </c>
      <c r="AY352" s="25" t="s">
        <v>139</v>
      </c>
      <c r="BE352" s="206">
        <f>IF(N352="základní",J352,0)</f>
        <v>0</v>
      </c>
      <c r="BF352" s="206">
        <f>IF(N352="snížená",J352,0)</f>
        <v>0</v>
      </c>
      <c r="BG352" s="206">
        <f>IF(N352="zákl. přenesená",J352,0)</f>
        <v>0</v>
      </c>
      <c r="BH352" s="206">
        <f>IF(N352="sníž. přenesená",J352,0)</f>
        <v>0</v>
      </c>
      <c r="BI352" s="206">
        <f>IF(N352="nulová",J352,0)</f>
        <v>0</v>
      </c>
      <c r="BJ352" s="25" t="s">
        <v>81</v>
      </c>
      <c r="BK352" s="206">
        <f>ROUND(I352*H352,2)</f>
        <v>0</v>
      </c>
      <c r="BL352" s="25" t="s">
        <v>477</v>
      </c>
      <c r="BM352" s="25" t="s">
        <v>481</v>
      </c>
    </row>
    <row r="353" spans="2:47" s="1" customFormat="1" ht="13.5">
      <c r="B353" s="42"/>
      <c r="C353" s="64"/>
      <c r="D353" s="246" t="s">
        <v>149</v>
      </c>
      <c r="E353" s="64"/>
      <c r="F353" s="277" t="s">
        <v>480</v>
      </c>
      <c r="G353" s="64"/>
      <c r="H353" s="64"/>
      <c r="I353" s="165"/>
      <c r="J353" s="64"/>
      <c r="K353" s="64"/>
      <c r="L353" s="62"/>
      <c r="M353" s="209"/>
      <c r="N353" s="43"/>
      <c r="O353" s="43"/>
      <c r="P353" s="43"/>
      <c r="Q353" s="43"/>
      <c r="R353" s="43"/>
      <c r="S353" s="43"/>
      <c r="T353" s="79"/>
      <c r="AT353" s="25" t="s">
        <v>149</v>
      </c>
      <c r="AU353" s="25" t="s">
        <v>83</v>
      </c>
    </row>
    <row r="354" spans="2:65" s="1" customFormat="1" ht="22.5" customHeight="1">
      <c r="B354" s="42"/>
      <c r="C354" s="253" t="s">
        <v>482</v>
      </c>
      <c r="D354" s="253" t="s">
        <v>219</v>
      </c>
      <c r="E354" s="254" t="s">
        <v>229</v>
      </c>
      <c r="F354" s="255" t="s">
        <v>483</v>
      </c>
      <c r="G354" s="256" t="s">
        <v>335</v>
      </c>
      <c r="H354" s="257">
        <v>2</v>
      </c>
      <c r="I354" s="258"/>
      <c r="J354" s="259">
        <f>ROUND(I354*H354,2)</f>
        <v>0</v>
      </c>
      <c r="K354" s="255" t="s">
        <v>23</v>
      </c>
      <c r="L354" s="260"/>
      <c r="M354" s="261" t="s">
        <v>23</v>
      </c>
      <c r="N354" s="262" t="s">
        <v>44</v>
      </c>
      <c r="O354" s="43"/>
      <c r="P354" s="204">
        <f>O354*H354</f>
        <v>0</v>
      </c>
      <c r="Q354" s="204">
        <v>0</v>
      </c>
      <c r="R354" s="204">
        <f>Q354*H354</f>
        <v>0</v>
      </c>
      <c r="S354" s="204">
        <v>0</v>
      </c>
      <c r="T354" s="205">
        <f>S354*H354</f>
        <v>0</v>
      </c>
      <c r="AR354" s="25" t="s">
        <v>477</v>
      </c>
      <c r="AT354" s="25" t="s">
        <v>219</v>
      </c>
      <c r="AU354" s="25" t="s">
        <v>83</v>
      </c>
      <c r="AY354" s="25" t="s">
        <v>139</v>
      </c>
      <c r="BE354" s="206">
        <f>IF(N354="základní",J354,0)</f>
        <v>0</v>
      </c>
      <c r="BF354" s="206">
        <f>IF(N354="snížená",J354,0)</f>
        <v>0</v>
      </c>
      <c r="BG354" s="206">
        <f>IF(N354="zákl. přenesená",J354,0)</f>
        <v>0</v>
      </c>
      <c r="BH354" s="206">
        <f>IF(N354="sníž. přenesená",J354,0)</f>
        <v>0</v>
      </c>
      <c r="BI354" s="206">
        <f>IF(N354="nulová",J354,0)</f>
        <v>0</v>
      </c>
      <c r="BJ354" s="25" t="s">
        <v>81</v>
      </c>
      <c r="BK354" s="206">
        <f>ROUND(I354*H354,2)</f>
        <v>0</v>
      </c>
      <c r="BL354" s="25" t="s">
        <v>477</v>
      </c>
      <c r="BM354" s="25" t="s">
        <v>484</v>
      </c>
    </row>
    <row r="355" spans="2:47" s="1" customFormat="1" ht="13.5">
      <c r="B355" s="42"/>
      <c r="C355" s="64"/>
      <c r="D355" s="246" t="s">
        <v>149</v>
      </c>
      <c r="E355" s="64"/>
      <c r="F355" s="277" t="s">
        <v>483</v>
      </c>
      <c r="G355" s="64"/>
      <c r="H355" s="64"/>
      <c r="I355" s="165"/>
      <c r="J355" s="64"/>
      <c r="K355" s="64"/>
      <c r="L355" s="62"/>
      <c r="M355" s="209"/>
      <c r="N355" s="43"/>
      <c r="O355" s="43"/>
      <c r="P355" s="43"/>
      <c r="Q355" s="43"/>
      <c r="R355" s="43"/>
      <c r="S355" s="43"/>
      <c r="T355" s="79"/>
      <c r="AT355" s="25" t="s">
        <v>149</v>
      </c>
      <c r="AU355" s="25" t="s">
        <v>83</v>
      </c>
    </row>
    <row r="356" spans="2:65" s="1" customFormat="1" ht="22.5" customHeight="1">
      <c r="B356" s="42"/>
      <c r="C356" s="253" t="s">
        <v>485</v>
      </c>
      <c r="D356" s="253" t="s">
        <v>219</v>
      </c>
      <c r="E356" s="254" t="s">
        <v>273</v>
      </c>
      <c r="F356" s="255" t="s">
        <v>486</v>
      </c>
      <c r="G356" s="256" t="s">
        <v>335</v>
      </c>
      <c r="H356" s="257">
        <v>1</v>
      </c>
      <c r="I356" s="258"/>
      <c r="J356" s="259">
        <f>ROUND(I356*H356,2)</f>
        <v>0</v>
      </c>
      <c r="K356" s="255" t="s">
        <v>23</v>
      </c>
      <c r="L356" s="260"/>
      <c r="M356" s="261" t="s">
        <v>23</v>
      </c>
      <c r="N356" s="262" t="s">
        <v>44</v>
      </c>
      <c r="O356" s="43"/>
      <c r="P356" s="204">
        <f>O356*H356</f>
        <v>0</v>
      </c>
      <c r="Q356" s="204">
        <v>0</v>
      </c>
      <c r="R356" s="204">
        <f>Q356*H356</f>
        <v>0</v>
      </c>
      <c r="S356" s="204">
        <v>0</v>
      </c>
      <c r="T356" s="205">
        <f>S356*H356</f>
        <v>0</v>
      </c>
      <c r="AR356" s="25" t="s">
        <v>477</v>
      </c>
      <c r="AT356" s="25" t="s">
        <v>219</v>
      </c>
      <c r="AU356" s="25" t="s">
        <v>83</v>
      </c>
      <c r="AY356" s="25" t="s">
        <v>139</v>
      </c>
      <c r="BE356" s="206">
        <f>IF(N356="základní",J356,0)</f>
        <v>0</v>
      </c>
      <c r="BF356" s="206">
        <f>IF(N356="snížená",J356,0)</f>
        <v>0</v>
      </c>
      <c r="BG356" s="206">
        <f>IF(N356="zákl. přenesená",J356,0)</f>
        <v>0</v>
      </c>
      <c r="BH356" s="206">
        <f>IF(N356="sníž. přenesená",J356,0)</f>
        <v>0</v>
      </c>
      <c r="BI356" s="206">
        <f>IF(N356="nulová",J356,0)</f>
        <v>0</v>
      </c>
      <c r="BJ356" s="25" t="s">
        <v>81</v>
      </c>
      <c r="BK356" s="206">
        <f>ROUND(I356*H356,2)</f>
        <v>0</v>
      </c>
      <c r="BL356" s="25" t="s">
        <v>477</v>
      </c>
      <c r="BM356" s="25" t="s">
        <v>487</v>
      </c>
    </row>
    <row r="357" spans="2:47" s="1" customFormat="1" ht="13.5">
      <c r="B357" s="42"/>
      <c r="C357" s="64"/>
      <c r="D357" s="246" t="s">
        <v>149</v>
      </c>
      <c r="E357" s="64"/>
      <c r="F357" s="277" t="s">
        <v>486</v>
      </c>
      <c r="G357" s="64"/>
      <c r="H357" s="64"/>
      <c r="I357" s="165"/>
      <c r="J357" s="64"/>
      <c r="K357" s="64"/>
      <c r="L357" s="62"/>
      <c r="M357" s="209"/>
      <c r="N357" s="43"/>
      <c r="O357" s="43"/>
      <c r="P357" s="43"/>
      <c r="Q357" s="43"/>
      <c r="R357" s="43"/>
      <c r="S357" s="43"/>
      <c r="T357" s="79"/>
      <c r="AT357" s="25" t="s">
        <v>149</v>
      </c>
      <c r="AU357" s="25" t="s">
        <v>83</v>
      </c>
    </row>
    <row r="358" spans="2:65" s="1" customFormat="1" ht="22.5" customHeight="1">
      <c r="B358" s="42"/>
      <c r="C358" s="253" t="s">
        <v>488</v>
      </c>
      <c r="D358" s="253" t="s">
        <v>219</v>
      </c>
      <c r="E358" s="254" t="s">
        <v>251</v>
      </c>
      <c r="F358" s="255" t="s">
        <v>489</v>
      </c>
      <c r="G358" s="256" t="s">
        <v>335</v>
      </c>
      <c r="H358" s="257">
        <v>1</v>
      </c>
      <c r="I358" s="258"/>
      <c r="J358" s="259">
        <f>ROUND(I358*H358,2)</f>
        <v>0</v>
      </c>
      <c r="K358" s="255" t="s">
        <v>23</v>
      </c>
      <c r="L358" s="260"/>
      <c r="M358" s="261" t="s">
        <v>23</v>
      </c>
      <c r="N358" s="262" t="s">
        <v>44</v>
      </c>
      <c r="O358" s="43"/>
      <c r="P358" s="204">
        <f>O358*H358</f>
        <v>0</v>
      </c>
      <c r="Q358" s="204">
        <v>0</v>
      </c>
      <c r="R358" s="204">
        <f>Q358*H358</f>
        <v>0</v>
      </c>
      <c r="S358" s="204">
        <v>0</v>
      </c>
      <c r="T358" s="205">
        <f>S358*H358</f>
        <v>0</v>
      </c>
      <c r="AR358" s="25" t="s">
        <v>477</v>
      </c>
      <c r="AT358" s="25" t="s">
        <v>219</v>
      </c>
      <c r="AU358" s="25" t="s">
        <v>83</v>
      </c>
      <c r="AY358" s="25" t="s">
        <v>139</v>
      </c>
      <c r="BE358" s="206">
        <f>IF(N358="základní",J358,0)</f>
        <v>0</v>
      </c>
      <c r="BF358" s="206">
        <f>IF(N358="snížená",J358,0)</f>
        <v>0</v>
      </c>
      <c r="BG358" s="206">
        <f>IF(N358="zákl. přenesená",J358,0)</f>
        <v>0</v>
      </c>
      <c r="BH358" s="206">
        <f>IF(N358="sníž. přenesená",J358,0)</f>
        <v>0</v>
      </c>
      <c r="BI358" s="206">
        <f>IF(N358="nulová",J358,0)</f>
        <v>0</v>
      </c>
      <c r="BJ358" s="25" t="s">
        <v>81</v>
      </c>
      <c r="BK358" s="206">
        <f>ROUND(I358*H358,2)</f>
        <v>0</v>
      </c>
      <c r="BL358" s="25" t="s">
        <v>477</v>
      </c>
      <c r="BM358" s="25" t="s">
        <v>490</v>
      </c>
    </row>
    <row r="359" spans="2:47" s="1" customFormat="1" ht="13.5">
      <c r="B359" s="42"/>
      <c r="C359" s="64"/>
      <c r="D359" s="246" t="s">
        <v>149</v>
      </c>
      <c r="E359" s="64"/>
      <c r="F359" s="277" t="s">
        <v>491</v>
      </c>
      <c r="G359" s="64"/>
      <c r="H359" s="64"/>
      <c r="I359" s="165"/>
      <c r="J359" s="64"/>
      <c r="K359" s="64"/>
      <c r="L359" s="62"/>
      <c r="M359" s="209"/>
      <c r="N359" s="43"/>
      <c r="O359" s="43"/>
      <c r="P359" s="43"/>
      <c r="Q359" s="43"/>
      <c r="R359" s="43"/>
      <c r="S359" s="43"/>
      <c r="T359" s="79"/>
      <c r="AT359" s="25" t="s">
        <v>149</v>
      </c>
      <c r="AU359" s="25" t="s">
        <v>83</v>
      </c>
    </row>
    <row r="360" spans="2:65" s="1" customFormat="1" ht="31.5" customHeight="1">
      <c r="B360" s="42"/>
      <c r="C360" s="195" t="s">
        <v>492</v>
      </c>
      <c r="D360" s="195" t="s">
        <v>142</v>
      </c>
      <c r="E360" s="196" t="s">
        <v>493</v>
      </c>
      <c r="F360" s="197" t="s">
        <v>494</v>
      </c>
      <c r="G360" s="198" t="s">
        <v>93</v>
      </c>
      <c r="H360" s="199">
        <v>144.895</v>
      </c>
      <c r="I360" s="200"/>
      <c r="J360" s="201">
        <f>ROUND(I360*H360,2)</f>
        <v>0</v>
      </c>
      <c r="K360" s="197" t="s">
        <v>146</v>
      </c>
      <c r="L360" s="62"/>
      <c r="M360" s="202" t="s">
        <v>23</v>
      </c>
      <c r="N360" s="203" t="s">
        <v>44</v>
      </c>
      <c r="O360" s="43"/>
      <c r="P360" s="204">
        <f>O360*H360</f>
        <v>0</v>
      </c>
      <c r="Q360" s="204">
        <v>0.00025</v>
      </c>
      <c r="R360" s="204">
        <f>Q360*H360</f>
        <v>0.036223750000000006</v>
      </c>
      <c r="S360" s="204">
        <v>0</v>
      </c>
      <c r="T360" s="205">
        <f>S360*H360</f>
        <v>0</v>
      </c>
      <c r="AR360" s="25" t="s">
        <v>273</v>
      </c>
      <c r="AT360" s="25" t="s">
        <v>142</v>
      </c>
      <c r="AU360" s="25" t="s">
        <v>83</v>
      </c>
      <c r="AY360" s="25" t="s">
        <v>139</v>
      </c>
      <c r="BE360" s="206">
        <f>IF(N360="základní",J360,0)</f>
        <v>0</v>
      </c>
      <c r="BF360" s="206">
        <f>IF(N360="snížená",J360,0)</f>
        <v>0</v>
      </c>
      <c r="BG360" s="206">
        <f>IF(N360="zákl. přenesená",J360,0)</f>
        <v>0</v>
      </c>
      <c r="BH360" s="206">
        <f>IF(N360="sníž. přenesená",J360,0)</f>
        <v>0</v>
      </c>
      <c r="BI360" s="206">
        <f>IF(N360="nulová",J360,0)</f>
        <v>0</v>
      </c>
      <c r="BJ360" s="25" t="s">
        <v>81</v>
      </c>
      <c r="BK360" s="206">
        <f>ROUND(I360*H360,2)</f>
        <v>0</v>
      </c>
      <c r="BL360" s="25" t="s">
        <v>273</v>
      </c>
      <c r="BM360" s="25" t="s">
        <v>495</v>
      </c>
    </row>
    <row r="361" spans="2:47" s="1" customFormat="1" ht="27">
      <c r="B361" s="42"/>
      <c r="C361" s="64"/>
      <c r="D361" s="207" t="s">
        <v>149</v>
      </c>
      <c r="E361" s="64"/>
      <c r="F361" s="208" t="s">
        <v>496</v>
      </c>
      <c r="G361" s="64"/>
      <c r="H361" s="64"/>
      <c r="I361" s="165"/>
      <c r="J361" s="64"/>
      <c r="K361" s="64"/>
      <c r="L361" s="62"/>
      <c r="M361" s="209"/>
      <c r="N361" s="43"/>
      <c r="O361" s="43"/>
      <c r="P361" s="43"/>
      <c r="Q361" s="43"/>
      <c r="R361" s="43"/>
      <c r="S361" s="43"/>
      <c r="T361" s="79"/>
      <c r="AT361" s="25" t="s">
        <v>149</v>
      </c>
      <c r="AU361" s="25" t="s">
        <v>83</v>
      </c>
    </row>
    <row r="362" spans="2:47" s="1" customFormat="1" ht="94.5">
      <c r="B362" s="42"/>
      <c r="C362" s="64"/>
      <c r="D362" s="207" t="s">
        <v>166</v>
      </c>
      <c r="E362" s="64"/>
      <c r="F362" s="245" t="s">
        <v>468</v>
      </c>
      <c r="G362" s="64"/>
      <c r="H362" s="64"/>
      <c r="I362" s="165"/>
      <c r="J362" s="64"/>
      <c r="K362" s="64"/>
      <c r="L362" s="62"/>
      <c r="M362" s="209"/>
      <c r="N362" s="43"/>
      <c r="O362" s="43"/>
      <c r="P362" s="43"/>
      <c r="Q362" s="43"/>
      <c r="R362" s="43"/>
      <c r="S362" s="43"/>
      <c r="T362" s="79"/>
      <c r="AT362" s="25" t="s">
        <v>166</v>
      </c>
      <c r="AU362" s="25" t="s">
        <v>83</v>
      </c>
    </row>
    <row r="363" spans="2:51" s="11" customFormat="1" ht="13.5">
      <c r="B363" s="210"/>
      <c r="C363" s="211"/>
      <c r="D363" s="207" t="s">
        <v>151</v>
      </c>
      <c r="E363" s="212" t="s">
        <v>23</v>
      </c>
      <c r="F363" s="213" t="s">
        <v>497</v>
      </c>
      <c r="G363" s="211"/>
      <c r="H363" s="214" t="s">
        <v>23</v>
      </c>
      <c r="I363" s="215"/>
      <c r="J363" s="211"/>
      <c r="K363" s="211"/>
      <c r="L363" s="216"/>
      <c r="M363" s="217"/>
      <c r="N363" s="218"/>
      <c r="O363" s="218"/>
      <c r="P363" s="218"/>
      <c r="Q363" s="218"/>
      <c r="R363" s="218"/>
      <c r="S363" s="218"/>
      <c r="T363" s="219"/>
      <c r="AT363" s="220" t="s">
        <v>151</v>
      </c>
      <c r="AU363" s="220" t="s">
        <v>83</v>
      </c>
      <c r="AV363" s="11" t="s">
        <v>81</v>
      </c>
      <c r="AW363" s="11" t="s">
        <v>36</v>
      </c>
      <c r="AX363" s="11" t="s">
        <v>73</v>
      </c>
      <c r="AY363" s="220" t="s">
        <v>139</v>
      </c>
    </row>
    <row r="364" spans="2:51" s="12" customFormat="1" ht="13.5">
      <c r="B364" s="221"/>
      <c r="C364" s="222"/>
      <c r="D364" s="207" t="s">
        <v>151</v>
      </c>
      <c r="E364" s="223" t="s">
        <v>23</v>
      </c>
      <c r="F364" s="224" t="s">
        <v>498</v>
      </c>
      <c r="G364" s="222"/>
      <c r="H364" s="225">
        <v>8.96</v>
      </c>
      <c r="I364" s="226"/>
      <c r="J364" s="222"/>
      <c r="K364" s="222"/>
      <c r="L364" s="227"/>
      <c r="M364" s="228"/>
      <c r="N364" s="229"/>
      <c r="O364" s="229"/>
      <c r="P364" s="229"/>
      <c r="Q364" s="229"/>
      <c r="R364" s="229"/>
      <c r="S364" s="229"/>
      <c r="T364" s="230"/>
      <c r="AT364" s="231" t="s">
        <v>151</v>
      </c>
      <c r="AU364" s="231" t="s">
        <v>83</v>
      </c>
      <c r="AV364" s="12" t="s">
        <v>83</v>
      </c>
      <c r="AW364" s="12" t="s">
        <v>36</v>
      </c>
      <c r="AX364" s="12" t="s">
        <v>73</v>
      </c>
      <c r="AY364" s="231" t="s">
        <v>139</v>
      </c>
    </row>
    <row r="365" spans="2:51" s="12" customFormat="1" ht="13.5">
      <c r="B365" s="221"/>
      <c r="C365" s="222"/>
      <c r="D365" s="207" t="s">
        <v>151</v>
      </c>
      <c r="E365" s="223" t="s">
        <v>23</v>
      </c>
      <c r="F365" s="224" t="s">
        <v>499</v>
      </c>
      <c r="G365" s="222"/>
      <c r="H365" s="225">
        <v>5.76</v>
      </c>
      <c r="I365" s="226"/>
      <c r="J365" s="222"/>
      <c r="K365" s="222"/>
      <c r="L365" s="227"/>
      <c r="M365" s="228"/>
      <c r="N365" s="229"/>
      <c r="O365" s="229"/>
      <c r="P365" s="229"/>
      <c r="Q365" s="229"/>
      <c r="R365" s="229"/>
      <c r="S365" s="229"/>
      <c r="T365" s="230"/>
      <c r="AT365" s="231" t="s">
        <v>151</v>
      </c>
      <c r="AU365" s="231" t="s">
        <v>83</v>
      </c>
      <c r="AV365" s="12" t="s">
        <v>83</v>
      </c>
      <c r="AW365" s="12" t="s">
        <v>36</v>
      </c>
      <c r="AX365" s="12" t="s">
        <v>73</v>
      </c>
      <c r="AY365" s="231" t="s">
        <v>139</v>
      </c>
    </row>
    <row r="366" spans="2:51" s="12" customFormat="1" ht="13.5">
      <c r="B366" s="221"/>
      <c r="C366" s="222"/>
      <c r="D366" s="207" t="s">
        <v>151</v>
      </c>
      <c r="E366" s="223" t="s">
        <v>23</v>
      </c>
      <c r="F366" s="224" t="s">
        <v>500</v>
      </c>
      <c r="G366" s="222"/>
      <c r="H366" s="225">
        <v>4.8</v>
      </c>
      <c r="I366" s="226"/>
      <c r="J366" s="222"/>
      <c r="K366" s="222"/>
      <c r="L366" s="227"/>
      <c r="M366" s="228"/>
      <c r="N366" s="229"/>
      <c r="O366" s="229"/>
      <c r="P366" s="229"/>
      <c r="Q366" s="229"/>
      <c r="R366" s="229"/>
      <c r="S366" s="229"/>
      <c r="T366" s="230"/>
      <c r="AT366" s="231" t="s">
        <v>151</v>
      </c>
      <c r="AU366" s="231" t="s">
        <v>83</v>
      </c>
      <c r="AV366" s="12" t="s">
        <v>83</v>
      </c>
      <c r="AW366" s="12" t="s">
        <v>36</v>
      </c>
      <c r="AX366" s="12" t="s">
        <v>73</v>
      </c>
      <c r="AY366" s="231" t="s">
        <v>139</v>
      </c>
    </row>
    <row r="367" spans="2:51" s="12" customFormat="1" ht="13.5">
      <c r="B367" s="221"/>
      <c r="C367" s="222"/>
      <c r="D367" s="207" t="s">
        <v>151</v>
      </c>
      <c r="E367" s="223" t="s">
        <v>23</v>
      </c>
      <c r="F367" s="224" t="s">
        <v>501</v>
      </c>
      <c r="G367" s="222"/>
      <c r="H367" s="225">
        <v>80.75</v>
      </c>
      <c r="I367" s="226"/>
      <c r="J367" s="222"/>
      <c r="K367" s="222"/>
      <c r="L367" s="227"/>
      <c r="M367" s="228"/>
      <c r="N367" s="229"/>
      <c r="O367" s="229"/>
      <c r="P367" s="229"/>
      <c r="Q367" s="229"/>
      <c r="R367" s="229"/>
      <c r="S367" s="229"/>
      <c r="T367" s="230"/>
      <c r="AT367" s="231" t="s">
        <v>151</v>
      </c>
      <c r="AU367" s="231" t="s">
        <v>83</v>
      </c>
      <c r="AV367" s="12" t="s">
        <v>83</v>
      </c>
      <c r="AW367" s="12" t="s">
        <v>36</v>
      </c>
      <c r="AX367" s="12" t="s">
        <v>73</v>
      </c>
      <c r="AY367" s="231" t="s">
        <v>139</v>
      </c>
    </row>
    <row r="368" spans="2:51" s="12" customFormat="1" ht="13.5">
      <c r="B368" s="221"/>
      <c r="C368" s="222"/>
      <c r="D368" s="207" t="s">
        <v>151</v>
      </c>
      <c r="E368" s="223" t="s">
        <v>23</v>
      </c>
      <c r="F368" s="224" t="s">
        <v>502</v>
      </c>
      <c r="G368" s="222"/>
      <c r="H368" s="225">
        <v>44.625</v>
      </c>
      <c r="I368" s="226"/>
      <c r="J368" s="222"/>
      <c r="K368" s="222"/>
      <c r="L368" s="227"/>
      <c r="M368" s="228"/>
      <c r="N368" s="229"/>
      <c r="O368" s="229"/>
      <c r="P368" s="229"/>
      <c r="Q368" s="229"/>
      <c r="R368" s="229"/>
      <c r="S368" s="229"/>
      <c r="T368" s="230"/>
      <c r="AT368" s="231" t="s">
        <v>151</v>
      </c>
      <c r="AU368" s="231" t="s">
        <v>83</v>
      </c>
      <c r="AV368" s="12" t="s">
        <v>83</v>
      </c>
      <c r="AW368" s="12" t="s">
        <v>36</v>
      </c>
      <c r="AX368" s="12" t="s">
        <v>73</v>
      </c>
      <c r="AY368" s="231" t="s">
        <v>139</v>
      </c>
    </row>
    <row r="369" spans="2:51" s="13" customFormat="1" ht="13.5">
      <c r="B369" s="232"/>
      <c r="C369" s="233"/>
      <c r="D369" s="246" t="s">
        <v>151</v>
      </c>
      <c r="E369" s="250" t="s">
        <v>23</v>
      </c>
      <c r="F369" s="251" t="s">
        <v>157</v>
      </c>
      <c r="G369" s="233"/>
      <c r="H369" s="252">
        <v>144.895</v>
      </c>
      <c r="I369" s="237"/>
      <c r="J369" s="233"/>
      <c r="K369" s="233"/>
      <c r="L369" s="238"/>
      <c r="M369" s="239"/>
      <c r="N369" s="240"/>
      <c r="O369" s="240"/>
      <c r="P369" s="240"/>
      <c r="Q369" s="240"/>
      <c r="R369" s="240"/>
      <c r="S369" s="240"/>
      <c r="T369" s="241"/>
      <c r="AT369" s="242" t="s">
        <v>151</v>
      </c>
      <c r="AU369" s="242" t="s">
        <v>83</v>
      </c>
      <c r="AV369" s="13" t="s">
        <v>147</v>
      </c>
      <c r="AW369" s="13" t="s">
        <v>36</v>
      </c>
      <c r="AX369" s="13" t="s">
        <v>81</v>
      </c>
      <c r="AY369" s="242" t="s">
        <v>139</v>
      </c>
    </row>
    <row r="370" spans="2:65" s="1" customFormat="1" ht="22.5" customHeight="1">
      <c r="B370" s="42"/>
      <c r="C370" s="253" t="s">
        <v>503</v>
      </c>
      <c r="D370" s="253" t="s">
        <v>219</v>
      </c>
      <c r="E370" s="254" t="s">
        <v>140</v>
      </c>
      <c r="F370" s="255" t="s">
        <v>504</v>
      </c>
      <c r="G370" s="256" t="s">
        <v>335</v>
      </c>
      <c r="H370" s="257">
        <v>4</v>
      </c>
      <c r="I370" s="258"/>
      <c r="J370" s="259">
        <f>ROUND(I370*H370,2)</f>
        <v>0</v>
      </c>
      <c r="K370" s="255" t="s">
        <v>23</v>
      </c>
      <c r="L370" s="260"/>
      <c r="M370" s="261" t="s">
        <v>23</v>
      </c>
      <c r="N370" s="262" t="s">
        <v>44</v>
      </c>
      <c r="O370" s="43"/>
      <c r="P370" s="204">
        <f>O370*H370</f>
        <v>0</v>
      </c>
      <c r="Q370" s="204">
        <v>0</v>
      </c>
      <c r="R370" s="204">
        <f>Q370*H370</f>
        <v>0</v>
      </c>
      <c r="S370" s="204">
        <v>0</v>
      </c>
      <c r="T370" s="205">
        <f>S370*H370</f>
        <v>0</v>
      </c>
      <c r="AR370" s="25" t="s">
        <v>477</v>
      </c>
      <c r="AT370" s="25" t="s">
        <v>219</v>
      </c>
      <c r="AU370" s="25" t="s">
        <v>83</v>
      </c>
      <c r="AY370" s="25" t="s">
        <v>139</v>
      </c>
      <c r="BE370" s="206">
        <f>IF(N370="základní",J370,0)</f>
        <v>0</v>
      </c>
      <c r="BF370" s="206">
        <f>IF(N370="snížená",J370,0)</f>
        <v>0</v>
      </c>
      <c r="BG370" s="206">
        <f>IF(N370="zákl. přenesená",J370,0)</f>
        <v>0</v>
      </c>
      <c r="BH370" s="206">
        <f>IF(N370="sníž. přenesená",J370,0)</f>
        <v>0</v>
      </c>
      <c r="BI370" s="206">
        <f>IF(N370="nulová",J370,0)</f>
        <v>0</v>
      </c>
      <c r="BJ370" s="25" t="s">
        <v>81</v>
      </c>
      <c r="BK370" s="206">
        <f>ROUND(I370*H370,2)</f>
        <v>0</v>
      </c>
      <c r="BL370" s="25" t="s">
        <v>477</v>
      </c>
      <c r="BM370" s="25" t="s">
        <v>505</v>
      </c>
    </row>
    <row r="371" spans="2:47" s="1" customFormat="1" ht="13.5">
      <c r="B371" s="42"/>
      <c r="C371" s="64"/>
      <c r="D371" s="246" t="s">
        <v>149</v>
      </c>
      <c r="E371" s="64"/>
      <c r="F371" s="277" t="s">
        <v>504</v>
      </c>
      <c r="G371" s="64"/>
      <c r="H371" s="64"/>
      <c r="I371" s="165"/>
      <c r="J371" s="64"/>
      <c r="K371" s="64"/>
      <c r="L371" s="62"/>
      <c r="M371" s="209"/>
      <c r="N371" s="43"/>
      <c r="O371" s="43"/>
      <c r="P371" s="43"/>
      <c r="Q371" s="43"/>
      <c r="R371" s="43"/>
      <c r="S371" s="43"/>
      <c r="T371" s="79"/>
      <c r="AT371" s="25" t="s">
        <v>149</v>
      </c>
      <c r="AU371" s="25" t="s">
        <v>83</v>
      </c>
    </row>
    <row r="372" spans="2:65" s="1" customFormat="1" ht="22.5" customHeight="1">
      <c r="B372" s="42"/>
      <c r="C372" s="253" t="s">
        <v>506</v>
      </c>
      <c r="D372" s="253" t="s">
        <v>219</v>
      </c>
      <c r="E372" s="254" t="s">
        <v>210</v>
      </c>
      <c r="F372" s="255" t="s">
        <v>507</v>
      </c>
      <c r="G372" s="256" t="s">
        <v>335</v>
      </c>
      <c r="H372" s="257">
        <v>3</v>
      </c>
      <c r="I372" s="258"/>
      <c r="J372" s="259">
        <f>ROUND(I372*H372,2)</f>
        <v>0</v>
      </c>
      <c r="K372" s="255" t="s">
        <v>23</v>
      </c>
      <c r="L372" s="260"/>
      <c r="M372" s="261" t="s">
        <v>23</v>
      </c>
      <c r="N372" s="262" t="s">
        <v>44</v>
      </c>
      <c r="O372" s="43"/>
      <c r="P372" s="204">
        <f>O372*H372</f>
        <v>0</v>
      </c>
      <c r="Q372" s="204">
        <v>0</v>
      </c>
      <c r="R372" s="204">
        <f>Q372*H372</f>
        <v>0</v>
      </c>
      <c r="S372" s="204">
        <v>0</v>
      </c>
      <c r="T372" s="205">
        <f>S372*H372</f>
        <v>0</v>
      </c>
      <c r="AR372" s="25" t="s">
        <v>477</v>
      </c>
      <c r="AT372" s="25" t="s">
        <v>219</v>
      </c>
      <c r="AU372" s="25" t="s">
        <v>83</v>
      </c>
      <c r="AY372" s="25" t="s">
        <v>139</v>
      </c>
      <c r="BE372" s="206">
        <f>IF(N372="základní",J372,0)</f>
        <v>0</v>
      </c>
      <c r="BF372" s="206">
        <f>IF(N372="snížená",J372,0)</f>
        <v>0</v>
      </c>
      <c r="BG372" s="206">
        <f>IF(N372="zákl. přenesená",J372,0)</f>
        <v>0</v>
      </c>
      <c r="BH372" s="206">
        <f>IF(N372="sníž. přenesená",J372,0)</f>
        <v>0</v>
      </c>
      <c r="BI372" s="206">
        <f>IF(N372="nulová",J372,0)</f>
        <v>0</v>
      </c>
      <c r="BJ372" s="25" t="s">
        <v>81</v>
      </c>
      <c r="BK372" s="206">
        <f>ROUND(I372*H372,2)</f>
        <v>0</v>
      </c>
      <c r="BL372" s="25" t="s">
        <v>477</v>
      </c>
      <c r="BM372" s="25" t="s">
        <v>508</v>
      </c>
    </row>
    <row r="373" spans="2:47" s="1" customFormat="1" ht="13.5">
      <c r="B373" s="42"/>
      <c r="C373" s="64"/>
      <c r="D373" s="246" t="s">
        <v>149</v>
      </c>
      <c r="E373" s="64"/>
      <c r="F373" s="277" t="s">
        <v>507</v>
      </c>
      <c r="G373" s="64"/>
      <c r="H373" s="64"/>
      <c r="I373" s="165"/>
      <c r="J373" s="64"/>
      <c r="K373" s="64"/>
      <c r="L373" s="62"/>
      <c r="M373" s="209"/>
      <c r="N373" s="43"/>
      <c r="O373" s="43"/>
      <c r="P373" s="43"/>
      <c r="Q373" s="43"/>
      <c r="R373" s="43"/>
      <c r="S373" s="43"/>
      <c r="T373" s="79"/>
      <c r="AT373" s="25" t="s">
        <v>149</v>
      </c>
      <c r="AU373" s="25" t="s">
        <v>83</v>
      </c>
    </row>
    <row r="374" spans="2:65" s="1" customFormat="1" ht="22.5" customHeight="1">
      <c r="B374" s="42"/>
      <c r="C374" s="253" t="s">
        <v>509</v>
      </c>
      <c r="D374" s="253" t="s">
        <v>219</v>
      </c>
      <c r="E374" s="254" t="s">
        <v>237</v>
      </c>
      <c r="F374" s="255" t="s">
        <v>510</v>
      </c>
      <c r="G374" s="256" t="s">
        <v>335</v>
      </c>
      <c r="H374" s="257">
        <v>2</v>
      </c>
      <c r="I374" s="258"/>
      <c r="J374" s="259">
        <f>ROUND(I374*H374,2)</f>
        <v>0</v>
      </c>
      <c r="K374" s="255" t="s">
        <v>23</v>
      </c>
      <c r="L374" s="260"/>
      <c r="M374" s="261" t="s">
        <v>23</v>
      </c>
      <c r="N374" s="262" t="s">
        <v>44</v>
      </c>
      <c r="O374" s="43"/>
      <c r="P374" s="204">
        <f>O374*H374</f>
        <v>0</v>
      </c>
      <c r="Q374" s="204">
        <v>0</v>
      </c>
      <c r="R374" s="204">
        <f>Q374*H374</f>
        <v>0</v>
      </c>
      <c r="S374" s="204">
        <v>0</v>
      </c>
      <c r="T374" s="205">
        <f>S374*H374</f>
        <v>0</v>
      </c>
      <c r="AR374" s="25" t="s">
        <v>477</v>
      </c>
      <c r="AT374" s="25" t="s">
        <v>219</v>
      </c>
      <c r="AU374" s="25" t="s">
        <v>83</v>
      </c>
      <c r="AY374" s="25" t="s">
        <v>139</v>
      </c>
      <c r="BE374" s="206">
        <f>IF(N374="základní",J374,0)</f>
        <v>0</v>
      </c>
      <c r="BF374" s="206">
        <f>IF(N374="snížená",J374,0)</f>
        <v>0</v>
      </c>
      <c r="BG374" s="206">
        <f>IF(N374="zákl. přenesená",J374,0)</f>
        <v>0</v>
      </c>
      <c r="BH374" s="206">
        <f>IF(N374="sníž. přenesená",J374,0)</f>
        <v>0</v>
      </c>
      <c r="BI374" s="206">
        <f>IF(N374="nulová",J374,0)</f>
        <v>0</v>
      </c>
      <c r="BJ374" s="25" t="s">
        <v>81</v>
      </c>
      <c r="BK374" s="206">
        <f>ROUND(I374*H374,2)</f>
        <v>0</v>
      </c>
      <c r="BL374" s="25" t="s">
        <v>477</v>
      </c>
      <c r="BM374" s="25" t="s">
        <v>511</v>
      </c>
    </row>
    <row r="375" spans="2:47" s="1" customFormat="1" ht="13.5">
      <c r="B375" s="42"/>
      <c r="C375" s="64"/>
      <c r="D375" s="246" t="s">
        <v>149</v>
      </c>
      <c r="E375" s="64"/>
      <c r="F375" s="277" t="s">
        <v>510</v>
      </c>
      <c r="G375" s="64"/>
      <c r="H375" s="64"/>
      <c r="I375" s="165"/>
      <c r="J375" s="64"/>
      <c r="K375" s="64"/>
      <c r="L375" s="62"/>
      <c r="M375" s="209"/>
      <c r="N375" s="43"/>
      <c r="O375" s="43"/>
      <c r="P375" s="43"/>
      <c r="Q375" s="43"/>
      <c r="R375" s="43"/>
      <c r="S375" s="43"/>
      <c r="T375" s="79"/>
      <c r="AT375" s="25" t="s">
        <v>149</v>
      </c>
      <c r="AU375" s="25" t="s">
        <v>83</v>
      </c>
    </row>
    <row r="376" spans="2:65" s="1" customFormat="1" ht="22.5" customHeight="1">
      <c r="B376" s="42"/>
      <c r="C376" s="253" t="s">
        <v>512</v>
      </c>
      <c r="D376" s="253" t="s">
        <v>219</v>
      </c>
      <c r="E376" s="254" t="s">
        <v>257</v>
      </c>
      <c r="F376" s="255" t="s">
        <v>513</v>
      </c>
      <c r="G376" s="256" t="s">
        <v>335</v>
      </c>
      <c r="H376" s="257">
        <v>17</v>
      </c>
      <c r="I376" s="258"/>
      <c r="J376" s="259">
        <f>ROUND(I376*H376,2)</f>
        <v>0</v>
      </c>
      <c r="K376" s="255" t="s">
        <v>23</v>
      </c>
      <c r="L376" s="260"/>
      <c r="M376" s="261" t="s">
        <v>23</v>
      </c>
      <c r="N376" s="262" t="s">
        <v>44</v>
      </c>
      <c r="O376" s="43"/>
      <c r="P376" s="204">
        <f>O376*H376</f>
        <v>0</v>
      </c>
      <c r="Q376" s="204">
        <v>0</v>
      </c>
      <c r="R376" s="204">
        <f>Q376*H376</f>
        <v>0</v>
      </c>
      <c r="S376" s="204">
        <v>0</v>
      </c>
      <c r="T376" s="205">
        <f>S376*H376</f>
        <v>0</v>
      </c>
      <c r="AR376" s="25" t="s">
        <v>477</v>
      </c>
      <c r="AT376" s="25" t="s">
        <v>219</v>
      </c>
      <c r="AU376" s="25" t="s">
        <v>83</v>
      </c>
      <c r="AY376" s="25" t="s">
        <v>139</v>
      </c>
      <c r="BE376" s="206">
        <f>IF(N376="základní",J376,0)</f>
        <v>0</v>
      </c>
      <c r="BF376" s="206">
        <f>IF(N376="snížená",J376,0)</f>
        <v>0</v>
      </c>
      <c r="BG376" s="206">
        <f>IF(N376="zákl. přenesená",J376,0)</f>
        <v>0</v>
      </c>
      <c r="BH376" s="206">
        <f>IF(N376="sníž. přenesená",J376,0)</f>
        <v>0</v>
      </c>
      <c r="BI376" s="206">
        <f>IF(N376="nulová",J376,0)</f>
        <v>0</v>
      </c>
      <c r="BJ376" s="25" t="s">
        <v>81</v>
      </c>
      <c r="BK376" s="206">
        <f>ROUND(I376*H376,2)</f>
        <v>0</v>
      </c>
      <c r="BL376" s="25" t="s">
        <v>477</v>
      </c>
      <c r="BM376" s="25" t="s">
        <v>514</v>
      </c>
    </row>
    <row r="377" spans="2:47" s="1" customFormat="1" ht="13.5">
      <c r="B377" s="42"/>
      <c r="C377" s="64"/>
      <c r="D377" s="246" t="s">
        <v>149</v>
      </c>
      <c r="E377" s="64"/>
      <c r="F377" s="277" t="s">
        <v>513</v>
      </c>
      <c r="G377" s="64"/>
      <c r="H377" s="64"/>
      <c r="I377" s="165"/>
      <c r="J377" s="64"/>
      <c r="K377" s="64"/>
      <c r="L377" s="62"/>
      <c r="M377" s="209"/>
      <c r="N377" s="43"/>
      <c r="O377" s="43"/>
      <c r="P377" s="43"/>
      <c r="Q377" s="43"/>
      <c r="R377" s="43"/>
      <c r="S377" s="43"/>
      <c r="T377" s="79"/>
      <c r="AT377" s="25" t="s">
        <v>149</v>
      </c>
      <c r="AU377" s="25" t="s">
        <v>83</v>
      </c>
    </row>
    <row r="378" spans="2:65" s="1" customFormat="1" ht="22.5" customHeight="1">
      <c r="B378" s="42"/>
      <c r="C378" s="253" t="s">
        <v>515</v>
      </c>
      <c r="D378" s="253" t="s">
        <v>219</v>
      </c>
      <c r="E378" s="254" t="s">
        <v>263</v>
      </c>
      <c r="F378" s="255" t="s">
        <v>516</v>
      </c>
      <c r="G378" s="256" t="s">
        <v>335</v>
      </c>
      <c r="H378" s="257">
        <v>17</v>
      </c>
      <c r="I378" s="258"/>
      <c r="J378" s="259">
        <f>ROUND(I378*H378,2)</f>
        <v>0</v>
      </c>
      <c r="K378" s="255" t="s">
        <v>23</v>
      </c>
      <c r="L378" s="260"/>
      <c r="M378" s="261" t="s">
        <v>23</v>
      </c>
      <c r="N378" s="262" t="s">
        <v>44</v>
      </c>
      <c r="O378" s="43"/>
      <c r="P378" s="204">
        <f>O378*H378</f>
        <v>0</v>
      </c>
      <c r="Q378" s="204">
        <v>0</v>
      </c>
      <c r="R378" s="204">
        <f>Q378*H378</f>
        <v>0</v>
      </c>
      <c r="S378" s="204">
        <v>0</v>
      </c>
      <c r="T378" s="205">
        <f>S378*H378</f>
        <v>0</v>
      </c>
      <c r="AR378" s="25" t="s">
        <v>477</v>
      </c>
      <c r="AT378" s="25" t="s">
        <v>219</v>
      </c>
      <c r="AU378" s="25" t="s">
        <v>83</v>
      </c>
      <c r="AY378" s="25" t="s">
        <v>139</v>
      </c>
      <c r="BE378" s="206">
        <f>IF(N378="základní",J378,0)</f>
        <v>0</v>
      </c>
      <c r="BF378" s="206">
        <f>IF(N378="snížená",J378,0)</f>
        <v>0</v>
      </c>
      <c r="BG378" s="206">
        <f>IF(N378="zákl. přenesená",J378,0)</f>
        <v>0</v>
      </c>
      <c r="BH378" s="206">
        <f>IF(N378="sníž. přenesená",J378,0)</f>
        <v>0</v>
      </c>
      <c r="BI378" s="206">
        <f>IF(N378="nulová",J378,0)</f>
        <v>0</v>
      </c>
      <c r="BJ378" s="25" t="s">
        <v>81</v>
      </c>
      <c r="BK378" s="206">
        <f>ROUND(I378*H378,2)</f>
        <v>0</v>
      </c>
      <c r="BL378" s="25" t="s">
        <v>477</v>
      </c>
      <c r="BM378" s="25" t="s">
        <v>517</v>
      </c>
    </row>
    <row r="379" spans="2:47" s="1" customFormat="1" ht="13.5">
      <c r="B379" s="42"/>
      <c r="C379" s="64"/>
      <c r="D379" s="246" t="s">
        <v>149</v>
      </c>
      <c r="E379" s="64"/>
      <c r="F379" s="277" t="s">
        <v>516</v>
      </c>
      <c r="G379" s="64"/>
      <c r="H379" s="64"/>
      <c r="I379" s="165"/>
      <c r="J379" s="64"/>
      <c r="K379" s="64"/>
      <c r="L379" s="62"/>
      <c r="M379" s="209"/>
      <c r="N379" s="43"/>
      <c r="O379" s="43"/>
      <c r="P379" s="43"/>
      <c r="Q379" s="43"/>
      <c r="R379" s="43"/>
      <c r="S379" s="43"/>
      <c r="T379" s="79"/>
      <c r="AT379" s="25" t="s">
        <v>149</v>
      </c>
      <c r="AU379" s="25" t="s">
        <v>83</v>
      </c>
    </row>
    <row r="380" spans="2:65" s="1" customFormat="1" ht="31.5" customHeight="1">
      <c r="B380" s="42"/>
      <c r="C380" s="195" t="s">
        <v>518</v>
      </c>
      <c r="D380" s="195" t="s">
        <v>142</v>
      </c>
      <c r="E380" s="196" t="s">
        <v>519</v>
      </c>
      <c r="F380" s="197" t="s">
        <v>520</v>
      </c>
      <c r="G380" s="198" t="s">
        <v>93</v>
      </c>
      <c r="H380" s="199">
        <v>129.61</v>
      </c>
      <c r="I380" s="200"/>
      <c r="J380" s="201">
        <f>ROUND(I380*H380,2)</f>
        <v>0</v>
      </c>
      <c r="K380" s="197" t="s">
        <v>146</v>
      </c>
      <c r="L380" s="62"/>
      <c r="M380" s="202" t="s">
        <v>23</v>
      </c>
      <c r="N380" s="203" t="s">
        <v>44</v>
      </c>
      <c r="O380" s="43"/>
      <c r="P380" s="204">
        <f>O380*H380</f>
        <v>0</v>
      </c>
      <c r="Q380" s="204">
        <v>0.00026</v>
      </c>
      <c r="R380" s="204">
        <f>Q380*H380</f>
        <v>0.0336986</v>
      </c>
      <c r="S380" s="204">
        <v>0</v>
      </c>
      <c r="T380" s="205">
        <f>S380*H380</f>
        <v>0</v>
      </c>
      <c r="AR380" s="25" t="s">
        <v>273</v>
      </c>
      <c r="AT380" s="25" t="s">
        <v>142</v>
      </c>
      <c r="AU380" s="25" t="s">
        <v>83</v>
      </c>
      <c r="AY380" s="25" t="s">
        <v>139</v>
      </c>
      <c r="BE380" s="206">
        <f>IF(N380="základní",J380,0)</f>
        <v>0</v>
      </c>
      <c r="BF380" s="206">
        <f>IF(N380="snížená",J380,0)</f>
        <v>0</v>
      </c>
      <c r="BG380" s="206">
        <f>IF(N380="zákl. přenesená",J380,0)</f>
        <v>0</v>
      </c>
      <c r="BH380" s="206">
        <f>IF(N380="sníž. přenesená",J380,0)</f>
        <v>0</v>
      </c>
      <c r="BI380" s="206">
        <f>IF(N380="nulová",J380,0)</f>
        <v>0</v>
      </c>
      <c r="BJ380" s="25" t="s">
        <v>81</v>
      </c>
      <c r="BK380" s="206">
        <f>ROUND(I380*H380,2)</f>
        <v>0</v>
      </c>
      <c r="BL380" s="25" t="s">
        <v>273</v>
      </c>
      <c r="BM380" s="25" t="s">
        <v>521</v>
      </c>
    </row>
    <row r="381" spans="2:47" s="1" customFormat="1" ht="27">
      <c r="B381" s="42"/>
      <c r="C381" s="64"/>
      <c r="D381" s="207" t="s">
        <v>149</v>
      </c>
      <c r="E381" s="64"/>
      <c r="F381" s="208" t="s">
        <v>522</v>
      </c>
      <c r="G381" s="64"/>
      <c r="H381" s="64"/>
      <c r="I381" s="165"/>
      <c r="J381" s="64"/>
      <c r="K381" s="64"/>
      <c r="L381" s="62"/>
      <c r="M381" s="209"/>
      <c r="N381" s="43"/>
      <c r="O381" s="43"/>
      <c r="P381" s="43"/>
      <c r="Q381" s="43"/>
      <c r="R381" s="43"/>
      <c r="S381" s="43"/>
      <c r="T381" s="79"/>
      <c r="AT381" s="25" t="s">
        <v>149</v>
      </c>
      <c r="AU381" s="25" t="s">
        <v>83</v>
      </c>
    </row>
    <row r="382" spans="2:47" s="1" customFormat="1" ht="94.5">
      <c r="B382" s="42"/>
      <c r="C382" s="64"/>
      <c r="D382" s="207" t="s">
        <v>166</v>
      </c>
      <c r="E382" s="64"/>
      <c r="F382" s="245" t="s">
        <v>468</v>
      </c>
      <c r="G382" s="64"/>
      <c r="H382" s="64"/>
      <c r="I382" s="165"/>
      <c r="J382" s="64"/>
      <c r="K382" s="64"/>
      <c r="L382" s="62"/>
      <c r="M382" s="209"/>
      <c r="N382" s="43"/>
      <c r="O382" s="43"/>
      <c r="P382" s="43"/>
      <c r="Q382" s="43"/>
      <c r="R382" s="43"/>
      <c r="S382" s="43"/>
      <c r="T382" s="79"/>
      <c r="AT382" s="25" t="s">
        <v>166</v>
      </c>
      <c r="AU382" s="25" t="s">
        <v>83</v>
      </c>
    </row>
    <row r="383" spans="2:51" s="11" customFormat="1" ht="13.5">
      <c r="B383" s="210"/>
      <c r="C383" s="211"/>
      <c r="D383" s="207" t="s">
        <v>151</v>
      </c>
      <c r="E383" s="212" t="s">
        <v>23</v>
      </c>
      <c r="F383" s="213" t="s">
        <v>523</v>
      </c>
      <c r="G383" s="211"/>
      <c r="H383" s="214" t="s">
        <v>23</v>
      </c>
      <c r="I383" s="215"/>
      <c r="J383" s="211"/>
      <c r="K383" s="211"/>
      <c r="L383" s="216"/>
      <c r="M383" s="217"/>
      <c r="N383" s="218"/>
      <c r="O383" s="218"/>
      <c r="P383" s="218"/>
      <c r="Q383" s="218"/>
      <c r="R383" s="218"/>
      <c r="S383" s="218"/>
      <c r="T383" s="219"/>
      <c r="AT383" s="220" t="s">
        <v>151</v>
      </c>
      <c r="AU383" s="220" t="s">
        <v>83</v>
      </c>
      <c r="AV383" s="11" t="s">
        <v>81</v>
      </c>
      <c r="AW383" s="11" t="s">
        <v>36</v>
      </c>
      <c r="AX383" s="11" t="s">
        <v>73</v>
      </c>
      <c r="AY383" s="220" t="s">
        <v>139</v>
      </c>
    </row>
    <row r="384" spans="2:51" s="12" customFormat="1" ht="13.5">
      <c r="B384" s="221"/>
      <c r="C384" s="222"/>
      <c r="D384" s="207" t="s">
        <v>151</v>
      </c>
      <c r="E384" s="223" t="s">
        <v>23</v>
      </c>
      <c r="F384" s="224" t="s">
        <v>524</v>
      </c>
      <c r="G384" s="222"/>
      <c r="H384" s="225">
        <v>38.48</v>
      </c>
      <c r="I384" s="226"/>
      <c r="J384" s="222"/>
      <c r="K384" s="222"/>
      <c r="L384" s="227"/>
      <c r="M384" s="228"/>
      <c r="N384" s="229"/>
      <c r="O384" s="229"/>
      <c r="P384" s="229"/>
      <c r="Q384" s="229"/>
      <c r="R384" s="229"/>
      <c r="S384" s="229"/>
      <c r="T384" s="230"/>
      <c r="AT384" s="231" t="s">
        <v>151</v>
      </c>
      <c r="AU384" s="231" t="s">
        <v>83</v>
      </c>
      <c r="AV384" s="12" t="s">
        <v>83</v>
      </c>
      <c r="AW384" s="12" t="s">
        <v>36</v>
      </c>
      <c r="AX384" s="12" t="s">
        <v>73</v>
      </c>
      <c r="AY384" s="231" t="s">
        <v>139</v>
      </c>
    </row>
    <row r="385" spans="2:51" s="12" customFormat="1" ht="13.5">
      <c r="B385" s="221"/>
      <c r="C385" s="222"/>
      <c r="D385" s="207" t="s">
        <v>151</v>
      </c>
      <c r="E385" s="223" t="s">
        <v>23</v>
      </c>
      <c r="F385" s="224" t="s">
        <v>525</v>
      </c>
      <c r="G385" s="222"/>
      <c r="H385" s="225">
        <v>45.63</v>
      </c>
      <c r="I385" s="226"/>
      <c r="J385" s="222"/>
      <c r="K385" s="222"/>
      <c r="L385" s="227"/>
      <c r="M385" s="228"/>
      <c r="N385" s="229"/>
      <c r="O385" s="229"/>
      <c r="P385" s="229"/>
      <c r="Q385" s="229"/>
      <c r="R385" s="229"/>
      <c r="S385" s="229"/>
      <c r="T385" s="230"/>
      <c r="AT385" s="231" t="s">
        <v>151</v>
      </c>
      <c r="AU385" s="231" t="s">
        <v>83</v>
      </c>
      <c r="AV385" s="12" t="s">
        <v>83</v>
      </c>
      <c r="AW385" s="12" t="s">
        <v>36</v>
      </c>
      <c r="AX385" s="12" t="s">
        <v>73</v>
      </c>
      <c r="AY385" s="231" t="s">
        <v>139</v>
      </c>
    </row>
    <row r="386" spans="2:51" s="12" customFormat="1" ht="13.5">
      <c r="B386" s="221"/>
      <c r="C386" s="222"/>
      <c r="D386" s="207" t="s">
        <v>151</v>
      </c>
      <c r="E386" s="223" t="s">
        <v>23</v>
      </c>
      <c r="F386" s="224" t="s">
        <v>526</v>
      </c>
      <c r="G386" s="222"/>
      <c r="H386" s="225">
        <v>45.5</v>
      </c>
      <c r="I386" s="226"/>
      <c r="J386" s="222"/>
      <c r="K386" s="222"/>
      <c r="L386" s="227"/>
      <c r="M386" s="228"/>
      <c r="N386" s="229"/>
      <c r="O386" s="229"/>
      <c r="P386" s="229"/>
      <c r="Q386" s="229"/>
      <c r="R386" s="229"/>
      <c r="S386" s="229"/>
      <c r="T386" s="230"/>
      <c r="AT386" s="231" t="s">
        <v>151</v>
      </c>
      <c r="AU386" s="231" t="s">
        <v>83</v>
      </c>
      <c r="AV386" s="12" t="s">
        <v>83</v>
      </c>
      <c r="AW386" s="12" t="s">
        <v>36</v>
      </c>
      <c r="AX386" s="12" t="s">
        <v>73</v>
      </c>
      <c r="AY386" s="231" t="s">
        <v>139</v>
      </c>
    </row>
    <row r="387" spans="2:51" s="13" customFormat="1" ht="13.5">
      <c r="B387" s="232"/>
      <c r="C387" s="233"/>
      <c r="D387" s="246" t="s">
        <v>151</v>
      </c>
      <c r="E387" s="250" t="s">
        <v>23</v>
      </c>
      <c r="F387" s="251" t="s">
        <v>157</v>
      </c>
      <c r="G387" s="233"/>
      <c r="H387" s="252">
        <v>129.61</v>
      </c>
      <c r="I387" s="237"/>
      <c r="J387" s="233"/>
      <c r="K387" s="233"/>
      <c r="L387" s="238"/>
      <c r="M387" s="239"/>
      <c r="N387" s="240"/>
      <c r="O387" s="240"/>
      <c r="P387" s="240"/>
      <c r="Q387" s="240"/>
      <c r="R387" s="240"/>
      <c r="S387" s="240"/>
      <c r="T387" s="241"/>
      <c r="AT387" s="242" t="s">
        <v>151</v>
      </c>
      <c r="AU387" s="242" t="s">
        <v>83</v>
      </c>
      <c r="AV387" s="13" t="s">
        <v>147</v>
      </c>
      <c r="AW387" s="13" t="s">
        <v>36</v>
      </c>
      <c r="AX387" s="13" t="s">
        <v>81</v>
      </c>
      <c r="AY387" s="242" t="s">
        <v>139</v>
      </c>
    </row>
    <row r="388" spans="2:65" s="1" customFormat="1" ht="22.5" customHeight="1">
      <c r="B388" s="42"/>
      <c r="C388" s="253" t="s">
        <v>527</v>
      </c>
      <c r="D388" s="253" t="s">
        <v>219</v>
      </c>
      <c r="E388" s="254" t="s">
        <v>147</v>
      </c>
      <c r="F388" s="255" t="s">
        <v>528</v>
      </c>
      <c r="G388" s="256" t="s">
        <v>335</v>
      </c>
      <c r="H388" s="257">
        <v>8</v>
      </c>
      <c r="I388" s="258"/>
      <c r="J388" s="259">
        <f>ROUND(I388*H388,2)</f>
        <v>0</v>
      </c>
      <c r="K388" s="255" t="s">
        <v>23</v>
      </c>
      <c r="L388" s="260"/>
      <c r="M388" s="261" t="s">
        <v>23</v>
      </c>
      <c r="N388" s="262" t="s">
        <v>44</v>
      </c>
      <c r="O388" s="43"/>
      <c r="P388" s="204">
        <f>O388*H388</f>
        <v>0</v>
      </c>
      <c r="Q388" s="204">
        <v>0</v>
      </c>
      <c r="R388" s="204">
        <f>Q388*H388</f>
        <v>0</v>
      </c>
      <c r="S388" s="204">
        <v>0</v>
      </c>
      <c r="T388" s="205">
        <f>S388*H388</f>
        <v>0</v>
      </c>
      <c r="AR388" s="25" t="s">
        <v>477</v>
      </c>
      <c r="AT388" s="25" t="s">
        <v>219</v>
      </c>
      <c r="AU388" s="25" t="s">
        <v>83</v>
      </c>
      <c r="AY388" s="25" t="s">
        <v>139</v>
      </c>
      <c r="BE388" s="206">
        <f>IF(N388="základní",J388,0)</f>
        <v>0</v>
      </c>
      <c r="BF388" s="206">
        <f>IF(N388="snížená",J388,0)</f>
        <v>0</v>
      </c>
      <c r="BG388" s="206">
        <f>IF(N388="zákl. přenesená",J388,0)</f>
        <v>0</v>
      </c>
      <c r="BH388" s="206">
        <f>IF(N388="sníž. přenesená",J388,0)</f>
        <v>0</v>
      </c>
      <c r="BI388" s="206">
        <f>IF(N388="nulová",J388,0)</f>
        <v>0</v>
      </c>
      <c r="BJ388" s="25" t="s">
        <v>81</v>
      </c>
      <c r="BK388" s="206">
        <f>ROUND(I388*H388,2)</f>
        <v>0</v>
      </c>
      <c r="BL388" s="25" t="s">
        <v>477</v>
      </c>
      <c r="BM388" s="25" t="s">
        <v>529</v>
      </c>
    </row>
    <row r="389" spans="2:47" s="1" customFormat="1" ht="13.5">
      <c r="B389" s="42"/>
      <c r="C389" s="64"/>
      <c r="D389" s="246" t="s">
        <v>149</v>
      </c>
      <c r="E389" s="64"/>
      <c r="F389" s="277" t="s">
        <v>528</v>
      </c>
      <c r="G389" s="64"/>
      <c r="H389" s="64"/>
      <c r="I389" s="165"/>
      <c r="J389" s="64"/>
      <c r="K389" s="64"/>
      <c r="L389" s="62"/>
      <c r="M389" s="209"/>
      <c r="N389" s="43"/>
      <c r="O389" s="43"/>
      <c r="P389" s="43"/>
      <c r="Q389" s="43"/>
      <c r="R389" s="43"/>
      <c r="S389" s="43"/>
      <c r="T389" s="79"/>
      <c r="AT389" s="25" t="s">
        <v>149</v>
      </c>
      <c r="AU389" s="25" t="s">
        <v>83</v>
      </c>
    </row>
    <row r="390" spans="2:65" s="1" customFormat="1" ht="22.5" customHeight="1">
      <c r="B390" s="42"/>
      <c r="C390" s="253" t="s">
        <v>530</v>
      </c>
      <c r="D390" s="253" t="s">
        <v>219</v>
      </c>
      <c r="E390" s="254" t="s">
        <v>194</v>
      </c>
      <c r="F390" s="255" t="s">
        <v>531</v>
      </c>
      <c r="G390" s="256" t="s">
        <v>335</v>
      </c>
      <c r="H390" s="257">
        <v>9</v>
      </c>
      <c r="I390" s="258"/>
      <c r="J390" s="259">
        <f>ROUND(I390*H390,2)</f>
        <v>0</v>
      </c>
      <c r="K390" s="255" t="s">
        <v>23</v>
      </c>
      <c r="L390" s="260"/>
      <c r="M390" s="261" t="s">
        <v>23</v>
      </c>
      <c r="N390" s="262" t="s">
        <v>44</v>
      </c>
      <c r="O390" s="43"/>
      <c r="P390" s="204">
        <f>O390*H390</f>
        <v>0</v>
      </c>
      <c r="Q390" s="204">
        <v>0</v>
      </c>
      <c r="R390" s="204">
        <f>Q390*H390</f>
        <v>0</v>
      </c>
      <c r="S390" s="204">
        <v>0</v>
      </c>
      <c r="T390" s="205">
        <f>S390*H390</f>
        <v>0</v>
      </c>
      <c r="AR390" s="25" t="s">
        <v>477</v>
      </c>
      <c r="AT390" s="25" t="s">
        <v>219</v>
      </c>
      <c r="AU390" s="25" t="s">
        <v>83</v>
      </c>
      <c r="AY390" s="25" t="s">
        <v>139</v>
      </c>
      <c r="BE390" s="206">
        <f>IF(N390="základní",J390,0)</f>
        <v>0</v>
      </c>
      <c r="BF390" s="206">
        <f>IF(N390="snížená",J390,0)</f>
        <v>0</v>
      </c>
      <c r="BG390" s="206">
        <f>IF(N390="zákl. přenesená",J390,0)</f>
        <v>0</v>
      </c>
      <c r="BH390" s="206">
        <f>IF(N390="sníž. přenesená",J390,0)</f>
        <v>0</v>
      </c>
      <c r="BI390" s="206">
        <f>IF(N390="nulová",J390,0)</f>
        <v>0</v>
      </c>
      <c r="BJ390" s="25" t="s">
        <v>81</v>
      </c>
      <c r="BK390" s="206">
        <f>ROUND(I390*H390,2)</f>
        <v>0</v>
      </c>
      <c r="BL390" s="25" t="s">
        <v>477</v>
      </c>
      <c r="BM390" s="25" t="s">
        <v>532</v>
      </c>
    </row>
    <row r="391" spans="2:47" s="1" customFormat="1" ht="13.5">
      <c r="B391" s="42"/>
      <c r="C391" s="64"/>
      <c r="D391" s="246" t="s">
        <v>149</v>
      </c>
      <c r="E391" s="64"/>
      <c r="F391" s="277" t="s">
        <v>531</v>
      </c>
      <c r="G391" s="64"/>
      <c r="H391" s="64"/>
      <c r="I391" s="165"/>
      <c r="J391" s="64"/>
      <c r="K391" s="64"/>
      <c r="L391" s="62"/>
      <c r="M391" s="209"/>
      <c r="N391" s="43"/>
      <c r="O391" s="43"/>
      <c r="P391" s="43"/>
      <c r="Q391" s="43"/>
      <c r="R391" s="43"/>
      <c r="S391" s="43"/>
      <c r="T391" s="79"/>
      <c r="AT391" s="25" t="s">
        <v>149</v>
      </c>
      <c r="AU391" s="25" t="s">
        <v>83</v>
      </c>
    </row>
    <row r="392" spans="2:65" s="1" customFormat="1" ht="22.5" customHeight="1">
      <c r="B392" s="42"/>
      <c r="C392" s="253" t="s">
        <v>160</v>
      </c>
      <c r="D392" s="253" t="s">
        <v>219</v>
      </c>
      <c r="E392" s="254" t="s">
        <v>158</v>
      </c>
      <c r="F392" s="255" t="s">
        <v>533</v>
      </c>
      <c r="G392" s="256" t="s">
        <v>335</v>
      </c>
      <c r="H392" s="257">
        <v>14</v>
      </c>
      <c r="I392" s="258"/>
      <c r="J392" s="259">
        <f>ROUND(I392*H392,2)</f>
        <v>0</v>
      </c>
      <c r="K392" s="255" t="s">
        <v>23</v>
      </c>
      <c r="L392" s="260"/>
      <c r="M392" s="261" t="s">
        <v>23</v>
      </c>
      <c r="N392" s="262" t="s">
        <v>44</v>
      </c>
      <c r="O392" s="43"/>
      <c r="P392" s="204">
        <f>O392*H392</f>
        <v>0</v>
      </c>
      <c r="Q392" s="204">
        <v>0</v>
      </c>
      <c r="R392" s="204">
        <f>Q392*H392</f>
        <v>0</v>
      </c>
      <c r="S392" s="204">
        <v>0</v>
      </c>
      <c r="T392" s="205">
        <f>S392*H392</f>
        <v>0</v>
      </c>
      <c r="AR392" s="25" t="s">
        <v>477</v>
      </c>
      <c r="AT392" s="25" t="s">
        <v>219</v>
      </c>
      <c r="AU392" s="25" t="s">
        <v>83</v>
      </c>
      <c r="AY392" s="25" t="s">
        <v>139</v>
      </c>
      <c r="BE392" s="206">
        <f>IF(N392="základní",J392,0)</f>
        <v>0</v>
      </c>
      <c r="BF392" s="206">
        <f>IF(N392="snížená",J392,0)</f>
        <v>0</v>
      </c>
      <c r="BG392" s="206">
        <f>IF(N392="zákl. přenesená",J392,0)</f>
        <v>0</v>
      </c>
      <c r="BH392" s="206">
        <f>IF(N392="sníž. přenesená",J392,0)</f>
        <v>0</v>
      </c>
      <c r="BI392" s="206">
        <f>IF(N392="nulová",J392,0)</f>
        <v>0</v>
      </c>
      <c r="BJ392" s="25" t="s">
        <v>81</v>
      </c>
      <c r="BK392" s="206">
        <f>ROUND(I392*H392,2)</f>
        <v>0</v>
      </c>
      <c r="BL392" s="25" t="s">
        <v>477</v>
      </c>
      <c r="BM392" s="25" t="s">
        <v>534</v>
      </c>
    </row>
    <row r="393" spans="2:47" s="1" customFormat="1" ht="13.5">
      <c r="B393" s="42"/>
      <c r="C393" s="64"/>
      <c r="D393" s="246" t="s">
        <v>149</v>
      </c>
      <c r="E393" s="64"/>
      <c r="F393" s="277" t="s">
        <v>533</v>
      </c>
      <c r="G393" s="64"/>
      <c r="H393" s="64"/>
      <c r="I393" s="165"/>
      <c r="J393" s="64"/>
      <c r="K393" s="64"/>
      <c r="L393" s="62"/>
      <c r="M393" s="209"/>
      <c r="N393" s="43"/>
      <c r="O393" s="43"/>
      <c r="P393" s="43"/>
      <c r="Q393" s="43"/>
      <c r="R393" s="43"/>
      <c r="S393" s="43"/>
      <c r="T393" s="79"/>
      <c r="AT393" s="25" t="s">
        <v>149</v>
      </c>
      <c r="AU393" s="25" t="s">
        <v>83</v>
      </c>
    </row>
    <row r="394" spans="2:65" s="1" customFormat="1" ht="22.5" customHeight="1">
      <c r="B394" s="42"/>
      <c r="C394" s="195" t="s">
        <v>208</v>
      </c>
      <c r="D394" s="195" t="s">
        <v>142</v>
      </c>
      <c r="E394" s="196" t="s">
        <v>535</v>
      </c>
      <c r="F394" s="197" t="s">
        <v>536</v>
      </c>
      <c r="G394" s="198" t="s">
        <v>335</v>
      </c>
      <c r="H394" s="199">
        <v>2</v>
      </c>
      <c r="I394" s="200"/>
      <c r="J394" s="201">
        <f>ROUND(I394*H394,2)</f>
        <v>0</v>
      </c>
      <c r="K394" s="197" t="s">
        <v>146</v>
      </c>
      <c r="L394" s="62"/>
      <c r="M394" s="202" t="s">
        <v>23</v>
      </c>
      <c r="N394" s="203" t="s">
        <v>44</v>
      </c>
      <c r="O394" s="43"/>
      <c r="P394" s="204">
        <f>O394*H394</f>
        <v>0</v>
      </c>
      <c r="Q394" s="204">
        <v>0.00025</v>
      </c>
      <c r="R394" s="204">
        <f>Q394*H394</f>
        <v>0.0005</v>
      </c>
      <c r="S394" s="204">
        <v>0</v>
      </c>
      <c r="T394" s="205">
        <f>S394*H394</f>
        <v>0</v>
      </c>
      <c r="AR394" s="25" t="s">
        <v>273</v>
      </c>
      <c r="AT394" s="25" t="s">
        <v>142</v>
      </c>
      <c r="AU394" s="25" t="s">
        <v>83</v>
      </c>
      <c r="AY394" s="25" t="s">
        <v>139</v>
      </c>
      <c r="BE394" s="206">
        <f>IF(N394="základní",J394,0)</f>
        <v>0</v>
      </c>
      <c r="BF394" s="206">
        <f>IF(N394="snížená",J394,0)</f>
        <v>0</v>
      </c>
      <c r="BG394" s="206">
        <f>IF(N394="zákl. přenesená",J394,0)</f>
        <v>0</v>
      </c>
      <c r="BH394" s="206">
        <f>IF(N394="sníž. přenesená",J394,0)</f>
        <v>0</v>
      </c>
      <c r="BI394" s="206">
        <f>IF(N394="nulová",J394,0)</f>
        <v>0</v>
      </c>
      <c r="BJ394" s="25" t="s">
        <v>81</v>
      </c>
      <c r="BK394" s="206">
        <f>ROUND(I394*H394,2)</f>
        <v>0</v>
      </c>
      <c r="BL394" s="25" t="s">
        <v>273</v>
      </c>
      <c r="BM394" s="25" t="s">
        <v>537</v>
      </c>
    </row>
    <row r="395" spans="2:47" s="1" customFormat="1" ht="27">
      <c r="B395" s="42"/>
      <c r="C395" s="64"/>
      <c r="D395" s="207" t="s">
        <v>149</v>
      </c>
      <c r="E395" s="64"/>
      <c r="F395" s="208" t="s">
        <v>538</v>
      </c>
      <c r="G395" s="64"/>
      <c r="H395" s="64"/>
      <c r="I395" s="165"/>
      <c r="J395" s="64"/>
      <c r="K395" s="64"/>
      <c r="L395" s="62"/>
      <c r="M395" s="209"/>
      <c r="N395" s="43"/>
      <c r="O395" s="43"/>
      <c r="P395" s="43"/>
      <c r="Q395" s="43"/>
      <c r="R395" s="43"/>
      <c r="S395" s="43"/>
      <c r="T395" s="79"/>
      <c r="AT395" s="25" t="s">
        <v>149</v>
      </c>
      <c r="AU395" s="25" t="s">
        <v>83</v>
      </c>
    </row>
    <row r="396" spans="2:47" s="1" customFormat="1" ht="94.5">
      <c r="B396" s="42"/>
      <c r="C396" s="64"/>
      <c r="D396" s="246" t="s">
        <v>166</v>
      </c>
      <c r="E396" s="64"/>
      <c r="F396" s="263" t="s">
        <v>468</v>
      </c>
      <c r="G396" s="64"/>
      <c r="H396" s="64"/>
      <c r="I396" s="165"/>
      <c r="J396" s="64"/>
      <c r="K396" s="64"/>
      <c r="L396" s="62"/>
      <c r="M396" s="209"/>
      <c r="N396" s="43"/>
      <c r="O396" s="43"/>
      <c r="P396" s="43"/>
      <c r="Q396" s="43"/>
      <c r="R396" s="43"/>
      <c r="S396" s="43"/>
      <c r="T396" s="79"/>
      <c r="AT396" s="25" t="s">
        <v>166</v>
      </c>
      <c r="AU396" s="25" t="s">
        <v>83</v>
      </c>
    </row>
    <row r="397" spans="2:65" s="1" customFormat="1" ht="22.5" customHeight="1">
      <c r="B397" s="42"/>
      <c r="C397" s="253" t="s">
        <v>539</v>
      </c>
      <c r="D397" s="253" t="s">
        <v>219</v>
      </c>
      <c r="E397" s="254" t="s">
        <v>278</v>
      </c>
      <c r="F397" s="255" t="s">
        <v>540</v>
      </c>
      <c r="G397" s="256" t="s">
        <v>335</v>
      </c>
      <c r="H397" s="257">
        <v>2</v>
      </c>
      <c r="I397" s="258"/>
      <c r="J397" s="259">
        <f>ROUND(I397*H397,2)</f>
        <v>0</v>
      </c>
      <c r="K397" s="255" t="s">
        <v>23</v>
      </c>
      <c r="L397" s="260"/>
      <c r="M397" s="261" t="s">
        <v>23</v>
      </c>
      <c r="N397" s="262" t="s">
        <v>44</v>
      </c>
      <c r="O397" s="43"/>
      <c r="P397" s="204">
        <f>O397*H397</f>
        <v>0</v>
      </c>
      <c r="Q397" s="204">
        <v>0</v>
      </c>
      <c r="R397" s="204">
        <f>Q397*H397</f>
        <v>0</v>
      </c>
      <c r="S397" s="204">
        <v>0</v>
      </c>
      <c r="T397" s="205">
        <f>S397*H397</f>
        <v>0</v>
      </c>
      <c r="AR397" s="25" t="s">
        <v>477</v>
      </c>
      <c r="AT397" s="25" t="s">
        <v>219</v>
      </c>
      <c r="AU397" s="25" t="s">
        <v>83</v>
      </c>
      <c r="AY397" s="25" t="s">
        <v>139</v>
      </c>
      <c r="BE397" s="206">
        <f>IF(N397="základní",J397,0)</f>
        <v>0</v>
      </c>
      <c r="BF397" s="206">
        <f>IF(N397="snížená",J397,0)</f>
        <v>0</v>
      </c>
      <c r="BG397" s="206">
        <f>IF(N397="zákl. přenesená",J397,0)</f>
        <v>0</v>
      </c>
      <c r="BH397" s="206">
        <f>IF(N397="sníž. přenesená",J397,0)</f>
        <v>0</v>
      </c>
      <c r="BI397" s="206">
        <f>IF(N397="nulová",J397,0)</f>
        <v>0</v>
      </c>
      <c r="BJ397" s="25" t="s">
        <v>81</v>
      </c>
      <c r="BK397" s="206">
        <f>ROUND(I397*H397,2)</f>
        <v>0</v>
      </c>
      <c r="BL397" s="25" t="s">
        <v>477</v>
      </c>
      <c r="BM397" s="25" t="s">
        <v>541</v>
      </c>
    </row>
    <row r="398" spans="2:47" s="1" customFormat="1" ht="13.5">
      <c r="B398" s="42"/>
      <c r="C398" s="64"/>
      <c r="D398" s="246" t="s">
        <v>149</v>
      </c>
      <c r="E398" s="64"/>
      <c r="F398" s="277" t="s">
        <v>540</v>
      </c>
      <c r="G398" s="64"/>
      <c r="H398" s="64"/>
      <c r="I398" s="165"/>
      <c r="J398" s="64"/>
      <c r="K398" s="64"/>
      <c r="L398" s="62"/>
      <c r="M398" s="209"/>
      <c r="N398" s="43"/>
      <c r="O398" s="43"/>
      <c r="P398" s="43"/>
      <c r="Q398" s="43"/>
      <c r="R398" s="43"/>
      <c r="S398" s="43"/>
      <c r="T398" s="79"/>
      <c r="AT398" s="25" t="s">
        <v>149</v>
      </c>
      <c r="AU398" s="25" t="s">
        <v>83</v>
      </c>
    </row>
    <row r="399" spans="2:65" s="1" customFormat="1" ht="22.5" customHeight="1">
      <c r="B399" s="42"/>
      <c r="C399" s="195" t="s">
        <v>542</v>
      </c>
      <c r="D399" s="195" t="s">
        <v>142</v>
      </c>
      <c r="E399" s="196" t="s">
        <v>543</v>
      </c>
      <c r="F399" s="197" t="s">
        <v>544</v>
      </c>
      <c r="G399" s="198" t="s">
        <v>335</v>
      </c>
      <c r="H399" s="199">
        <v>8</v>
      </c>
      <c r="I399" s="200"/>
      <c r="J399" s="201">
        <f>ROUND(I399*H399,2)</f>
        <v>0</v>
      </c>
      <c r="K399" s="197" t="s">
        <v>23</v>
      </c>
      <c r="L399" s="62"/>
      <c r="M399" s="202" t="s">
        <v>23</v>
      </c>
      <c r="N399" s="203" t="s">
        <v>44</v>
      </c>
      <c r="O399" s="43"/>
      <c r="P399" s="204">
        <f>O399*H399</f>
        <v>0</v>
      </c>
      <c r="Q399" s="204">
        <v>0.00025</v>
      </c>
      <c r="R399" s="204">
        <f>Q399*H399</f>
        <v>0.002</v>
      </c>
      <c r="S399" s="204">
        <v>0</v>
      </c>
      <c r="T399" s="205">
        <f>S399*H399</f>
        <v>0</v>
      </c>
      <c r="AR399" s="25" t="s">
        <v>273</v>
      </c>
      <c r="AT399" s="25" t="s">
        <v>142</v>
      </c>
      <c r="AU399" s="25" t="s">
        <v>83</v>
      </c>
      <c r="AY399" s="25" t="s">
        <v>139</v>
      </c>
      <c r="BE399" s="206">
        <f>IF(N399="základní",J399,0)</f>
        <v>0</v>
      </c>
      <c r="BF399" s="206">
        <f>IF(N399="snížená",J399,0)</f>
        <v>0</v>
      </c>
      <c r="BG399" s="206">
        <f>IF(N399="zákl. přenesená",J399,0)</f>
        <v>0</v>
      </c>
      <c r="BH399" s="206">
        <f>IF(N399="sníž. přenesená",J399,0)</f>
        <v>0</v>
      </c>
      <c r="BI399" s="206">
        <f>IF(N399="nulová",J399,0)</f>
        <v>0</v>
      </c>
      <c r="BJ399" s="25" t="s">
        <v>81</v>
      </c>
      <c r="BK399" s="206">
        <f>ROUND(I399*H399,2)</f>
        <v>0</v>
      </c>
      <c r="BL399" s="25" t="s">
        <v>273</v>
      </c>
      <c r="BM399" s="25" t="s">
        <v>545</v>
      </c>
    </row>
    <row r="400" spans="2:47" s="1" customFormat="1" ht="13.5">
      <c r="B400" s="42"/>
      <c r="C400" s="64"/>
      <c r="D400" s="246" t="s">
        <v>149</v>
      </c>
      <c r="E400" s="64"/>
      <c r="F400" s="277" t="s">
        <v>544</v>
      </c>
      <c r="G400" s="64"/>
      <c r="H400" s="64"/>
      <c r="I400" s="165"/>
      <c r="J400" s="64"/>
      <c r="K400" s="64"/>
      <c r="L400" s="62"/>
      <c r="M400" s="209"/>
      <c r="N400" s="43"/>
      <c r="O400" s="43"/>
      <c r="P400" s="43"/>
      <c r="Q400" s="43"/>
      <c r="R400" s="43"/>
      <c r="S400" s="43"/>
      <c r="T400" s="79"/>
      <c r="AT400" s="25" t="s">
        <v>149</v>
      </c>
      <c r="AU400" s="25" t="s">
        <v>83</v>
      </c>
    </row>
    <row r="401" spans="2:65" s="1" customFormat="1" ht="22.5" customHeight="1">
      <c r="B401" s="42"/>
      <c r="C401" s="253" t="s">
        <v>546</v>
      </c>
      <c r="D401" s="253" t="s">
        <v>219</v>
      </c>
      <c r="E401" s="254" t="s">
        <v>547</v>
      </c>
      <c r="F401" s="255" t="s">
        <v>548</v>
      </c>
      <c r="G401" s="256" t="s">
        <v>335</v>
      </c>
      <c r="H401" s="257">
        <v>4</v>
      </c>
      <c r="I401" s="258"/>
      <c r="J401" s="259">
        <f>ROUND(I401*H401,2)</f>
        <v>0</v>
      </c>
      <c r="K401" s="255" t="s">
        <v>23</v>
      </c>
      <c r="L401" s="260"/>
      <c r="M401" s="261" t="s">
        <v>23</v>
      </c>
      <c r="N401" s="262" t="s">
        <v>44</v>
      </c>
      <c r="O401" s="43"/>
      <c r="P401" s="204">
        <f>O401*H401</f>
        <v>0</v>
      </c>
      <c r="Q401" s="204">
        <v>0</v>
      </c>
      <c r="R401" s="204">
        <f>Q401*H401</f>
        <v>0</v>
      </c>
      <c r="S401" s="204">
        <v>0</v>
      </c>
      <c r="T401" s="205">
        <f>S401*H401</f>
        <v>0</v>
      </c>
      <c r="AR401" s="25" t="s">
        <v>477</v>
      </c>
      <c r="AT401" s="25" t="s">
        <v>219</v>
      </c>
      <c r="AU401" s="25" t="s">
        <v>83</v>
      </c>
      <c r="AY401" s="25" t="s">
        <v>139</v>
      </c>
      <c r="BE401" s="206">
        <f>IF(N401="základní",J401,0)</f>
        <v>0</v>
      </c>
      <c r="BF401" s="206">
        <f>IF(N401="snížená",J401,0)</f>
        <v>0</v>
      </c>
      <c r="BG401" s="206">
        <f>IF(N401="zákl. přenesená",J401,0)</f>
        <v>0</v>
      </c>
      <c r="BH401" s="206">
        <f>IF(N401="sníž. přenesená",J401,0)</f>
        <v>0</v>
      </c>
      <c r="BI401" s="206">
        <f>IF(N401="nulová",J401,0)</f>
        <v>0</v>
      </c>
      <c r="BJ401" s="25" t="s">
        <v>81</v>
      </c>
      <c r="BK401" s="206">
        <f>ROUND(I401*H401,2)</f>
        <v>0</v>
      </c>
      <c r="BL401" s="25" t="s">
        <v>477</v>
      </c>
      <c r="BM401" s="25" t="s">
        <v>549</v>
      </c>
    </row>
    <row r="402" spans="2:47" s="1" customFormat="1" ht="13.5">
      <c r="B402" s="42"/>
      <c r="C402" s="64"/>
      <c r="D402" s="246" t="s">
        <v>149</v>
      </c>
      <c r="E402" s="64"/>
      <c r="F402" s="277" t="s">
        <v>548</v>
      </c>
      <c r="G402" s="64"/>
      <c r="H402" s="64"/>
      <c r="I402" s="165"/>
      <c r="J402" s="64"/>
      <c r="K402" s="64"/>
      <c r="L402" s="62"/>
      <c r="M402" s="209"/>
      <c r="N402" s="43"/>
      <c r="O402" s="43"/>
      <c r="P402" s="43"/>
      <c r="Q402" s="43"/>
      <c r="R402" s="43"/>
      <c r="S402" s="43"/>
      <c r="T402" s="79"/>
      <c r="AT402" s="25" t="s">
        <v>149</v>
      </c>
      <c r="AU402" s="25" t="s">
        <v>83</v>
      </c>
    </row>
    <row r="403" spans="2:65" s="1" customFormat="1" ht="22.5" customHeight="1">
      <c r="B403" s="42"/>
      <c r="C403" s="253" t="s">
        <v>550</v>
      </c>
      <c r="D403" s="253" t="s">
        <v>219</v>
      </c>
      <c r="E403" s="254" t="s">
        <v>551</v>
      </c>
      <c r="F403" s="255" t="s">
        <v>552</v>
      </c>
      <c r="G403" s="256" t="s">
        <v>335</v>
      </c>
      <c r="H403" s="257">
        <v>4</v>
      </c>
      <c r="I403" s="258"/>
      <c r="J403" s="259">
        <f>ROUND(I403*H403,2)</f>
        <v>0</v>
      </c>
      <c r="K403" s="255" t="s">
        <v>23</v>
      </c>
      <c r="L403" s="260"/>
      <c r="M403" s="261" t="s">
        <v>23</v>
      </c>
      <c r="N403" s="262" t="s">
        <v>44</v>
      </c>
      <c r="O403" s="43"/>
      <c r="P403" s="204">
        <f>O403*H403</f>
        <v>0</v>
      </c>
      <c r="Q403" s="204">
        <v>0</v>
      </c>
      <c r="R403" s="204">
        <f>Q403*H403</f>
        <v>0</v>
      </c>
      <c r="S403" s="204">
        <v>0</v>
      </c>
      <c r="T403" s="205">
        <f>S403*H403</f>
        <v>0</v>
      </c>
      <c r="AR403" s="25" t="s">
        <v>477</v>
      </c>
      <c r="AT403" s="25" t="s">
        <v>219</v>
      </c>
      <c r="AU403" s="25" t="s">
        <v>83</v>
      </c>
      <c r="AY403" s="25" t="s">
        <v>139</v>
      </c>
      <c r="BE403" s="206">
        <f>IF(N403="základní",J403,0)</f>
        <v>0</v>
      </c>
      <c r="BF403" s="206">
        <f>IF(N403="snížená",J403,0)</f>
        <v>0</v>
      </c>
      <c r="BG403" s="206">
        <f>IF(N403="zákl. přenesená",J403,0)</f>
        <v>0</v>
      </c>
      <c r="BH403" s="206">
        <f>IF(N403="sníž. přenesená",J403,0)</f>
        <v>0</v>
      </c>
      <c r="BI403" s="206">
        <f>IF(N403="nulová",J403,0)</f>
        <v>0</v>
      </c>
      <c r="BJ403" s="25" t="s">
        <v>81</v>
      </c>
      <c r="BK403" s="206">
        <f>ROUND(I403*H403,2)</f>
        <v>0</v>
      </c>
      <c r="BL403" s="25" t="s">
        <v>477</v>
      </c>
      <c r="BM403" s="25" t="s">
        <v>553</v>
      </c>
    </row>
    <row r="404" spans="2:47" s="1" customFormat="1" ht="13.5">
      <c r="B404" s="42"/>
      <c r="C404" s="64"/>
      <c r="D404" s="246" t="s">
        <v>149</v>
      </c>
      <c r="E404" s="64"/>
      <c r="F404" s="277" t="s">
        <v>552</v>
      </c>
      <c r="G404" s="64"/>
      <c r="H404" s="64"/>
      <c r="I404" s="165"/>
      <c r="J404" s="64"/>
      <c r="K404" s="64"/>
      <c r="L404" s="62"/>
      <c r="M404" s="209"/>
      <c r="N404" s="43"/>
      <c r="O404" s="43"/>
      <c r="P404" s="43"/>
      <c r="Q404" s="43"/>
      <c r="R404" s="43"/>
      <c r="S404" s="43"/>
      <c r="T404" s="79"/>
      <c r="AT404" s="25" t="s">
        <v>149</v>
      </c>
      <c r="AU404" s="25" t="s">
        <v>83</v>
      </c>
    </row>
    <row r="405" spans="2:65" s="1" customFormat="1" ht="22.5" customHeight="1">
      <c r="B405" s="42"/>
      <c r="C405" s="195" t="s">
        <v>554</v>
      </c>
      <c r="D405" s="195" t="s">
        <v>142</v>
      </c>
      <c r="E405" s="196" t="s">
        <v>555</v>
      </c>
      <c r="F405" s="197" t="s">
        <v>556</v>
      </c>
      <c r="G405" s="198" t="s">
        <v>171</v>
      </c>
      <c r="H405" s="199">
        <v>610.4</v>
      </c>
      <c r="I405" s="200"/>
      <c r="J405" s="201">
        <f>ROUND(I405*H405,2)</f>
        <v>0</v>
      </c>
      <c r="K405" s="197" t="s">
        <v>146</v>
      </c>
      <c r="L405" s="62"/>
      <c r="M405" s="202" t="s">
        <v>23</v>
      </c>
      <c r="N405" s="203" t="s">
        <v>44</v>
      </c>
      <c r="O405" s="43"/>
      <c r="P405" s="204">
        <f>O405*H405</f>
        <v>0</v>
      </c>
      <c r="Q405" s="204">
        <v>0.00028</v>
      </c>
      <c r="R405" s="204">
        <f>Q405*H405</f>
        <v>0.17091199999999998</v>
      </c>
      <c r="S405" s="204">
        <v>0</v>
      </c>
      <c r="T405" s="205">
        <f>S405*H405</f>
        <v>0</v>
      </c>
      <c r="AR405" s="25" t="s">
        <v>273</v>
      </c>
      <c r="AT405" s="25" t="s">
        <v>142</v>
      </c>
      <c r="AU405" s="25" t="s">
        <v>83</v>
      </c>
      <c r="AY405" s="25" t="s">
        <v>139</v>
      </c>
      <c r="BE405" s="206">
        <f>IF(N405="základní",J405,0)</f>
        <v>0</v>
      </c>
      <c r="BF405" s="206">
        <f>IF(N405="snížená",J405,0)</f>
        <v>0</v>
      </c>
      <c r="BG405" s="206">
        <f>IF(N405="zákl. přenesená",J405,0)</f>
        <v>0</v>
      </c>
      <c r="BH405" s="206">
        <f>IF(N405="sníž. přenesená",J405,0)</f>
        <v>0</v>
      </c>
      <c r="BI405" s="206">
        <f>IF(N405="nulová",J405,0)</f>
        <v>0</v>
      </c>
      <c r="BJ405" s="25" t="s">
        <v>81</v>
      </c>
      <c r="BK405" s="206">
        <f>ROUND(I405*H405,2)</f>
        <v>0</v>
      </c>
      <c r="BL405" s="25" t="s">
        <v>273</v>
      </c>
      <c r="BM405" s="25" t="s">
        <v>557</v>
      </c>
    </row>
    <row r="406" spans="2:47" s="1" customFormat="1" ht="27">
      <c r="B406" s="42"/>
      <c r="C406" s="64"/>
      <c r="D406" s="207" t="s">
        <v>149</v>
      </c>
      <c r="E406" s="64"/>
      <c r="F406" s="208" t="s">
        <v>558</v>
      </c>
      <c r="G406" s="64"/>
      <c r="H406" s="64"/>
      <c r="I406" s="165"/>
      <c r="J406" s="64"/>
      <c r="K406" s="64"/>
      <c r="L406" s="62"/>
      <c r="M406" s="209"/>
      <c r="N406" s="43"/>
      <c r="O406" s="43"/>
      <c r="P406" s="43"/>
      <c r="Q406" s="43"/>
      <c r="R406" s="43"/>
      <c r="S406" s="43"/>
      <c r="T406" s="79"/>
      <c r="AT406" s="25" t="s">
        <v>149</v>
      </c>
      <c r="AU406" s="25" t="s">
        <v>83</v>
      </c>
    </row>
    <row r="407" spans="2:47" s="1" customFormat="1" ht="81">
      <c r="B407" s="42"/>
      <c r="C407" s="64"/>
      <c r="D407" s="207" t="s">
        <v>166</v>
      </c>
      <c r="E407" s="64"/>
      <c r="F407" s="245" t="s">
        <v>559</v>
      </c>
      <c r="G407" s="64"/>
      <c r="H407" s="64"/>
      <c r="I407" s="165"/>
      <c r="J407" s="64"/>
      <c r="K407" s="64"/>
      <c r="L407" s="62"/>
      <c r="M407" s="209"/>
      <c r="N407" s="43"/>
      <c r="O407" s="43"/>
      <c r="P407" s="43"/>
      <c r="Q407" s="43"/>
      <c r="R407" s="43"/>
      <c r="S407" s="43"/>
      <c r="T407" s="79"/>
      <c r="AT407" s="25" t="s">
        <v>166</v>
      </c>
      <c r="AU407" s="25" t="s">
        <v>83</v>
      </c>
    </row>
    <row r="408" spans="2:51" s="12" customFormat="1" ht="13.5">
      <c r="B408" s="221"/>
      <c r="C408" s="222"/>
      <c r="D408" s="207" t="s">
        <v>151</v>
      </c>
      <c r="E408" s="223" t="s">
        <v>23</v>
      </c>
      <c r="F408" s="224" t="s">
        <v>175</v>
      </c>
      <c r="G408" s="222"/>
      <c r="H408" s="225">
        <v>7</v>
      </c>
      <c r="I408" s="226"/>
      <c r="J408" s="222"/>
      <c r="K408" s="222"/>
      <c r="L408" s="227"/>
      <c r="M408" s="228"/>
      <c r="N408" s="229"/>
      <c r="O408" s="229"/>
      <c r="P408" s="229"/>
      <c r="Q408" s="229"/>
      <c r="R408" s="229"/>
      <c r="S408" s="229"/>
      <c r="T408" s="230"/>
      <c r="AT408" s="231" t="s">
        <v>151</v>
      </c>
      <c r="AU408" s="231" t="s">
        <v>83</v>
      </c>
      <c r="AV408" s="12" t="s">
        <v>83</v>
      </c>
      <c r="AW408" s="12" t="s">
        <v>36</v>
      </c>
      <c r="AX408" s="12" t="s">
        <v>73</v>
      </c>
      <c r="AY408" s="231" t="s">
        <v>139</v>
      </c>
    </row>
    <row r="409" spans="2:51" s="12" customFormat="1" ht="13.5">
      <c r="B409" s="221"/>
      <c r="C409" s="222"/>
      <c r="D409" s="207" t="s">
        <v>151</v>
      </c>
      <c r="E409" s="223" t="s">
        <v>23</v>
      </c>
      <c r="F409" s="224" t="s">
        <v>176</v>
      </c>
      <c r="G409" s="222"/>
      <c r="H409" s="225">
        <v>6.7</v>
      </c>
      <c r="I409" s="226"/>
      <c r="J409" s="222"/>
      <c r="K409" s="222"/>
      <c r="L409" s="227"/>
      <c r="M409" s="228"/>
      <c r="N409" s="229"/>
      <c r="O409" s="229"/>
      <c r="P409" s="229"/>
      <c r="Q409" s="229"/>
      <c r="R409" s="229"/>
      <c r="S409" s="229"/>
      <c r="T409" s="230"/>
      <c r="AT409" s="231" t="s">
        <v>151</v>
      </c>
      <c r="AU409" s="231" t="s">
        <v>83</v>
      </c>
      <c r="AV409" s="12" t="s">
        <v>83</v>
      </c>
      <c r="AW409" s="12" t="s">
        <v>36</v>
      </c>
      <c r="AX409" s="12" t="s">
        <v>73</v>
      </c>
      <c r="AY409" s="231" t="s">
        <v>139</v>
      </c>
    </row>
    <row r="410" spans="2:51" s="12" customFormat="1" ht="13.5">
      <c r="B410" s="221"/>
      <c r="C410" s="222"/>
      <c r="D410" s="207" t="s">
        <v>151</v>
      </c>
      <c r="E410" s="223" t="s">
        <v>23</v>
      </c>
      <c r="F410" s="224" t="s">
        <v>177</v>
      </c>
      <c r="G410" s="222"/>
      <c r="H410" s="225">
        <v>32</v>
      </c>
      <c r="I410" s="226"/>
      <c r="J410" s="222"/>
      <c r="K410" s="222"/>
      <c r="L410" s="227"/>
      <c r="M410" s="228"/>
      <c r="N410" s="229"/>
      <c r="O410" s="229"/>
      <c r="P410" s="229"/>
      <c r="Q410" s="229"/>
      <c r="R410" s="229"/>
      <c r="S410" s="229"/>
      <c r="T410" s="230"/>
      <c r="AT410" s="231" t="s">
        <v>151</v>
      </c>
      <c r="AU410" s="231" t="s">
        <v>83</v>
      </c>
      <c r="AV410" s="12" t="s">
        <v>83</v>
      </c>
      <c r="AW410" s="12" t="s">
        <v>36</v>
      </c>
      <c r="AX410" s="12" t="s">
        <v>73</v>
      </c>
      <c r="AY410" s="231" t="s">
        <v>139</v>
      </c>
    </row>
    <row r="411" spans="2:51" s="12" customFormat="1" ht="13.5">
      <c r="B411" s="221"/>
      <c r="C411" s="222"/>
      <c r="D411" s="207" t="s">
        <v>151</v>
      </c>
      <c r="E411" s="223" t="s">
        <v>23</v>
      </c>
      <c r="F411" s="224" t="s">
        <v>178</v>
      </c>
      <c r="G411" s="222"/>
      <c r="H411" s="225">
        <v>71.2</v>
      </c>
      <c r="I411" s="226"/>
      <c r="J411" s="222"/>
      <c r="K411" s="222"/>
      <c r="L411" s="227"/>
      <c r="M411" s="228"/>
      <c r="N411" s="229"/>
      <c r="O411" s="229"/>
      <c r="P411" s="229"/>
      <c r="Q411" s="229"/>
      <c r="R411" s="229"/>
      <c r="S411" s="229"/>
      <c r="T411" s="230"/>
      <c r="AT411" s="231" t="s">
        <v>151</v>
      </c>
      <c r="AU411" s="231" t="s">
        <v>83</v>
      </c>
      <c r="AV411" s="12" t="s">
        <v>83</v>
      </c>
      <c r="AW411" s="12" t="s">
        <v>36</v>
      </c>
      <c r="AX411" s="12" t="s">
        <v>73</v>
      </c>
      <c r="AY411" s="231" t="s">
        <v>139</v>
      </c>
    </row>
    <row r="412" spans="2:51" s="12" customFormat="1" ht="13.5">
      <c r="B412" s="221"/>
      <c r="C412" s="222"/>
      <c r="D412" s="207" t="s">
        <v>151</v>
      </c>
      <c r="E412" s="223" t="s">
        <v>23</v>
      </c>
      <c r="F412" s="224" t="s">
        <v>179</v>
      </c>
      <c r="G412" s="222"/>
      <c r="H412" s="225">
        <v>81.9</v>
      </c>
      <c r="I412" s="226"/>
      <c r="J412" s="222"/>
      <c r="K412" s="222"/>
      <c r="L412" s="227"/>
      <c r="M412" s="228"/>
      <c r="N412" s="229"/>
      <c r="O412" s="229"/>
      <c r="P412" s="229"/>
      <c r="Q412" s="229"/>
      <c r="R412" s="229"/>
      <c r="S412" s="229"/>
      <c r="T412" s="230"/>
      <c r="AT412" s="231" t="s">
        <v>151</v>
      </c>
      <c r="AU412" s="231" t="s">
        <v>83</v>
      </c>
      <c r="AV412" s="12" t="s">
        <v>83</v>
      </c>
      <c r="AW412" s="12" t="s">
        <v>36</v>
      </c>
      <c r="AX412" s="12" t="s">
        <v>73</v>
      </c>
      <c r="AY412" s="231" t="s">
        <v>139</v>
      </c>
    </row>
    <row r="413" spans="2:51" s="12" customFormat="1" ht="13.5">
      <c r="B413" s="221"/>
      <c r="C413" s="222"/>
      <c r="D413" s="207" t="s">
        <v>151</v>
      </c>
      <c r="E413" s="223" t="s">
        <v>23</v>
      </c>
      <c r="F413" s="224" t="s">
        <v>180</v>
      </c>
      <c r="G413" s="222"/>
      <c r="H413" s="225">
        <v>107.8</v>
      </c>
      <c r="I413" s="226"/>
      <c r="J413" s="222"/>
      <c r="K413" s="222"/>
      <c r="L413" s="227"/>
      <c r="M413" s="228"/>
      <c r="N413" s="229"/>
      <c r="O413" s="229"/>
      <c r="P413" s="229"/>
      <c r="Q413" s="229"/>
      <c r="R413" s="229"/>
      <c r="S413" s="229"/>
      <c r="T413" s="230"/>
      <c r="AT413" s="231" t="s">
        <v>151</v>
      </c>
      <c r="AU413" s="231" t="s">
        <v>83</v>
      </c>
      <c r="AV413" s="12" t="s">
        <v>83</v>
      </c>
      <c r="AW413" s="12" t="s">
        <v>36</v>
      </c>
      <c r="AX413" s="12" t="s">
        <v>73</v>
      </c>
      <c r="AY413" s="231" t="s">
        <v>139</v>
      </c>
    </row>
    <row r="414" spans="2:51" s="12" customFormat="1" ht="13.5">
      <c r="B414" s="221"/>
      <c r="C414" s="222"/>
      <c r="D414" s="207" t="s">
        <v>151</v>
      </c>
      <c r="E414" s="223" t="s">
        <v>23</v>
      </c>
      <c r="F414" s="224" t="s">
        <v>181</v>
      </c>
      <c r="G414" s="222"/>
      <c r="H414" s="225">
        <v>16.8</v>
      </c>
      <c r="I414" s="226"/>
      <c r="J414" s="222"/>
      <c r="K414" s="222"/>
      <c r="L414" s="227"/>
      <c r="M414" s="228"/>
      <c r="N414" s="229"/>
      <c r="O414" s="229"/>
      <c r="P414" s="229"/>
      <c r="Q414" s="229"/>
      <c r="R414" s="229"/>
      <c r="S414" s="229"/>
      <c r="T414" s="230"/>
      <c r="AT414" s="231" t="s">
        <v>151</v>
      </c>
      <c r="AU414" s="231" t="s">
        <v>83</v>
      </c>
      <c r="AV414" s="12" t="s">
        <v>83</v>
      </c>
      <c r="AW414" s="12" t="s">
        <v>36</v>
      </c>
      <c r="AX414" s="12" t="s">
        <v>73</v>
      </c>
      <c r="AY414" s="231" t="s">
        <v>139</v>
      </c>
    </row>
    <row r="415" spans="2:51" s="12" customFormat="1" ht="13.5">
      <c r="B415" s="221"/>
      <c r="C415" s="222"/>
      <c r="D415" s="207" t="s">
        <v>151</v>
      </c>
      <c r="E415" s="223" t="s">
        <v>23</v>
      </c>
      <c r="F415" s="224" t="s">
        <v>182</v>
      </c>
      <c r="G415" s="222"/>
      <c r="H415" s="225">
        <v>43.2</v>
      </c>
      <c r="I415" s="226"/>
      <c r="J415" s="222"/>
      <c r="K415" s="222"/>
      <c r="L415" s="227"/>
      <c r="M415" s="228"/>
      <c r="N415" s="229"/>
      <c r="O415" s="229"/>
      <c r="P415" s="229"/>
      <c r="Q415" s="229"/>
      <c r="R415" s="229"/>
      <c r="S415" s="229"/>
      <c r="T415" s="230"/>
      <c r="AT415" s="231" t="s">
        <v>151</v>
      </c>
      <c r="AU415" s="231" t="s">
        <v>83</v>
      </c>
      <c r="AV415" s="12" t="s">
        <v>83</v>
      </c>
      <c r="AW415" s="12" t="s">
        <v>36</v>
      </c>
      <c r="AX415" s="12" t="s">
        <v>73</v>
      </c>
      <c r="AY415" s="231" t="s">
        <v>139</v>
      </c>
    </row>
    <row r="416" spans="2:51" s="12" customFormat="1" ht="13.5">
      <c r="B416" s="221"/>
      <c r="C416" s="222"/>
      <c r="D416" s="207" t="s">
        <v>151</v>
      </c>
      <c r="E416" s="223" t="s">
        <v>23</v>
      </c>
      <c r="F416" s="224" t="s">
        <v>183</v>
      </c>
      <c r="G416" s="222"/>
      <c r="H416" s="225">
        <v>9.6</v>
      </c>
      <c r="I416" s="226"/>
      <c r="J416" s="222"/>
      <c r="K416" s="222"/>
      <c r="L416" s="227"/>
      <c r="M416" s="228"/>
      <c r="N416" s="229"/>
      <c r="O416" s="229"/>
      <c r="P416" s="229"/>
      <c r="Q416" s="229"/>
      <c r="R416" s="229"/>
      <c r="S416" s="229"/>
      <c r="T416" s="230"/>
      <c r="AT416" s="231" t="s">
        <v>151</v>
      </c>
      <c r="AU416" s="231" t="s">
        <v>83</v>
      </c>
      <c r="AV416" s="12" t="s">
        <v>83</v>
      </c>
      <c r="AW416" s="12" t="s">
        <v>36</v>
      </c>
      <c r="AX416" s="12" t="s">
        <v>73</v>
      </c>
      <c r="AY416" s="231" t="s">
        <v>139</v>
      </c>
    </row>
    <row r="417" spans="2:51" s="12" customFormat="1" ht="13.5">
      <c r="B417" s="221"/>
      <c r="C417" s="222"/>
      <c r="D417" s="207" t="s">
        <v>151</v>
      </c>
      <c r="E417" s="223" t="s">
        <v>23</v>
      </c>
      <c r="F417" s="224" t="s">
        <v>184</v>
      </c>
      <c r="G417" s="222"/>
      <c r="H417" s="225">
        <v>9.8</v>
      </c>
      <c r="I417" s="226"/>
      <c r="J417" s="222"/>
      <c r="K417" s="222"/>
      <c r="L417" s="227"/>
      <c r="M417" s="228"/>
      <c r="N417" s="229"/>
      <c r="O417" s="229"/>
      <c r="P417" s="229"/>
      <c r="Q417" s="229"/>
      <c r="R417" s="229"/>
      <c r="S417" s="229"/>
      <c r="T417" s="230"/>
      <c r="AT417" s="231" t="s">
        <v>151</v>
      </c>
      <c r="AU417" s="231" t="s">
        <v>83</v>
      </c>
      <c r="AV417" s="12" t="s">
        <v>83</v>
      </c>
      <c r="AW417" s="12" t="s">
        <v>36</v>
      </c>
      <c r="AX417" s="12" t="s">
        <v>73</v>
      </c>
      <c r="AY417" s="231" t="s">
        <v>139</v>
      </c>
    </row>
    <row r="418" spans="2:51" s="12" customFormat="1" ht="13.5">
      <c r="B418" s="221"/>
      <c r="C418" s="222"/>
      <c r="D418" s="207" t="s">
        <v>151</v>
      </c>
      <c r="E418" s="223" t="s">
        <v>23</v>
      </c>
      <c r="F418" s="224" t="s">
        <v>185</v>
      </c>
      <c r="G418" s="222"/>
      <c r="H418" s="225">
        <v>12.4</v>
      </c>
      <c r="I418" s="226"/>
      <c r="J418" s="222"/>
      <c r="K418" s="222"/>
      <c r="L418" s="227"/>
      <c r="M418" s="228"/>
      <c r="N418" s="229"/>
      <c r="O418" s="229"/>
      <c r="P418" s="229"/>
      <c r="Q418" s="229"/>
      <c r="R418" s="229"/>
      <c r="S418" s="229"/>
      <c r="T418" s="230"/>
      <c r="AT418" s="231" t="s">
        <v>151</v>
      </c>
      <c r="AU418" s="231" t="s">
        <v>83</v>
      </c>
      <c r="AV418" s="12" t="s">
        <v>83</v>
      </c>
      <c r="AW418" s="12" t="s">
        <v>36</v>
      </c>
      <c r="AX418" s="12" t="s">
        <v>73</v>
      </c>
      <c r="AY418" s="231" t="s">
        <v>139</v>
      </c>
    </row>
    <row r="419" spans="2:51" s="12" customFormat="1" ht="13.5">
      <c r="B419" s="221"/>
      <c r="C419" s="222"/>
      <c r="D419" s="207" t="s">
        <v>151</v>
      </c>
      <c r="E419" s="223" t="s">
        <v>23</v>
      </c>
      <c r="F419" s="224" t="s">
        <v>186</v>
      </c>
      <c r="G419" s="222"/>
      <c r="H419" s="225">
        <v>5.7</v>
      </c>
      <c r="I419" s="226"/>
      <c r="J419" s="222"/>
      <c r="K419" s="222"/>
      <c r="L419" s="227"/>
      <c r="M419" s="228"/>
      <c r="N419" s="229"/>
      <c r="O419" s="229"/>
      <c r="P419" s="229"/>
      <c r="Q419" s="229"/>
      <c r="R419" s="229"/>
      <c r="S419" s="229"/>
      <c r="T419" s="230"/>
      <c r="AT419" s="231" t="s">
        <v>151</v>
      </c>
      <c r="AU419" s="231" t="s">
        <v>83</v>
      </c>
      <c r="AV419" s="12" t="s">
        <v>83</v>
      </c>
      <c r="AW419" s="12" t="s">
        <v>36</v>
      </c>
      <c r="AX419" s="12" t="s">
        <v>73</v>
      </c>
      <c r="AY419" s="231" t="s">
        <v>139</v>
      </c>
    </row>
    <row r="420" spans="2:51" s="12" customFormat="1" ht="13.5">
      <c r="B420" s="221"/>
      <c r="C420" s="222"/>
      <c r="D420" s="207" t="s">
        <v>151</v>
      </c>
      <c r="E420" s="223" t="s">
        <v>23</v>
      </c>
      <c r="F420" s="224" t="s">
        <v>187</v>
      </c>
      <c r="G420" s="222"/>
      <c r="H420" s="225">
        <v>185.3</v>
      </c>
      <c r="I420" s="226"/>
      <c r="J420" s="222"/>
      <c r="K420" s="222"/>
      <c r="L420" s="227"/>
      <c r="M420" s="228"/>
      <c r="N420" s="229"/>
      <c r="O420" s="229"/>
      <c r="P420" s="229"/>
      <c r="Q420" s="229"/>
      <c r="R420" s="229"/>
      <c r="S420" s="229"/>
      <c r="T420" s="230"/>
      <c r="AT420" s="231" t="s">
        <v>151</v>
      </c>
      <c r="AU420" s="231" t="s">
        <v>83</v>
      </c>
      <c r="AV420" s="12" t="s">
        <v>83</v>
      </c>
      <c r="AW420" s="12" t="s">
        <v>36</v>
      </c>
      <c r="AX420" s="12" t="s">
        <v>73</v>
      </c>
      <c r="AY420" s="231" t="s">
        <v>139</v>
      </c>
    </row>
    <row r="421" spans="2:51" s="12" customFormat="1" ht="13.5">
      <c r="B421" s="221"/>
      <c r="C421" s="222"/>
      <c r="D421" s="207" t="s">
        <v>151</v>
      </c>
      <c r="E421" s="223" t="s">
        <v>23</v>
      </c>
      <c r="F421" s="224" t="s">
        <v>188</v>
      </c>
      <c r="G421" s="222"/>
      <c r="H421" s="225">
        <v>8</v>
      </c>
      <c r="I421" s="226"/>
      <c r="J421" s="222"/>
      <c r="K421" s="222"/>
      <c r="L421" s="227"/>
      <c r="M421" s="228"/>
      <c r="N421" s="229"/>
      <c r="O421" s="229"/>
      <c r="P421" s="229"/>
      <c r="Q421" s="229"/>
      <c r="R421" s="229"/>
      <c r="S421" s="229"/>
      <c r="T421" s="230"/>
      <c r="AT421" s="231" t="s">
        <v>151</v>
      </c>
      <c r="AU421" s="231" t="s">
        <v>83</v>
      </c>
      <c r="AV421" s="12" t="s">
        <v>83</v>
      </c>
      <c r="AW421" s="12" t="s">
        <v>36</v>
      </c>
      <c r="AX421" s="12" t="s">
        <v>73</v>
      </c>
      <c r="AY421" s="231" t="s">
        <v>139</v>
      </c>
    </row>
    <row r="422" spans="2:51" s="12" customFormat="1" ht="13.5">
      <c r="B422" s="221"/>
      <c r="C422" s="222"/>
      <c r="D422" s="207" t="s">
        <v>151</v>
      </c>
      <c r="E422" s="223" t="s">
        <v>23</v>
      </c>
      <c r="F422" s="224" t="s">
        <v>189</v>
      </c>
      <c r="G422" s="222"/>
      <c r="H422" s="225">
        <v>4.2</v>
      </c>
      <c r="I422" s="226"/>
      <c r="J422" s="222"/>
      <c r="K422" s="222"/>
      <c r="L422" s="227"/>
      <c r="M422" s="228"/>
      <c r="N422" s="229"/>
      <c r="O422" s="229"/>
      <c r="P422" s="229"/>
      <c r="Q422" s="229"/>
      <c r="R422" s="229"/>
      <c r="S422" s="229"/>
      <c r="T422" s="230"/>
      <c r="AT422" s="231" t="s">
        <v>151</v>
      </c>
      <c r="AU422" s="231" t="s">
        <v>83</v>
      </c>
      <c r="AV422" s="12" t="s">
        <v>83</v>
      </c>
      <c r="AW422" s="12" t="s">
        <v>36</v>
      </c>
      <c r="AX422" s="12" t="s">
        <v>73</v>
      </c>
      <c r="AY422" s="231" t="s">
        <v>139</v>
      </c>
    </row>
    <row r="423" spans="2:51" s="12" customFormat="1" ht="13.5">
      <c r="B423" s="221"/>
      <c r="C423" s="222"/>
      <c r="D423" s="207" t="s">
        <v>151</v>
      </c>
      <c r="E423" s="223" t="s">
        <v>23</v>
      </c>
      <c r="F423" s="224" t="s">
        <v>190</v>
      </c>
      <c r="G423" s="222"/>
      <c r="H423" s="225">
        <v>8.8</v>
      </c>
      <c r="I423" s="226"/>
      <c r="J423" s="222"/>
      <c r="K423" s="222"/>
      <c r="L423" s="227"/>
      <c r="M423" s="228"/>
      <c r="N423" s="229"/>
      <c r="O423" s="229"/>
      <c r="P423" s="229"/>
      <c r="Q423" s="229"/>
      <c r="R423" s="229"/>
      <c r="S423" s="229"/>
      <c r="T423" s="230"/>
      <c r="AT423" s="231" t="s">
        <v>151</v>
      </c>
      <c r="AU423" s="231" t="s">
        <v>83</v>
      </c>
      <c r="AV423" s="12" t="s">
        <v>83</v>
      </c>
      <c r="AW423" s="12" t="s">
        <v>36</v>
      </c>
      <c r="AX423" s="12" t="s">
        <v>73</v>
      </c>
      <c r="AY423" s="231" t="s">
        <v>139</v>
      </c>
    </row>
    <row r="424" spans="2:51" s="13" customFormat="1" ht="13.5">
      <c r="B424" s="232"/>
      <c r="C424" s="233"/>
      <c r="D424" s="246" t="s">
        <v>151</v>
      </c>
      <c r="E424" s="250" t="s">
        <v>23</v>
      </c>
      <c r="F424" s="251" t="s">
        <v>157</v>
      </c>
      <c r="G424" s="233"/>
      <c r="H424" s="252">
        <v>610.4</v>
      </c>
      <c r="I424" s="237"/>
      <c r="J424" s="233"/>
      <c r="K424" s="233"/>
      <c r="L424" s="238"/>
      <c r="M424" s="239"/>
      <c r="N424" s="240"/>
      <c r="O424" s="240"/>
      <c r="P424" s="240"/>
      <c r="Q424" s="240"/>
      <c r="R424" s="240"/>
      <c r="S424" s="240"/>
      <c r="T424" s="241"/>
      <c r="AT424" s="242" t="s">
        <v>151</v>
      </c>
      <c r="AU424" s="242" t="s">
        <v>83</v>
      </c>
      <c r="AV424" s="13" t="s">
        <v>147</v>
      </c>
      <c r="AW424" s="13" t="s">
        <v>36</v>
      </c>
      <c r="AX424" s="13" t="s">
        <v>81</v>
      </c>
      <c r="AY424" s="242" t="s">
        <v>139</v>
      </c>
    </row>
    <row r="425" spans="2:65" s="1" customFormat="1" ht="22.5" customHeight="1">
      <c r="B425" s="42"/>
      <c r="C425" s="195" t="s">
        <v>560</v>
      </c>
      <c r="D425" s="195" t="s">
        <v>142</v>
      </c>
      <c r="E425" s="196" t="s">
        <v>561</v>
      </c>
      <c r="F425" s="197" t="s">
        <v>562</v>
      </c>
      <c r="G425" s="198" t="s">
        <v>335</v>
      </c>
      <c r="H425" s="199">
        <v>2</v>
      </c>
      <c r="I425" s="200"/>
      <c r="J425" s="201">
        <f>ROUND(I425*H425,2)</f>
        <v>0</v>
      </c>
      <c r="K425" s="197" t="s">
        <v>146</v>
      </c>
      <c r="L425" s="62"/>
      <c r="M425" s="202" t="s">
        <v>23</v>
      </c>
      <c r="N425" s="203" t="s">
        <v>44</v>
      </c>
      <c r="O425" s="43"/>
      <c r="P425" s="204">
        <f>O425*H425</f>
        <v>0</v>
      </c>
      <c r="Q425" s="204">
        <v>0.00084</v>
      </c>
      <c r="R425" s="204">
        <f>Q425*H425</f>
        <v>0.00168</v>
      </c>
      <c r="S425" s="204">
        <v>0</v>
      </c>
      <c r="T425" s="205">
        <f>S425*H425</f>
        <v>0</v>
      </c>
      <c r="AR425" s="25" t="s">
        <v>273</v>
      </c>
      <c r="AT425" s="25" t="s">
        <v>142</v>
      </c>
      <c r="AU425" s="25" t="s">
        <v>83</v>
      </c>
      <c r="AY425" s="25" t="s">
        <v>139</v>
      </c>
      <c r="BE425" s="206">
        <f>IF(N425="základní",J425,0)</f>
        <v>0</v>
      </c>
      <c r="BF425" s="206">
        <f>IF(N425="snížená",J425,0)</f>
        <v>0</v>
      </c>
      <c r="BG425" s="206">
        <f>IF(N425="zákl. přenesená",J425,0)</f>
        <v>0</v>
      </c>
      <c r="BH425" s="206">
        <f>IF(N425="sníž. přenesená",J425,0)</f>
        <v>0</v>
      </c>
      <c r="BI425" s="206">
        <f>IF(N425="nulová",J425,0)</f>
        <v>0</v>
      </c>
      <c r="BJ425" s="25" t="s">
        <v>81</v>
      </c>
      <c r="BK425" s="206">
        <f>ROUND(I425*H425,2)</f>
        <v>0</v>
      </c>
      <c r="BL425" s="25" t="s">
        <v>273</v>
      </c>
      <c r="BM425" s="25" t="s">
        <v>563</v>
      </c>
    </row>
    <row r="426" spans="2:47" s="1" customFormat="1" ht="27">
      <c r="B426" s="42"/>
      <c r="C426" s="64"/>
      <c r="D426" s="207" t="s">
        <v>149</v>
      </c>
      <c r="E426" s="64"/>
      <c r="F426" s="208" t="s">
        <v>564</v>
      </c>
      <c r="G426" s="64"/>
      <c r="H426" s="64"/>
      <c r="I426" s="165"/>
      <c r="J426" s="64"/>
      <c r="K426" s="64"/>
      <c r="L426" s="62"/>
      <c r="M426" s="209"/>
      <c r="N426" s="43"/>
      <c r="O426" s="43"/>
      <c r="P426" s="43"/>
      <c r="Q426" s="43"/>
      <c r="R426" s="43"/>
      <c r="S426" s="43"/>
      <c r="T426" s="79"/>
      <c r="AT426" s="25" t="s">
        <v>149</v>
      </c>
      <c r="AU426" s="25" t="s">
        <v>83</v>
      </c>
    </row>
    <row r="427" spans="2:47" s="1" customFormat="1" ht="148.5">
      <c r="B427" s="42"/>
      <c r="C427" s="64"/>
      <c r="D427" s="246" t="s">
        <v>166</v>
      </c>
      <c r="E427" s="64"/>
      <c r="F427" s="263" t="s">
        <v>565</v>
      </c>
      <c r="G427" s="64"/>
      <c r="H427" s="64"/>
      <c r="I427" s="165"/>
      <c r="J427" s="64"/>
      <c r="K427" s="64"/>
      <c r="L427" s="62"/>
      <c r="M427" s="209"/>
      <c r="N427" s="43"/>
      <c r="O427" s="43"/>
      <c r="P427" s="43"/>
      <c r="Q427" s="43"/>
      <c r="R427" s="43"/>
      <c r="S427" s="43"/>
      <c r="T427" s="79"/>
      <c r="AT427" s="25" t="s">
        <v>166</v>
      </c>
      <c r="AU427" s="25" t="s">
        <v>83</v>
      </c>
    </row>
    <row r="428" spans="2:65" s="1" customFormat="1" ht="22.5" customHeight="1">
      <c r="B428" s="42"/>
      <c r="C428" s="253" t="s">
        <v>566</v>
      </c>
      <c r="D428" s="253" t="s">
        <v>219</v>
      </c>
      <c r="E428" s="254" t="s">
        <v>10</v>
      </c>
      <c r="F428" s="255" t="s">
        <v>567</v>
      </c>
      <c r="G428" s="256" t="s">
        <v>335</v>
      </c>
      <c r="H428" s="257">
        <v>2</v>
      </c>
      <c r="I428" s="258"/>
      <c r="J428" s="259">
        <f>ROUND(I428*H428,2)</f>
        <v>0</v>
      </c>
      <c r="K428" s="255" t="s">
        <v>23</v>
      </c>
      <c r="L428" s="260"/>
      <c r="M428" s="261" t="s">
        <v>23</v>
      </c>
      <c r="N428" s="262" t="s">
        <v>44</v>
      </c>
      <c r="O428" s="43"/>
      <c r="P428" s="204">
        <f>O428*H428</f>
        <v>0</v>
      </c>
      <c r="Q428" s="204">
        <v>0</v>
      </c>
      <c r="R428" s="204">
        <f>Q428*H428</f>
        <v>0</v>
      </c>
      <c r="S428" s="204">
        <v>0</v>
      </c>
      <c r="T428" s="205">
        <f>S428*H428</f>
        <v>0</v>
      </c>
      <c r="AR428" s="25" t="s">
        <v>477</v>
      </c>
      <c r="AT428" s="25" t="s">
        <v>219</v>
      </c>
      <c r="AU428" s="25" t="s">
        <v>83</v>
      </c>
      <c r="AY428" s="25" t="s">
        <v>139</v>
      </c>
      <c r="BE428" s="206">
        <f>IF(N428="základní",J428,0)</f>
        <v>0</v>
      </c>
      <c r="BF428" s="206">
        <f>IF(N428="snížená",J428,0)</f>
        <v>0</v>
      </c>
      <c r="BG428" s="206">
        <f>IF(N428="zákl. přenesená",J428,0)</f>
        <v>0</v>
      </c>
      <c r="BH428" s="206">
        <f>IF(N428="sníž. přenesená",J428,0)</f>
        <v>0</v>
      </c>
      <c r="BI428" s="206">
        <f>IF(N428="nulová",J428,0)</f>
        <v>0</v>
      </c>
      <c r="BJ428" s="25" t="s">
        <v>81</v>
      </c>
      <c r="BK428" s="206">
        <f>ROUND(I428*H428,2)</f>
        <v>0</v>
      </c>
      <c r="BL428" s="25" t="s">
        <v>477</v>
      </c>
      <c r="BM428" s="25" t="s">
        <v>568</v>
      </c>
    </row>
    <row r="429" spans="2:47" s="1" customFormat="1" ht="13.5">
      <c r="B429" s="42"/>
      <c r="C429" s="64"/>
      <c r="D429" s="246" t="s">
        <v>149</v>
      </c>
      <c r="E429" s="64"/>
      <c r="F429" s="277" t="s">
        <v>567</v>
      </c>
      <c r="G429" s="64"/>
      <c r="H429" s="64"/>
      <c r="I429" s="165"/>
      <c r="J429" s="64"/>
      <c r="K429" s="64"/>
      <c r="L429" s="62"/>
      <c r="M429" s="209"/>
      <c r="N429" s="43"/>
      <c r="O429" s="43"/>
      <c r="P429" s="43"/>
      <c r="Q429" s="43"/>
      <c r="R429" s="43"/>
      <c r="S429" s="43"/>
      <c r="T429" s="79"/>
      <c r="AT429" s="25" t="s">
        <v>149</v>
      </c>
      <c r="AU429" s="25" t="s">
        <v>83</v>
      </c>
    </row>
    <row r="430" spans="2:65" s="1" customFormat="1" ht="22.5" customHeight="1">
      <c r="B430" s="42"/>
      <c r="C430" s="195" t="s">
        <v>569</v>
      </c>
      <c r="D430" s="195" t="s">
        <v>142</v>
      </c>
      <c r="E430" s="196" t="s">
        <v>570</v>
      </c>
      <c r="F430" s="197" t="s">
        <v>571</v>
      </c>
      <c r="G430" s="198" t="s">
        <v>335</v>
      </c>
      <c r="H430" s="199">
        <v>5</v>
      </c>
      <c r="I430" s="200"/>
      <c r="J430" s="201">
        <f>ROUND(I430*H430,2)</f>
        <v>0</v>
      </c>
      <c r="K430" s="197" t="s">
        <v>146</v>
      </c>
      <c r="L430" s="62"/>
      <c r="M430" s="202" t="s">
        <v>23</v>
      </c>
      <c r="N430" s="203" t="s">
        <v>44</v>
      </c>
      <c r="O430" s="43"/>
      <c r="P430" s="204">
        <f>O430*H430</f>
        <v>0</v>
      </c>
      <c r="Q430" s="204">
        <v>0</v>
      </c>
      <c r="R430" s="204">
        <f>Q430*H430</f>
        <v>0</v>
      </c>
      <c r="S430" s="204">
        <v>0</v>
      </c>
      <c r="T430" s="205">
        <f>S430*H430</f>
        <v>0</v>
      </c>
      <c r="AR430" s="25" t="s">
        <v>273</v>
      </c>
      <c r="AT430" s="25" t="s">
        <v>142</v>
      </c>
      <c r="AU430" s="25" t="s">
        <v>83</v>
      </c>
      <c r="AY430" s="25" t="s">
        <v>139</v>
      </c>
      <c r="BE430" s="206">
        <f>IF(N430="základní",J430,0)</f>
        <v>0</v>
      </c>
      <c r="BF430" s="206">
        <f>IF(N430="snížená",J430,0)</f>
        <v>0</v>
      </c>
      <c r="BG430" s="206">
        <f>IF(N430="zákl. přenesená",J430,0)</f>
        <v>0</v>
      </c>
      <c r="BH430" s="206">
        <f>IF(N430="sníž. přenesená",J430,0)</f>
        <v>0</v>
      </c>
      <c r="BI430" s="206">
        <f>IF(N430="nulová",J430,0)</f>
        <v>0</v>
      </c>
      <c r="BJ430" s="25" t="s">
        <v>81</v>
      </c>
      <c r="BK430" s="206">
        <f>ROUND(I430*H430,2)</f>
        <v>0</v>
      </c>
      <c r="BL430" s="25" t="s">
        <v>273</v>
      </c>
      <c r="BM430" s="25" t="s">
        <v>572</v>
      </c>
    </row>
    <row r="431" spans="2:47" s="1" customFormat="1" ht="27">
      <c r="B431" s="42"/>
      <c r="C431" s="64"/>
      <c r="D431" s="207" t="s">
        <v>149</v>
      </c>
      <c r="E431" s="64"/>
      <c r="F431" s="208" t="s">
        <v>573</v>
      </c>
      <c r="G431" s="64"/>
      <c r="H431" s="64"/>
      <c r="I431" s="165"/>
      <c r="J431" s="64"/>
      <c r="K431" s="64"/>
      <c r="L431" s="62"/>
      <c r="M431" s="209"/>
      <c r="N431" s="43"/>
      <c r="O431" s="43"/>
      <c r="P431" s="43"/>
      <c r="Q431" s="43"/>
      <c r="R431" s="43"/>
      <c r="S431" s="43"/>
      <c r="T431" s="79"/>
      <c r="AT431" s="25" t="s">
        <v>149</v>
      </c>
      <c r="AU431" s="25" t="s">
        <v>83</v>
      </c>
    </row>
    <row r="432" spans="2:47" s="1" customFormat="1" ht="40.5">
      <c r="B432" s="42"/>
      <c r="C432" s="64"/>
      <c r="D432" s="207" t="s">
        <v>166</v>
      </c>
      <c r="E432" s="64"/>
      <c r="F432" s="245" t="s">
        <v>574</v>
      </c>
      <c r="G432" s="64"/>
      <c r="H432" s="64"/>
      <c r="I432" s="165"/>
      <c r="J432" s="64"/>
      <c r="K432" s="64"/>
      <c r="L432" s="62"/>
      <c r="M432" s="209"/>
      <c r="N432" s="43"/>
      <c r="O432" s="43"/>
      <c r="P432" s="43"/>
      <c r="Q432" s="43"/>
      <c r="R432" s="43"/>
      <c r="S432" s="43"/>
      <c r="T432" s="79"/>
      <c r="AT432" s="25" t="s">
        <v>166</v>
      </c>
      <c r="AU432" s="25" t="s">
        <v>83</v>
      </c>
    </row>
    <row r="433" spans="2:51" s="12" customFormat="1" ht="13.5">
      <c r="B433" s="221"/>
      <c r="C433" s="222"/>
      <c r="D433" s="207" t="s">
        <v>151</v>
      </c>
      <c r="E433" s="223" t="s">
        <v>23</v>
      </c>
      <c r="F433" s="224" t="s">
        <v>575</v>
      </c>
      <c r="G433" s="222"/>
      <c r="H433" s="225">
        <v>4</v>
      </c>
      <c r="I433" s="226"/>
      <c r="J433" s="222"/>
      <c r="K433" s="222"/>
      <c r="L433" s="227"/>
      <c r="M433" s="228"/>
      <c r="N433" s="229"/>
      <c r="O433" s="229"/>
      <c r="P433" s="229"/>
      <c r="Q433" s="229"/>
      <c r="R433" s="229"/>
      <c r="S433" s="229"/>
      <c r="T433" s="230"/>
      <c r="AT433" s="231" t="s">
        <v>151</v>
      </c>
      <c r="AU433" s="231" t="s">
        <v>83</v>
      </c>
      <c r="AV433" s="12" t="s">
        <v>83</v>
      </c>
      <c r="AW433" s="12" t="s">
        <v>36</v>
      </c>
      <c r="AX433" s="12" t="s">
        <v>73</v>
      </c>
      <c r="AY433" s="231" t="s">
        <v>139</v>
      </c>
    </row>
    <row r="434" spans="2:51" s="12" customFormat="1" ht="13.5">
      <c r="B434" s="221"/>
      <c r="C434" s="222"/>
      <c r="D434" s="207" t="s">
        <v>151</v>
      </c>
      <c r="E434" s="223" t="s">
        <v>23</v>
      </c>
      <c r="F434" s="224" t="s">
        <v>576</v>
      </c>
      <c r="G434" s="222"/>
      <c r="H434" s="225">
        <v>1</v>
      </c>
      <c r="I434" s="226"/>
      <c r="J434" s="222"/>
      <c r="K434" s="222"/>
      <c r="L434" s="227"/>
      <c r="M434" s="228"/>
      <c r="N434" s="229"/>
      <c r="O434" s="229"/>
      <c r="P434" s="229"/>
      <c r="Q434" s="229"/>
      <c r="R434" s="229"/>
      <c r="S434" s="229"/>
      <c r="T434" s="230"/>
      <c r="AT434" s="231" t="s">
        <v>151</v>
      </c>
      <c r="AU434" s="231" t="s">
        <v>83</v>
      </c>
      <c r="AV434" s="12" t="s">
        <v>83</v>
      </c>
      <c r="AW434" s="12" t="s">
        <v>36</v>
      </c>
      <c r="AX434" s="12" t="s">
        <v>73</v>
      </c>
      <c r="AY434" s="231" t="s">
        <v>139</v>
      </c>
    </row>
    <row r="435" spans="2:51" s="13" customFormat="1" ht="13.5">
      <c r="B435" s="232"/>
      <c r="C435" s="233"/>
      <c r="D435" s="246" t="s">
        <v>151</v>
      </c>
      <c r="E435" s="250" t="s">
        <v>23</v>
      </c>
      <c r="F435" s="251" t="s">
        <v>157</v>
      </c>
      <c r="G435" s="233"/>
      <c r="H435" s="252">
        <v>5</v>
      </c>
      <c r="I435" s="237"/>
      <c r="J435" s="233"/>
      <c r="K435" s="233"/>
      <c r="L435" s="238"/>
      <c r="M435" s="239"/>
      <c r="N435" s="240"/>
      <c r="O435" s="240"/>
      <c r="P435" s="240"/>
      <c r="Q435" s="240"/>
      <c r="R435" s="240"/>
      <c r="S435" s="240"/>
      <c r="T435" s="241"/>
      <c r="AT435" s="242" t="s">
        <v>151</v>
      </c>
      <c r="AU435" s="242" t="s">
        <v>83</v>
      </c>
      <c r="AV435" s="13" t="s">
        <v>147</v>
      </c>
      <c r="AW435" s="13" t="s">
        <v>36</v>
      </c>
      <c r="AX435" s="13" t="s">
        <v>81</v>
      </c>
      <c r="AY435" s="242" t="s">
        <v>139</v>
      </c>
    </row>
    <row r="436" spans="2:65" s="1" customFormat="1" ht="22.5" customHeight="1">
      <c r="B436" s="42"/>
      <c r="C436" s="253" t="s">
        <v>577</v>
      </c>
      <c r="D436" s="253" t="s">
        <v>219</v>
      </c>
      <c r="E436" s="254" t="s">
        <v>578</v>
      </c>
      <c r="F436" s="255" t="s">
        <v>579</v>
      </c>
      <c r="G436" s="256" t="s">
        <v>335</v>
      </c>
      <c r="H436" s="257">
        <v>10</v>
      </c>
      <c r="I436" s="258"/>
      <c r="J436" s="259">
        <f>ROUND(I436*H436,2)</f>
        <v>0</v>
      </c>
      <c r="K436" s="255" t="s">
        <v>146</v>
      </c>
      <c r="L436" s="260"/>
      <c r="M436" s="261" t="s">
        <v>23</v>
      </c>
      <c r="N436" s="262" t="s">
        <v>44</v>
      </c>
      <c r="O436" s="43"/>
      <c r="P436" s="204">
        <f>O436*H436</f>
        <v>0</v>
      </c>
      <c r="Q436" s="204">
        <v>0.0002</v>
      </c>
      <c r="R436" s="204">
        <f>Q436*H436</f>
        <v>0.002</v>
      </c>
      <c r="S436" s="204">
        <v>0</v>
      </c>
      <c r="T436" s="205">
        <f>S436*H436</f>
        <v>0</v>
      </c>
      <c r="AR436" s="25" t="s">
        <v>389</v>
      </c>
      <c r="AT436" s="25" t="s">
        <v>219</v>
      </c>
      <c r="AU436" s="25" t="s">
        <v>83</v>
      </c>
      <c r="AY436" s="25" t="s">
        <v>139</v>
      </c>
      <c r="BE436" s="206">
        <f>IF(N436="základní",J436,0)</f>
        <v>0</v>
      </c>
      <c r="BF436" s="206">
        <f>IF(N436="snížená",J436,0)</f>
        <v>0</v>
      </c>
      <c r="BG436" s="206">
        <f>IF(N436="zákl. přenesená",J436,0)</f>
        <v>0</v>
      </c>
      <c r="BH436" s="206">
        <f>IF(N436="sníž. přenesená",J436,0)</f>
        <v>0</v>
      </c>
      <c r="BI436" s="206">
        <f>IF(N436="nulová",J436,0)</f>
        <v>0</v>
      </c>
      <c r="BJ436" s="25" t="s">
        <v>81</v>
      </c>
      <c r="BK436" s="206">
        <f>ROUND(I436*H436,2)</f>
        <v>0</v>
      </c>
      <c r="BL436" s="25" t="s">
        <v>273</v>
      </c>
      <c r="BM436" s="25" t="s">
        <v>580</v>
      </c>
    </row>
    <row r="437" spans="2:47" s="1" customFormat="1" ht="13.5">
      <c r="B437" s="42"/>
      <c r="C437" s="64"/>
      <c r="D437" s="246" t="s">
        <v>149</v>
      </c>
      <c r="E437" s="64"/>
      <c r="F437" s="277" t="s">
        <v>581</v>
      </c>
      <c r="G437" s="64"/>
      <c r="H437" s="64"/>
      <c r="I437" s="165"/>
      <c r="J437" s="64"/>
      <c r="K437" s="64"/>
      <c r="L437" s="62"/>
      <c r="M437" s="209"/>
      <c r="N437" s="43"/>
      <c r="O437" s="43"/>
      <c r="P437" s="43"/>
      <c r="Q437" s="43"/>
      <c r="R437" s="43"/>
      <c r="S437" s="43"/>
      <c r="T437" s="79"/>
      <c r="AT437" s="25" t="s">
        <v>149</v>
      </c>
      <c r="AU437" s="25" t="s">
        <v>83</v>
      </c>
    </row>
    <row r="438" spans="2:65" s="1" customFormat="1" ht="22.5" customHeight="1">
      <c r="B438" s="42"/>
      <c r="C438" s="253" t="s">
        <v>582</v>
      </c>
      <c r="D438" s="253" t="s">
        <v>219</v>
      </c>
      <c r="E438" s="254" t="s">
        <v>583</v>
      </c>
      <c r="F438" s="255" t="s">
        <v>584</v>
      </c>
      <c r="G438" s="256" t="s">
        <v>171</v>
      </c>
      <c r="H438" s="257">
        <v>10.65</v>
      </c>
      <c r="I438" s="258"/>
      <c r="J438" s="259">
        <f>ROUND(I438*H438,2)</f>
        <v>0</v>
      </c>
      <c r="K438" s="255" t="s">
        <v>23</v>
      </c>
      <c r="L438" s="260"/>
      <c r="M438" s="261" t="s">
        <v>23</v>
      </c>
      <c r="N438" s="262" t="s">
        <v>44</v>
      </c>
      <c r="O438" s="43"/>
      <c r="P438" s="204">
        <f>O438*H438</f>
        <v>0</v>
      </c>
      <c r="Q438" s="204">
        <v>0.0011</v>
      </c>
      <c r="R438" s="204">
        <f>Q438*H438</f>
        <v>0.011715000000000001</v>
      </c>
      <c r="S438" s="204">
        <v>0</v>
      </c>
      <c r="T438" s="205">
        <f>S438*H438</f>
        <v>0</v>
      </c>
      <c r="AR438" s="25" t="s">
        <v>389</v>
      </c>
      <c r="AT438" s="25" t="s">
        <v>219</v>
      </c>
      <c r="AU438" s="25" t="s">
        <v>83</v>
      </c>
      <c r="AY438" s="25" t="s">
        <v>139</v>
      </c>
      <c r="BE438" s="206">
        <f>IF(N438="základní",J438,0)</f>
        <v>0</v>
      </c>
      <c r="BF438" s="206">
        <f>IF(N438="snížená",J438,0)</f>
        <v>0</v>
      </c>
      <c r="BG438" s="206">
        <f>IF(N438="zákl. přenesená",J438,0)</f>
        <v>0</v>
      </c>
      <c r="BH438" s="206">
        <f>IF(N438="sníž. přenesená",J438,0)</f>
        <v>0</v>
      </c>
      <c r="BI438" s="206">
        <f>IF(N438="nulová",J438,0)</f>
        <v>0</v>
      </c>
      <c r="BJ438" s="25" t="s">
        <v>81</v>
      </c>
      <c r="BK438" s="206">
        <f>ROUND(I438*H438,2)</f>
        <v>0</v>
      </c>
      <c r="BL438" s="25" t="s">
        <v>273</v>
      </c>
      <c r="BM438" s="25" t="s">
        <v>585</v>
      </c>
    </row>
    <row r="439" spans="2:47" s="1" customFormat="1" ht="27">
      <c r="B439" s="42"/>
      <c r="C439" s="64"/>
      <c r="D439" s="207" t="s">
        <v>149</v>
      </c>
      <c r="E439" s="64"/>
      <c r="F439" s="208" t="s">
        <v>586</v>
      </c>
      <c r="G439" s="64"/>
      <c r="H439" s="64"/>
      <c r="I439" s="165"/>
      <c r="J439" s="64"/>
      <c r="K439" s="64"/>
      <c r="L439" s="62"/>
      <c r="M439" s="209"/>
      <c r="N439" s="43"/>
      <c r="O439" s="43"/>
      <c r="P439" s="43"/>
      <c r="Q439" s="43"/>
      <c r="R439" s="43"/>
      <c r="S439" s="43"/>
      <c r="T439" s="79"/>
      <c r="AT439" s="25" t="s">
        <v>149</v>
      </c>
      <c r="AU439" s="25" t="s">
        <v>83</v>
      </c>
    </row>
    <row r="440" spans="2:51" s="12" customFormat="1" ht="13.5">
      <c r="B440" s="221"/>
      <c r="C440" s="222"/>
      <c r="D440" s="246" t="s">
        <v>151</v>
      </c>
      <c r="E440" s="247" t="s">
        <v>23</v>
      </c>
      <c r="F440" s="248" t="s">
        <v>587</v>
      </c>
      <c r="G440" s="222"/>
      <c r="H440" s="249">
        <v>10.65</v>
      </c>
      <c r="I440" s="226"/>
      <c r="J440" s="222"/>
      <c r="K440" s="222"/>
      <c r="L440" s="227"/>
      <c r="M440" s="228"/>
      <c r="N440" s="229"/>
      <c r="O440" s="229"/>
      <c r="P440" s="229"/>
      <c r="Q440" s="229"/>
      <c r="R440" s="229"/>
      <c r="S440" s="229"/>
      <c r="T440" s="230"/>
      <c r="AT440" s="231" t="s">
        <v>151</v>
      </c>
      <c r="AU440" s="231" t="s">
        <v>83</v>
      </c>
      <c r="AV440" s="12" t="s">
        <v>83</v>
      </c>
      <c r="AW440" s="12" t="s">
        <v>36</v>
      </c>
      <c r="AX440" s="12" t="s">
        <v>81</v>
      </c>
      <c r="AY440" s="231" t="s">
        <v>139</v>
      </c>
    </row>
    <row r="441" spans="2:65" s="1" customFormat="1" ht="22.5" customHeight="1">
      <c r="B441" s="42"/>
      <c r="C441" s="195" t="s">
        <v>588</v>
      </c>
      <c r="D441" s="195" t="s">
        <v>142</v>
      </c>
      <c r="E441" s="196" t="s">
        <v>589</v>
      </c>
      <c r="F441" s="197" t="s">
        <v>590</v>
      </c>
      <c r="G441" s="198" t="s">
        <v>373</v>
      </c>
      <c r="H441" s="199">
        <v>3.577</v>
      </c>
      <c r="I441" s="200"/>
      <c r="J441" s="201">
        <f>ROUND(I441*H441,2)</f>
        <v>0</v>
      </c>
      <c r="K441" s="197" t="s">
        <v>146</v>
      </c>
      <c r="L441" s="62"/>
      <c r="M441" s="202" t="s">
        <v>23</v>
      </c>
      <c r="N441" s="203" t="s">
        <v>44</v>
      </c>
      <c r="O441" s="43"/>
      <c r="P441" s="204">
        <f>O441*H441</f>
        <v>0</v>
      </c>
      <c r="Q441" s="204">
        <v>0</v>
      </c>
      <c r="R441" s="204">
        <f>Q441*H441</f>
        <v>0</v>
      </c>
      <c r="S441" s="204">
        <v>0</v>
      </c>
      <c r="T441" s="205">
        <f>S441*H441</f>
        <v>0</v>
      </c>
      <c r="AR441" s="25" t="s">
        <v>273</v>
      </c>
      <c r="AT441" s="25" t="s">
        <v>142</v>
      </c>
      <c r="AU441" s="25" t="s">
        <v>83</v>
      </c>
      <c r="AY441" s="25" t="s">
        <v>139</v>
      </c>
      <c r="BE441" s="206">
        <f>IF(N441="základní",J441,0)</f>
        <v>0</v>
      </c>
      <c r="BF441" s="206">
        <f>IF(N441="snížená",J441,0)</f>
        <v>0</v>
      </c>
      <c r="BG441" s="206">
        <f>IF(N441="zákl. přenesená",J441,0)</f>
        <v>0</v>
      </c>
      <c r="BH441" s="206">
        <f>IF(N441="sníž. přenesená",J441,0)</f>
        <v>0</v>
      </c>
      <c r="BI441" s="206">
        <f>IF(N441="nulová",J441,0)</f>
        <v>0</v>
      </c>
      <c r="BJ441" s="25" t="s">
        <v>81</v>
      </c>
      <c r="BK441" s="206">
        <f>ROUND(I441*H441,2)</f>
        <v>0</v>
      </c>
      <c r="BL441" s="25" t="s">
        <v>273</v>
      </c>
      <c r="BM441" s="25" t="s">
        <v>591</v>
      </c>
    </row>
    <row r="442" spans="2:47" s="1" customFormat="1" ht="27">
      <c r="B442" s="42"/>
      <c r="C442" s="64"/>
      <c r="D442" s="207" t="s">
        <v>149</v>
      </c>
      <c r="E442" s="64"/>
      <c r="F442" s="208" t="s">
        <v>592</v>
      </c>
      <c r="G442" s="64"/>
      <c r="H442" s="64"/>
      <c r="I442" s="165"/>
      <c r="J442" s="64"/>
      <c r="K442" s="64"/>
      <c r="L442" s="62"/>
      <c r="M442" s="209"/>
      <c r="N442" s="43"/>
      <c r="O442" s="43"/>
      <c r="P442" s="43"/>
      <c r="Q442" s="43"/>
      <c r="R442" s="43"/>
      <c r="S442" s="43"/>
      <c r="T442" s="79"/>
      <c r="AT442" s="25" t="s">
        <v>149</v>
      </c>
      <c r="AU442" s="25" t="s">
        <v>83</v>
      </c>
    </row>
    <row r="443" spans="2:47" s="1" customFormat="1" ht="121.5">
      <c r="B443" s="42"/>
      <c r="C443" s="64"/>
      <c r="D443" s="246" t="s">
        <v>166</v>
      </c>
      <c r="E443" s="64"/>
      <c r="F443" s="263" t="s">
        <v>593</v>
      </c>
      <c r="G443" s="64"/>
      <c r="H443" s="64"/>
      <c r="I443" s="165"/>
      <c r="J443" s="64"/>
      <c r="K443" s="64"/>
      <c r="L443" s="62"/>
      <c r="M443" s="209"/>
      <c r="N443" s="43"/>
      <c r="O443" s="43"/>
      <c r="P443" s="43"/>
      <c r="Q443" s="43"/>
      <c r="R443" s="43"/>
      <c r="S443" s="43"/>
      <c r="T443" s="79"/>
      <c r="AT443" s="25" t="s">
        <v>166</v>
      </c>
      <c r="AU443" s="25" t="s">
        <v>83</v>
      </c>
    </row>
    <row r="444" spans="2:65" s="1" customFormat="1" ht="22.5" customHeight="1">
      <c r="B444" s="42"/>
      <c r="C444" s="195" t="s">
        <v>594</v>
      </c>
      <c r="D444" s="195" t="s">
        <v>142</v>
      </c>
      <c r="E444" s="196" t="s">
        <v>595</v>
      </c>
      <c r="F444" s="197" t="s">
        <v>596</v>
      </c>
      <c r="G444" s="198" t="s">
        <v>373</v>
      </c>
      <c r="H444" s="199">
        <v>3.577</v>
      </c>
      <c r="I444" s="200"/>
      <c r="J444" s="201">
        <f>ROUND(I444*H444,2)</f>
        <v>0</v>
      </c>
      <c r="K444" s="197" t="s">
        <v>146</v>
      </c>
      <c r="L444" s="62"/>
      <c r="M444" s="202" t="s">
        <v>23</v>
      </c>
      <c r="N444" s="203" t="s">
        <v>44</v>
      </c>
      <c r="O444" s="43"/>
      <c r="P444" s="204">
        <f>O444*H444</f>
        <v>0</v>
      </c>
      <c r="Q444" s="204">
        <v>0</v>
      </c>
      <c r="R444" s="204">
        <f>Q444*H444</f>
        <v>0</v>
      </c>
      <c r="S444" s="204">
        <v>0</v>
      </c>
      <c r="T444" s="205">
        <f>S444*H444</f>
        <v>0</v>
      </c>
      <c r="AR444" s="25" t="s">
        <v>273</v>
      </c>
      <c r="AT444" s="25" t="s">
        <v>142</v>
      </c>
      <c r="AU444" s="25" t="s">
        <v>83</v>
      </c>
      <c r="AY444" s="25" t="s">
        <v>139</v>
      </c>
      <c r="BE444" s="206">
        <f>IF(N444="základní",J444,0)</f>
        <v>0</v>
      </c>
      <c r="BF444" s="206">
        <f>IF(N444="snížená",J444,0)</f>
        <v>0</v>
      </c>
      <c r="BG444" s="206">
        <f>IF(N444="zákl. přenesená",J444,0)</f>
        <v>0</v>
      </c>
      <c r="BH444" s="206">
        <f>IF(N444="sníž. přenesená",J444,0)</f>
        <v>0</v>
      </c>
      <c r="BI444" s="206">
        <f>IF(N444="nulová",J444,0)</f>
        <v>0</v>
      </c>
      <c r="BJ444" s="25" t="s">
        <v>81</v>
      </c>
      <c r="BK444" s="206">
        <f>ROUND(I444*H444,2)</f>
        <v>0</v>
      </c>
      <c r="BL444" s="25" t="s">
        <v>273</v>
      </c>
      <c r="BM444" s="25" t="s">
        <v>597</v>
      </c>
    </row>
    <row r="445" spans="2:47" s="1" customFormat="1" ht="27">
      <c r="B445" s="42"/>
      <c r="C445" s="64"/>
      <c r="D445" s="207" t="s">
        <v>149</v>
      </c>
      <c r="E445" s="64"/>
      <c r="F445" s="208" t="s">
        <v>598</v>
      </c>
      <c r="G445" s="64"/>
      <c r="H445" s="64"/>
      <c r="I445" s="165"/>
      <c r="J445" s="64"/>
      <c r="K445" s="64"/>
      <c r="L445" s="62"/>
      <c r="M445" s="209"/>
      <c r="N445" s="43"/>
      <c r="O445" s="43"/>
      <c r="P445" s="43"/>
      <c r="Q445" s="43"/>
      <c r="R445" s="43"/>
      <c r="S445" s="43"/>
      <c r="T445" s="79"/>
      <c r="AT445" s="25" t="s">
        <v>149</v>
      </c>
      <c r="AU445" s="25" t="s">
        <v>83</v>
      </c>
    </row>
    <row r="446" spans="2:47" s="1" customFormat="1" ht="121.5">
      <c r="B446" s="42"/>
      <c r="C446" s="64"/>
      <c r="D446" s="207" t="s">
        <v>166</v>
      </c>
      <c r="E446" s="64"/>
      <c r="F446" s="245" t="s">
        <v>593</v>
      </c>
      <c r="G446" s="64"/>
      <c r="H446" s="64"/>
      <c r="I446" s="165"/>
      <c r="J446" s="64"/>
      <c r="K446" s="64"/>
      <c r="L446" s="62"/>
      <c r="M446" s="209"/>
      <c r="N446" s="43"/>
      <c r="O446" s="43"/>
      <c r="P446" s="43"/>
      <c r="Q446" s="43"/>
      <c r="R446" s="43"/>
      <c r="S446" s="43"/>
      <c r="T446" s="79"/>
      <c r="AT446" s="25" t="s">
        <v>166</v>
      </c>
      <c r="AU446" s="25" t="s">
        <v>83</v>
      </c>
    </row>
    <row r="447" spans="2:63" s="10" customFormat="1" ht="29.85" customHeight="1">
      <c r="B447" s="178"/>
      <c r="C447" s="179"/>
      <c r="D447" s="192" t="s">
        <v>72</v>
      </c>
      <c r="E447" s="193" t="s">
        <v>599</v>
      </c>
      <c r="F447" s="193" t="s">
        <v>600</v>
      </c>
      <c r="G447" s="179"/>
      <c r="H447" s="179"/>
      <c r="I447" s="182"/>
      <c r="J447" s="194">
        <f>BK447</f>
        <v>0</v>
      </c>
      <c r="K447" s="179"/>
      <c r="L447" s="184"/>
      <c r="M447" s="185"/>
      <c r="N447" s="186"/>
      <c r="O447" s="186"/>
      <c r="P447" s="187">
        <f>SUM(P448:P474)</f>
        <v>0</v>
      </c>
      <c r="Q447" s="186"/>
      <c r="R447" s="187">
        <f>SUM(R448:R474)</f>
        <v>0</v>
      </c>
      <c r="S447" s="186"/>
      <c r="T447" s="188">
        <f>SUM(T448:T474)</f>
        <v>0</v>
      </c>
      <c r="AR447" s="189" t="s">
        <v>83</v>
      </c>
      <c r="AT447" s="190" t="s">
        <v>72</v>
      </c>
      <c r="AU447" s="190" t="s">
        <v>81</v>
      </c>
      <c r="AY447" s="189" t="s">
        <v>139</v>
      </c>
      <c r="BK447" s="191">
        <f>SUM(BK448:BK474)</f>
        <v>0</v>
      </c>
    </row>
    <row r="448" spans="2:65" s="1" customFormat="1" ht="22.5" customHeight="1">
      <c r="B448" s="42"/>
      <c r="C448" s="195" t="s">
        <v>601</v>
      </c>
      <c r="D448" s="195" t="s">
        <v>142</v>
      </c>
      <c r="E448" s="196" t="s">
        <v>602</v>
      </c>
      <c r="F448" s="197" t="s">
        <v>603</v>
      </c>
      <c r="G448" s="198" t="s">
        <v>335</v>
      </c>
      <c r="H448" s="199">
        <v>2</v>
      </c>
      <c r="I448" s="200"/>
      <c r="J448" s="201">
        <f>ROUND(I448*H448,2)</f>
        <v>0</v>
      </c>
      <c r="K448" s="197" t="s">
        <v>23</v>
      </c>
      <c r="L448" s="62"/>
      <c r="M448" s="202" t="s">
        <v>23</v>
      </c>
      <c r="N448" s="203" t="s">
        <v>44</v>
      </c>
      <c r="O448" s="43"/>
      <c r="P448" s="204">
        <f>O448*H448</f>
        <v>0</v>
      </c>
      <c r="Q448" s="204">
        <v>0</v>
      </c>
      <c r="R448" s="204">
        <f>Q448*H448</f>
        <v>0</v>
      </c>
      <c r="S448" s="204">
        <v>0</v>
      </c>
      <c r="T448" s="205">
        <f>S448*H448</f>
        <v>0</v>
      </c>
      <c r="AR448" s="25" t="s">
        <v>273</v>
      </c>
      <c r="AT448" s="25" t="s">
        <v>142</v>
      </c>
      <c r="AU448" s="25" t="s">
        <v>83</v>
      </c>
      <c r="AY448" s="25" t="s">
        <v>139</v>
      </c>
      <c r="BE448" s="206">
        <f>IF(N448="základní",J448,0)</f>
        <v>0</v>
      </c>
      <c r="BF448" s="206">
        <f>IF(N448="snížená",J448,0)</f>
        <v>0</v>
      </c>
      <c r="BG448" s="206">
        <f>IF(N448="zákl. přenesená",J448,0)</f>
        <v>0</v>
      </c>
      <c r="BH448" s="206">
        <f>IF(N448="sníž. přenesená",J448,0)</f>
        <v>0</v>
      </c>
      <c r="BI448" s="206">
        <f>IF(N448="nulová",J448,0)</f>
        <v>0</v>
      </c>
      <c r="BJ448" s="25" t="s">
        <v>81</v>
      </c>
      <c r="BK448" s="206">
        <f>ROUND(I448*H448,2)</f>
        <v>0</v>
      </c>
      <c r="BL448" s="25" t="s">
        <v>273</v>
      </c>
      <c r="BM448" s="25" t="s">
        <v>604</v>
      </c>
    </row>
    <row r="449" spans="2:47" s="1" customFormat="1" ht="13.5">
      <c r="B449" s="42"/>
      <c r="C449" s="64"/>
      <c r="D449" s="246" t="s">
        <v>149</v>
      </c>
      <c r="E449" s="64"/>
      <c r="F449" s="277" t="s">
        <v>603</v>
      </c>
      <c r="G449" s="64"/>
      <c r="H449" s="64"/>
      <c r="I449" s="165"/>
      <c r="J449" s="64"/>
      <c r="K449" s="64"/>
      <c r="L449" s="62"/>
      <c r="M449" s="209"/>
      <c r="N449" s="43"/>
      <c r="O449" s="43"/>
      <c r="P449" s="43"/>
      <c r="Q449" s="43"/>
      <c r="R449" s="43"/>
      <c r="S449" s="43"/>
      <c r="T449" s="79"/>
      <c r="AT449" s="25" t="s">
        <v>149</v>
      </c>
      <c r="AU449" s="25" t="s">
        <v>83</v>
      </c>
    </row>
    <row r="450" spans="2:65" s="1" customFormat="1" ht="22.5" customHeight="1">
      <c r="B450" s="42"/>
      <c r="C450" s="253" t="s">
        <v>605</v>
      </c>
      <c r="D450" s="253" t="s">
        <v>219</v>
      </c>
      <c r="E450" s="254" t="s">
        <v>606</v>
      </c>
      <c r="F450" s="255" t="s">
        <v>607</v>
      </c>
      <c r="G450" s="256" t="s">
        <v>335</v>
      </c>
      <c r="H450" s="257">
        <v>2</v>
      </c>
      <c r="I450" s="258"/>
      <c r="J450" s="259">
        <f>ROUND(I450*H450,2)</f>
        <v>0</v>
      </c>
      <c r="K450" s="255" t="s">
        <v>23</v>
      </c>
      <c r="L450" s="260"/>
      <c r="M450" s="261" t="s">
        <v>23</v>
      </c>
      <c r="N450" s="262" t="s">
        <v>44</v>
      </c>
      <c r="O450" s="43"/>
      <c r="P450" s="204">
        <f>O450*H450</f>
        <v>0</v>
      </c>
      <c r="Q450" s="204">
        <v>0</v>
      </c>
      <c r="R450" s="204">
        <f>Q450*H450</f>
        <v>0</v>
      </c>
      <c r="S450" s="204">
        <v>0</v>
      </c>
      <c r="T450" s="205">
        <f>S450*H450</f>
        <v>0</v>
      </c>
      <c r="AR450" s="25" t="s">
        <v>389</v>
      </c>
      <c r="AT450" s="25" t="s">
        <v>219</v>
      </c>
      <c r="AU450" s="25" t="s">
        <v>83</v>
      </c>
      <c r="AY450" s="25" t="s">
        <v>139</v>
      </c>
      <c r="BE450" s="206">
        <f>IF(N450="základní",J450,0)</f>
        <v>0</v>
      </c>
      <c r="BF450" s="206">
        <f>IF(N450="snížená",J450,0)</f>
        <v>0</v>
      </c>
      <c r="BG450" s="206">
        <f>IF(N450="zákl. přenesená",J450,0)</f>
        <v>0</v>
      </c>
      <c r="BH450" s="206">
        <f>IF(N450="sníž. přenesená",J450,0)</f>
        <v>0</v>
      </c>
      <c r="BI450" s="206">
        <f>IF(N450="nulová",J450,0)</f>
        <v>0</v>
      </c>
      <c r="BJ450" s="25" t="s">
        <v>81</v>
      </c>
      <c r="BK450" s="206">
        <f>ROUND(I450*H450,2)</f>
        <v>0</v>
      </c>
      <c r="BL450" s="25" t="s">
        <v>273</v>
      </c>
      <c r="BM450" s="25" t="s">
        <v>608</v>
      </c>
    </row>
    <row r="451" spans="2:47" s="1" customFormat="1" ht="13.5">
      <c r="B451" s="42"/>
      <c r="C451" s="64"/>
      <c r="D451" s="246" t="s">
        <v>149</v>
      </c>
      <c r="E451" s="64"/>
      <c r="F451" s="277" t="s">
        <v>607</v>
      </c>
      <c r="G451" s="64"/>
      <c r="H451" s="64"/>
      <c r="I451" s="165"/>
      <c r="J451" s="64"/>
      <c r="K451" s="64"/>
      <c r="L451" s="62"/>
      <c r="M451" s="209"/>
      <c r="N451" s="43"/>
      <c r="O451" s="43"/>
      <c r="P451" s="43"/>
      <c r="Q451" s="43"/>
      <c r="R451" s="43"/>
      <c r="S451" s="43"/>
      <c r="T451" s="79"/>
      <c r="AT451" s="25" t="s">
        <v>149</v>
      </c>
      <c r="AU451" s="25" t="s">
        <v>83</v>
      </c>
    </row>
    <row r="452" spans="2:65" s="1" customFormat="1" ht="22.5" customHeight="1">
      <c r="B452" s="42"/>
      <c r="C452" s="195" t="s">
        <v>609</v>
      </c>
      <c r="D452" s="195" t="s">
        <v>142</v>
      </c>
      <c r="E452" s="196" t="s">
        <v>610</v>
      </c>
      <c r="F452" s="197" t="s">
        <v>611</v>
      </c>
      <c r="G452" s="198" t="s">
        <v>335</v>
      </c>
      <c r="H452" s="199">
        <v>1</v>
      </c>
      <c r="I452" s="200"/>
      <c r="J452" s="201">
        <f>ROUND(I452*H452,2)</f>
        <v>0</v>
      </c>
      <c r="K452" s="197" t="s">
        <v>23</v>
      </c>
      <c r="L452" s="62"/>
      <c r="M452" s="202" t="s">
        <v>23</v>
      </c>
      <c r="N452" s="203" t="s">
        <v>44</v>
      </c>
      <c r="O452" s="43"/>
      <c r="P452" s="204">
        <f>O452*H452</f>
        <v>0</v>
      </c>
      <c r="Q452" s="204">
        <v>0</v>
      </c>
      <c r="R452" s="204">
        <f>Q452*H452</f>
        <v>0</v>
      </c>
      <c r="S452" s="204">
        <v>0</v>
      </c>
      <c r="T452" s="205">
        <f>S452*H452</f>
        <v>0</v>
      </c>
      <c r="AR452" s="25" t="s">
        <v>273</v>
      </c>
      <c r="AT452" s="25" t="s">
        <v>142</v>
      </c>
      <c r="AU452" s="25" t="s">
        <v>83</v>
      </c>
      <c r="AY452" s="25" t="s">
        <v>139</v>
      </c>
      <c r="BE452" s="206">
        <f>IF(N452="základní",J452,0)</f>
        <v>0</v>
      </c>
      <c r="BF452" s="206">
        <f>IF(N452="snížená",J452,0)</f>
        <v>0</v>
      </c>
      <c r="BG452" s="206">
        <f>IF(N452="zákl. přenesená",J452,0)</f>
        <v>0</v>
      </c>
      <c r="BH452" s="206">
        <f>IF(N452="sníž. přenesená",J452,0)</f>
        <v>0</v>
      </c>
      <c r="BI452" s="206">
        <f>IF(N452="nulová",J452,0)</f>
        <v>0</v>
      </c>
      <c r="BJ452" s="25" t="s">
        <v>81</v>
      </c>
      <c r="BK452" s="206">
        <f>ROUND(I452*H452,2)</f>
        <v>0</v>
      </c>
      <c r="BL452" s="25" t="s">
        <v>273</v>
      </c>
      <c r="BM452" s="25" t="s">
        <v>612</v>
      </c>
    </row>
    <row r="453" spans="2:47" s="1" customFormat="1" ht="13.5">
      <c r="B453" s="42"/>
      <c r="C453" s="64"/>
      <c r="D453" s="246" t="s">
        <v>149</v>
      </c>
      <c r="E453" s="64"/>
      <c r="F453" s="277" t="s">
        <v>611</v>
      </c>
      <c r="G453" s="64"/>
      <c r="H453" s="64"/>
      <c r="I453" s="165"/>
      <c r="J453" s="64"/>
      <c r="K453" s="64"/>
      <c r="L453" s="62"/>
      <c r="M453" s="209"/>
      <c r="N453" s="43"/>
      <c r="O453" s="43"/>
      <c r="P453" s="43"/>
      <c r="Q453" s="43"/>
      <c r="R453" s="43"/>
      <c r="S453" s="43"/>
      <c r="T453" s="79"/>
      <c r="AT453" s="25" t="s">
        <v>149</v>
      </c>
      <c r="AU453" s="25" t="s">
        <v>83</v>
      </c>
    </row>
    <row r="454" spans="2:65" s="1" customFormat="1" ht="22.5" customHeight="1">
      <c r="B454" s="42"/>
      <c r="C454" s="253" t="s">
        <v>613</v>
      </c>
      <c r="D454" s="253" t="s">
        <v>219</v>
      </c>
      <c r="E454" s="254" t="s">
        <v>614</v>
      </c>
      <c r="F454" s="255" t="s">
        <v>615</v>
      </c>
      <c r="G454" s="256" t="s">
        <v>335</v>
      </c>
      <c r="H454" s="257">
        <v>1</v>
      </c>
      <c r="I454" s="258"/>
      <c r="J454" s="259">
        <f>ROUND(I454*H454,2)</f>
        <v>0</v>
      </c>
      <c r="K454" s="255" t="s">
        <v>23</v>
      </c>
      <c r="L454" s="260"/>
      <c r="M454" s="261" t="s">
        <v>23</v>
      </c>
      <c r="N454" s="262" t="s">
        <v>44</v>
      </c>
      <c r="O454" s="43"/>
      <c r="P454" s="204">
        <f>O454*H454</f>
        <v>0</v>
      </c>
      <c r="Q454" s="204">
        <v>0</v>
      </c>
      <c r="R454" s="204">
        <f>Q454*H454</f>
        <v>0</v>
      </c>
      <c r="S454" s="204">
        <v>0</v>
      </c>
      <c r="T454" s="205">
        <f>S454*H454</f>
        <v>0</v>
      </c>
      <c r="AR454" s="25" t="s">
        <v>389</v>
      </c>
      <c r="AT454" s="25" t="s">
        <v>219</v>
      </c>
      <c r="AU454" s="25" t="s">
        <v>83</v>
      </c>
      <c r="AY454" s="25" t="s">
        <v>139</v>
      </c>
      <c r="BE454" s="206">
        <f>IF(N454="základní",J454,0)</f>
        <v>0</v>
      </c>
      <c r="BF454" s="206">
        <f>IF(N454="snížená",J454,0)</f>
        <v>0</v>
      </c>
      <c r="BG454" s="206">
        <f>IF(N454="zákl. přenesená",J454,0)</f>
        <v>0</v>
      </c>
      <c r="BH454" s="206">
        <f>IF(N454="sníž. přenesená",J454,0)</f>
        <v>0</v>
      </c>
      <c r="BI454" s="206">
        <f>IF(N454="nulová",J454,0)</f>
        <v>0</v>
      </c>
      <c r="BJ454" s="25" t="s">
        <v>81</v>
      </c>
      <c r="BK454" s="206">
        <f>ROUND(I454*H454,2)</f>
        <v>0</v>
      </c>
      <c r="BL454" s="25" t="s">
        <v>273</v>
      </c>
      <c r="BM454" s="25" t="s">
        <v>616</v>
      </c>
    </row>
    <row r="455" spans="2:47" s="1" customFormat="1" ht="13.5">
      <c r="B455" s="42"/>
      <c r="C455" s="64"/>
      <c r="D455" s="246" t="s">
        <v>149</v>
      </c>
      <c r="E455" s="64"/>
      <c r="F455" s="277" t="s">
        <v>615</v>
      </c>
      <c r="G455" s="64"/>
      <c r="H455" s="64"/>
      <c r="I455" s="165"/>
      <c r="J455" s="64"/>
      <c r="K455" s="64"/>
      <c r="L455" s="62"/>
      <c r="M455" s="209"/>
      <c r="N455" s="43"/>
      <c r="O455" s="43"/>
      <c r="P455" s="43"/>
      <c r="Q455" s="43"/>
      <c r="R455" s="43"/>
      <c r="S455" s="43"/>
      <c r="T455" s="79"/>
      <c r="AT455" s="25" t="s">
        <v>149</v>
      </c>
      <c r="AU455" s="25" t="s">
        <v>83</v>
      </c>
    </row>
    <row r="456" spans="2:65" s="1" customFormat="1" ht="22.5" customHeight="1">
      <c r="B456" s="42"/>
      <c r="C456" s="195" t="s">
        <v>617</v>
      </c>
      <c r="D456" s="195" t="s">
        <v>142</v>
      </c>
      <c r="E456" s="196" t="s">
        <v>618</v>
      </c>
      <c r="F456" s="197" t="s">
        <v>619</v>
      </c>
      <c r="G456" s="198" t="s">
        <v>93</v>
      </c>
      <c r="H456" s="199">
        <v>0.405</v>
      </c>
      <c r="I456" s="200"/>
      <c r="J456" s="201">
        <f>ROUND(I456*H456,2)</f>
        <v>0</v>
      </c>
      <c r="K456" s="197" t="s">
        <v>146</v>
      </c>
      <c r="L456" s="62"/>
      <c r="M456" s="202" t="s">
        <v>23</v>
      </c>
      <c r="N456" s="203" t="s">
        <v>44</v>
      </c>
      <c r="O456" s="43"/>
      <c r="P456" s="204">
        <f>O456*H456</f>
        <v>0</v>
      </c>
      <c r="Q456" s="204">
        <v>0</v>
      </c>
      <c r="R456" s="204">
        <f>Q456*H456</f>
        <v>0</v>
      </c>
      <c r="S456" s="204">
        <v>0</v>
      </c>
      <c r="T456" s="205">
        <f>S456*H456</f>
        <v>0</v>
      </c>
      <c r="AR456" s="25" t="s">
        <v>273</v>
      </c>
      <c r="AT456" s="25" t="s">
        <v>142</v>
      </c>
      <c r="AU456" s="25" t="s">
        <v>83</v>
      </c>
      <c r="AY456" s="25" t="s">
        <v>139</v>
      </c>
      <c r="BE456" s="206">
        <f>IF(N456="základní",J456,0)</f>
        <v>0</v>
      </c>
      <c r="BF456" s="206">
        <f>IF(N456="snížená",J456,0)</f>
        <v>0</v>
      </c>
      <c r="BG456" s="206">
        <f>IF(N456="zákl. přenesená",J456,0)</f>
        <v>0</v>
      </c>
      <c r="BH456" s="206">
        <f>IF(N456="sníž. přenesená",J456,0)</f>
        <v>0</v>
      </c>
      <c r="BI456" s="206">
        <f>IF(N456="nulová",J456,0)</f>
        <v>0</v>
      </c>
      <c r="BJ456" s="25" t="s">
        <v>81</v>
      </c>
      <c r="BK456" s="206">
        <f>ROUND(I456*H456,2)</f>
        <v>0</v>
      </c>
      <c r="BL456" s="25" t="s">
        <v>273</v>
      </c>
      <c r="BM456" s="25" t="s">
        <v>620</v>
      </c>
    </row>
    <row r="457" spans="2:47" s="1" customFormat="1" ht="13.5">
      <c r="B457" s="42"/>
      <c r="C457" s="64"/>
      <c r="D457" s="207" t="s">
        <v>149</v>
      </c>
      <c r="E457" s="64"/>
      <c r="F457" s="208" t="s">
        <v>621</v>
      </c>
      <c r="G457" s="64"/>
      <c r="H457" s="64"/>
      <c r="I457" s="165"/>
      <c r="J457" s="64"/>
      <c r="K457" s="64"/>
      <c r="L457" s="62"/>
      <c r="M457" s="209"/>
      <c r="N457" s="43"/>
      <c r="O457" s="43"/>
      <c r="P457" s="43"/>
      <c r="Q457" s="43"/>
      <c r="R457" s="43"/>
      <c r="S457" s="43"/>
      <c r="T457" s="79"/>
      <c r="AT457" s="25" t="s">
        <v>149</v>
      </c>
      <c r="AU457" s="25" t="s">
        <v>83</v>
      </c>
    </row>
    <row r="458" spans="2:47" s="1" customFormat="1" ht="67.5">
      <c r="B458" s="42"/>
      <c r="C458" s="64"/>
      <c r="D458" s="207" t="s">
        <v>166</v>
      </c>
      <c r="E458" s="64"/>
      <c r="F458" s="245" t="s">
        <v>622</v>
      </c>
      <c r="G458" s="64"/>
      <c r="H458" s="64"/>
      <c r="I458" s="165"/>
      <c r="J458" s="64"/>
      <c r="K458" s="64"/>
      <c r="L458" s="62"/>
      <c r="M458" s="209"/>
      <c r="N458" s="43"/>
      <c r="O458" s="43"/>
      <c r="P458" s="43"/>
      <c r="Q458" s="43"/>
      <c r="R458" s="43"/>
      <c r="S458" s="43"/>
      <c r="T458" s="79"/>
      <c r="AT458" s="25" t="s">
        <v>166</v>
      </c>
      <c r="AU458" s="25" t="s">
        <v>83</v>
      </c>
    </row>
    <row r="459" spans="2:51" s="12" customFormat="1" ht="13.5">
      <c r="B459" s="221"/>
      <c r="C459" s="222"/>
      <c r="D459" s="246" t="s">
        <v>151</v>
      </c>
      <c r="E459" s="247" t="s">
        <v>23</v>
      </c>
      <c r="F459" s="248" t="s">
        <v>623</v>
      </c>
      <c r="G459" s="222"/>
      <c r="H459" s="249">
        <v>0.405</v>
      </c>
      <c r="I459" s="226"/>
      <c r="J459" s="222"/>
      <c r="K459" s="222"/>
      <c r="L459" s="227"/>
      <c r="M459" s="228"/>
      <c r="N459" s="229"/>
      <c r="O459" s="229"/>
      <c r="P459" s="229"/>
      <c r="Q459" s="229"/>
      <c r="R459" s="229"/>
      <c r="S459" s="229"/>
      <c r="T459" s="230"/>
      <c r="AT459" s="231" t="s">
        <v>151</v>
      </c>
      <c r="AU459" s="231" t="s">
        <v>83</v>
      </c>
      <c r="AV459" s="12" t="s">
        <v>83</v>
      </c>
      <c r="AW459" s="12" t="s">
        <v>36</v>
      </c>
      <c r="AX459" s="12" t="s">
        <v>81</v>
      </c>
      <c r="AY459" s="231" t="s">
        <v>139</v>
      </c>
    </row>
    <row r="460" spans="2:65" s="1" customFormat="1" ht="22.5" customHeight="1">
      <c r="B460" s="42"/>
      <c r="C460" s="253" t="s">
        <v>624</v>
      </c>
      <c r="D460" s="253" t="s">
        <v>219</v>
      </c>
      <c r="E460" s="254" t="s">
        <v>625</v>
      </c>
      <c r="F460" s="255" t="s">
        <v>626</v>
      </c>
      <c r="G460" s="256" t="s">
        <v>335</v>
      </c>
      <c r="H460" s="257">
        <v>1</v>
      </c>
      <c r="I460" s="258"/>
      <c r="J460" s="259">
        <f>ROUND(I460*H460,2)</f>
        <v>0</v>
      </c>
      <c r="K460" s="255" t="s">
        <v>23</v>
      </c>
      <c r="L460" s="260"/>
      <c r="M460" s="261" t="s">
        <v>23</v>
      </c>
      <c r="N460" s="262" t="s">
        <v>44</v>
      </c>
      <c r="O460" s="43"/>
      <c r="P460" s="204">
        <f>O460*H460</f>
        <v>0</v>
      </c>
      <c r="Q460" s="204">
        <v>0</v>
      </c>
      <c r="R460" s="204">
        <f>Q460*H460</f>
        <v>0</v>
      </c>
      <c r="S460" s="204">
        <v>0</v>
      </c>
      <c r="T460" s="205">
        <f>S460*H460</f>
        <v>0</v>
      </c>
      <c r="AR460" s="25" t="s">
        <v>389</v>
      </c>
      <c r="AT460" s="25" t="s">
        <v>219</v>
      </c>
      <c r="AU460" s="25" t="s">
        <v>83</v>
      </c>
      <c r="AY460" s="25" t="s">
        <v>139</v>
      </c>
      <c r="BE460" s="206">
        <f>IF(N460="základní",J460,0)</f>
        <v>0</v>
      </c>
      <c r="BF460" s="206">
        <f>IF(N460="snížená",J460,0)</f>
        <v>0</v>
      </c>
      <c r="BG460" s="206">
        <f>IF(N460="zákl. přenesená",J460,0)</f>
        <v>0</v>
      </c>
      <c r="BH460" s="206">
        <f>IF(N460="sníž. přenesená",J460,0)</f>
        <v>0</v>
      </c>
      <c r="BI460" s="206">
        <f>IF(N460="nulová",J460,0)</f>
        <v>0</v>
      </c>
      <c r="BJ460" s="25" t="s">
        <v>81</v>
      </c>
      <c r="BK460" s="206">
        <f>ROUND(I460*H460,2)</f>
        <v>0</v>
      </c>
      <c r="BL460" s="25" t="s">
        <v>273</v>
      </c>
      <c r="BM460" s="25" t="s">
        <v>627</v>
      </c>
    </row>
    <row r="461" spans="2:47" s="1" customFormat="1" ht="13.5">
      <c r="B461" s="42"/>
      <c r="C461" s="64"/>
      <c r="D461" s="246" t="s">
        <v>149</v>
      </c>
      <c r="E461" s="64"/>
      <c r="F461" s="277" t="s">
        <v>626</v>
      </c>
      <c r="G461" s="64"/>
      <c r="H461" s="64"/>
      <c r="I461" s="165"/>
      <c r="J461" s="64"/>
      <c r="K461" s="64"/>
      <c r="L461" s="62"/>
      <c r="M461" s="209"/>
      <c r="N461" s="43"/>
      <c r="O461" s="43"/>
      <c r="P461" s="43"/>
      <c r="Q461" s="43"/>
      <c r="R461" s="43"/>
      <c r="S461" s="43"/>
      <c r="T461" s="79"/>
      <c r="AT461" s="25" t="s">
        <v>149</v>
      </c>
      <c r="AU461" s="25" t="s">
        <v>83</v>
      </c>
    </row>
    <row r="462" spans="2:65" s="1" customFormat="1" ht="22.5" customHeight="1">
      <c r="B462" s="42"/>
      <c r="C462" s="195" t="s">
        <v>628</v>
      </c>
      <c r="D462" s="195" t="s">
        <v>142</v>
      </c>
      <c r="E462" s="196" t="s">
        <v>629</v>
      </c>
      <c r="F462" s="197" t="s">
        <v>630</v>
      </c>
      <c r="G462" s="198" t="s">
        <v>335</v>
      </c>
      <c r="H462" s="199">
        <v>2</v>
      </c>
      <c r="I462" s="200"/>
      <c r="J462" s="201">
        <f>ROUND(I462*H462,2)</f>
        <v>0</v>
      </c>
      <c r="K462" s="197" t="s">
        <v>146</v>
      </c>
      <c r="L462" s="62"/>
      <c r="M462" s="202" t="s">
        <v>23</v>
      </c>
      <c r="N462" s="203" t="s">
        <v>44</v>
      </c>
      <c r="O462" s="43"/>
      <c r="P462" s="204">
        <f>O462*H462</f>
        <v>0</v>
      </c>
      <c r="Q462" s="204">
        <v>0</v>
      </c>
      <c r="R462" s="204">
        <f>Q462*H462</f>
        <v>0</v>
      </c>
      <c r="S462" s="204">
        <v>0</v>
      </c>
      <c r="T462" s="205">
        <f>S462*H462</f>
        <v>0</v>
      </c>
      <c r="AR462" s="25" t="s">
        <v>273</v>
      </c>
      <c r="AT462" s="25" t="s">
        <v>142</v>
      </c>
      <c r="AU462" s="25" t="s">
        <v>83</v>
      </c>
      <c r="AY462" s="25" t="s">
        <v>139</v>
      </c>
      <c r="BE462" s="206">
        <f>IF(N462="základní",J462,0)</f>
        <v>0</v>
      </c>
      <c r="BF462" s="206">
        <f>IF(N462="snížená",J462,0)</f>
        <v>0</v>
      </c>
      <c r="BG462" s="206">
        <f>IF(N462="zákl. přenesená",J462,0)</f>
        <v>0</v>
      </c>
      <c r="BH462" s="206">
        <f>IF(N462="sníž. přenesená",J462,0)</f>
        <v>0</v>
      </c>
      <c r="BI462" s="206">
        <f>IF(N462="nulová",J462,0)</f>
        <v>0</v>
      </c>
      <c r="BJ462" s="25" t="s">
        <v>81</v>
      </c>
      <c r="BK462" s="206">
        <f>ROUND(I462*H462,2)</f>
        <v>0</v>
      </c>
      <c r="BL462" s="25" t="s">
        <v>273</v>
      </c>
      <c r="BM462" s="25" t="s">
        <v>631</v>
      </c>
    </row>
    <row r="463" spans="2:47" s="1" customFormat="1" ht="13.5">
      <c r="B463" s="42"/>
      <c r="C463" s="64"/>
      <c r="D463" s="207" t="s">
        <v>149</v>
      </c>
      <c r="E463" s="64"/>
      <c r="F463" s="208" t="s">
        <v>632</v>
      </c>
      <c r="G463" s="64"/>
      <c r="H463" s="64"/>
      <c r="I463" s="165"/>
      <c r="J463" s="64"/>
      <c r="K463" s="64"/>
      <c r="L463" s="62"/>
      <c r="M463" s="209"/>
      <c r="N463" s="43"/>
      <c r="O463" s="43"/>
      <c r="P463" s="43"/>
      <c r="Q463" s="43"/>
      <c r="R463" s="43"/>
      <c r="S463" s="43"/>
      <c r="T463" s="79"/>
      <c r="AT463" s="25" t="s">
        <v>149</v>
      </c>
      <c r="AU463" s="25" t="s">
        <v>83</v>
      </c>
    </row>
    <row r="464" spans="2:47" s="1" customFormat="1" ht="148.5">
      <c r="B464" s="42"/>
      <c r="C464" s="64"/>
      <c r="D464" s="246" t="s">
        <v>166</v>
      </c>
      <c r="E464" s="64"/>
      <c r="F464" s="263" t="s">
        <v>633</v>
      </c>
      <c r="G464" s="64"/>
      <c r="H464" s="64"/>
      <c r="I464" s="165"/>
      <c r="J464" s="64"/>
      <c r="K464" s="64"/>
      <c r="L464" s="62"/>
      <c r="M464" s="209"/>
      <c r="N464" s="43"/>
      <c r="O464" s="43"/>
      <c r="P464" s="43"/>
      <c r="Q464" s="43"/>
      <c r="R464" s="43"/>
      <c r="S464" s="43"/>
      <c r="T464" s="79"/>
      <c r="AT464" s="25" t="s">
        <v>166</v>
      </c>
      <c r="AU464" s="25" t="s">
        <v>83</v>
      </c>
    </row>
    <row r="465" spans="2:65" s="1" customFormat="1" ht="22.5" customHeight="1">
      <c r="B465" s="42"/>
      <c r="C465" s="253" t="s">
        <v>634</v>
      </c>
      <c r="D465" s="253" t="s">
        <v>219</v>
      </c>
      <c r="E465" s="254" t="s">
        <v>81</v>
      </c>
      <c r="F465" s="255" t="s">
        <v>635</v>
      </c>
      <c r="G465" s="256" t="s">
        <v>335</v>
      </c>
      <c r="H465" s="257">
        <v>1</v>
      </c>
      <c r="I465" s="258"/>
      <c r="J465" s="259">
        <f>ROUND(I465*H465,2)</f>
        <v>0</v>
      </c>
      <c r="K465" s="255" t="s">
        <v>23</v>
      </c>
      <c r="L465" s="260"/>
      <c r="M465" s="261" t="s">
        <v>23</v>
      </c>
      <c r="N465" s="262" t="s">
        <v>44</v>
      </c>
      <c r="O465" s="43"/>
      <c r="P465" s="204">
        <f>O465*H465</f>
        <v>0</v>
      </c>
      <c r="Q465" s="204">
        <v>0</v>
      </c>
      <c r="R465" s="204">
        <f>Q465*H465</f>
        <v>0</v>
      </c>
      <c r="S465" s="204">
        <v>0</v>
      </c>
      <c r="T465" s="205">
        <f>S465*H465</f>
        <v>0</v>
      </c>
      <c r="AR465" s="25" t="s">
        <v>477</v>
      </c>
      <c r="AT465" s="25" t="s">
        <v>219</v>
      </c>
      <c r="AU465" s="25" t="s">
        <v>83</v>
      </c>
      <c r="AY465" s="25" t="s">
        <v>139</v>
      </c>
      <c r="BE465" s="206">
        <f>IF(N465="základní",J465,0)</f>
        <v>0</v>
      </c>
      <c r="BF465" s="206">
        <f>IF(N465="snížená",J465,0)</f>
        <v>0</v>
      </c>
      <c r="BG465" s="206">
        <f>IF(N465="zákl. přenesená",J465,0)</f>
        <v>0</v>
      </c>
      <c r="BH465" s="206">
        <f>IF(N465="sníž. přenesená",J465,0)</f>
        <v>0</v>
      </c>
      <c r="BI465" s="206">
        <f>IF(N465="nulová",J465,0)</f>
        <v>0</v>
      </c>
      <c r="BJ465" s="25" t="s">
        <v>81</v>
      </c>
      <c r="BK465" s="206">
        <f>ROUND(I465*H465,2)</f>
        <v>0</v>
      </c>
      <c r="BL465" s="25" t="s">
        <v>477</v>
      </c>
      <c r="BM465" s="25" t="s">
        <v>636</v>
      </c>
    </row>
    <row r="466" spans="2:47" s="1" customFormat="1" ht="13.5">
      <c r="B466" s="42"/>
      <c r="C466" s="64"/>
      <c r="D466" s="246" t="s">
        <v>149</v>
      </c>
      <c r="E466" s="64"/>
      <c r="F466" s="277" t="s">
        <v>635</v>
      </c>
      <c r="G466" s="64"/>
      <c r="H466" s="64"/>
      <c r="I466" s="165"/>
      <c r="J466" s="64"/>
      <c r="K466" s="64"/>
      <c r="L466" s="62"/>
      <c r="M466" s="209"/>
      <c r="N466" s="43"/>
      <c r="O466" s="43"/>
      <c r="P466" s="43"/>
      <c r="Q466" s="43"/>
      <c r="R466" s="43"/>
      <c r="S466" s="43"/>
      <c r="T466" s="79"/>
      <c r="AT466" s="25" t="s">
        <v>149</v>
      </c>
      <c r="AU466" s="25" t="s">
        <v>83</v>
      </c>
    </row>
    <row r="467" spans="2:65" s="1" customFormat="1" ht="22.5" customHeight="1">
      <c r="B467" s="42"/>
      <c r="C467" s="253" t="s">
        <v>637</v>
      </c>
      <c r="D467" s="253" t="s">
        <v>219</v>
      </c>
      <c r="E467" s="254" t="s">
        <v>83</v>
      </c>
      <c r="F467" s="255" t="s">
        <v>638</v>
      </c>
      <c r="G467" s="256" t="s">
        <v>335</v>
      </c>
      <c r="H467" s="257">
        <v>1</v>
      </c>
      <c r="I467" s="258"/>
      <c r="J467" s="259">
        <f>ROUND(I467*H467,2)</f>
        <v>0</v>
      </c>
      <c r="K467" s="255" t="s">
        <v>23</v>
      </c>
      <c r="L467" s="260"/>
      <c r="M467" s="261" t="s">
        <v>23</v>
      </c>
      <c r="N467" s="262" t="s">
        <v>44</v>
      </c>
      <c r="O467" s="43"/>
      <c r="P467" s="204">
        <f>O467*H467</f>
        <v>0</v>
      </c>
      <c r="Q467" s="204">
        <v>0</v>
      </c>
      <c r="R467" s="204">
        <f>Q467*H467</f>
        <v>0</v>
      </c>
      <c r="S467" s="204">
        <v>0</v>
      </c>
      <c r="T467" s="205">
        <f>S467*H467</f>
        <v>0</v>
      </c>
      <c r="AR467" s="25" t="s">
        <v>477</v>
      </c>
      <c r="AT467" s="25" t="s">
        <v>219</v>
      </c>
      <c r="AU467" s="25" t="s">
        <v>83</v>
      </c>
      <c r="AY467" s="25" t="s">
        <v>139</v>
      </c>
      <c r="BE467" s="206">
        <f>IF(N467="základní",J467,0)</f>
        <v>0</v>
      </c>
      <c r="BF467" s="206">
        <f>IF(N467="snížená",J467,0)</f>
        <v>0</v>
      </c>
      <c r="BG467" s="206">
        <f>IF(N467="zákl. přenesená",J467,0)</f>
        <v>0</v>
      </c>
      <c r="BH467" s="206">
        <f>IF(N467="sníž. přenesená",J467,0)</f>
        <v>0</v>
      </c>
      <c r="BI467" s="206">
        <f>IF(N467="nulová",J467,0)</f>
        <v>0</v>
      </c>
      <c r="BJ467" s="25" t="s">
        <v>81</v>
      </c>
      <c r="BK467" s="206">
        <f>ROUND(I467*H467,2)</f>
        <v>0</v>
      </c>
      <c r="BL467" s="25" t="s">
        <v>477</v>
      </c>
      <c r="BM467" s="25" t="s">
        <v>639</v>
      </c>
    </row>
    <row r="468" spans="2:47" s="1" customFormat="1" ht="13.5">
      <c r="B468" s="42"/>
      <c r="C468" s="64"/>
      <c r="D468" s="246" t="s">
        <v>149</v>
      </c>
      <c r="E468" s="64"/>
      <c r="F468" s="277" t="s">
        <v>638</v>
      </c>
      <c r="G468" s="64"/>
      <c r="H468" s="64"/>
      <c r="I468" s="165"/>
      <c r="J468" s="64"/>
      <c r="K468" s="64"/>
      <c r="L468" s="62"/>
      <c r="M468" s="209"/>
      <c r="N468" s="43"/>
      <c r="O468" s="43"/>
      <c r="P468" s="43"/>
      <c r="Q468" s="43"/>
      <c r="R468" s="43"/>
      <c r="S468" s="43"/>
      <c r="T468" s="79"/>
      <c r="AT468" s="25" t="s">
        <v>149</v>
      </c>
      <c r="AU468" s="25" t="s">
        <v>83</v>
      </c>
    </row>
    <row r="469" spans="2:65" s="1" customFormat="1" ht="22.5" customHeight="1">
      <c r="B469" s="42"/>
      <c r="C469" s="195" t="s">
        <v>640</v>
      </c>
      <c r="D469" s="195" t="s">
        <v>142</v>
      </c>
      <c r="E469" s="196" t="s">
        <v>641</v>
      </c>
      <c r="F469" s="197" t="s">
        <v>642</v>
      </c>
      <c r="G469" s="198" t="s">
        <v>373</v>
      </c>
      <c r="H469" s="199">
        <v>0.517</v>
      </c>
      <c r="I469" s="200"/>
      <c r="J469" s="201">
        <f>ROUND(I469*H469,2)</f>
        <v>0</v>
      </c>
      <c r="K469" s="197" t="s">
        <v>146</v>
      </c>
      <c r="L469" s="62"/>
      <c r="M469" s="202" t="s">
        <v>23</v>
      </c>
      <c r="N469" s="203" t="s">
        <v>44</v>
      </c>
      <c r="O469" s="43"/>
      <c r="P469" s="204">
        <f>O469*H469</f>
        <v>0</v>
      </c>
      <c r="Q469" s="204">
        <v>0</v>
      </c>
      <c r="R469" s="204">
        <f>Q469*H469</f>
        <v>0</v>
      </c>
      <c r="S469" s="204">
        <v>0</v>
      </c>
      <c r="T469" s="205">
        <f>S469*H469</f>
        <v>0</v>
      </c>
      <c r="AR469" s="25" t="s">
        <v>273</v>
      </c>
      <c r="AT469" s="25" t="s">
        <v>142</v>
      </c>
      <c r="AU469" s="25" t="s">
        <v>83</v>
      </c>
      <c r="AY469" s="25" t="s">
        <v>139</v>
      </c>
      <c r="BE469" s="206">
        <f>IF(N469="základní",J469,0)</f>
        <v>0</v>
      </c>
      <c r="BF469" s="206">
        <f>IF(N469="snížená",J469,0)</f>
        <v>0</v>
      </c>
      <c r="BG469" s="206">
        <f>IF(N469="zákl. přenesená",J469,0)</f>
        <v>0</v>
      </c>
      <c r="BH469" s="206">
        <f>IF(N469="sníž. přenesená",J469,0)</f>
        <v>0</v>
      </c>
      <c r="BI469" s="206">
        <f>IF(N469="nulová",J469,0)</f>
        <v>0</v>
      </c>
      <c r="BJ469" s="25" t="s">
        <v>81</v>
      </c>
      <c r="BK469" s="206">
        <f>ROUND(I469*H469,2)</f>
        <v>0</v>
      </c>
      <c r="BL469" s="25" t="s">
        <v>273</v>
      </c>
      <c r="BM469" s="25" t="s">
        <v>643</v>
      </c>
    </row>
    <row r="470" spans="2:47" s="1" customFormat="1" ht="27">
      <c r="B470" s="42"/>
      <c r="C470" s="64"/>
      <c r="D470" s="207" t="s">
        <v>149</v>
      </c>
      <c r="E470" s="64"/>
      <c r="F470" s="208" t="s">
        <v>644</v>
      </c>
      <c r="G470" s="64"/>
      <c r="H470" s="64"/>
      <c r="I470" s="165"/>
      <c r="J470" s="64"/>
      <c r="K470" s="64"/>
      <c r="L470" s="62"/>
      <c r="M470" s="209"/>
      <c r="N470" s="43"/>
      <c r="O470" s="43"/>
      <c r="P470" s="43"/>
      <c r="Q470" s="43"/>
      <c r="R470" s="43"/>
      <c r="S470" s="43"/>
      <c r="T470" s="79"/>
      <c r="AT470" s="25" t="s">
        <v>149</v>
      </c>
      <c r="AU470" s="25" t="s">
        <v>83</v>
      </c>
    </row>
    <row r="471" spans="2:47" s="1" customFormat="1" ht="121.5">
      <c r="B471" s="42"/>
      <c r="C471" s="64"/>
      <c r="D471" s="246" t="s">
        <v>166</v>
      </c>
      <c r="E471" s="64"/>
      <c r="F471" s="263" t="s">
        <v>645</v>
      </c>
      <c r="G471" s="64"/>
      <c r="H471" s="64"/>
      <c r="I471" s="165"/>
      <c r="J471" s="64"/>
      <c r="K471" s="64"/>
      <c r="L471" s="62"/>
      <c r="M471" s="209"/>
      <c r="N471" s="43"/>
      <c r="O471" s="43"/>
      <c r="P471" s="43"/>
      <c r="Q471" s="43"/>
      <c r="R471" s="43"/>
      <c r="S471" s="43"/>
      <c r="T471" s="79"/>
      <c r="AT471" s="25" t="s">
        <v>166</v>
      </c>
      <c r="AU471" s="25" t="s">
        <v>83</v>
      </c>
    </row>
    <row r="472" spans="2:65" s="1" customFormat="1" ht="22.5" customHeight="1">
      <c r="B472" s="42"/>
      <c r="C472" s="195" t="s">
        <v>646</v>
      </c>
      <c r="D472" s="195" t="s">
        <v>142</v>
      </c>
      <c r="E472" s="196" t="s">
        <v>647</v>
      </c>
      <c r="F472" s="197" t="s">
        <v>648</v>
      </c>
      <c r="G472" s="198" t="s">
        <v>373</v>
      </c>
      <c r="H472" s="199">
        <v>0.517</v>
      </c>
      <c r="I472" s="200"/>
      <c r="J472" s="201">
        <f>ROUND(I472*H472,2)</f>
        <v>0</v>
      </c>
      <c r="K472" s="197" t="s">
        <v>146</v>
      </c>
      <c r="L472" s="62"/>
      <c r="M472" s="202" t="s">
        <v>23</v>
      </c>
      <c r="N472" s="203" t="s">
        <v>44</v>
      </c>
      <c r="O472" s="43"/>
      <c r="P472" s="204">
        <f>O472*H472</f>
        <v>0</v>
      </c>
      <c r="Q472" s="204">
        <v>0</v>
      </c>
      <c r="R472" s="204">
        <f>Q472*H472</f>
        <v>0</v>
      </c>
      <c r="S472" s="204">
        <v>0</v>
      </c>
      <c r="T472" s="205">
        <f>S472*H472</f>
        <v>0</v>
      </c>
      <c r="AR472" s="25" t="s">
        <v>273</v>
      </c>
      <c r="AT472" s="25" t="s">
        <v>142</v>
      </c>
      <c r="AU472" s="25" t="s">
        <v>83</v>
      </c>
      <c r="AY472" s="25" t="s">
        <v>139</v>
      </c>
      <c r="BE472" s="206">
        <f>IF(N472="základní",J472,0)</f>
        <v>0</v>
      </c>
      <c r="BF472" s="206">
        <f>IF(N472="snížená",J472,0)</f>
        <v>0</v>
      </c>
      <c r="BG472" s="206">
        <f>IF(N472="zákl. přenesená",J472,0)</f>
        <v>0</v>
      </c>
      <c r="BH472" s="206">
        <f>IF(N472="sníž. přenesená",J472,0)</f>
        <v>0</v>
      </c>
      <c r="BI472" s="206">
        <f>IF(N472="nulová",J472,0)</f>
        <v>0</v>
      </c>
      <c r="BJ472" s="25" t="s">
        <v>81</v>
      </c>
      <c r="BK472" s="206">
        <f>ROUND(I472*H472,2)</f>
        <v>0</v>
      </c>
      <c r="BL472" s="25" t="s">
        <v>273</v>
      </c>
      <c r="BM472" s="25" t="s">
        <v>649</v>
      </c>
    </row>
    <row r="473" spans="2:47" s="1" customFormat="1" ht="27">
      <c r="B473" s="42"/>
      <c r="C473" s="64"/>
      <c r="D473" s="207" t="s">
        <v>149</v>
      </c>
      <c r="E473" s="64"/>
      <c r="F473" s="208" t="s">
        <v>650</v>
      </c>
      <c r="G473" s="64"/>
      <c r="H473" s="64"/>
      <c r="I473" s="165"/>
      <c r="J473" s="64"/>
      <c r="K473" s="64"/>
      <c r="L473" s="62"/>
      <c r="M473" s="209"/>
      <c r="N473" s="43"/>
      <c r="O473" s="43"/>
      <c r="P473" s="43"/>
      <c r="Q473" s="43"/>
      <c r="R473" s="43"/>
      <c r="S473" s="43"/>
      <c r="T473" s="79"/>
      <c r="AT473" s="25" t="s">
        <v>149</v>
      </c>
      <c r="AU473" s="25" t="s">
        <v>83</v>
      </c>
    </row>
    <row r="474" spans="2:47" s="1" customFormat="1" ht="121.5">
      <c r="B474" s="42"/>
      <c r="C474" s="64"/>
      <c r="D474" s="207" t="s">
        <v>166</v>
      </c>
      <c r="E474" s="64"/>
      <c r="F474" s="245" t="s">
        <v>645</v>
      </c>
      <c r="G474" s="64"/>
      <c r="H474" s="64"/>
      <c r="I474" s="165"/>
      <c r="J474" s="64"/>
      <c r="K474" s="64"/>
      <c r="L474" s="62"/>
      <c r="M474" s="209"/>
      <c r="N474" s="43"/>
      <c r="O474" s="43"/>
      <c r="P474" s="43"/>
      <c r="Q474" s="43"/>
      <c r="R474" s="43"/>
      <c r="S474" s="43"/>
      <c r="T474" s="79"/>
      <c r="AT474" s="25" t="s">
        <v>166</v>
      </c>
      <c r="AU474" s="25" t="s">
        <v>83</v>
      </c>
    </row>
    <row r="475" spans="2:63" s="10" customFormat="1" ht="29.85" customHeight="1">
      <c r="B475" s="178"/>
      <c r="C475" s="179"/>
      <c r="D475" s="192" t="s">
        <v>72</v>
      </c>
      <c r="E475" s="193" t="s">
        <v>651</v>
      </c>
      <c r="F475" s="193" t="s">
        <v>652</v>
      </c>
      <c r="G475" s="179"/>
      <c r="H475" s="179"/>
      <c r="I475" s="182"/>
      <c r="J475" s="194">
        <f>BK475</f>
        <v>0</v>
      </c>
      <c r="K475" s="179"/>
      <c r="L475" s="184"/>
      <c r="M475" s="185"/>
      <c r="N475" s="186"/>
      <c r="O475" s="186"/>
      <c r="P475" s="187">
        <f>SUM(P476:P504)</f>
        <v>0</v>
      </c>
      <c r="Q475" s="186"/>
      <c r="R475" s="187">
        <f>SUM(R476:R504)</f>
        <v>1.1012939</v>
      </c>
      <c r="S475" s="186"/>
      <c r="T475" s="188">
        <f>SUM(T476:T504)</f>
        <v>0</v>
      </c>
      <c r="AR475" s="189" t="s">
        <v>83</v>
      </c>
      <c r="AT475" s="190" t="s">
        <v>72</v>
      </c>
      <c r="AU475" s="190" t="s">
        <v>81</v>
      </c>
      <c r="AY475" s="189" t="s">
        <v>139</v>
      </c>
      <c r="BK475" s="191">
        <f>SUM(BK476:BK504)</f>
        <v>0</v>
      </c>
    </row>
    <row r="476" spans="2:65" s="1" customFormat="1" ht="31.5" customHeight="1">
      <c r="B476" s="42"/>
      <c r="C476" s="195" t="s">
        <v>653</v>
      </c>
      <c r="D476" s="195" t="s">
        <v>142</v>
      </c>
      <c r="E476" s="196" t="s">
        <v>654</v>
      </c>
      <c r="F476" s="197" t="s">
        <v>655</v>
      </c>
      <c r="G476" s="198" t="s">
        <v>93</v>
      </c>
      <c r="H476" s="199">
        <v>34</v>
      </c>
      <c r="I476" s="200"/>
      <c r="J476" s="201">
        <f>ROUND(I476*H476,2)</f>
        <v>0</v>
      </c>
      <c r="K476" s="197" t="s">
        <v>146</v>
      </c>
      <c r="L476" s="62"/>
      <c r="M476" s="202" t="s">
        <v>23</v>
      </c>
      <c r="N476" s="203" t="s">
        <v>44</v>
      </c>
      <c r="O476" s="43"/>
      <c r="P476" s="204">
        <f>O476*H476</f>
        <v>0</v>
      </c>
      <c r="Q476" s="204">
        <v>0.0031</v>
      </c>
      <c r="R476" s="204">
        <f>Q476*H476</f>
        <v>0.1054</v>
      </c>
      <c r="S476" s="204">
        <v>0</v>
      </c>
      <c r="T476" s="205">
        <f>S476*H476</f>
        <v>0</v>
      </c>
      <c r="AR476" s="25" t="s">
        <v>273</v>
      </c>
      <c r="AT476" s="25" t="s">
        <v>142</v>
      </c>
      <c r="AU476" s="25" t="s">
        <v>83</v>
      </c>
      <c r="AY476" s="25" t="s">
        <v>139</v>
      </c>
      <c r="BE476" s="206">
        <f>IF(N476="základní",J476,0)</f>
        <v>0</v>
      </c>
      <c r="BF476" s="206">
        <f>IF(N476="snížená",J476,0)</f>
        <v>0</v>
      </c>
      <c r="BG476" s="206">
        <f>IF(N476="zákl. přenesená",J476,0)</f>
        <v>0</v>
      </c>
      <c r="BH476" s="206">
        <f>IF(N476="sníž. přenesená",J476,0)</f>
        <v>0</v>
      </c>
      <c r="BI476" s="206">
        <f>IF(N476="nulová",J476,0)</f>
        <v>0</v>
      </c>
      <c r="BJ476" s="25" t="s">
        <v>81</v>
      </c>
      <c r="BK476" s="206">
        <f>ROUND(I476*H476,2)</f>
        <v>0</v>
      </c>
      <c r="BL476" s="25" t="s">
        <v>273</v>
      </c>
      <c r="BM476" s="25" t="s">
        <v>656</v>
      </c>
    </row>
    <row r="477" spans="2:47" s="1" customFormat="1" ht="27">
      <c r="B477" s="42"/>
      <c r="C477" s="64"/>
      <c r="D477" s="207" t="s">
        <v>149</v>
      </c>
      <c r="E477" s="64"/>
      <c r="F477" s="208" t="s">
        <v>657</v>
      </c>
      <c r="G477" s="64"/>
      <c r="H477" s="64"/>
      <c r="I477" s="165"/>
      <c r="J477" s="64"/>
      <c r="K477" s="64"/>
      <c r="L477" s="62"/>
      <c r="M477" s="209"/>
      <c r="N477" s="43"/>
      <c r="O477" s="43"/>
      <c r="P477" s="43"/>
      <c r="Q477" s="43"/>
      <c r="R477" s="43"/>
      <c r="S477" s="43"/>
      <c r="T477" s="79"/>
      <c r="AT477" s="25" t="s">
        <v>149</v>
      </c>
      <c r="AU477" s="25" t="s">
        <v>83</v>
      </c>
    </row>
    <row r="478" spans="2:51" s="11" customFormat="1" ht="13.5">
      <c r="B478" s="210"/>
      <c r="C478" s="211"/>
      <c r="D478" s="207" t="s">
        <v>151</v>
      </c>
      <c r="E478" s="212" t="s">
        <v>23</v>
      </c>
      <c r="F478" s="213" t="s">
        <v>658</v>
      </c>
      <c r="G478" s="211"/>
      <c r="H478" s="214" t="s">
        <v>23</v>
      </c>
      <c r="I478" s="215"/>
      <c r="J478" s="211"/>
      <c r="K478" s="211"/>
      <c r="L478" s="216"/>
      <c r="M478" s="217"/>
      <c r="N478" s="218"/>
      <c r="O478" s="218"/>
      <c r="P478" s="218"/>
      <c r="Q478" s="218"/>
      <c r="R478" s="218"/>
      <c r="S478" s="218"/>
      <c r="T478" s="219"/>
      <c r="AT478" s="220" t="s">
        <v>151</v>
      </c>
      <c r="AU478" s="220" t="s">
        <v>83</v>
      </c>
      <c r="AV478" s="11" t="s">
        <v>81</v>
      </c>
      <c r="AW478" s="11" t="s">
        <v>36</v>
      </c>
      <c r="AX478" s="11" t="s">
        <v>73</v>
      </c>
      <c r="AY478" s="220" t="s">
        <v>139</v>
      </c>
    </row>
    <row r="479" spans="2:51" s="12" customFormat="1" ht="13.5">
      <c r="B479" s="221"/>
      <c r="C479" s="222"/>
      <c r="D479" s="207" t="s">
        <v>151</v>
      </c>
      <c r="E479" s="223" t="s">
        <v>23</v>
      </c>
      <c r="F479" s="224" t="s">
        <v>659</v>
      </c>
      <c r="G479" s="222"/>
      <c r="H479" s="225">
        <v>34</v>
      </c>
      <c r="I479" s="226"/>
      <c r="J479" s="222"/>
      <c r="K479" s="222"/>
      <c r="L479" s="227"/>
      <c r="M479" s="228"/>
      <c r="N479" s="229"/>
      <c r="O479" s="229"/>
      <c r="P479" s="229"/>
      <c r="Q479" s="229"/>
      <c r="R479" s="229"/>
      <c r="S479" s="229"/>
      <c r="T479" s="230"/>
      <c r="AT479" s="231" t="s">
        <v>151</v>
      </c>
      <c r="AU479" s="231" t="s">
        <v>83</v>
      </c>
      <c r="AV479" s="12" t="s">
        <v>83</v>
      </c>
      <c r="AW479" s="12" t="s">
        <v>36</v>
      </c>
      <c r="AX479" s="12" t="s">
        <v>73</v>
      </c>
      <c r="AY479" s="231" t="s">
        <v>139</v>
      </c>
    </row>
    <row r="480" spans="2:51" s="13" customFormat="1" ht="13.5">
      <c r="B480" s="232"/>
      <c r="C480" s="233"/>
      <c r="D480" s="246" t="s">
        <v>151</v>
      </c>
      <c r="E480" s="250" t="s">
        <v>23</v>
      </c>
      <c r="F480" s="251" t="s">
        <v>157</v>
      </c>
      <c r="G480" s="233"/>
      <c r="H480" s="252">
        <v>34</v>
      </c>
      <c r="I480" s="237"/>
      <c r="J480" s="233"/>
      <c r="K480" s="233"/>
      <c r="L480" s="238"/>
      <c r="M480" s="239"/>
      <c r="N480" s="240"/>
      <c r="O480" s="240"/>
      <c r="P480" s="240"/>
      <c r="Q480" s="240"/>
      <c r="R480" s="240"/>
      <c r="S480" s="240"/>
      <c r="T480" s="241"/>
      <c r="AT480" s="242" t="s">
        <v>151</v>
      </c>
      <c r="AU480" s="242" t="s">
        <v>83</v>
      </c>
      <c r="AV480" s="13" t="s">
        <v>147</v>
      </c>
      <c r="AW480" s="13" t="s">
        <v>36</v>
      </c>
      <c r="AX480" s="13" t="s">
        <v>81</v>
      </c>
      <c r="AY480" s="242" t="s">
        <v>139</v>
      </c>
    </row>
    <row r="481" spans="2:65" s="1" customFormat="1" ht="22.5" customHeight="1">
      <c r="B481" s="42"/>
      <c r="C481" s="195" t="s">
        <v>660</v>
      </c>
      <c r="D481" s="195" t="s">
        <v>142</v>
      </c>
      <c r="E481" s="196" t="s">
        <v>661</v>
      </c>
      <c r="F481" s="197" t="s">
        <v>662</v>
      </c>
      <c r="G481" s="198" t="s">
        <v>93</v>
      </c>
      <c r="H481" s="199">
        <v>34</v>
      </c>
      <c r="I481" s="200"/>
      <c r="J481" s="201">
        <f>ROUND(I481*H481,2)</f>
        <v>0</v>
      </c>
      <c r="K481" s="197" t="s">
        <v>146</v>
      </c>
      <c r="L481" s="62"/>
      <c r="M481" s="202" t="s">
        <v>23</v>
      </c>
      <c r="N481" s="203" t="s">
        <v>44</v>
      </c>
      <c r="O481" s="43"/>
      <c r="P481" s="204">
        <f>O481*H481</f>
        <v>0</v>
      </c>
      <c r="Q481" s="204">
        <v>0.008</v>
      </c>
      <c r="R481" s="204">
        <f>Q481*H481</f>
        <v>0.272</v>
      </c>
      <c r="S481" s="204">
        <v>0</v>
      </c>
      <c r="T481" s="205">
        <f>S481*H481</f>
        <v>0</v>
      </c>
      <c r="AR481" s="25" t="s">
        <v>273</v>
      </c>
      <c r="AT481" s="25" t="s">
        <v>142</v>
      </c>
      <c r="AU481" s="25" t="s">
        <v>83</v>
      </c>
      <c r="AY481" s="25" t="s">
        <v>139</v>
      </c>
      <c r="BE481" s="206">
        <f>IF(N481="základní",J481,0)</f>
        <v>0</v>
      </c>
      <c r="BF481" s="206">
        <f>IF(N481="snížená",J481,0)</f>
        <v>0</v>
      </c>
      <c r="BG481" s="206">
        <f>IF(N481="zákl. přenesená",J481,0)</f>
        <v>0</v>
      </c>
      <c r="BH481" s="206">
        <f>IF(N481="sníž. přenesená",J481,0)</f>
        <v>0</v>
      </c>
      <c r="BI481" s="206">
        <f>IF(N481="nulová",J481,0)</f>
        <v>0</v>
      </c>
      <c r="BJ481" s="25" t="s">
        <v>81</v>
      </c>
      <c r="BK481" s="206">
        <f>ROUND(I481*H481,2)</f>
        <v>0</v>
      </c>
      <c r="BL481" s="25" t="s">
        <v>273</v>
      </c>
      <c r="BM481" s="25" t="s">
        <v>663</v>
      </c>
    </row>
    <row r="482" spans="2:47" s="1" customFormat="1" ht="27">
      <c r="B482" s="42"/>
      <c r="C482" s="64"/>
      <c r="D482" s="246" t="s">
        <v>149</v>
      </c>
      <c r="E482" s="64"/>
      <c r="F482" s="277" t="s">
        <v>664</v>
      </c>
      <c r="G482" s="64"/>
      <c r="H482" s="64"/>
      <c r="I482" s="165"/>
      <c r="J482" s="64"/>
      <c r="K482" s="64"/>
      <c r="L482" s="62"/>
      <c r="M482" s="209"/>
      <c r="N482" s="43"/>
      <c r="O482" s="43"/>
      <c r="P482" s="43"/>
      <c r="Q482" s="43"/>
      <c r="R482" s="43"/>
      <c r="S482" s="43"/>
      <c r="T482" s="79"/>
      <c r="AT482" s="25" t="s">
        <v>149</v>
      </c>
      <c r="AU482" s="25" t="s">
        <v>83</v>
      </c>
    </row>
    <row r="483" spans="2:65" s="1" customFormat="1" ht="31.5" customHeight="1">
      <c r="B483" s="42"/>
      <c r="C483" s="195" t="s">
        <v>665</v>
      </c>
      <c r="D483" s="195" t="s">
        <v>142</v>
      </c>
      <c r="E483" s="196" t="s">
        <v>666</v>
      </c>
      <c r="F483" s="197" t="s">
        <v>667</v>
      </c>
      <c r="G483" s="198" t="s">
        <v>171</v>
      </c>
      <c r="H483" s="199">
        <v>17.75</v>
      </c>
      <c r="I483" s="200"/>
      <c r="J483" s="201">
        <f>ROUND(I483*H483,2)</f>
        <v>0</v>
      </c>
      <c r="K483" s="197" t="s">
        <v>146</v>
      </c>
      <c r="L483" s="62"/>
      <c r="M483" s="202" t="s">
        <v>23</v>
      </c>
      <c r="N483" s="203" t="s">
        <v>44</v>
      </c>
      <c r="O483" s="43"/>
      <c r="P483" s="204">
        <f>O483*H483</f>
        <v>0</v>
      </c>
      <c r="Q483" s="204">
        <v>0.00078</v>
      </c>
      <c r="R483" s="204">
        <f>Q483*H483</f>
        <v>0.013845</v>
      </c>
      <c r="S483" s="204">
        <v>0</v>
      </c>
      <c r="T483" s="205">
        <f>S483*H483</f>
        <v>0</v>
      </c>
      <c r="AR483" s="25" t="s">
        <v>273</v>
      </c>
      <c r="AT483" s="25" t="s">
        <v>142</v>
      </c>
      <c r="AU483" s="25" t="s">
        <v>83</v>
      </c>
      <c r="AY483" s="25" t="s">
        <v>139</v>
      </c>
      <c r="BE483" s="206">
        <f>IF(N483="základní",J483,0)</f>
        <v>0</v>
      </c>
      <c r="BF483" s="206">
        <f>IF(N483="snížená",J483,0)</f>
        <v>0</v>
      </c>
      <c r="BG483" s="206">
        <f>IF(N483="zákl. přenesená",J483,0)</f>
        <v>0</v>
      </c>
      <c r="BH483" s="206">
        <f>IF(N483="sníž. přenesená",J483,0)</f>
        <v>0</v>
      </c>
      <c r="BI483" s="206">
        <f>IF(N483="nulová",J483,0)</f>
        <v>0</v>
      </c>
      <c r="BJ483" s="25" t="s">
        <v>81</v>
      </c>
      <c r="BK483" s="206">
        <f>ROUND(I483*H483,2)</f>
        <v>0</v>
      </c>
      <c r="BL483" s="25" t="s">
        <v>273</v>
      </c>
      <c r="BM483" s="25" t="s">
        <v>668</v>
      </c>
    </row>
    <row r="484" spans="2:47" s="1" customFormat="1" ht="27">
      <c r="B484" s="42"/>
      <c r="C484" s="64"/>
      <c r="D484" s="207" t="s">
        <v>149</v>
      </c>
      <c r="E484" s="64"/>
      <c r="F484" s="208" t="s">
        <v>669</v>
      </c>
      <c r="G484" s="64"/>
      <c r="H484" s="64"/>
      <c r="I484" s="165"/>
      <c r="J484" s="64"/>
      <c r="K484" s="64"/>
      <c r="L484" s="62"/>
      <c r="M484" s="209"/>
      <c r="N484" s="43"/>
      <c r="O484" s="43"/>
      <c r="P484" s="43"/>
      <c r="Q484" s="43"/>
      <c r="R484" s="43"/>
      <c r="S484" s="43"/>
      <c r="T484" s="79"/>
      <c r="AT484" s="25" t="s">
        <v>149</v>
      </c>
      <c r="AU484" s="25" t="s">
        <v>83</v>
      </c>
    </row>
    <row r="485" spans="2:51" s="12" customFormat="1" ht="13.5">
      <c r="B485" s="221"/>
      <c r="C485" s="222"/>
      <c r="D485" s="246" t="s">
        <v>151</v>
      </c>
      <c r="E485" s="247" t="s">
        <v>23</v>
      </c>
      <c r="F485" s="248" t="s">
        <v>670</v>
      </c>
      <c r="G485" s="222"/>
      <c r="H485" s="249">
        <v>17.75</v>
      </c>
      <c r="I485" s="226"/>
      <c r="J485" s="222"/>
      <c r="K485" s="222"/>
      <c r="L485" s="227"/>
      <c r="M485" s="228"/>
      <c r="N485" s="229"/>
      <c r="O485" s="229"/>
      <c r="P485" s="229"/>
      <c r="Q485" s="229"/>
      <c r="R485" s="229"/>
      <c r="S485" s="229"/>
      <c r="T485" s="230"/>
      <c r="AT485" s="231" t="s">
        <v>151</v>
      </c>
      <c r="AU485" s="231" t="s">
        <v>83</v>
      </c>
      <c r="AV485" s="12" t="s">
        <v>83</v>
      </c>
      <c r="AW485" s="12" t="s">
        <v>36</v>
      </c>
      <c r="AX485" s="12" t="s">
        <v>81</v>
      </c>
      <c r="AY485" s="231" t="s">
        <v>139</v>
      </c>
    </row>
    <row r="486" spans="2:65" s="1" customFormat="1" ht="22.5" customHeight="1">
      <c r="B486" s="42"/>
      <c r="C486" s="253" t="s">
        <v>671</v>
      </c>
      <c r="D486" s="253" t="s">
        <v>219</v>
      </c>
      <c r="E486" s="254" t="s">
        <v>672</v>
      </c>
      <c r="F486" s="255" t="s">
        <v>673</v>
      </c>
      <c r="G486" s="256" t="s">
        <v>93</v>
      </c>
      <c r="H486" s="257">
        <v>45.1</v>
      </c>
      <c r="I486" s="258"/>
      <c r="J486" s="259">
        <f>ROUND(I486*H486,2)</f>
        <v>0</v>
      </c>
      <c r="K486" s="255" t="s">
        <v>23</v>
      </c>
      <c r="L486" s="260"/>
      <c r="M486" s="261" t="s">
        <v>23</v>
      </c>
      <c r="N486" s="262" t="s">
        <v>44</v>
      </c>
      <c r="O486" s="43"/>
      <c r="P486" s="204">
        <f>O486*H486</f>
        <v>0</v>
      </c>
      <c r="Q486" s="204">
        <v>0.0155</v>
      </c>
      <c r="R486" s="204">
        <f>Q486*H486</f>
        <v>0.6990500000000001</v>
      </c>
      <c r="S486" s="204">
        <v>0</v>
      </c>
      <c r="T486" s="205">
        <f>S486*H486</f>
        <v>0</v>
      </c>
      <c r="AR486" s="25" t="s">
        <v>389</v>
      </c>
      <c r="AT486" s="25" t="s">
        <v>219</v>
      </c>
      <c r="AU486" s="25" t="s">
        <v>83</v>
      </c>
      <c r="AY486" s="25" t="s">
        <v>139</v>
      </c>
      <c r="BE486" s="206">
        <f>IF(N486="základní",J486,0)</f>
        <v>0</v>
      </c>
      <c r="BF486" s="206">
        <f>IF(N486="snížená",J486,0)</f>
        <v>0</v>
      </c>
      <c r="BG486" s="206">
        <f>IF(N486="zákl. přenesená",J486,0)</f>
        <v>0</v>
      </c>
      <c r="BH486" s="206">
        <f>IF(N486="sníž. přenesená",J486,0)</f>
        <v>0</v>
      </c>
      <c r="BI486" s="206">
        <f>IF(N486="nulová",J486,0)</f>
        <v>0</v>
      </c>
      <c r="BJ486" s="25" t="s">
        <v>81</v>
      </c>
      <c r="BK486" s="206">
        <f>ROUND(I486*H486,2)</f>
        <v>0</v>
      </c>
      <c r="BL486" s="25" t="s">
        <v>273</v>
      </c>
      <c r="BM486" s="25" t="s">
        <v>674</v>
      </c>
    </row>
    <row r="487" spans="2:47" s="1" customFormat="1" ht="13.5">
      <c r="B487" s="42"/>
      <c r="C487" s="64"/>
      <c r="D487" s="207" t="s">
        <v>149</v>
      </c>
      <c r="E487" s="64"/>
      <c r="F487" s="208" t="s">
        <v>673</v>
      </c>
      <c r="G487" s="64"/>
      <c r="H487" s="64"/>
      <c r="I487" s="165"/>
      <c r="J487" s="64"/>
      <c r="K487" s="64"/>
      <c r="L487" s="62"/>
      <c r="M487" s="209"/>
      <c r="N487" s="43"/>
      <c r="O487" s="43"/>
      <c r="P487" s="43"/>
      <c r="Q487" s="43"/>
      <c r="R487" s="43"/>
      <c r="S487" s="43"/>
      <c r="T487" s="79"/>
      <c r="AT487" s="25" t="s">
        <v>149</v>
      </c>
      <c r="AU487" s="25" t="s">
        <v>83</v>
      </c>
    </row>
    <row r="488" spans="2:51" s="12" customFormat="1" ht="13.5">
      <c r="B488" s="221"/>
      <c r="C488" s="222"/>
      <c r="D488" s="207" t="s">
        <v>151</v>
      </c>
      <c r="E488" s="223" t="s">
        <v>23</v>
      </c>
      <c r="F488" s="224" t="s">
        <v>675</v>
      </c>
      <c r="G488" s="222"/>
      <c r="H488" s="225">
        <v>2.929</v>
      </c>
      <c r="I488" s="226"/>
      <c r="J488" s="222"/>
      <c r="K488" s="222"/>
      <c r="L488" s="227"/>
      <c r="M488" s="228"/>
      <c r="N488" s="229"/>
      <c r="O488" s="229"/>
      <c r="P488" s="229"/>
      <c r="Q488" s="229"/>
      <c r="R488" s="229"/>
      <c r="S488" s="229"/>
      <c r="T488" s="230"/>
      <c r="AT488" s="231" t="s">
        <v>151</v>
      </c>
      <c r="AU488" s="231" t="s">
        <v>83</v>
      </c>
      <c r="AV488" s="12" t="s">
        <v>83</v>
      </c>
      <c r="AW488" s="12" t="s">
        <v>36</v>
      </c>
      <c r="AX488" s="12" t="s">
        <v>73</v>
      </c>
      <c r="AY488" s="231" t="s">
        <v>139</v>
      </c>
    </row>
    <row r="489" spans="2:51" s="12" customFormat="1" ht="13.5">
      <c r="B489" s="221"/>
      <c r="C489" s="222"/>
      <c r="D489" s="207" t="s">
        <v>151</v>
      </c>
      <c r="E489" s="223" t="s">
        <v>23</v>
      </c>
      <c r="F489" s="224" t="s">
        <v>676</v>
      </c>
      <c r="G489" s="222"/>
      <c r="H489" s="225">
        <v>37.4</v>
      </c>
      <c r="I489" s="226"/>
      <c r="J489" s="222"/>
      <c r="K489" s="222"/>
      <c r="L489" s="227"/>
      <c r="M489" s="228"/>
      <c r="N489" s="229"/>
      <c r="O489" s="229"/>
      <c r="P489" s="229"/>
      <c r="Q489" s="229"/>
      <c r="R489" s="229"/>
      <c r="S489" s="229"/>
      <c r="T489" s="230"/>
      <c r="AT489" s="231" t="s">
        <v>151</v>
      </c>
      <c r="AU489" s="231" t="s">
        <v>83</v>
      </c>
      <c r="AV489" s="12" t="s">
        <v>83</v>
      </c>
      <c r="AW489" s="12" t="s">
        <v>36</v>
      </c>
      <c r="AX489" s="12" t="s">
        <v>73</v>
      </c>
      <c r="AY489" s="231" t="s">
        <v>139</v>
      </c>
    </row>
    <row r="490" spans="2:51" s="15" customFormat="1" ht="13.5">
      <c r="B490" s="278"/>
      <c r="C490" s="279"/>
      <c r="D490" s="207" t="s">
        <v>151</v>
      </c>
      <c r="E490" s="280" t="s">
        <v>23</v>
      </c>
      <c r="F490" s="281" t="s">
        <v>677</v>
      </c>
      <c r="G490" s="279"/>
      <c r="H490" s="282">
        <v>40.329</v>
      </c>
      <c r="I490" s="283"/>
      <c r="J490" s="279"/>
      <c r="K490" s="279"/>
      <c r="L490" s="284"/>
      <c r="M490" s="285"/>
      <c r="N490" s="286"/>
      <c r="O490" s="286"/>
      <c r="P490" s="286"/>
      <c r="Q490" s="286"/>
      <c r="R490" s="286"/>
      <c r="S490" s="286"/>
      <c r="T490" s="287"/>
      <c r="AT490" s="288" t="s">
        <v>151</v>
      </c>
      <c r="AU490" s="288" t="s">
        <v>83</v>
      </c>
      <c r="AV490" s="15" t="s">
        <v>140</v>
      </c>
      <c r="AW490" s="15" t="s">
        <v>36</v>
      </c>
      <c r="AX490" s="15" t="s">
        <v>73</v>
      </c>
      <c r="AY490" s="288" t="s">
        <v>139</v>
      </c>
    </row>
    <row r="491" spans="2:51" s="12" customFormat="1" ht="13.5">
      <c r="B491" s="221"/>
      <c r="C491" s="222"/>
      <c r="D491" s="207" t="s">
        <v>151</v>
      </c>
      <c r="E491" s="223" t="s">
        <v>23</v>
      </c>
      <c r="F491" s="224" t="s">
        <v>434</v>
      </c>
      <c r="G491" s="222"/>
      <c r="H491" s="225">
        <v>41</v>
      </c>
      <c r="I491" s="226"/>
      <c r="J491" s="222"/>
      <c r="K491" s="222"/>
      <c r="L491" s="227"/>
      <c r="M491" s="228"/>
      <c r="N491" s="229"/>
      <c r="O491" s="229"/>
      <c r="P491" s="229"/>
      <c r="Q491" s="229"/>
      <c r="R491" s="229"/>
      <c r="S491" s="229"/>
      <c r="T491" s="230"/>
      <c r="AT491" s="231" t="s">
        <v>151</v>
      </c>
      <c r="AU491" s="231" t="s">
        <v>83</v>
      </c>
      <c r="AV491" s="12" t="s">
        <v>83</v>
      </c>
      <c r="AW491" s="12" t="s">
        <v>36</v>
      </c>
      <c r="AX491" s="12" t="s">
        <v>81</v>
      </c>
      <c r="AY491" s="231" t="s">
        <v>139</v>
      </c>
    </row>
    <row r="492" spans="2:51" s="12" customFormat="1" ht="13.5">
      <c r="B492" s="221"/>
      <c r="C492" s="222"/>
      <c r="D492" s="246" t="s">
        <v>151</v>
      </c>
      <c r="E492" s="222"/>
      <c r="F492" s="248" t="s">
        <v>678</v>
      </c>
      <c r="G492" s="222"/>
      <c r="H492" s="249">
        <v>45.1</v>
      </c>
      <c r="I492" s="226"/>
      <c r="J492" s="222"/>
      <c r="K492" s="222"/>
      <c r="L492" s="227"/>
      <c r="M492" s="228"/>
      <c r="N492" s="229"/>
      <c r="O492" s="229"/>
      <c r="P492" s="229"/>
      <c r="Q492" s="229"/>
      <c r="R492" s="229"/>
      <c r="S492" s="229"/>
      <c r="T492" s="230"/>
      <c r="AT492" s="231" t="s">
        <v>151</v>
      </c>
      <c r="AU492" s="231" t="s">
        <v>83</v>
      </c>
      <c r="AV492" s="12" t="s">
        <v>83</v>
      </c>
      <c r="AW492" s="12" t="s">
        <v>6</v>
      </c>
      <c r="AX492" s="12" t="s">
        <v>81</v>
      </c>
      <c r="AY492" s="231" t="s">
        <v>139</v>
      </c>
    </row>
    <row r="493" spans="2:65" s="1" customFormat="1" ht="22.5" customHeight="1">
      <c r="B493" s="42"/>
      <c r="C493" s="195" t="s">
        <v>679</v>
      </c>
      <c r="D493" s="195" t="s">
        <v>142</v>
      </c>
      <c r="E493" s="196" t="s">
        <v>680</v>
      </c>
      <c r="F493" s="197" t="s">
        <v>681</v>
      </c>
      <c r="G493" s="198" t="s">
        <v>93</v>
      </c>
      <c r="H493" s="199">
        <v>36.663</v>
      </c>
      <c r="I493" s="200"/>
      <c r="J493" s="201">
        <f>ROUND(I493*H493,2)</f>
        <v>0</v>
      </c>
      <c r="K493" s="197" t="s">
        <v>146</v>
      </c>
      <c r="L493" s="62"/>
      <c r="M493" s="202" t="s">
        <v>23</v>
      </c>
      <c r="N493" s="203" t="s">
        <v>44</v>
      </c>
      <c r="O493" s="43"/>
      <c r="P493" s="204">
        <f>O493*H493</f>
        <v>0</v>
      </c>
      <c r="Q493" s="204">
        <v>0</v>
      </c>
      <c r="R493" s="204">
        <f>Q493*H493</f>
        <v>0</v>
      </c>
      <c r="S493" s="204">
        <v>0</v>
      </c>
      <c r="T493" s="205">
        <f>S493*H493</f>
        <v>0</v>
      </c>
      <c r="AR493" s="25" t="s">
        <v>273</v>
      </c>
      <c r="AT493" s="25" t="s">
        <v>142</v>
      </c>
      <c r="AU493" s="25" t="s">
        <v>83</v>
      </c>
      <c r="AY493" s="25" t="s">
        <v>139</v>
      </c>
      <c r="BE493" s="206">
        <f>IF(N493="základní",J493,0)</f>
        <v>0</v>
      </c>
      <c r="BF493" s="206">
        <f>IF(N493="snížená",J493,0)</f>
        <v>0</v>
      </c>
      <c r="BG493" s="206">
        <f>IF(N493="zákl. přenesená",J493,0)</f>
        <v>0</v>
      </c>
      <c r="BH493" s="206">
        <f>IF(N493="sníž. přenesená",J493,0)</f>
        <v>0</v>
      </c>
      <c r="BI493" s="206">
        <f>IF(N493="nulová",J493,0)</f>
        <v>0</v>
      </c>
      <c r="BJ493" s="25" t="s">
        <v>81</v>
      </c>
      <c r="BK493" s="206">
        <f>ROUND(I493*H493,2)</f>
        <v>0</v>
      </c>
      <c r="BL493" s="25" t="s">
        <v>273</v>
      </c>
      <c r="BM493" s="25" t="s">
        <v>682</v>
      </c>
    </row>
    <row r="494" spans="2:47" s="1" customFormat="1" ht="27">
      <c r="B494" s="42"/>
      <c r="C494" s="64"/>
      <c r="D494" s="207" t="s">
        <v>149</v>
      </c>
      <c r="E494" s="64"/>
      <c r="F494" s="208" t="s">
        <v>683</v>
      </c>
      <c r="G494" s="64"/>
      <c r="H494" s="64"/>
      <c r="I494" s="165"/>
      <c r="J494" s="64"/>
      <c r="K494" s="64"/>
      <c r="L494" s="62"/>
      <c r="M494" s="209"/>
      <c r="N494" s="43"/>
      <c r="O494" s="43"/>
      <c r="P494" s="43"/>
      <c r="Q494" s="43"/>
      <c r="R494" s="43"/>
      <c r="S494" s="43"/>
      <c r="T494" s="79"/>
      <c r="AT494" s="25" t="s">
        <v>149</v>
      </c>
      <c r="AU494" s="25" t="s">
        <v>83</v>
      </c>
    </row>
    <row r="495" spans="2:51" s="12" customFormat="1" ht="13.5">
      <c r="B495" s="221"/>
      <c r="C495" s="222"/>
      <c r="D495" s="246" t="s">
        <v>151</v>
      </c>
      <c r="E495" s="247" t="s">
        <v>23</v>
      </c>
      <c r="F495" s="248" t="s">
        <v>684</v>
      </c>
      <c r="G495" s="222"/>
      <c r="H495" s="249">
        <v>36.663</v>
      </c>
      <c r="I495" s="226"/>
      <c r="J495" s="222"/>
      <c r="K495" s="222"/>
      <c r="L495" s="227"/>
      <c r="M495" s="228"/>
      <c r="N495" s="229"/>
      <c r="O495" s="229"/>
      <c r="P495" s="229"/>
      <c r="Q495" s="229"/>
      <c r="R495" s="229"/>
      <c r="S495" s="229"/>
      <c r="T495" s="230"/>
      <c r="AT495" s="231" t="s">
        <v>151</v>
      </c>
      <c r="AU495" s="231" t="s">
        <v>83</v>
      </c>
      <c r="AV495" s="12" t="s">
        <v>83</v>
      </c>
      <c r="AW495" s="12" t="s">
        <v>36</v>
      </c>
      <c r="AX495" s="12" t="s">
        <v>81</v>
      </c>
      <c r="AY495" s="231" t="s">
        <v>139</v>
      </c>
    </row>
    <row r="496" spans="2:65" s="1" customFormat="1" ht="22.5" customHeight="1">
      <c r="B496" s="42"/>
      <c r="C496" s="195" t="s">
        <v>685</v>
      </c>
      <c r="D496" s="195" t="s">
        <v>142</v>
      </c>
      <c r="E496" s="196" t="s">
        <v>686</v>
      </c>
      <c r="F496" s="197" t="s">
        <v>687</v>
      </c>
      <c r="G496" s="198" t="s">
        <v>93</v>
      </c>
      <c r="H496" s="199">
        <v>36.663</v>
      </c>
      <c r="I496" s="200"/>
      <c r="J496" s="201">
        <f>ROUND(I496*H496,2)</f>
        <v>0</v>
      </c>
      <c r="K496" s="197" t="s">
        <v>146</v>
      </c>
      <c r="L496" s="62"/>
      <c r="M496" s="202" t="s">
        <v>23</v>
      </c>
      <c r="N496" s="203" t="s">
        <v>44</v>
      </c>
      <c r="O496" s="43"/>
      <c r="P496" s="204">
        <f>O496*H496</f>
        <v>0</v>
      </c>
      <c r="Q496" s="204">
        <v>0.0003</v>
      </c>
      <c r="R496" s="204">
        <f>Q496*H496</f>
        <v>0.010998899999999997</v>
      </c>
      <c r="S496" s="204">
        <v>0</v>
      </c>
      <c r="T496" s="205">
        <f>S496*H496</f>
        <v>0</v>
      </c>
      <c r="AR496" s="25" t="s">
        <v>273</v>
      </c>
      <c r="AT496" s="25" t="s">
        <v>142</v>
      </c>
      <c r="AU496" s="25" t="s">
        <v>83</v>
      </c>
      <c r="AY496" s="25" t="s">
        <v>139</v>
      </c>
      <c r="BE496" s="206">
        <f>IF(N496="základní",J496,0)</f>
        <v>0</v>
      </c>
      <c r="BF496" s="206">
        <f>IF(N496="snížená",J496,0)</f>
        <v>0</v>
      </c>
      <c r="BG496" s="206">
        <f>IF(N496="zákl. přenesená",J496,0)</f>
        <v>0</v>
      </c>
      <c r="BH496" s="206">
        <f>IF(N496="sníž. přenesená",J496,0)</f>
        <v>0</v>
      </c>
      <c r="BI496" s="206">
        <f>IF(N496="nulová",J496,0)</f>
        <v>0</v>
      </c>
      <c r="BJ496" s="25" t="s">
        <v>81</v>
      </c>
      <c r="BK496" s="206">
        <f>ROUND(I496*H496,2)</f>
        <v>0</v>
      </c>
      <c r="BL496" s="25" t="s">
        <v>273</v>
      </c>
      <c r="BM496" s="25" t="s">
        <v>688</v>
      </c>
    </row>
    <row r="497" spans="2:47" s="1" customFormat="1" ht="13.5">
      <c r="B497" s="42"/>
      <c r="C497" s="64"/>
      <c r="D497" s="207" t="s">
        <v>149</v>
      </c>
      <c r="E497" s="64"/>
      <c r="F497" s="208" t="s">
        <v>689</v>
      </c>
      <c r="G497" s="64"/>
      <c r="H497" s="64"/>
      <c r="I497" s="165"/>
      <c r="J497" s="64"/>
      <c r="K497" s="64"/>
      <c r="L497" s="62"/>
      <c r="M497" s="209"/>
      <c r="N497" s="43"/>
      <c r="O497" s="43"/>
      <c r="P497" s="43"/>
      <c r="Q497" s="43"/>
      <c r="R497" s="43"/>
      <c r="S497" s="43"/>
      <c r="T497" s="79"/>
      <c r="AT497" s="25" t="s">
        <v>149</v>
      </c>
      <c r="AU497" s="25" t="s">
        <v>83</v>
      </c>
    </row>
    <row r="498" spans="2:47" s="1" customFormat="1" ht="40.5">
      <c r="B498" s="42"/>
      <c r="C498" s="64"/>
      <c r="D498" s="246" t="s">
        <v>166</v>
      </c>
      <c r="E498" s="64"/>
      <c r="F498" s="263" t="s">
        <v>690</v>
      </c>
      <c r="G498" s="64"/>
      <c r="H498" s="64"/>
      <c r="I498" s="165"/>
      <c r="J498" s="64"/>
      <c r="K498" s="64"/>
      <c r="L498" s="62"/>
      <c r="M498" s="209"/>
      <c r="N498" s="43"/>
      <c r="O498" s="43"/>
      <c r="P498" s="43"/>
      <c r="Q498" s="43"/>
      <c r="R498" s="43"/>
      <c r="S498" s="43"/>
      <c r="T498" s="79"/>
      <c r="AT498" s="25" t="s">
        <v>166</v>
      </c>
      <c r="AU498" s="25" t="s">
        <v>83</v>
      </c>
    </row>
    <row r="499" spans="2:65" s="1" customFormat="1" ht="22.5" customHeight="1">
      <c r="B499" s="42"/>
      <c r="C499" s="195" t="s">
        <v>691</v>
      </c>
      <c r="D499" s="195" t="s">
        <v>142</v>
      </c>
      <c r="E499" s="196" t="s">
        <v>692</v>
      </c>
      <c r="F499" s="197" t="s">
        <v>693</v>
      </c>
      <c r="G499" s="198" t="s">
        <v>373</v>
      </c>
      <c r="H499" s="199">
        <v>1.101</v>
      </c>
      <c r="I499" s="200"/>
      <c r="J499" s="201">
        <f>ROUND(I499*H499,2)</f>
        <v>0</v>
      </c>
      <c r="K499" s="197" t="s">
        <v>146</v>
      </c>
      <c r="L499" s="62"/>
      <c r="M499" s="202" t="s">
        <v>23</v>
      </c>
      <c r="N499" s="203" t="s">
        <v>44</v>
      </c>
      <c r="O499" s="43"/>
      <c r="P499" s="204">
        <f>O499*H499</f>
        <v>0</v>
      </c>
      <c r="Q499" s="204">
        <v>0</v>
      </c>
      <c r="R499" s="204">
        <f>Q499*H499</f>
        <v>0</v>
      </c>
      <c r="S499" s="204">
        <v>0</v>
      </c>
      <c r="T499" s="205">
        <f>S499*H499</f>
        <v>0</v>
      </c>
      <c r="AR499" s="25" t="s">
        <v>273</v>
      </c>
      <c r="AT499" s="25" t="s">
        <v>142</v>
      </c>
      <c r="AU499" s="25" t="s">
        <v>83</v>
      </c>
      <c r="AY499" s="25" t="s">
        <v>139</v>
      </c>
      <c r="BE499" s="206">
        <f>IF(N499="základní",J499,0)</f>
        <v>0</v>
      </c>
      <c r="BF499" s="206">
        <f>IF(N499="snížená",J499,0)</f>
        <v>0</v>
      </c>
      <c r="BG499" s="206">
        <f>IF(N499="zákl. přenesená",J499,0)</f>
        <v>0</v>
      </c>
      <c r="BH499" s="206">
        <f>IF(N499="sníž. přenesená",J499,0)</f>
        <v>0</v>
      </c>
      <c r="BI499" s="206">
        <f>IF(N499="nulová",J499,0)</f>
        <v>0</v>
      </c>
      <c r="BJ499" s="25" t="s">
        <v>81</v>
      </c>
      <c r="BK499" s="206">
        <f>ROUND(I499*H499,2)</f>
        <v>0</v>
      </c>
      <c r="BL499" s="25" t="s">
        <v>273</v>
      </c>
      <c r="BM499" s="25" t="s">
        <v>694</v>
      </c>
    </row>
    <row r="500" spans="2:47" s="1" customFormat="1" ht="27">
      <c r="B500" s="42"/>
      <c r="C500" s="64"/>
      <c r="D500" s="207" t="s">
        <v>149</v>
      </c>
      <c r="E500" s="64"/>
      <c r="F500" s="208" t="s">
        <v>695</v>
      </c>
      <c r="G500" s="64"/>
      <c r="H500" s="64"/>
      <c r="I500" s="165"/>
      <c r="J500" s="64"/>
      <c r="K500" s="64"/>
      <c r="L500" s="62"/>
      <c r="M500" s="209"/>
      <c r="N500" s="43"/>
      <c r="O500" s="43"/>
      <c r="P500" s="43"/>
      <c r="Q500" s="43"/>
      <c r="R500" s="43"/>
      <c r="S500" s="43"/>
      <c r="T500" s="79"/>
      <c r="AT500" s="25" t="s">
        <v>149</v>
      </c>
      <c r="AU500" s="25" t="s">
        <v>83</v>
      </c>
    </row>
    <row r="501" spans="2:47" s="1" customFormat="1" ht="121.5">
      <c r="B501" s="42"/>
      <c r="C501" s="64"/>
      <c r="D501" s="246" t="s">
        <v>166</v>
      </c>
      <c r="E501" s="64"/>
      <c r="F501" s="263" t="s">
        <v>696</v>
      </c>
      <c r="G501" s="64"/>
      <c r="H501" s="64"/>
      <c r="I501" s="165"/>
      <c r="J501" s="64"/>
      <c r="K501" s="64"/>
      <c r="L501" s="62"/>
      <c r="M501" s="209"/>
      <c r="N501" s="43"/>
      <c r="O501" s="43"/>
      <c r="P501" s="43"/>
      <c r="Q501" s="43"/>
      <c r="R501" s="43"/>
      <c r="S501" s="43"/>
      <c r="T501" s="79"/>
      <c r="AT501" s="25" t="s">
        <v>166</v>
      </c>
      <c r="AU501" s="25" t="s">
        <v>83</v>
      </c>
    </row>
    <row r="502" spans="2:65" s="1" customFormat="1" ht="22.5" customHeight="1">
      <c r="B502" s="42"/>
      <c r="C502" s="195" t="s">
        <v>697</v>
      </c>
      <c r="D502" s="195" t="s">
        <v>142</v>
      </c>
      <c r="E502" s="196" t="s">
        <v>698</v>
      </c>
      <c r="F502" s="197" t="s">
        <v>699</v>
      </c>
      <c r="G502" s="198" t="s">
        <v>373</v>
      </c>
      <c r="H502" s="199">
        <v>1.101</v>
      </c>
      <c r="I502" s="200"/>
      <c r="J502" s="201">
        <f>ROUND(I502*H502,2)</f>
        <v>0</v>
      </c>
      <c r="K502" s="197" t="s">
        <v>146</v>
      </c>
      <c r="L502" s="62"/>
      <c r="M502" s="202" t="s">
        <v>23</v>
      </c>
      <c r="N502" s="203" t="s">
        <v>44</v>
      </c>
      <c r="O502" s="43"/>
      <c r="P502" s="204">
        <f>O502*H502</f>
        <v>0</v>
      </c>
      <c r="Q502" s="204">
        <v>0</v>
      </c>
      <c r="R502" s="204">
        <f>Q502*H502</f>
        <v>0</v>
      </c>
      <c r="S502" s="204">
        <v>0</v>
      </c>
      <c r="T502" s="205">
        <f>S502*H502</f>
        <v>0</v>
      </c>
      <c r="AR502" s="25" t="s">
        <v>273</v>
      </c>
      <c r="AT502" s="25" t="s">
        <v>142</v>
      </c>
      <c r="AU502" s="25" t="s">
        <v>83</v>
      </c>
      <c r="AY502" s="25" t="s">
        <v>139</v>
      </c>
      <c r="BE502" s="206">
        <f>IF(N502="základní",J502,0)</f>
        <v>0</v>
      </c>
      <c r="BF502" s="206">
        <f>IF(N502="snížená",J502,0)</f>
        <v>0</v>
      </c>
      <c r="BG502" s="206">
        <f>IF(N502="zákl. přenesená",J502,0)</f>
        <v>0</v>
      </c>
      <c r="BH502" s="206">
        <f>IF(N502="sníž. přenesená",J502,0)</f>
        <v>0</v>
      </c>
      <c r="BI502" s="206">
        <f>IF(N502="nulová",J502,0)</f>
        <v>0</v>
      </c>
      <c r="BJ502" s="25" t="s">
        <v>81</v>
      </c>
      <c r="BK502" s="206">
        <f>ROUND(I502*H502,2)</f>
        <v>0</v>
      </c>
      <c r="BL502" s="25" t="s">
        <v>273</v>
      </c>
      <c r="BM502" s="25" t="s">
        <v>700</v>
      </c>
    </row>
    <row r="503" spans="2:47" s="1" customFormat="1" ht="27">
      <c r="B503" s="42"/>
      <c r="C503" s="64"/>
      <c r="D503" s="207" t="s">
        <v>149</v>
      </c>
      <c r="E503" s="64"/>
      <c r="F503" s="208" t="s">
        <v>701</v>
      </c>
      <c r="G503" s="64"/>
      <c r="H503" s="64"/>
      <c r="I503" s="165"/>
      <c r="J503" s="64"/>
      <c r="K503" s="64"/>
      <c r="L503" s="62"/>
      <c r="M503" s="209"/>
      <c r="N503" s="43"/>
      <c r="O503" s="43"/>
      <c r="P503" s="43"/>
      <c r="Q503" s="43"/>
      <c r="R503" s="43"/>
      <c r="S503" s="43"/>
      <c r="T503" s="79"/>
      <c r="AT503" s="25" t="s">
        <v>149</v>
      </c>
      <c r="AU503" s="25" t="s">
        <v>83</v>
      </c>
    </row>
    <row r="504" spans="2:47" s="1" customFormat="1" ht="121.5">
      <c r="B504" s="42"/>
      <c r="C504" s="64"/>
      <c r="D504" s="207" t="s">
        <v>166</v>
      </c>
      <c r="E504" s="64"/>
      <c r="F504" s="245" t="s">
        <v>696</v>
      </c>
      <c r="G504" s="64"/>
      <c r="H504" s="64"/>
      <c r="I504" s="165"/>
      <c r="J504" s="64"/>
      <c r="K504" s="64"/>
      <c r="L504" s="62"/>
      <c r="M504" s="209"/>
      <c r="N504" s="43"/>
      <c r="O504" s="43"/>
      <c r="P504" s="43"/>
      <c r="Q504" s="43"/>
      <c r="R504" s="43"/>
      <c r="S504" s="43"/>
      <c r="T504" s="79"/>
      <c r="AT504" s="25" t="s">
        <v>166</v>
      </c>
      <c r="AU504" s="25" t="s">
        <v>83</v>
      </c>
    </row>
    <row r="505" spans="2:63" s="10" customFormat="1" ht="29.85" customHeight="1">
      <c r="B505" s="178"/>
      <c r="C505" s="179"/>
      <c r="D505" s="192" t="s">
        <v>72</v>
      </c>
      <c r="E505" s="193" t="s">
        <v>702</v>
      </c>
      <c r="F505" s="193" t="s">
        <v>703</v>
      </c>
      <c r="G505" s="179"/>
      <c r="H505" s="179"/>
      <c r="I505" s="182"/>
      <c r="J505" s="194">
        <f>BK505</f>
        <v>0</v>
      </c>
      <c r="K505" s="179"/>
      <c r="L505" s="184"/>
      <c r="M505" s="185"/>
      <c r="N505" s="186"/>
      <c r="O505" s="186"/>
      <c r="P505" s="187">
        <f>SUM(P506:P534)</f>
        <v>0</v>
      </c>
      <c r="Q505" s="186"/>
      <c r="R505" s="187">
        <f>SUM(R506:R534)</f>
        <v>0.44124533600000004</v>
      </c>
      <c r="S505" s="186"/>
      <c r="T505" s="188">
        <f>SUM(T506:T534)</f>
        <v>0</v>
      </c>
      <c r="AR505" s="189" t="s">
        <v>83</v>
      </c>
      <c r="AT505" s="190" t="s">
        <v>72</v>
      </c>
      <c r="AU505" s="190" t="s">
        <v>81</v>
      </c>
      <c r="AY505" s="189" t="s">
        <v>139</v>
      </c>
      <c r="BK505" s="191">
        <f>SUM(BK506:BK534)</f>
        <v>0</v>
      </c>
    </row>
    <row r="506" spans="2:65" s="1" customFormat="1" ht="22.5" customHeight="1">
      <c r="B506" s="42"/>
      <c r="C506" s="195" t="s">
        <v>235</v>
      </c>
      <c r="D506" s="195" t="s">
        <v>142</v>
      </c>
      <c r="E506" s="196" t="s">
        <v>704</v>
      </c>
      <c r="F506" s="197" t="s">
        <v>705</v>
      </c>
      <c r="G506" s="198" t="s">
        <v>93</v>
      </c>
      <c r="H506" s="199">
        <v>300</v>
      </c>
      <c r="I506" s="200"/>
      <c r="J506" s="201">
        <f>ROUND(I506*H506,2)</f>
        <v>0</v>
      </c>
      <c r="K506" s="197" t="s">
        <v>146</v>
      </c>
      <c r="L506" s="62"/>
      <c r="M506" s="202" t="s">
        <v>23</v>
      </c>
      <c r="N506" s="203" t="s">
        <v>44</v>
      </c>
      <c r="O506" s="43"/>
      <c r="P506" s="204">
        <f>O506*H506</f>
        <v>0</v>
      </c>
      <c r="Q506" s="204">
        <v>0</v>
      </c>
      <c r="R506" s="204">
        <f>Q506*H506</f>
        <v>0</v>
      </c>
      <c r="S506" s="204">
        <v>0</v>
      </c>
      <c r="T506" s="205">
        <f>S506*H506</f>
        <v>0</v>
      </c>
      <c r="AR506" s="25" t="s">
        <v>273</v>
      </c>
      <c r="AT506" s="25" t="s">
        <v>142</v>
      </c>
      <c r="AU506" s="25" t="s">
        <v>83</v>
      </c>
      <c r="AY506" s="25" t="s">
        <v>139</v>
      </c>
      <c r="BE506" s="206">
        <f>IF(N506="základní",J506,0)</f>
        <v>0</v>
      </c>
      <c r="BF506" s="206">
        <f>IF(N506="snížená",J506,0)</f>
        <v>0</v>
      </c>
      <c r="BG506" s="206">
        <f>IF(N506="zákl. přenesená",J506,0)</f>
        <v>0</v>
      </c>
      <c r="BH506" s="206">
        <f>IF(N506="sníž. přenesená",J506,0)</f>
        <v>0</v>
      </c>
      <c r="BI506" s="206">
        <f>IF(N506="nulová",J506,0)</f>
        <v>0</v>
      </c>
      <c r="BJ506" s="25" t="s">
        <v>81</v>
      </c>
      <c r="BK506" s="206">
        <f>ROUND(I506*H506,2)</f>
        <v>0</v>
      </c>
      <c r="BL506" s="25" t="s">
        <v>273</v>
      </c>
      <c r="BM506" s="25" t="s">
        <v>706</v>
      </c>
    </row>
    <row r="507" spans="2:47" s="1" customFormat="1" ht="13.5">
      <c r="B507" s="42"/>
      <c r="C507" s="64"/>
      <c r="D507" s="207" t="s">
        <v>149</v>
      </c>
      <c r="E507" s="64"/>
      <c r="F507" s="208" t="s">
        <v>707</v>
      </c>
      <c r="G507" s="64"/>
      <c r="H507" s="64"/>
      <c r="I507" s="165"/>
      <c r="J507" s="64"/>
      <c r="K507" s="64"/>
      <c r="L507" s="62"/>
      <c r="M507" s="209"/>
      <c r="N507" s="43"/>
      <c r="O507" s="43"/>
      <c r="P507" s="43"/>
      <c r="Q507" s="43"/>
      <c r="R507" s="43"/>
      <c r="S507" s="43"/>
      <c r="T507" s="79"/>
      <c r="AT507" s="25" t="s">
        <v>149</v>
      </c>
      <c r="AU507" s="25" t="s">
        <v>83</v>
      </c>
    </row>
    <row r="508" spans="2:47" s="1" customFormat="1" ht="40.5">
      <c r="B508" s="42"/>
      <c r="C508" s="64"/>
      <c r="D508" s="246" t="s">
        <v>166</v>
      </c>
      <c r="E508" s="64"/>
      <c r="F508" s="263" t="s">
        <v>708</v>
      </c>
      <c r="G508" s="64"/>
      <c r="H508" s="64"/>
      <c r="I508" s="165"/>
      <c r="J508" s="64"/>
      <c r="K508" s="64"/>
      <c r="L508" s="62"/>
      <c r="M508" s="209"/>
      <c r="N508" s="43"/>
      <c r="O508" s="43"/>
      <c r="P508" s="43"/>
      <c r="Q508" s="43"/>
      <c r="R508" s="43"/>
      <c r="S508" s="43"/>
      <c r="T508" s="79"/>
      <c r="AT508" s="25" t="s">
        <v>166</v>
      </c>
      <c r="AU508" s="25" t="s">
        <v>83</v>
      </c>
    </row>
    <row r="509" spans="2:65" s="1" customFormat="1" ht="22.5" customHeight="1">
      <c r="B509" s="42"/>
      <c r="C509" s="253" t="s">
        <v>285</v>
      </c>
      <c r="D509" s="253" t="s">
        <v>219</v>
      </c>
      <c r="E509" s="254" t="s">
        <v>709</v>
      </c>
      <c r="F509" s="255" t="s">
        <v>710</v>
      </c>
      <c r="G509" s="256" t="s">
        <v>93</v>
      </c>
      <c r="H509" s="257">
        <v>330</v>
      </c>
      <c r="I509" s="258"/>
      <c r="J509" s="259">
        <f>ROUND(I509*H509,2)</f>
        <v>0</v>
      </c>
      <c r="K509" s="255" t="s">
        <v>146</v>
      </c>
      <c r="L509" s="260"/>
      <c r="M509" s="261" t="s">
        <v>23</v>
      </c>
      <c r="N509" s="262" t="s">
        <v>44</v>
      </c>
      <c r="O509" s="43"/>
      <c r="P509" s="204">
        <f>O509*H509</f>
        <v>0</v>
      </c>
      <c r="Q509" s="204">
        <v>0</v>
      </c>
      <c r="R509" s="204">
        <f>Q509*H509</f>
        <v>0</v>
      </c>
      <c r="S509" s="204">
        <v>0</v>
      </c>
      <c r="T509" s="205">
        <f>S509*H509</f>
        <v>0</v>
      </c>
      <c r="AR509" s="25" t="s">
        <v>389</v>
      </c>
      <c r="AT509" s="25" t="s">
        <v>219</v>
      </c>
      <c r="AU509" s="25" t="s">
        <v>83</v>
      </c>
      <c r="AY509" s="25" t="s">
        <v>139</v>
      </c>
      <c r="BE509" s="206">
        <f>IF(N509="základní",J509,0)</f>
        <v>0</v>
      </c>
      <c r="BF509" s="206">
        <f>IF(N509="snížená",J509,0)</f>
        <v>0</v>
      </c>
      <c r="BG509" s="206">
        <f>IF(N509="zákl. přenesená",J509,0)</f>
        <v>0</v>
      </c>
      <c r="BH509" s="206">
        <f>IF(N509="sníž. přenesená",J509,0)</f>
        <v>0</v>
      </c>
      <c r="BI509" s="206">
        <f>IF(N509="nulová",J509,0)</f>
        <v>0</v>
      </c>
      <c r="BJ509" s="25" t="s">
        <v>81</v>
      </c>
      <c r="BK509" s="206">
        <f>ROUND(I509*H509,2)</f>
        <v>0</v>
      </c>
      <c r="BL509" s="25" t="s">
        <v>273</v>
      </c>
      <c r="BM509" s="25" t="s">
        <v>711</v>
      </c>
    </row>
    <row r="510" spans="2:47" s="1" customFormat="1" ht="13.5">
      <c r="B510" s="42"/>
      <c r="C510" s="64"/>
      <c r="D510" s="207" t="s">
        <v>149</v>
      </c>
      <c r="E510" s="64"/>
      <c r="F510" s="208" t="s">
        <v>712</v>
      </c>
      <c r="G510" s="64"/>
      <c r="H510" s="64"/>
      <c r="I510" s="165"/>
      <c r="J510" s="64"/>
      <c r="K510" s="64"/>
      <c r="L510" s="62"/>
      <c r="M510" s="209"/>
      <c r="N510" s="43"/>
      <c r="O510" s="43"/>
      <c r="P510" s="43"/>
      <c r="Q510" s="43"/>
      <c r="R510" s="43"/>
      <c r="S510" s="43"/>
      <c r="T510" s="79"/>
      <c r="AT510" s="25" t="s">
        <v>149</v>
      </c>
      <c r="AU510" s="25" t="s">
        <v>83</v>
      </c>
    </row>
    <row r="511" spans="2:51" s="12" customFormat="1" ht="13.5">
      <c r="B511" s="221"/>
      <c r="C511" s="222"/>
      <c r="D511" s="246" t="s">
        <v>151</v>
      </c>
      <c r="E511" s="222"/>
      <c r="F511" s="248" t="s">
        <v>713</v>
      </c>
      <c r="G511" s="222"/>
      <c r="H511" s="249">
        <v>330</v>
      </c>
      <c r="I511" s="226"/>
      <c r="J511" s="222"/>
      <c r="K511" s="222"/>
      <c r="L511" s="227"/>
      <c r="M511" s="228"/>
      <c r="N511" s="229"/>
      <c r="O511" s="229"/>
      <c r="P511" s="229"/>
      <c r="Q511" s="229"/>
      <c r="R511" s="229"/>
      <c r="S511" s="229"/>
      <c r="T511" s="230"/>
      <c r="AT511" s="231" t="s">
        <v>151</v>
      </c>
      <c r="AU511" s="231" t="s">
        <v>83</v>
      </c>
      <c r="AV511" s="12" t="s">
        <v>83</v>
      </c>
      <c r="AW511" s="12" t="s">
        <v>6</v>
      </c>
      <c r="AX511" s="12" t="s">
        <v>81</v>
      </c>
      <c r="AY511" s="231" t="s">
        <v>139</v>
      </c>
    </row>
    <row r="512" spans="2:65" s="1" customFormat="1" ht="31.5" customHeight="1">
      <c r="B512" s="42"/>
      <c r="C512" s="195" t="s">
        <v>293</v>
      </c>
      <c r="D512" s="195" t="s">
        <v>142</v>
      </c>
      <c r="E512" s="196" t="s">
        <v>714</v>
      </c>
      <c r="F512" s="197" t="s">
        <v>715</v>
      </c>
      <c r="G512" s="198" t="s">
        <v>93</v>
      </c>
      <c r="H512" s="199">
        <v>1396.346</v>
      </c>
      <c r="I512" s="200"/>
      <c r="J512" s="201">
        <f>ROUND(I512*H512,2)</f>
        <v>0</v>
      </c>
      <c r="K512" s="197" t="s">
        <v>146</v>
      </c>
      <c r="L512" s="62"/>
      <c r="M512" s="202" t="s">
        <v>23</v>
      </c>
      <c r="N512" s="203" t="s">
        <v>44</v>
      </c>
      <c r="O512" s="43"/>
      <c r="P512" s="204">
        <f>O512*H512</f>
        <v>0</v>
      </c>
      <c r="Q512" s="204">
        <v>0.000286</v>
      </c>
      <c r="R512" s="204">
        <f>Q512*H512</f>
        <v>0.39935495600000004</v>
      </c>
      <c r="S512" s="204">
        <v>0</v>
      </c>
      <c r="T512" s="205">
        <f>S512*H512</f>
        <v>0</v>
      </c>
      <c r="AR512" s="25" t="s">
        <v>273</v>
      </c>
      <c r="AT512" s="25" t="s">
        <v>142</v>
      </c>
      <c r="AU512" s="25" t="s">
        <v>83</v>
      </c>
      <c r="AY512" s="25" t="s">
        <v>139</v>
      </c>
      <c r="BE512" s="206">
        <f>IF(N512="základní",J512,0)</f>
        <v>0</v>
      </c>
      <c r="BF512" s="206">
        <f>IF(N512="snížená",J512,0)</f>
        <v>0</v>
      </c>
      <c r="BG512" s="206">
        <f>IF(N512="zákl. přenesená",J512,0)</f>
        <v>0</v>
      </c>
      <c r="BH512" s="206">
        <f>IF(N512="sníž. přenesená",J512,0)</f>
        <v>0</v>
      </c>
      <c r="BI512" s="206">
        <f>IF(N512="nulová",J512,0)</f>
        <v>0</v>
      </c>
      <c r="BJ512" s="25" t="s">
        <v>81</v>
      </c>
      <c r="BK512" s="206">
        <f>ROUND(I512*H512,2)</f>
        <v>0</v>
      </c>
      <c r="BL512" s="25" t="s">
        <v>273</v>
      </c>
      <c r="BM512" s="25" t="s">
        <v>716</v>
      </c>
    </row>
    <row r="513" spans="2:47" s="1" customFormat="1" ht="27">
      <c r="B513" s="42"/>
      <c r="C513" s="64"/>
      <c r="D513" s="207" t="s">
        <v>149</v>
      </c>
      <c r="E513" s="64"/>
      <c r="F513" s="208" t="s">
        <v>717</v>
      </c>
      <c r="G513" s="64"/>
      <c r="H513" s="64"/>
      <c r="I513" s="165"/>
      <c r="J513" s="64"/>
      <c r="K513" s="64"/>
      <c r="L513" s="62"/>
      <c r="M513" s="209"/>
      <c r="N513" s="43"/>
      <c r="O513" s="43"/>
      <c r="P513" s="43"/>
      <c r="Q513" s="43"/>
      <c r="R513" s="43"/>
      <c r="S513" s="43"/>
      <c r="T513" s="79"/>
      <c r="AT513" s="25" t="s">
        <v>149</v>
      </c>
      <c r="AU513" s="25" t="s">
        <v>83</v>
      </c>
    </row>
    <row r="514" spans="2:51" s="11" customFormat="1" ht="13.5">
      <c r="B514" s="210"/>
      <c r="C514" s="211"/>
      <c r="D514" s="207" t="s">
        <v>151</v>
      </c>
      <c r="E514" s="212" t="s">
        <v>23</v>
      </c>
      <c r="F514" s="213" t="s">
        <v>718</v>
      </c>
      <c r="G514" s="211"/>
      <c r="H514" s="214" t="s">
        <v>23</v>
      </c>
      <c r="I514" s="215"/>
      <c r="J514" s="211"/>
      <c r="K514" s="211"/>
      <c r="L514" s="216"/>
      <c r="M514" s="217"/>
      <c r="N514" s="218"/>
      <c r="O514" s="218"/>
      <c r="P514" s="218"/>
      <c r="Q514" s="218"/>
      <c r="R514" s="218"/>
      <c r="S514" s="218"/>
      <c r="T514" s="219"/>
      <c r="AT514" s="220" t="s">
        <v>151</v>
      </c>
      <c r="AU514" s="220" t="s">
        <v>83</v>
      </c>
      <c r="AV514" s="11" t="s">
        <v>81</v>
      </c>
      <c r="AW514" s="11" t="s">
        <v>36</v>
      </c>
      <c r="AX514" s="11" t="s">
        <v>73</v>
      </c>
      <c r="AY514" s="220" t="s">
        <v>139</v>
      </c>
    </row>
    <row r="515" spans="2:51" s="12" customFormat="1" ht="27">
      <c r="B515" s="221"/>
      <c r="C515" s="222"/>
      <c r="D515" s="207" t="s">
        <v>151</v>
      </c>
      <c r="E515" s="223" t="s">
        <v>23</v>
      </c>
      <c r="F515" s="224" t="s">
        <v>719</v>
      </c>
      <c r="G515" s="222"/>
      <c r="H515" s="225">
        <v>133.963</v>
      </c>
      <c r="I515" s="226"/>
      <c r="J515" s="222"/>
      <c r="K515" s="222"/>
      <c r="L515" s="227"/>
      <c r="M515" s="228"/>
      <c r="N515" s="229"/>
      <c r="O515" s="229"/>
      <c r="P515" s="229"/>
      <c r="Q515" s="229"/>
      <c r="R515" s="229"/>
      <c r="S515" s="229"/>
      <c r="T515" s="230"/>
      <c r="AT515" s="231" t="s">
        <v>151</v>
      </c>
      <c r="AU515" s="231" t="s">
        <v>83</v>
      </c>
      <c r="AV515" s="12" t="s">
        <v>83</v>
      </c>
      <c r="AW515" s="12" t="s">
        <v>36</v>
      </c>
      <c r="AX515" s="12" t="s">
        <v>73</v>
      </c>
      <c r="AY515" s="231" t="s">
        <v>139</v>
      </c>
    </row>
    <row r="516" spans="2:51" s="11" customFormat="1" ht="13.5">
      <c r="B516" s="210"/>
      <c r="C516" s="211"/>
      <c r="D516" s="207" t="s">
        <v>151</v>
      </c>
      <c r="E516" s="212" t="s">
        <v>23</v>
      </c>
      <c r="F516" s="213" t="s">
        <v>720</v>
      </c>
      <c r="G516" s="211"/>
      <c r="H516" s="214" t="s">
        <v>23</v>
      </c>
      <c r="I516" s="215"/>
      <c r="J516" s="211"/>
      <c r="K516" s="211"/>
      <c r="L516" s="216"/>
      <c r="M516" s="217"/>
      <c r="N516" s="218"/>
      <c r="O516" s="218"/>
      <c r="P516" s="218"/>
      <c r="Q516" s="218"/>
      <c r="R516" s="218"/>
      <c r="S516" s="218"/>
      <c r="T516" s="219"/>
      <c r="AT516" s="220" t="s">
        <v>151</v>
      </c>
      <c r="AU516" s="220" t="s">
        <v>83</v>
      </c>
      <c r="AV516" s="11" t="s">
        <v>81</v>
      </c>
      <c r="AW516" s="11" t="s">
        <v>36</v>
      </c>
      <c r="AX516" s="11" t="s">
        <v>73</v>
      </c>
      <c r="AY516" s="220" t="s">
        <v>139</v>
      </c>
    </row>
    <row r="517" spans="2:51" s="12" customFormat="1" ht="13.5">
      <c r="B517" s="221"/>
      <c r="C517" s="222"/>
      <c r="D517" s="207" t="s">
        <v>151</v>
      </c>
      <c r="E517" s="223" t="s">
        <v>23</v>
      </c>
      <c r="F517" s="224" t="s">
        <v>721</v>
      </c>
      <c r="G517" s="222"/>
      <c r="H517" s="225">
        <v>82.75</v>
      </c>
      <c r="I517" s="226"/>
      <c r="J517" s="222"/>
      <c r="K517" s="222"/>
      <c r="L517" s="227"/>
      <c r="M517" s="228"/>
      <c r="N517" s="229"/>
      <c r="O517" s="229"/>
      <c r="P517" s="229"/>
      <c r="Q517" s="229"/>
      <c r="R517" s="229"/>
      <c r="S517" s="229"/>
      <c r="T517" s="230"/>
      <c r="AT517" s="231" t="s">
        <v>151</v>
      </c>
      <c r="AU517" s="231" t="s">
        <v>83</v>
      </c>
      <c r="AV517" s="12" t="s">
        <v>83</v>
      </c>
      <c r="AW517" s="12" t="s">
        <v>36</v>
      </c>
      <c r="AX517" s="12" t="s">
        <v>73</v>
      </c>
      <c r="AY517" s="231" t="s">
        <v>139</v>
      </c>
    </row>
    <row r="518" spans="2:51" s="11" customFormat="1" ht="13.5">
      <c r="B518" s="210"/>
      <c r="C518" s="211"/>
      <c r="D518" s="207" t="s">
        <v>151</v>
      </c>
      <c r="E518" s="212" t="s">
        <v>23</v>
      </c>
      <c r="F518" s="213" t="s">
        <v>722</v>
      </c>
      <c r="G518" s="211"/>
      <c r="H518" s="214" t="s">
        <v>23</v>
      </c>
      <c r="I518" s="215"/>
      <c r="J518" s="211"/>
      <c r="K518" s="211"/>
      <c r="L518" s="216"/>
      <c r="M518" s="217"/>
      <c r="N518" s="218"/>
      <c r="O518" s="218"/>
      <c r="P518" s="218"/>
      <c r="Q518" s="218"/>
      <c r="R518" s="218"/>
      <c r="S518" s="218"/>
      <c r="T518" s="219"/>
      <c r="AT518" s="220" t="s">
        <v>151</v>
      </c>
      <c r="AU518" s="220" t="s">
        <v>83</v>
      </c>
      <c r="AV518" s="11" t="s">
        <v>81</v>
      </c>
      <c r="AW518" s="11" t="s">
        <v>36</v>
      </c>
      <c r="AX518" s="11" t="s">
        <v>73</v>
      </c>
      <c r="AY518" s="220" t="s">
        <v>139</v>
      </c>
    </row>
    <row r="519" spans="2:51" s="12" customFormat="1" ht="13.5">
      <c r="B519" s="221"/>
      <c r="C519" s="222"/>
      <c r="D519" s="207" t="s">
        <v>151</v>
      </c>
      <c r="E519" s="223" t="s">
        <v>23</v>
      </c>
      <c r="F519" s="224" t="s">
        <v>721</v>
      </c>
      <c r="G519" s="222"/>
      <c r="H519" s="225">
        <v>82.75</v>
      </c>
      <c r="I519" s="226"/>
      <c r="J519" s="222"/>
      <c r="K519" s="222"/>
      <c r="L519" s="227"/>
      <c r="M519" s="228"/>
      <c r="N519" s="229"/>
      <c r="O519" s="229"/>
      <c r="P519" s="229"/>
      <c r="Q519" s="229"/>
      <c r="R519" s="229"/>
      <c r="S519" s="229"/>
      <c r="T519" s="230"/>
      <c r="AT519" s="231" t="s">
        <v>151</v>
      </c>
      <c r="AU519" s="231" t="s">
        <v>83</v>
      </c>
      <c r="AV519" s="12" t="s">
        <v>83</v>
      </c>
      <c r="AW519" s="12" t="s">
        <v>36</v>
      </c>
      <c r="AX519" s="12" t="s">
        <v>73</v>
      </c>
      <c r="AY519" s="231" t="s">
        <v>139</v>
      </c>
    </row>
    <row r="520" spans="2:51" s="11" customFormat="1" ht="13.5">
      <c r="B520" s="210"/>
      <c r="C520" s="211"/>
      <c r="D520" s="207" t="s">
        <v>151</v>
      </c>
      <c r="E520" s="212" t="s">
        <v>23</v>
      </c>
      <c r="F520" s="213" t="s">
        <v>723</v>
      </c>
      <c r="G520" s="211"/>
      <c r="H520" s="214" t="s">
        <v>23</v>
      </c>
      <c r="I520" s="215"/>
      <c r="J520" s="211"/>
      <c r="K520" s="211"/>
      <c r="L520" s="216"/>
      <c r="M520" s="217"/>
      <c r="N520" s="218"/>
      <c r="O520" s="218"/>
      <c r="P520" s="218"/>
      <c r="Q520" s="218"/>
      <c r="R520" s="218"/>
      <c r="S520" s="218"/>
      <c r="T520" s="219"/>
      <c r="AT520" s="220" t="s">
        <v>151</v>
      </c>
      <c r="AU520" s="220" t="s">
        <v>83</v>
      </c>
      <c r="AV520" s="11" t="s">
        <v>81</v>
      </c>
      <c r="AW520" s="11" t="s">
        <v>36</v>
      </c>
      <c r="AX520" s="11" t="s">
        <v>73</v>
      </c>
      <c r="AY520" s="220" t="s">
        <v>139</v>
      </c>
    </row>
    <row r="521" spans="2:51" s="12" customFormat="1" ht="13.5">
      <c r="B521" s="221"/>
      <c r="C521" s="222"/>
      <c r="D521" s="207" t="s">
        <v>151</v>
      </c>
      <c r="E521" s="223" t="s">
        <v>23</v>
      </c>
      <c r="F521" s="224" t="s">
        <v>724</v>
      </c>
      <c r="G521" s="222"/>
      <c r="H521" s="225">
        <v>72.888</v>
      </c>
      <c r="I521" s="226"/>
      <c r="J521" s="222"/>
      <c r="K521" s="222"/>
      <c r="L521" s="227"/>
      <c r="M521" s="228"/>
      <c r="N521" s="229"/>
      <c r="O521" s="229"/>
      <c r="P521" s="229"/>
      <c r="Q521" s="229"/>
      <c r="R521" s="229"/>
      <c r="S521" s="229"/>
      <c r="T521" s="230"/>
      <c r="AT521" s="231" t="s">
        <v>151</v>
      </c>
      <c r="AU521" s="231" t="s">
        <v>83</v>
      </c>
      <c r="AV521" s="12" t="s">
        <v>83</v>
      </c>
      <c r="AW521" s="12" t="s">
        <v>36</v>
      </c>
      <c r="AX521" s="12" t="s">
        <v>73</v>
      </c>
      <c r="AY521" s="231" t="s">
        <v>139</v>
      </c>
    </row>
    <row r="522" spans="2:51" s="11" customFormat="1" ht="13.5">
      <c r="B522" s="210"/>
      <c r="C522" s="211"/>
      <c r="D522" s="207" t="s">
        <v>151</v>
      </c>
      <c r="E522" s="212" t="s">
        <v>23</v>
      </c>
      <c r="F522" s="213" t="s">
        <v>725</v>
      </c>
      <c r="G522" s="211"/>
      <c r="H522" s="214" t="s">
        <v>23</v>
      </c>
      <c r="I522" s="215"/>
      <c r="J522" s="211"/>
      <c r="K522" s="211"/>
      <c r="L522" s="216"/>
      <c r="M522" s="217"/>
      <c r="N522" s="218"/>
      <c r="O522" s="218"/>
      <c r="P522" s="218"/>
      <c r="Q522" s="218"/>
      <c r="R522" s="218"/>
      <c r="S522" s="218"/>
      <c r="T522" s="219"/>
      <c r="AT522" s="220" t="s">
        <v>151</v>
      </c>
      <c r="AU522" s="220" t="s">
        <v>83</v>
      </c>
      <c r="AV522" s="11" t="s">
        <v>81</v>
      </c>
      <c r="AW522" s="11" t="s">
        <v>36</v>
      </c>
      <c r="AX522" s="11" t="s">
        <v>73</v>
      </c>
      <c r="AY522" s="220" t="s">
        <v>139</v>
      </c>
    </row>
    <row r="523" spans="2:51" s="12" customFormat="1" ht="13.5">
      <c r="B523" s="221"/>
      <c r="C523" s="222"/>
      <c r="D523" s="207" t="s">
        <v>151</v>
      </c>
      <c r="E523" s="223" t="s">
        <v>23</v>
      </c>
      <c r="F523" s="224" t="s">
        <v>726</v>
      </c>
      <c r="G523" s="222"/>
      <c r="H523" s="225">
        <v>291.55</v>
      </c>
      <c r="I523" s="226"/>
      <c r="J523" s="222"/>
      <c r="K523" s="222"/>
      <c r="L523" s="227"/>
      <c r="M523" s="228"/>
      <c r="N523" s="229"/>
      <c r="O523" s="229"/>
      <c r="P523" s="229"/>
      <c r="Q523" s="229"/>
      <c r="R523" s="229"/>
      <c r="S523" s="229"/>
      <c r="T523" s="230"/>
      <c r="AT523" s="231" t="s">
        <v>151</v>
      </c>
      <c r="AU523" s="231" t="s">
        <v>83</v>
      </c>
      <c r="AV523" s="12" t="s">
        <v>83</v>
      </c>
      <c r="AW523" s="12" t="s">
        <v>36</v>
      </c>
      <c r="AX523" s="12" t="s">
        <v>73</v>
      </c>
      <c r="AY523" s="231" t="s">
        <v>139</v>
      </c>
    </row>
    <row r="524" spans="2:51" s="11" customFormat="1" ht="13.5">
      <c r="B524" s="210"/>
      <c r="C524" s="211"/>
      <c r="D524" s="207" t="s">
        <v>151</v>
      </c>
      <c r="E524" s="212" t="s">
        <v>23</v>
      </c>
      <c r="F524" s="213" t="s">
        <v>727</v>
      </c>
      <c r="G524" s="211"/>
      <c r="H524" s="214" t="s">
        <v>23</v>
      </c>
      <c r="I524" s="215"/>
      <c r="J524" s="211"/>
      <c r="K524" s="211"/>
      <c r="L524" s="216"/>
      <c r="M524" s="217"/>
      <c r="N524" s="218"/>
      <c r="O524" s="218"/>
      <c r="P524" s="218"/>
      <c r="Q524" s="218"/>
      <c r="R524" s="218"/>
      <c r="S524" s="218"/>
      <c r="T524" s="219"/>
      <c r="AT524" s="220" t="s">
        <v>151</v>
      </c>
      <c r="AU524" s="220" t="s">
        <v>83</v>
      </c>
      <c r="AV524" s="11" t="s">
        <v>81</v>
      </c>
      <c r="AW524" s="11" t="s">
        <v>36</v>
      </c>
      <c r="AX524" s="11" t="s">
        <v>73</v>
      </c>
      <c r="AY524" s="220" t="s">
        <v>139</v>
      </c>
    </row>
    <row r="525" spans="2:51" s="12" customFormat="1" ht="13.5">
      <c r="B525" s="221"/>
      <c r="C525" s="222"/>
      <c r="D525" s="207" t="s">
        <v>151</v>
      </c>
      <c r="E525" s="223" t="s">
        <v>23</v>
      </c>
      <c r="F525" s="224" t="s">
        <v>728</v>
      </c>
      <c r="G525" s="222"/>
      <c r="H525" s="225">
        <v>71.97</v>
      </c>
      <c r="I525" s="226"/>
      <c r="J525" s="222"/>
      <c r="K525" s="222"/>
      <c r="L525" s="227"/>
      <c r="M525" s="228"/>
      <c r="N525" s="229"/>
      <c r="O525" s="229"/>
      <c r="P525" s="229"/>
      <c r="Q525" s="229"/>
      <c r="R525" s="229"/>
      <c r="S525" s="229"/>
      <c r="T525" s="230"/>
      <c r="AT525" s="231" t="s">
        <v>151</v>
      </c>
      <c r="AU525" s="231" t="s">
        <v>83</v>
      </c>
      <c r="AV525" s="12" t="s">
        <v>83</v>
      </c>
      <c r="AW525" s="12" t="s">
        <v>36</v>
      </c>
      <c r="AX525" s="12" t="s">
        <v>73</v>
      </c>
      <c r="AY525" s="231" t="s">
        <v>139</v>
      </c>
    </row>
    <row r="526" spans="2:51" s="11" customFormat="1" ht="13.5">
      <c r="B526" s="210"/>
      <c r="C526" s="211"/>
      <c r="D526" s="207" t="s">
        <v>151</v>
      </c>
      <c r="E526" s="212" t="s">
        <v>23</v>
      </c>
      <c r="F526" s="213" t="s">
        <v>729</v>
      </c>
      <c r="G526" s="211"/>
      <c r="H526" s="214" t="s">
        <v>23</v>
      </c>
      <c r="I526" s="215"/>
      <c r="J526" s="211"/>
      <c r="K526" s="211"/>
      <c r="L526" s="216"/>
      <c r="M526" s="217"/>
      <c r="N526" s="218"/>
      <c r="O526" s="218"/>
      <c r="P526" s="218"/>
      <c r="Q526" s="218"/>
      <c r="R526" s="218"/>
      <c r="S526" s="218"/>
      <c r="T526" s="219"/>
      <c r="AT526" s="220" t="s">
        <v>151</v>
      </c>
      <c r="AU526" s="220" t="s">
        <v>83</v>
      </c>
      <c r="AV526" s="11" t="s">
        <v>81</v>
      </c>
      <c r="AW526" s="11" t="s">
        <v>36</v>
      </c>
      <c r="AX526" s="11" t="s">
        <v>73</v>
      </c>
      <c r="AY526" s="220" t="s">
        <v>139</v>
      </c>
    </row>
    <row r="527" spans="2:51" s="12" customFormat="1" ht="13.5">
      <c r="B527" s="221"/>
      <c r="C527" s="222"/>
      <c r="D527" s="207" t="s">
        <v>151</v>
      </c>
      <c r="E527" s="223" t="s">
        <v>23</v>
      </c>
      <c r="F527" s="224" t="s">
        <v>728</v>
      </c>
      <c r="G527" s="222"/>
      <c r="H527" s="225">
        <v>71.97</v>
      </c>
      <c r="I527" s="226"/>
      <c r="J527" s="222"/>
      <c r="K527" s="222"/>
      <c r="L527" s="227"/>
      <c r="M527" s="228"/>
      <c r="N527" s="229"/>
      <c r="O527" s="229"/>
      <c r="P527" s="229"/>
      <c r="Q527" s="229"/>
      <c r="R527" s="229"/>
      <c r="S527" s="229"/>
      <c r="T527" s="230"/>
      <c r="AT527" s="231" t="s">
        <v>151</v>
      </c>
      <c r="AU527" s="231" t="s">
        <v>83</v>
      </c>
      <c r="AV527" s="12" t="s">
        <v>83</v>
      </c>
      <c r="AW527" s="12" t="s">
        <v>36</v>
      </c>
      <c r="AX527" s="12" t="s">
        <v>73</v>
      </c>
      <c r="AY527" s="231" t="s">
        <v>139</v>
      </c>
    </row>
    <row r="528" spans="2:51" s="11" customFormat="1" ht="13.5">
      <c r="B528" s="210"/>
      <c r="C528" s="211"/>
      <c r="D528" s="207" t="s">
        <v>151</v>
      </c>
      <c r="E528" s="212" t="s">
        <v>23</v>
      </c>
      <c r="F528" s="213" t="s">
        <v>730</v>
      </c>
      <c r="G528" s="211"/>
      <c r="H528" s="214" t="s">
        <v>23</v>
      </c>
      <c r="I528" s="215"/>
      <c r="J528" s="211"/>
      <c r="K528" s="211"/>
      <c r="L528" s="216"/>
      <c r="M528" s="217"/>
      <c r="N528" s="218"/>
      <c r="O528" s="218"/>
      <c r="P528" s="218"/>
      <c r="Q528" s="218"/>
      <c r="R528" s="218"/>
      <c r="S528" s="218"/>
      <c r="T528" s="219"/>
      <c r="AT528" s="220" t="s">
        <v>151</v>
      </c>
      <c r="AU528" s="220" t="s">
        <v>83</v>
      </c>
      <c r="AV528" s="11" t="s">
        <v>81</v>
      </c>
      <c r="AW528" s="11" t="s">
        <v>36</v>
      </c>
      <c r="AX528" s="11" t="s">
        <v>73</v>
      </c>
      <c r="AY528" s="220" t="s">
        <v>139</v>
      </c>
    </row>
    <row r="529" spans="2:51" s="12" customFormat="1" ht="13.5">
      <c r="B529" s="221"/>
      <c r="C529" s="222"/>
      <c r="D529" s="207" t="s">
        <v>151</v>
      </c>
      <c r="E529" s="223" t="s">
        <v>23</v>
      </c>
      <c r="F529" s="224" t="s">
        <v>728</v>
      </c>
      <c r="G529" s="222"/>
      <c r="H529" s="225">
        <v>71.97</v>
      </c>
      <c r="I529" s="226"/>
      <c r="J529" s="222"/>
      <c r="K529" s="222"/>
      <c r="L529" s="227"/>
      <c r="M529" s="228"/>
      <c r="N529" s="229"/>
      <c r="O529" s="229"/>
      <c r="P529" s="229"/>
      <c r="Q529" s="229"/>
      <c r="R529" s="229"/>
      <c r="S529" s="229"/>
      <c r="T529" s="230"/>
      <c r="AT529" s="231" t="s">
        <v>151</v>
      </c>
      <c r="AU529" s="231" t="s">
        <v>83</v>
      </c>
      <c r="AV529" s="12" t="s">
        <v>83</v>
      </c>
      <c r="AW529" s="12" t="s">
        <v>36</v>
      </c>
      <c r="AX529" s="12" t="s">
        <v>73</v>
      </c>
      <c r="AY529" s="231" t="s">
        <v>139</v>
      </c>
    </row>
    <row r="530" spans="2:51" s="11" customFormat="1" ht="13.5">
      <c r="B530" s="210"/>
      <c r="C530" s="211"/>
      <c r="D530" s="207" t="s">
        <v>151</v>
      </c>
      <c r="E530" s="212" t="s">
        <v>23</v>
      </c>
      <c r="F530" s="213" t="s">
        <v>731</v>
      </c>
      <c r="G530" s="211"/>
      <c r="H530" s="214" t="s">
        <v>23</v>
      </c>
      <c r="I530" s="215"/>
      <c r="J530" s="211"/>
      <c r="K530" s="211"/>
      <c r="L530" s="216"/>
      <c r="M530" s="217"/>
      <c r="N530" s="218"/>
      <c r="O530" s="218"/>
      <c r="P530" s="218"/>
      <c r="Q530" s="218"/>
      <c r="R530" s="218"/>
      <c r="S530" s="218"/>
      <c r="T530" s="219"/>
      <c r="AT530" s="220" t="s">
        <v>151</v>
      </c>
      <c r="AU530" s="220" t="s">
        <v>83</v>
      </c>
      <c r="AV530" s="11" t="s">
        <v>81</v>
      </c>
      <c r="AW530" s="11" t="s">
        <v>36</v>
      </c>
      <c r="AX530" s="11" t="s">
        <v>73</v>
      </c>
      <c r="AY530" s="220" t="s">
        <v>139</v>
      </c>
    </row>
    <row r="531" spans="2:51" s="12" customFormat="1" ht="13.5">
      <c r="B531" s="221"/>
      <c r="C531" s="222"/>
      <c r="D531" s="207" t="s">
        <v>151</v>
      </c>
      <c r="E531" s="223" t="s">
        <v>23</v>
      </c>
      <c r="F531" s="224" t="s">
        <v>732</v>
      </c>
      <c r="G531" s="222"/>
      <c r="H531" s="225">
        <v>516.535</v>
      </c>
      <c r="I531" s="226"/>
      <c r="J531" s="222"/>
      <c r="K531" s="222"/>
      <c r="L531" s="227"/>
      <c r="M531" s="228"/>
      <c r="N531" s="229"/>
      <c r="O531" s="229"/>
      <c r="P531" s="229"/>
      <c r="Q531" s="229"/>
      <c r="R531" s="229"/>
      <c r="S531" s="229"/>
      <c r="T531" s="230"/>
      <c r="AT531" s="231" t="s">
        <v>151</v>
      </c>
      <c r="AU531" s="231" t="s">
        <v>83</v>
      </c>
      <c r="AV531" s="12" t="s">
        <v>83</v>
      </c>
      <c r="AW531" s="12" t="s">
        <v>36</v>
      </c>
      <c r="AX531" s="12" t="s">
        <v>73</v>
      </c>
      <c r="AY531" s="231" t="s">
        <v>139</v>
      </c>
    </row>
    <row r="532" spans="2:51" s="13" customFormat="1" ht="13.5">
      <c r="B532" s="232"/>
      <c r="C532" s="233"/>
      <c r="D532" s="246" t="s">
        <v>151</v>
      </c>
      <c r="E532" s="250" t="s">
        <v>23</v>
      </c>
      <c r="F532" s="251" t="s">
        <v>157</v>
      </c>
      <c r="G532" s="233"/>
      <c r="H532" s="252">
        <v>1396.346</v>
      </c>
      <c r="I532" s="237"/>
      <c r="J532" s="233"/>
      <c r="K532" s="233"/>
      <c r="L532" s="238"/>
      <c r="M532" s="239"/>
      <c r="N532" s="240"/>
      <c r="O532" s="240"/>
      <c r="P532" s="240"/>
      <c r="Q532" s="240"/>
      <c r="R532" s="240"/>
      <c r="S532" s="240"/>
      <c r="T532" s="241"/>
      <c r="AT532" s="242" t="s">
        <v>151</v>
      </c>
      <c r="AU532" s="242" t="s">
        <v>83</v>
      </c>
      <c r="AV532" s="13" t="s">
        <v>147</v>
      </c>
      <c r="AW532" s="13" t="s">
        <v>36</v>
      </c>
      <c r="AX532" s="13" t="s">
        <v>81</v>
      </c>
      <c r="AY532" s="242" t="s">
        <v>139</v>
      </c>
    </row>
    <row r="533" spans="2:65" s="1" customFormat="1" ht="31.5" customHeight="1">
      <c r="B533" s="42"/>
      <c r="C533" s="195" t="s">
        <v>357</v>
      </c>
      <c r="D533" s="195" t="s">
        <v>142</v>
      </c>
      <c r="E533" s="196" t="s">
        <v>733</v>
      </c>
      <c r="F533" s="197" t="s">
        <v>734</v>
      </c>
      <c r="G533" s="198" t="s">
        <v>93</v>
      </c>
      <c r="H533" s="199">
        <v>1396.346</v>
      </c>
      <c r="I533" s="200"/>
      <c r="J533" s="201">
        <f>ROUND(I533*H533,2)</f>
        <v>0</v>
      </c>
      <c r="K533" s="197" t="s">
        <v>146</v>
      </c>
      <c r="L533" s="62"/>
      <c r="M533" s="202" t="s">
        <v>23</v>
      </c>
      <c r="N533" s="203" t="s">
        <v>44</v>
      </c>
      <c r="O533" s="43"/>
      <c r="P533" s="204">
        <f>O533*H533</f>
        <v>0</v>
      </c>
      <c r="Q533" s="204">
        <v>3E-05</v>
      </c>
      <c r="R533" s="204">
        <f>Q533*H533</f>
        <v>0.04189038</v>
      </c>
      <c r="S533" s="204">
        <v>0</v>
      </c>
      <c r="T533" s="205">
        <f>S533*H533</f>
        <v>0</v>
      </c>
      <c r="AR533" s="25" t="s">
        <v>273</v>
      </c>
      <c r="AT533" s="25" t="s">
        <v>142</v>
      </c>
      <c r="AU533" s="25" t="s">
        <v>83</v>
      </c>
      <c r="AY533" s="25" t="s">
        <v>139</v>
      </c>
      <c r="BE533" s="206">
        <f>IF(N533="základní",J533,0)</f>
        <v>0</v>
      </c>
      <c r="BF533" s="206">
        <f>IF(N533="snížená",J533,0)</f>
        <v>0</v>
      </c>
      <c r="BG533" s="206">
        <f>IF(N533="zákl. přenesená",J533,0)</f>
        <v>0</v>
      </c>
      <c r="BH533" s="206">
        <f>IF(N533="sníž. přenesená",J533,0)</f>
        <v>0</v>
      </c>
      <c r="BI533" s="206">
        <f>IF(N533="nulová",J533,0)</f>
        <v>0</v>
      </c>
      <c r="BJ533" s="25" t="s">
        <v>81</v>
      </c>
      <c r="BK533" s="206">
        <f>ROUND(I533*H533,2)</f>
        <v>0</v>
      </c>
      <c r="BL533" s="25" t="s">
        <v>273</v>
      </c>
      <c r="BM533" s="25" t="s">
        <v>735</v>
      </c>
    </row>
    <row r="534" spans="2:47" s="1" customFormat="1" ht="27">
      <c r="B534" s="42"/>
      <c r="C534" s="64"/>
      <c r="D534" s="207" t="s">
        <v>149</v>
      </c>
      <c r="E534" s="64"/>
      <c r="F534" s="208" t="s">
        <v>736</v>
      </c>
      <c r="G534" s="64"/>
      <c r="H534" s="64"/>
      <c r="I534" s="165"/>
      <c r="J534" s="64"/>
      <c r="K534" s="64"/>
      <c r="L534" s="62"/>
      <c r="M534" s="209"/>
      <c r="N534" s="43"/>
      <c r="O534" s="43"/>
      <c r="P534" s="43"/>
      <c r="Q534" s="43"/>
      <c r="R534" s="43"/>
      <c r="S534" s="43"/>
      <c r="T534" s="79"/>
      <c r="AT534" s="25" t="s">
        <v>149</v>
      </c>
      <c r="AU534" s="25" t="s">
        <v>83</v>
      </c>
    </row>
    <row r="535" spans="2:63" s="10" customFormat="1" ht="37.35" customHeight="1">
      <c r="B535" s="178"/>
      <c r="C535" s="179"/>
      <c r="D535" s="192" t="s">
        <v>72</v>
      </c>
      <c r="E535" s="289" t="s">
        <v>737</v>
      </c>
      <c r="F535" s="289" t="s">
        <v>738</v>
      </c>
      <c r="G535" s="179"/>
      <c r="H535" s="179"/>
      <c r="I535" s="182"/>
      <c r="J535" s="290">
        <f>BK535</f>
        <v>0</v>
      </c>
      <c r="K535" s="179"/>
      <c r="L535" s="184"/>
      <c r="M535" s="185"/>
      <c r="N535" s="186"/>
      <c r="O535" s="186"/>
      <c r="P535" s="187">
        <f>SUM(P536:P538)</f>
        <v>0</v>
      </c>
      <c r="Q535" s="186"/>
      <c r="R535" s="187">
        <f>SUM(R536:R538)</f>
        <v>0</v>
      </c>
      <c r="S535" s="186"/>
      <c r="T535" s="188">
        <f>SUM(T536:T538)</f>
        <v>0</v>
      </c>
      <c r="AR535" s="189" t="s">
        <v>147</v>
      </c>
      <c r="AT535" s="190" t="s">
        <v>72</v>
      </c>
      <c r="AU535" s="190" t="s">
        <v>73</v>
      </c>
      <c r="AY535" s="189" t="s">
        <v>139</v>
      </c>
      <c r="BK535" s="191">
        <f>SUM(BK536:BK538)</f>
        <v>0</v>
      </c>
    </row>
    <row r="536" spans="2:65" s="1" customFormat="1" ht="22.5" customHeight="1">
      <c r="B536" s="42"/>
      <c r="C536" s="195" t="s">
        <v>739</v>
      </c>
      <c r="D536" s="195" t="s">
        <v>142</v>
      </c>
      <c r="E536" s="196" t="s">
        <v>740</v>
      </c>
      <c r="F536" s="197" t="s">
        <v>741</v>
      </c>
      <c r="G536" s="198" t="s">
        <v>742</v>
      </c>
      <c r="H536" s="199">
        <v>100</v>
      </c>
      <c r="I536" s="200"/>
      <c r="J536" s="201">
        <f>ROUND(I536*H536,2)</f>
        <v>0</v>
      </c>
      <c r="K536" s="197" t="s">
        <v>23</v>
      </c>
      <c r="L536" s="62"/>
      <c r="M536" s="202" t="s">
        <v>23</v>
      </c>
      <c r="N536" s="203" t="s">
        <v>44</v>
      </c>
      <c r="O536" s="43"/>
      <c r="P536" s="204">
        <f>O536*H536</f>
        <v>0</v>
      </c>
      <c r="Q536" s="204">
        <v>0</v>
      </c>
      <c r="R536" s="204">
        <f>Q536*H536</f>
        <v>0</v>
      </c>
      <c r="S536" s="204">
        <v>0</v>
      </c>
      <c r="T536" s="205">
        <f>S536*H536</f>
        <v>0</v>
      </c>
      <c r="AR536" s="25" t="s">
        <v>477</v>
      </c>
      <c r="AT536" s="25" t="s">
        <v>142</v>
      </c>
      <c r="AU536" s="25" t="s">
        <v>81</v>
      </c>
      <c r="AY536" s="25" t="s">
        <v>139</v>
      </c>
      <c r="BE536" s="206">
        <f>IF(N536="základní",J536,0)</f>
        <v>0</v>
      </c>
      <c r="BF536" s="206">
        <f>IF(N536="snížená",J536,0)</f>
        <v>0</v>
      </c>
      <c r="BG536" s="206">
        <f>IF(N536="zákl. přenesená",J536,0)</f>
        <v>0</v>
      </c>
      <c r="BH536" s="206">
        <f>IF(N536="sníž. přenesená",J536,0)</f>
        <v>0</v>
      </c>
      <c r="BI536" s="206">
        <f>IF(N536="nulová",J536,0)</f>
        <v>0</v>
      </c>
      <c r="BJ536" s="25" t="s">
        <v>81</v>
      </c>
      <c r="BK536" s="206">
        <f>ROUND(I536*H536,2)</f>
        <v>0</v>
      </c>
      <c r="BL536" s="25" t="s">
        <v>477</v>
      </c>
      <c r="BM536" s="25" t="s">
        <v>743</v>
      </c>
    </row>
    <row r="537" spans="2:47" s="1" customFormat="1" ht="13.5">
      <c r="B537" s="42"/>
      <c r="C537" s="64"/>
      <c r="D537" s="207" t="s">
        <v>149</v>
      </c>
      <c r="E537" s="64"/>
      <c r="F537" s="208" t="s">
        <v>741</v>
      </c>
      <c r="G537" s="64"/>
      <c r="H537" s="64"/>
      <c r="I537" s="165"/>
      <c r="J537" s="64"/>
      <c r="K537" s="64"/>
      <c r="L537" s="62"/>
      <c r="M537" s="209"/>
      <c r="N537" s="43"/>
      <c r="O537" s="43"/>
      <c r="P537" s="43"/>
      <c r="Q537" s="43"/>
      <c r="R537" s="43"/>
      <c r="S537" s="43"/>
      <c r="T537" s="79"/>
      <c r="AT537" s="25" t="s">
        <v>149</v>
      </c>
      <c r="AU537" s="25" t="s">
        <v>81</v>
      </c>
    </row>
    <row r="538" spans="2:47" s="1" customFormat="1" ht="27">
      <c r="B538" s="42"/>
      <c r="C538" s="64"/>
      <c r="D538" s="207" t="s">
        <v>326</v>
      </c>
      <c r="E538" s="64"/>
      <c r="F538" s="245" t="s">
        <v>744</v>
      </c>
      <c r="G538" s="64"/>
      <c r="H538" s="64"/>
      <c r="I538" s="165"/>
      <c r="J538" s="64"/>
      <c r="K538" s="64"/>
      <c r="L538" s="62"/>
      <c r="M538" s="291"/>
      <c r="N538" s="292"/>
      <c r="O538" s="292"/>
      <c r="P538" s="292"/>
      <c r="Q538" s="292"/>
      <c r="R538" s="292"/>
      <c r="S538" s="292"/>
      <c r="T538" s="293"/>
      <c r="AT538" s="25" t="s">
        <v>326</v>
      </c>
      <c r="AU538" s="25" t="s">
        <v>81</v>
      </c>
    </row>
    <row r="539" spans="2:12" s="1" customFormat="1" ht="6.95" customHeight="1">
      <c r="B539" s="57"/>
      <c r="C539" s="58"/>
      <c r="D539" s="58"/>
      <c r="E539" s="58"/>
      <c r="F539" s="58"/>
      <c r="G539" s="58"/>
      <c r="H539" s="58"/>
      <c r="I539" s="141"/>
      <c r="J539" s="58"/>
      <c r="K539" s="58"/>
      <c r="L539" s="62"/>
    </row>
  </sheetData>
  <sheetProtection password="CC35" sheet="1" objects="1" scenarios="1" formatCells="0" formatColumns="0" formatRows="0" sort="0" autoFilter="0"/>
  <autoFilter ref="C95:K538"/>
  <mergeCells count="9">
    <mergeCell ref="E86:H86"/>
    <mergeCell ref="E88:H8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13"/>
      <c r="C1" s="113"/>
      <c r="D1" s="114" t="s">
        <v>1</v>
      </c>
      <c r="E1" s="113"/>
      <c r="F1" s="115" t="s">
        <v>87</v>
      </c>
      <c r="G1" s="417" t="s">
        <v>88</v>
      </c>
      <c r="H1" s="417"/>
      <c r="I1" s="116"/>
      <c r="J1" s="115" t="s">
        <v>89</v>
      </c>
      <c r="K1" s="114" t="s">
        <v>90</v>
      </c>
      <c r="L1" s="115" t="s">
        <v>91</v>
      </c>
      <c r="M1" s="115"/>
      <c r="N1" s="115"/>
      <c r="O1" s="115"/>
      <c r="P1" s="115"/>
      <c r="Q1" s="115"/>
      <c r="R1" s="115"/>
      <c r="S1" s="115"/>
      <c r="T1" s="11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409"/>
      <c r="M2" s="409"/>
      <c r="N2" s="409"/>
      <c r="O2" s="409"/>
      <c r="P2" s="409"/>
      <c r="Q2" s="409"/>
      <c r="R2" s="409"/>
      <c r="S2" s="409"/>
      <c r="T2" s="409"/>
      <c r="U2" s="409"/>
      <c r="V2" s="409"/>
      <c r="AT2" s="25" t="s">
        <v>86</v>
      </c>
    </row>
    <row r="3" spans="2:46" ht="6.95" customHeight="1">
      <c r="B3" s="26"/>
      <c r="C3" s="27"/>
      <c r="D3" s="27"/>
      <c r="E3" s="27"/>
      <c r="F3" s="27"/>
      <c r="G3" s="27"/>
      <c r="H3" s="27"/>
      <c r="I3" s="118"/>
      <c r="J3" s="27"/>
      <c r="K3" s="28"/>
      <c r="AT3" s="25" t="s">
        <v>83</v>
      </c>
    </row>
    <row r="4" spans="2:46" ht="36.95" customHeight="1">
      <c r="B4" s="29"/>
      <c r="C4" s="30"/>
      <c r="D4" s="31" t="s">
        <v>95</v>
      </c>
      <c r="E4" s="30"/>
      <c r="F4" s="30"/>
      <c r="G4" s="30"/>
      <c r="H4" s="30"/>
      <c r="I4" s="119"/>
      <c r="J4" s="30"/>
      <c r="K4" s="32"/>
      <c r="M4" s="33" t="s">
        <v>12</v>
      </c>
      <c r="AT4" s="25" t="s">
        <v>6</v>
      </c>
    </row>
    <row r="5" spans="2:11" ht="6.95" customHeight="1">
      <c r="B5" s="29"/>
      <c r="C5" s="30"/>
      <c r="D5" s="30"/>
      <c r="E5" s="30"/>
      <c r="F5" s="30"/>
      <c r="G5" s="30"/>
      <c r="H5" s="30"/>
      <c r="I5" s="119"/>
      <c r="J5" s="30"/>
      <c r="K5" s="32"/>
    </row>
    <row r="6" spans="2:11" ht="13.5">
      <c r="B6" s="29"/>
      <c r="C6" s="30"/>
      <c r="D6" s="38" t="s">
        <v>18</v>
      </c>
      <c r="E6" s="30"/>
      <c r="F6" s="30"/>
      <c r="G6" s="30"/>
      <c r="H6" s="30"/>
      <c r="I6" s="119"/>
      <c r="J6" s="30"/>
      <c r="K6" s="32"/>
    </row>
    <row r="7" spans="2:11" ht="22.5" customHeight="1">
      <c r="B7" s="29"/>
      <c r="C7" s="30"/>
      <c r="D7" s="30"/>
      <c r="E7" s="410" t="str">
        <f>'Rekapitulace stavby'!K6</f>
        <v>SPŠD PLZEŇ dovýměna DM1</v>
      </c>
      <c r="F7" s="411"/>
      <c r="G7" s="411"/>
      <c r="H7" s="411"/>
      <c r="I7" s="119"/>
      <c r="J7" s="30"/>
      <c r="K7" s="32"/>
    </row>
    <row r="8" spans="2:11" s="1" customFormat="1" ht="13.5">
      <c r="B8" s="42"/>
      <c r="C8" s="43"/>
      <c r="D8" s="38" t="s">
        <v>96</v>
      </c>
      <c r="E8" s="43"/>
      <c r="F8" s="43"/>
      <c r="G8" s="43"/>
      <c r="H8" s="43"/>
      <c r="I8" s="120"/>
      <c r="J8" s="43"/>
      <c r="K8" s="46"/>
    </row>
    <row r="9" spans="2:11" s="1" customFormat="1" ht="36.95" customHeight="1">
      <c r="B9" s="42"/>
      <c r="C9" s="43"/>
      <c r="D9" s="43"/>
      <c r="E9" s="412" t="s">
        <v>745</v>
      </c>
      <c r="F9" s="413"/>
      <c r="G9" s="413"/>
      <c r="H9" s="413"/>
      <c r="I9" s="120"/>
      <c r="J9" s="43"/>
      <c r="K9" s="46"/>
    </row>
    <row r="10" spans="2:11" s="1" customFormat="1" ht="13.5">
      <c r="B10" s="42"/>
      <c r="C10" s="43"/>
      <c r="D10" s="43"/>
      <c r="E10" s="43"/>
      <c r="F10" s="43"/>
      <c r="G10" s="43"/>
      <c r="H10" s="43"/>
      <c r="I10" s="120"/>
      <c r="J10" s="43"/>
      <c r="K10" s="46"/>
    </row>
    <row r="11" spans="2:11" s="1" customFormat="1" ht="14.45" customHeight="1">
      <c r="B11" s="42"/>
      <c r="C11" s="43"/>
      <c r="D11" s="38" t="s">
        <v>20</v>
      </c>
      <c r="E11" s="43"/>
      <c r="F11" s="36" t="s">
        <v>21</v>
      </c>
      <c r="G11" s="43"/>
      <c r="H11" s="43"/>
      <c r="I11" s="121" t="s">
        <v>22</v>
      </c>
      <c r="J11" s="36" t="s">
        <v>23</v>
      </c>
      <c r="K11" s="46"/>
    </row>
    <row r="12" spans="2:11" s="1" customFormat="1" ht="14.45" customHeight="1">
      <c r="B12" s="42"/>
      <c r="C12" s="43"/>
      <c r="D12" s="38" t="s">
        <v>24</v>
      </c>
      <c r="E12" s="43"/>
      <c r="F12" s="36" t="s">
        <v>25</v>
      </c>
      <c r="G12" s="43"/>
      <c r="H12" s="43"/>
      <c r="I12" s="121" t="s">
        <v>26</v>
      </c>
      <c r="J12" s="122" t="str">
        <f>'Rekapitulace stavby'!AN8</f>
        <v>31.3.2017</v>
      </c>
      <c r="K12" s="46"/>
    </row>
    <row r="13" spans="2:11" s="1" customFormat="1" ht="10.9" customHeight="1">
      <c r="B13" s="42"/>
      <c r="C13" s="43"/>
      <c r="D13" s="43"/>
      <c r="E13" s="43"/>
      <c r="F13" s="43"/>
      <c r="G13" s="43"/>
      <c r="H13" s="43"/>
      <c r="I13" s="120"/>
      <c r="J13" s="43"/>
      <c r="K13" s="46"/>
    </row>
    <row r="14" spans="2:11" s="1" customFormat="1" ht="14.45" customHeight="1">
      <c r="B14" s="42"/>
      <c r="C14" s="43"/>
      <c r="D14" s="38" t="s">
        <v>28</v>
      </c>
      <c r="E14" s="43"/>
      <c r="F14" s="43"/>
      <c r="G14" s="43"/>
      <c r="H14" s="43"/>
      <c r="I14" s="121" t="s">
        <v>29</v>
      </c>
      <c r="J14" s="36" t="s">
        <v>23</v>
      </c>
      <c r="K14" s="46"/>
    </row>
    <row r="15" spans="2:11" s="1" customFormat="1" ht="18" customHeight="1">
      <c r="B15" s="42"/>
      <c r="C15" s="43"/>
      <c r="D15" s="43"/>
      <c r="E15" s="36" t="s">
        <v>30</v>
      </c>
      <c r="F15" s="43"/>
      <c r="G15" s="43"/>
      <c r="H15" s="43"/>
      <c r="I15" s="121" t="s">
        <v>31</v>
      </c>
      <c r="J15" s="36" t="s">
        <v>23</v>
      </c>
      <c r="K15" s="46"/>
    </row>
    <row r="16" spans="2:11" s="1" customFormat="1" ht="6.95" customHeight="1">
      <c r="B16" s="42"/>
      <c r="C16" s="43"/>
      <c r="D16" s="43"/>
      <c r="E16" s="43"/>
      <c r="F16" s="43"/>
      <c r="G16" s="43"/>
      <c r="H16" s="43"/>
      <c r="I16" s="120"/>
      <c r="J16" s="43"/>
      <c r="K16" s="46"/>
    </row>
    <row r="17" spans="2:11" s="1" customFormat="1" ht="14.45" customHeight="1">
      <c r="B17" s="42"/>
      <c r="C17" s="43"/>
      <c r="D17" s="38" t="s">
        <v>32</v>
      </c>
      <c r="E17" s="43"/>
      <c r="F17" s="43"/>
      <c r="G17" s="43"/>
      <c r="H17" s="43"/>
      <c r="I17" s="121" t="s">
        <v>29</v>
      </c>
      <c r="J17" s="36" t="str">
        <f>IF('Rekapitulace stavby'!AN13="Vyplň údaj","",IF('Rekapitulace stavby'!AN13="","",'Rekapitulace stavby'!AN13))</f>
        <v/>
      </c>
      <c r="K17" s="46"/>
    </row>
    <row r="18" spans="2:11" s="1" customFormat="1" ht="18" customHeight="1">
      <c r="B18" s="42"/>
      <c r="C18" s="43"/>
      <c r="D18" s="43"/>
      <c r="E18" s="36" t="str">
        <f>IF('Rekapitulace stavby'!E14="Vyplň údaj","",IF('Rekapitulace stavby'!E14="","",'Rekapitulace stavby'!E14))</f>
        <v/>
      </c>
      <c r="F18" s="43"/>
      <c r="G18" s="43"/>
      <c r="H18" s="43"/>
      <c r="I18" s="121" t="s">
        <v>31</v>
      </c>
      <c r="J18" s="36" t="str">
        <f>IF('Rekapitulace stavby'!AN14="Vyplň údaj","",IF('Rekapitulace stavby'!AN14="","",'Rekapitulace stavby'!AN14))</f>
        <v/>
      </c>
      <c r="K18" s="46"/>
    </row>
    <row r="19" spans="2:11" s="1" customFormat="1" ht="6.95" customHeight="1">
      <c r="B19" s="42"/>
      <c r="C19" s="43"/>
      <c r="D19" s="43"/>
      <c r="E19" s="43"/>
      <c r="F19" s="43"/>
      <c r="G19" s="43"/>
      <c r="H19" s="43"/>
      <c r="I19" s="120"/>
      <c r="J19" s="43"/>
      <c r="K19" s="46"/>
    </row>
    <row r="20" spans="2:11" s="1" customFormat="1" ht="14.45" customHeight="1">
      <c r="B20" s="42"/>
      <c r="C20" s="43"/>
      <c r="D20" s="38" t="s">
        <v>34</v>
      </c>
      <c r="E20" s="43"/>
      <c r="F20" s="43"/>
      <c r="G20" s="43"/>
      <c r="H20" s="43"/>
      <c r="I20" s="121" t="s">
        <v>29</v>
      </c>
      <c r="J20" s="36" t="s">
        <v>23</v>
      </c>
      <c r="K20" s="46"/>
    </row>
    <row r="21" spans="2:11" s="1" customFormat="1" ht="18" customHeight="1">
      <c r="B21" s="42"/>
      <c r="C21" s="43"/>
      <c r="D21" s="43"/>
      <c r="E21" s="36" t="s">
        <v>35</v>
      </c>
      <c r="F21" s="43"/>
      <c r="G21" s="43"/>
      <c r="H21" s="43"/>
      <c r="I21" s="121" t="s">
        <v>31</v>
      </c>
      <c r="J21" s="36" t="s">
        <v>23</v>
      </c>
      <c r="K21" s="46"/>
    </row>
    <row r="22" spans="2:11" s="1" customFormat="1" ht="6.95" customHeight="1">
      <c r="B22" s="42"/>
      <c r="C22" s="43"/>
      <c r="D22" s="43"/>
      <c r="E22" s="43"/>
      <c r="F22" s="43"/>
      <c r="G22" s="43"/>
      <c r="H22" s="43"/>
      <c r="I22" s="120"/>
      <c r="J22" s="43"/>
      <c r="K22" s="46"/>
    </row>
    <row r="23" spans="2:11" s="1" customFormat="1" ht="14.45" customHeight="1">
      <c r="B23" s="42"/>
      <c r="C23" s="43"/>
      <c r="D23" s="38" t="s">
        <v>37</v>
      </c>
      <c r="E23" s="43"/>
      <c r="F23" s="43"/>
      <c r="G23" s="43"/>
      <c r="H23" s="43"/>
      <c r="I23" s="120"/>
      <c r="J23" s="43"/>
      <c r="K23" s="46"/>
    </row>
    <row r="24" spans="2:11" s="6" customFormat="1" ht="22.5" customHeight="1">
      <c r="B24" s="123"/>
      <c r="C24" s="124"/>
      <c r="D24" s="124"/>
      <c r="E24" s="379" t="s">
        <v>23</v>
      </c>
      <c r="F24" s="379"/>
      <c r="G24" s="379"/>
      <c r="H24" s="379"/>
      <c r="I24" s="125"/>
      <c r="J24" s="124"/>
      <c r="K24" s="126"/>
    </row>
    <row r="25" spans="2:11" s="1" customFormat="1" ht="6.95" customHeight="1">
      <c r="B25" s="42"/>
      <c r="C25" s="43"/>
      <c r="D25" s="43"/>
      <c r="E25" s="43"/>
      <c r="F25" s="43"/>
      <c r="G25" s="43"/>
      <c r="H25" s="43"/>
      <c r="I25" s="120"/>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39</v>
      </c>
      <c r="E27" s="43"/>
      <c r="F27" s="43"/>
      <c r="G27" s="43"/>
      <c r="H27" s="43"/>
      <c r="I27" s="120"/>
      <c r="J27" s="130">
        <f>ROUND(J79,2)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41</v>
      </c>
      <c r="G29" s="43"/>
      <c r="H29" s="43"/>
      <c r="I29" s="131" t="s">
        <v>40</v>
      </c>
      <c r="J29" s="47" t="s">
        <v>42</v>
      </c>
      <c r="K29" s="46"/>
    </row>
    <row r="30" spans="2:11" s="1" customFormat="1" ht="14.45" customHeight="1">
      <c r="B30" s="42"/>
      <c r="C30" s="43"/>
      <c r="D30" s="50" t="s">
        <v>43</v>
      </c>
      <c r="E30" s="50" t="s">
        <v>44</v>
      </c>
      <c r="F30" s="132">
        <f>ROUND(SUM(BE79:BE86),2)</f>
        <v>0</v>
      </c>
      <c r="G30" s="43"/>
      <c r="H30" s="43"/>
      <c r="I30" s="133">
        <v>0.21</v>
      </c>
      <c r="J30" s="132">
        <f>ROUND(ROUND((SUM(BE79:BE86)),2)*I30,2)</f>
        <v>0</v>
      </c>
      <c r="K30" s="46"/>
    </row>
    <row r="31" spans="2:11" s="1" customFormat="1" ht="14.45" customHeight="1">
      <c r="B31" s="42"/>
      <c r="C31" s="43"/>
      <c r="D31" s="43"/>
      <c r="E31" s="50" t="s">
        <v>45</v>
      </c>
      <c r="F31" s="132">
        <f>ROUND(SUM(BF79:BF86),2)</f>
        <v>0</v>
      </c>
      <c r="G31" s="43"/>
      <c r="H31" s="43"/>
      <c r="I31" s="133">
        <v>0.15</v>
      </c>
      <c r="J31" s="132">
        <f>ROUND(ROUND((SUM(BF79:BF86)),2)*I31,2)</f>
        <v>0</v>
      </c>
      <c r="K31" s="46"/>
    </row>
    <row r="32" spans="2:11" s="1" customFormat="1" ht="14.45" customHeight="1" hidden="1">
      <c r="B32" s="42"/>
      <c r="C32" s="43"/>
      <c r="D32" s="43"/>
      <c r="E32" s="50" t="s">
        <v>46</v>
      </c>
      <c r="F32" s="132">
        <f>ROUND(SUM(BG79:BG86),2)</f>
        <v>0</v>
      </c>
      <c r="G32" s="43"/>
      <c r="H32" s="43"/>
      <c r="I32" s="133">
        <v>0.21</v>
      </c>
      <c r="J32" s="132">
        <v>0</v>
      </c>
      <c r="K32" s="46"/>
    </row>
    <row r="33" spans="2:11" s="1" customFormat="1" ht="14.45" customHeight="1" hidden="1">
      <c r="B33" s="42"/>
      <c r="C33" s="43"/>
      <c r="D33" s="43"/>
      <c r="E33" s="50" t="s">
        <v>47</v>
      </c>
      <c r="F33" s="132">
        <f>ROUND(SUM(BH79:BH86),2)</f>
        <v>0</v>
      </c>
      <c r="G33" s="43"/>
      <c r="H33" s="43"/>
      <c r="I33" s="133">
        <v>0.15</v>
      </c>
      <c r="J33" s="132">
        <v>0</v>
      </c>
      <c r="K33" s="46"/>
    </row>
    <row r="34" spans="2:11" s="1" customFormat="1" ht="14.45" customHeight="1" hidden="1">
      <c r="B34" s="42"/>
      <c r="C34" s="43"/>
      <c r="D34" s="43"/>
      <c r="E34" s="50" t="s">
        <v>48</v>
      </c>
      <c r="F34" s="132">
        <f>ROUND(SUM(BI79:BI86),2)</f>
        <v>0</v>
      </c>
      <c r="G34" s="43"/>
      <c r="H34" s="43"/>
      <c r="I34" s="133">
        <v>0</v>
      </c>
      <c r="J34" s="132">
        <v>0</v>
      </c>
      <c r="K34" s="46"/>
    </row>
    <row r="35" spans="2:11" s="1" customFormat="1" ht="6.95" customHeight="1">
      <c r="B35" s="42"/>
      <c r="C35" s="43"/>
      <c r="D35" s="43"/>
      <c r="E35" s="43"/>
      <c r="F35" s="43"/>
      <c r="G35" s="43"/>
      <c r="H35" s="43"/>
      <c r="I35" s="120"/>
      <c r="J35" s="43"/>
      <c r="K35" s="46"/>
    </row>
    <row r="36" spans="2:11" s="1" customFormat="1" ht="25.35" customHeight="1">
      <c r="B36" s="42"/>
      <c r="C36" s="134"/>
      <c r="D36" s="135" t="s">
        <v>49</v>
      </c>
      <c r="E36" s="80"/>
      <c r="F36" s="80"/>
      <c r="G36" s="136" t="s">
        <v>50</v>
      </c>
      <c r="H36" s="137" t="s">
        <v>51</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1" t="s">
        <v>98</v>
      </c>
      <c r="D42" s="43"/>
      <c r="E42" s="43"/>
      <c r="F42" s="43"/>
      <c r="G42" s="43"/>
      <c r="H42" s="43"/>
      <c r="I42" s="120"/>
      <c r="J42" s="43"/>
      <c r="K42" s="46"/>
    </row>
    <row r="43" spans="2:11" s="1" customFormat="1" ht="6.95" customHeight="1">
      <c r="B43" s="42"/>
      <c r="C43" s="43"/>
      <c r="D43" s="43"/>
      <c r="E43" s="43"/>
      <c r="F43" s="43"/>
      <c r="G43" s="43"/>
      <c r="H43" s="43"/>
      <c r="I43" s="120"/>
      <c r="J43" s="43"/>
      <c r="K43" s="46"/>
    </row>
    <row r="44" spans="2:11" s="1" customFormat="1" ht="14.45" customHeight="1">
      <c r="B44" s="42"/>
      <c r="C44" s="38" t="s">
        <v>18</v>
      </c>
      <c r="D44" s="43"/>
      <c r="E44" s="43"/>
      <c r="F44" s="43"/>
      <c r="G44" s="43"/>
      <c r="H44" s="43"/>
      <c r="I44" s="120"/>
      <c r="J44" s="43"/>
      <c r="K44" s="46"/>
    </row>
    <row r="45" spans="2:11" s="1" customFormat="1" ht="22.5" customHeight="1">
      <c r="B45" s="42"/>
      <c r="C45" s="43"/>
      <c r="D45" s="43"/>
      <c r="E45" s="410" t="str">
        <f>E7</f>
        <v>SPŠD PLZEŇ dovýměna DM1</v>
      </c>
      <c r="F45" s="411"/>
      <c r="G45" s="411"/>
      <c r="H45" s="411"/>
      <c r="I45" s="120"/>
      <c r="J45" s="43"/>
      <c r="K45" s="46"/>
    </row>
    <row r="46" spans="2:11" s="1" customFormat="1" ht="14.45" customHeight="1">
      <c r="B46" s="42"/>
      <c r="C46" s="38" t="s">
        <v>96</v>
      </c>
      <c r="D46" s="43"/>
      <c r="E46" s="43"/>
      <c r="F46" s="43"/>
      <c r="G46" s="43"/>
      <c r="H46" s="43"/>
      <c r="I46" s="120"/>
      <c r="J46" s="43"/>
      <c r="K46" s="46"/>
    </row>
    <row r="47" spans="2:11" s="1" customFormat="1" ht="23.25" customHeight="1">
      <c r="B47" s="42"/>
      <c r="C47" s="43"/>
      <c r="D47" s="43"/>
      <c r="E47" s="412" t="str">
        <f>E9</f>
        <v>VON - Vedlejší a ostatní rozpočtové náklady</v>
      </c>
      <c r="F47" s="413"/>
      <c r="G47" s="413"/>
      <c r="H47" s="413"/>
      <c r="I47" s="120"/>
      <c r="J47" s="43"/>
      <c r="K47" s="46"/>
    </row>
    <row r="48" spans="2:11" s="1" customFormat="1" ht="6.95" customHeight="1">
      <c r="B48" s="42"/>
      <c r="C48" s="43"/>
      <c r="D48" s="43"/>
      <c r="E48" s="43"/>
      <c r="F48" s="43"/>
      <c r="G48" s="43"/>
      <c r="H48" s="43"/>
      <c r="I48" s="120"/>
      <c r="J48" s="43"/>
      <c r="K48" s="46"/>
    </row>
    <row r="49" spans="2:11" s="1" customFormat="1" ht="18" customHeight="1">
      <c r="B49" s="42"/>
      <c r="C49" s="38" t="s">
        <v>24</v>
      </c>
      <c r="D49" s="43"/>
      <c r="E49" s="43"/>
      <c r="F49" s="36" t="str">
        <f>F12</f>
        <v>Karlovarská 1210/99, Plzeň</v>
      </c>
      <c r="G49" s="43"/>
      <c r="H49" s="43"/>
      <c r="I49" s="121" t="s">
        <v>26</v>
      </c>
      <c r="J49" s="122" t="str">
        <f>IF(J12="","",J12)</f>
        <v>31.3.2017</v>
      </c>
      <c r="K49" s="46"/>
    </row>
    <row r="50" spans="2:11" s="1" customFormat="1" ht="6.95" customHeight="1">
      <c r="B50" s="42"/>
      <c r="C50" s="43"/>
      <c r="D50" s="43"/>
      <c r="E50" s="43"/>
      <c r="F50" s="43"/>
      <c r="G50" s="43"/>
      <c r="H50" s="43"/>
      <c r="I50" s="120"/>
      <c r="J50" s="43"/>
      <c r="K50" s="46"/>
    </row>
    <row r="51" spans="2:11" s="1" customFormat="1" ht="13.5">
      <c r="B51" s="42"/>
      <c r="C51" s="38" t="s">
        <v>28</v>
      </c>
      <c r="D51" s="43"/>
      <c r="E51" s="43"/>
      <c r="F51" s="36" t="str">
        <f>E15</f>
        <v>SPŠ dopravní, Plzeň</v>
      </c>
      <c r="G51" s="43"/>
      <c r="H51" s="43"/>
      <c r="I51" s="121" t="s">
        <v>34</v>
      </c>
      <c r="J51" s="36" t="str">
        <f>E21</f>
        <v>PLANSTAV a.s.</v>
      </c>
      <c r="K51" s="46"/>
    </row>
    <row r="52" spans="2:11" s="1" customFormat="1" ht="14.45" customHeight="1">
      <c r="B52" s="42"/>
      <c r="C52" s="38" t="s">
        <v>32</v>
      </c>
      <c r="D52" s="43"/>
      <c r="E52" s="43"/>
      <c r="F52" s="36" t="str">
        <f>IF(E18="","",E18)</f>
        <v/>
      </c>
      <c r="G52" s="43"/>
      <c r="H52" s="43"/>
      <c r="I52" s="120"/>
      <c r="J52" s="43"/>
      <c r="K52" s="46"/>
    </row>
    <row r="53" spans="2:11" s="1" customFormat="1" ht="10.35" customHeight="1">
      <c r="B53" s="42"/>
      <c r="C53" s="43"/>
      <c r="D53" s="43"/>
      <c r="E53" s="43"/>
      <c r="F53" s="43"/>
      <c r="G53" s="43"/>
      <c r="H53" s="43"/>
      <c r="I53" s="120"/>
      <c r="J53" s="43"/>
      <c r="K53" s="46"/>
    </row>
    <row r="54" spans="2:11" s="1" customFormat="1" ht="29.25" customHeight="1">
      <c r="B54" s="42"/>
      <c r="C54" s="146" t="s">
        <v>99</v>
      </c>
      <c r="D54" s="134"/>
      <c r="E54" s="134"/>
      <c r="F54" s="134"/>
      <c r="G54" s="134"/>
      <c r="H54" s="134"/>
      <c r="I54" s="147"/>
      <c r="J54" s="148" t="s">
        <v>100</v>
      </c>
      <c r="K54" s="149"/>
    </row>
    <row r="55" spans="2:11" s="1" customFormat="1" ht="10.35" customHeight="1">
      <c r="B55" s="42"/>
      <c r="C55" s="43"/>
      <c r="D55" s="43"/>
      <c r="E55" s="43"/>
      <c r="F55" s="43"/>
      <c r="G55" s="43"/>
      <c r="H55" s="43"/>
      <c r="I55" s="120"/>
      <c r="J55" s="43"/>
      <c r="K55" s="46"/>
    </row>
    <row r="56" spans="2:47" s="1" customFormat="1" ht="29.25" customHeight="1">
      <c r="B56" s="42"/>
      <c r="C56" s="150" t="s">
        <v>101</v>
      </c>
      <c r="D56" s="43"/>
      <c r="E56" s="43"/>
      <c r="F56" s="43"/>
      <c r="G56" s="43"/>
      <c r="H56" s="43"/>
      <c r="I56" s="120"/>
      <c r="J56" s="130">
        <f>J79</f>
        <v>0</v>
      </c>
      <c r="K56" s="46"/>
      <c r="AU56" s="25" t="s">
        <v>102</v>
      </c>
    </row>
    <row r="57" spans="2:11" s="7" customFormat="1" ht="24.95" customHeight="1">
      <c r="B57" s="151"/>
      <c r="C57" s="152"/>
      <c r="D57" s="153" t="s">
        <v>746</v>
      </c>
      <c r="E57" s="154"/>
      <c r="F57" s="154"/>
      <c r="G57" s="154"/>
      <c r="H57" s="154"/>
      <c r="I57" s="155"/>
      <c r="J57" s="156">
        <f>J80</f>
        <v>0</v>
      </c>
      <c r="K57" s="157"/>
    </row>
    <row r="58" spans="2:11" s="8" customFormat="1" ht="19.9" customHeight="1">
      <c r="B58" s="158"/>
      <c r="C58" s="159"/>
      <c r="D58" s="160" t="s">
        <v>747</v>
      </c>
      <c r="E58" s="161"/>
      <c r="F58" s="161"/>
      <c r="G58" s="161"/>
      <c r="H58" s="161"/>
      <c r="I58" s="162"/>
      <c r="J58" s="163">
        <f>J81</f>
        <v>0</v>
      </c>
      <c r="K58" s="164"/>
    </row>
    <row r="59" spans="2:11" s="8" customFormat="1" ht="19.9" customHeight="1">
      <c r="B59" s="158"/>
      <c r="C59" s="159"/>
      <c r="D59" s="160" t="s">
        <v>748</v>
      </c>
      <c r="E59" s="161"/>
      <c r="F59" s="161"/>
      <c r="G59" s="161"/>
      <c r="H59" s="161"/>
      <c r="I59" s="162"/>
      <c r="J59" s="163">
        <f>J84</f>
        <v>0</v>
      </c>
      <c r="K59" s="164"/>
    </row>
    <row r="60" spans="2:11" s="1" customFormat="1" ht="21.75" customHeight="1">
      <c r="B60" s="42"/>
      <c r="C60" s="43"/>
      <c r="D60" s="43"/>
      <c r="E60" s="43"/>
      <c r="F60" s="43"/>
      <c r="G60" s="43"/>
      <c r="H60" s="43"/>
      <c r="I60" s="120"/>
      <c r="J60" s="43"/>
      <c r="K60" s="46"/>
    </row>
    <row r="61" spans="2:11" s="1" customFormat="1" ht="6.95" customHeight="1">
      <c r="B61" s="57"/>
      <c r="C61" s="58"/>
      <c r="D61" s="58"/>
      <c r="E61" s="58"/>
      <c r="F61" s="58"/>
      <c r="G61" s="58"/>
      <c r="H61" s="58"/>
      <c r="I61" s="141"/>
      <c r="J61" s="58"/>
      <c r="K61" s="59"/>
    </row>
    <row r="65" spans="2:12" s="1" customFormat="1" ht="6.95" customHeight="1">
      <c r="B65" s="60"/>
      <c r="C65" s="61"/>
      <c r="D65" s="61"/>
      <c r="E65" s="61"/>
      <c r="F65" s="61"/>
      <c r="G65" s="61"/>
      <c r="H65" s="61"/>
      <c r="I65" s="144"/>
      <c r="J65" s="61"/>
      <c r="K65" s="61"/>
      <c r="L65" s="62"/>
    </row>
    <row r="66" spans="2:12" s="1" customFormat="1" ht="36.95" customHeight="1">
      <c r="B66" s="42"/>
      <c r="C66" s="63" t="s">
        <v>123</v>
      </c>
      <c r="D66" s="64"/>
      <c r="E66" s="64"/>
      <c r="F66" s="64"/>
      <c r="G66" s="64"/>
      <c r="H66" s="64"/>
      <c r="I66" s="165"/>
      <c r="J66" s="64"/>
      <c r="K66" s="64"/>
      <c r="L66" s="62"/>
    </row>
    <row r="67" spans="2:12" s="1" customFormat="1" ht="6.95" customHeight="1">
      <c r="B67" s="42"/>
      <c r="C67" s="64"/>
      <c r="D67" s="64"/>
      <c r="E67" s="64"/>
      <c r="F67" s="64"/>
      <c r="G67" s="64"/>
      <c r="H67" s="64"/>
      <c r="I67" s="165"/>
      <c r="J67" s="64"/>
      <c r="K67" s="64"/>
      <c r="L67" s="62"/>
    </row>
    <row r="68" spans="2:12" s="1" customFormat="1" ht="14.45" customHeight="1">
      <c r="B68" s="42"/>
      <c r="C68" s="66" t="s">
        <v>18</v>
      </c>
      <c r="D68" s="64"/>
      <c r="E68" s="64"/>
      <c r="F68" s="64"/>
      <c r="G68" s="64"/>
      <c r="H68" s="64"/>
      <c r="I68" s="165"/>
      <c r="J68" s="64"/>
      <c r="K68" s="64"/>
      <c r="L68" s="62"/>
    </row>
    <row r="69" spans="2:12" s="1" customFormat="1" ht="22.5" customHeight="1">
      <c r="B69" s="42"/>
      <c r="C69" s="64"/>
      <c r="D69" s="64"/>
      <c r="E69" s="414" t="str">
        <f>E7</f>
        <v>SPŠD PLZEŇ dovýměna DM1</v>
      </c>
      <c r="F69" s="415"/>
      <c r="G69" s="415"/>
      <c r="H69" s="415"/>
      <c r="I69" s="165"/>
      <c r="J69" s="64"/>
      <c r="K69" s="64"/>
      <c r="L69" s="62"/>
    </row>
    <row r="70" spans="2:12" s="1" customFormat="1" ht="14.45" customHeight="1">
      <c r="B70" s="42"/>
      <c r="C70" s="66" t="s">
        <v>96</v>
      </c>
      <c r="D70" s="64"/>
      <c r="E70" s="64"/>
      <c r="F70" s="64"/>
      <c r="G70" s="64"/>
      <c r="H70" s="64"/>
      <c r="I70" s="165"/>
      <c r="J70" s="64"/>
      <c r="K70" s="64"/>
      <c r="L70" s="62"/>
    </row>
    <row r="71" spans="2:12" s="1" customFormat="1" ht="23.25" customHeight="1">
      <c r="B71" s="42"/>
      <c r="C71" s="64"/>
      <c r="D71" s="64"/>
      <c r="E71" s="390" t="str">
        <f>E9</f>
        <v>VON - Vedlejší a ostatní rozpočtové náklady</v>
      </c>
      <c r="F71" s="416"/>
      <c r="G71" s="416"/>
      <c r="H71" s="416"/>
      <c r="I71" s="165"/>
      <c r="J71" s="64"/>
      <c r="K71" s="64"/>
      <c r="L71" s="62"/>
    </row>
    <row r="72" spans="2:12" s="1" customFormat="1" ht="6.95" customHeight="1">
      <c r="B72" s="42"/>
      <c r="C72" s="64"/>
      <c r="D72" s="64"/>
      <c r="E72" s="64"/>
      <c r="F72" s="64"/>
      <c r="G72" s="64"/>
      <c r="H72" s="64"/>
      <c r="I72" s="165"/>
      <c r="J72" s="64"/>
      <c r="K72" s="64"/>
      <c r="L72" s="62"/>
    </row>
    <row r="73" spans="2:12" s="1" customFormat="1" ht="18" customHeight="1">
      <c r="B73" s="42"/>
      <c r="C73" s="66" t="s">
        <v>24</v>
      </c>
      <c r="D73" s="64"/>
      <c r="E73" s="64"/>
      <c r="F73" s="166" t="str">
        <f>F12</f>
        <v>Karlovarská 1210/99, Plzeň</v>
      </c>
      <c r="G73" s="64"/>
      <c r="H73" s="64"/>
      <c r="I73" s="167" t="s">
        <v>26</v>
      </c>
      <c r="J73" s="74" t="str">
        <f>IF(J12="","",J12)</f>
        <v>31.3.2017</v>
      </c>
      <c r="K73" s="64"/>
      <c r="L73" s="62"/>
    </row>
    <row r="74" spans="2:12" s="1" customFormat="1" ht="6.95" customHeight="1">
      <c r="B74" s="42"/>
      <c r="C74" s="64"/>
      <c r="D74" s="64"/>
      <c r="E74" s="64"/>
      <c r="F74" s="64"/>
      <c r="G74" s="64"/>
      <c r="H74" s="64"/>
      <c r="I74" s="165"/>
      <c r="J74" s="64"/>
      <c r="K74" s="64"/>
      <c r="L74" s="62"/>
    </row>
    <row r="75" spans="2:12" s="1" customFormat="1" ht="13.5">
      <c r="B75" s="42"/>
      <c r="C75" s="66" t="s">
        <v>28</v>
      </c>
      <c r="D75" s="64"/>
      <c r="E75" s="64"/>
      <c r="F75" s="166" t="str">
        <f>E15</f>
        <v>SPŠ dopravní, Plzeň</v>
      </c>
      <c r="G75" s="64"/>
      <c r="H75" s="64"/>
      <c r="I75" s="167" t="s">
        <v>34</v>
      </c>
      <c r="J75" s="166" t="str">
        <f>E21</f>
        <v>PLANSTAV a.s.</v>
      </c>
      <c r="K75" s="64"/>
      <c r="L75" s="62"/>
    </row>
    <row r="76" spans="2:12" s="1" customFormat="1" ht="14.45" customHeight="1">
      <c r="B76" s="42"/>
      <c r="C76" s="66" t="s">
        <v>32</v>
      </c>
      <c r="D76" s="64"/>
      <c r="E76" s="64"/>
      <c r="F76" s="166" t="str">
        <f>IF(E18="","",E18)</f>
        <v/>
      </c>
      <c r="G76" s="64"/>
      <c r="H76" s="64"/>
      <c r="I76" s="165"/>
      <c r="J76" s="64"/>
      <c r="K76" s="64"/>
      <c r="L76" s="62"/>
    </row>
    <row r="77" spans="2:12" s="1" customFormat="1" ht="10.35" customHeight="1">
      <c r="B77" s="42"/>
      <c r="C77" s="64"/>
      <c r="D77" s="64"/>
      <c r="E77" s="64"/>
      <c r="F77" s="64"/>
      <c r="G77" s="64"/>
      <c r="H77" s="64"/>
      <c r="I77" s="165"/>
      <c r="J77" s="64"/>
      <c r="K77" s="64"/>
      <c r="L77" s="62"/>
    </row>
    <row r="78" spans="2:20" s="9" customFormat="1" ht="29.25" customHeight="1">
      <c r="B78" s="168"/>
      <c r="C78" s="169" t="s">
        <v>124</v>
      </c>
      <c r="D78" s="170" t="s">
        <v>58</v>
      </c>
      <c r="E78" s="170" t="s">
        <v>54</v>
      </c>
      <c r="F78" s="170" t="s">
        <v>125</v>
      </c>
      <c r="G78" s="170" t="s">
        <v>126</v>
      </c>
      <c r="H78" s="170" t="s">
        <v>127</v>
      </c>
      <c r="I78" s="171" t="s">
        <v>128</v>
      </c>
      <c r="J78" s="170" t="s">
        <v>100</v>
      </c>
      <c r="K78" s="172" t="s">
        <v>129</v>
      </c>
      <c r="L78" s="173"/>
      <c r="M78" s="82" t="s">
        <v>130</v>
      </c>
      <c r="N78" s="83" t="s">
        <v>43</v>
      </c>
      <c r="O78" s="83" t="s">
        <v>131</v>
      </c>
      <c r="P78" s="83" t="s">
        <v>132</v>
      </c>
      <c r="Q78" s="83" t="s">
        <v>133</v>
      </c>
      <c r="R78" s="83" t="s">
        <v>134</v>
      </c>
      <c r="S78" s="83" t="s">
        <v>135</v>
      </c>
      <c r="T78" s="84" t="s">
        <v>136</v>
      </c>
    </row>
    <row r="79" spans="2:63" s="1" customFormat="1" ht="29.25" customHeight="1">
      <c r="B79" s="42"/>
      <c r="C79" s="88" t="s">
        <v>101</v>
      </c>
      <c r="D79" s="64"/>
      <c r="E79" s="64"/>
      <c r="F79" s="64"/>
      <c r="G79" s="64"/>
      <c r="H79" s="64"/>
      <c r="I79" s="165"/>
      <c r="J79" s="174">
        <f>BK79</f>
        <v>0</v>
      </c>
      <c r="K79" s="64"/>
      <c r="L79" s="62"/>
      <c r="M79" s="85"/>
      <c r="N79" s="86"/>
      <c r="O79" s="86"/>
      <c r="P79" s="175">
        <f>P80</f>
        <v>0</v>
      </c>
      <c r="Q79" s="86"/>
      <c r="R79" s="175">
        <f>R80</f>
        <v>0</v>
      </c>
      <c r="S79" s="86"/>
      <c r="T79" s="176">
        <f>T80</f>
        <v>0</v>
      </c>
      <c r="AT79" s="25" t="s">
        <v>72</v>
      </c>
      <c r="AU79" s="25" t="s">
        <v>102</v>
      </c>
      <c r="BK79" s="177">
        <f>BK80</f>
        <v>0</v>
      </c>
    </row>
    <row r="80" spans="2:63" s="10" customFormat="1" ht="37.35" customHeight="1">
      <c r="B80" s="178"/>
      <c r="C80" s="179"/>
      <c r="D80" s="180" t="s">
        <v>72</v>
      </c>
      <c r="E80" s="181" t="s">
        <v>749</v>
      </c>
      <c r="F80" s="181" t="s">
        <v>750</v>
      </c>
      <c r="G80" s="179"/>
      <c r="H80" s="179"/>
      <c r="I80" s="182"/>
      <c r="J80" s="183">
        <f>BK80</f>
        <v>0</v>
      </c>
      <c r="K80" s="179"/>
      <c r="L80" s="184"/>
      <c r="M80" s="185"/>
      <c r="N80" s="186"/>
      <c r="O80" s="186"/>
      <c r="P80" s="187">
        <f>P81+P84</f>
        <v>0</v>
      </c>
      <c r="Q80" s="186"/>
      <c r="R80" s="187">
        <f>R81+R84</f>
        <v>0</v>
      </c>
      <c r="S80" s="186"/>
      <c r="T80" s="188">
        <f>T81+T84</f>
        <v>0</v>
      </c>
      <c r="AR80" s="189" t="s">
        <v>194</v>
      </c>
      <c r="AT80" s="190" t="s">
        <v>72</v>
      </c>
      <c r="AU80" s="190" t="s">
        <v>73</v>
      </c>
      <c r="AY80" s="189" t="s">
        <v>139</v>
      </c>
      <c r="BK80" s="191">
        <f>BK81+BK84</f>
        <v>0</v>
      </c>
    </row>
    <row r="81" spans="2:63" s="10" customFormat="1" ht="19.9" customHeight="1">
      <c r="B81" s="178"/>
      <c r="C81" s="179"/>
      <c r="D81" s="192" t="s">
        <v>72</v>
      </c>
      <c r="E81" s="193" t="s">
        <v>751</v>
      </c>
      <c r="F81" s="193" t="s">
        <v>752</v>
      </c>
      <c r="G81" s="179"/>
      <c r="H81" s="179"/>
      <c r="I81" s="182"/>
      <c r="J81" s="194">
        <f>BK81</f>
        <v>0</v>
      </c>
      <c r="K81" s="179"/>
      <c r="L81" s="184"/>
      <c r="M81" s="185"/>
      <c r="N81" s="186"/>
      <c r="O81" s="186"/>
      <c r="P81" s="187">
        <f>SUM(P82:P83)</f>
        <v>0</v>
      </c>
      <c r="Q81" s="186"/>
      <c r="R81" s="187">
        <f>SUM(R82:R83)</f>
        <v>0</v>
      </c>
      <c r="S81" s="186"/>
      <c r="T81" s="188">
        <f>SUM(T82:T83)</f>
        <v>0</v>
      </c>
      <c r="AR81" s="189" t="s">
        <v>194</v>
      </c>
      <c r="AT81" s="190" t="s">
        <v>72</v>
      </c>
      <c r="AU81" s="190" t="s">
        <v>81</v>
      </c>
      <c r="AY81" s="189" t="s">
        <v>139</v>
      </c>
      <c r="BK81" s="191">
        <f>SUM(BK82:BK83)</f>
        <v>0</v>
      </c>
    </row>
    <row r="82" spans="2:65" s="1" customFormat="1" ht="22.5" customHeight="1">
      <c r="B82" s="42"/>
      <c r="C82" s="195" t="s">
        <v>81</v>
      </c>
      <c r="D82" s="195" t="s">
        <v>142</v>
      </c>
      <c r="E82" s="196" t="s">
        <v>753</v>
      </c>
      <c r="F82" s="197" t="s">
        <v>754</v>
      </c>
      <c r="G82" s="198" t="s">
        <v>755</v>
      </c>
      <c r="H82" s="199">
        <v>1</v>
      </c>
      <c r="I82" s="200"/>
      <c r="J82" s="201">
        <f>ROUND(I82*H82,2)</f>
        <v>0</v>
      </c>
      <c r="K82" s="197" t="s">
        <v>146</v>
      </c>
      <c r="L82" s="62"/>
      <c r="M82" s="202" t="s">
        <v>23</v>
      </c>
      <c r="N82" s="203" t="s">
        <v>44</v>
      </c>
      <c r="O82" s="43"/>
      <c r="P82" s="204">
        <f>O82*H82</f>
        <v>0</v>
      </c>
      <c r="Q82" s="204">
        <v>0</v>
      </c>
      <c r="R82" s="204">
        <f>Q82*H82</f>
        <v>0</v>
      </c>
      <c r="S82" s="204">
        <v>0</v>
      </c>
      <c r="T82" s="205">
        <f>S82*H82</f>
        <v>0</v>
      </c>
      <c r="AR82" s="25" t="s">
        <v>756</v>
      </c>
      <c r="AT82" s="25" t="s">
        <v>142</v>
      </c>
      <c r="AU82" s="25" t="s">
        <v>83</v>
      </c>
      <c r="AY82" s="25" t="s">
        <v>139</v>
      </c>
      <c r="BE82" s="206">
        <f>IF(N82="základní",J82,0)</f>
        <v>0</v>
      </c>
      <c r="BF82" s="206">
        <f>IF(N82="snížená",J82,0)</f>
        <v>0</v>
      </c>
      <c r="BG82" s="206">
        <f>IF(N82="zákl. přenesená",J82,0)</f>
        <v>0</v>
      </c>
      <c r="BH82" s="206">
        <f>IF(N82="sníž. přenesená",J82,0)</f>
        <v>0</v>
      </c>
      <c r="BI82" s="206">
        <f>IF(N82="nulová",J82,0)</f>
        <v>0</v>
      </c>
      <c r="BJ82" s="25" t="s">
        <v>81</v>
      </c>
      <c r="BK82" s="206">
        <f>ROUND(I82*H82,2)</f>
        <v>0</v>
      </c>
      <c r="BL82" s="25" t="s">
        <v>756</v>
      </c>
      <c r="BM82" s="25" t="s">
        <v>757</v>
      </c>
    </row>
    <row r="83" spans="2:47" s="1" customFormat="1" ht="27">
      <c r="B83" s="42"/>
      <c r="C83" s="64"/>
      <c r="D83" s="207" t="s">
        <v>149</v>
      </c>
      <c r="E83" s="64"/>
      <c r="F83" s="208" t="s">
        <v>758</v>
      </c>
      <c r="G83" s="64"/>
      <c r="H83" s="64"/>
      <c r="I83" s="165"/>
      <c r="J83" s="64"/>
      <c r="K83" s="64"/>
      <c r="L83" s="62"/>
      <c r="M83" s="209"/>
      <c r="N83" s="43"/>
      <c r="O83" s="43"/>
      <c r="P83" s="43"/>
      <c r="Q83" s="43"/>
      <c r="R83" s="43"/>
      <c r="S83" s="43"/>
      <c r="T83" s="79"/>
      <c r="AT83" s="25" t="s">
        <v>149</v>
      </c>
      <c r="AU83" s="25" t="s">
        <v>83</v>
      </c>
    </row>
    <row r="84" spans="2:63" s="10" customFormat="1" ht="29.85" customHeight="1">
      <c r="B84" s="178"/>
      <c r="C84" s="179"/>
      <c r="D84" s="192" t="s">
        <v>72</v>
      </c>
      <c r="E84" s="193" t="s">
        <v>759</v>
      </c>
      <c r="F84" s="193" t="s">
        <v>760</v>
      </c>
      <c r="G84" s="179"/>
      <c r="H84" s="179"/>
      <c r="I84" s="182"/>
      <c r="J84" s="194">
        <f>BK84</f>
        <v>0</v>
      </c>
      <c r="K84" s="179"/>
      <c r="L84" s="184"/>
      <c r="M84" s="185"/>
      <c r="N84" s="186"/>
      <c r="O84" s="186"/>
      <c r="P84" s="187">
        <f>SUM(P85:P86)</f>
        <v>0</v>
      </c>
      <c r="Q84" s="186"/>
      <c r="R84" s="187">
        <f>SUM(R85:R86)</f>
        <v>0</v>
      </c>
      <c r="S84" s="186"/>
      <c r="T84" s="188">
        <f>SUM(T85:T86)</f>
        <v>0</v>
      </c>
      <c r="AR84" s="189" t="s">
        <v>194</v>
      </c>
      <c r="AT84" s="190" t="s">
        <v>72</v>
      </c>
      <c r="AU84" s="190" t="s">
        <v>81</v>
      </c>
      <c r="AY84" s="189" t="s">
        <v>139</v>
      </c>
      <c r="BK84" s="191">
        <f>SUM(BK85:BK86)</f>
        <v>0</v>
      </c>
    </row>
    <row r="85" spans="2:65" s="1" customFormat="1" ht="22.5" customHeight="1">
      <c r="B85" s="42"/>
      <c r="C85" s="195" t="s">
        <v>83</v>
      </c>
      <c r="D85" s="195" t="s">
        <v>142</v>
      </c>
      <c r="E85" s="196" t="s">
        <v>761</v>
      </c>
      <c r="F85" s="197" t="s">
        <v>760</v>
      </c>
      <c r="G85" s="198" t="s">
        <v>755</v>
      </c>
      <c r="H85" s="199">
        <v>1</v>
      </c>
      <c r="I85" s="200"/>
      <c r="J85" s="201">
        <f>ROUND(I85*H85,2)</f>
        <v>0</v>
      </c>
      <c r="K85" s="197" t="s">
        <v>146</v>
      </c>
      <c r="L85" s="62"/>
      <c r="M85" s="202" t="s">
        <v>23</v>
      </c>
      <c r="N85" s="203" t="s">
        <v>44</v>
      </c>
      <c r="O85" s="43"/>
      <c r="P85" s="204">
        <f>O85*H85</f>
        <v>0</v>
      </c>
      <c r="Q85" s="204">
        <v>0</v>
      </c>
      <c r="R85" s="204">
        <f>Q85*H85</f>
        <v>0</v>
      </c>
      <c r="S85" s="204">
        <v>0</v>
      </c>
      <c r="T85" s="205">
        <f>S85*H85</f>
        <v>0</v>
      </c>
      <c r="AR85" s="25" t="s">
        <v>756</v>
      </c>
      <c r="AT85" s="25" t="s">
        <v>142</v>
      </c>
      <c r="AU85" s="25" t="s">
        <v>83</v>
      </c>
      <c r="AY85" s="25" t="s">
        <v>139</v>
      </c>
      <c r="BE85" s="206">
        <f>IF(N85="základní",J85,0)</f>
        <v>0</v>
      </c>
      <c r="BF85" s="206">
        <f>IF(N85="snížená",J85,0)</f>
        <v>0</v>
      </c>
      <c r="BG85" s="206">
        <f>IF(N85="zákl. přenesená",J85,0)</f>
        <v>0</v>
      </c>
      <c r="BH85" s="206">
        <f>IF(N85="sníž. přenesená",J85,0)</f>
        <v>0</v>
      </c>
      <c r="BI85" s="206">
        <f>IF(N85="nulová",J85,0)</f>
        <v>0</v>
      </c>
      <c r="BJ85" s="25" t="s">
        <v>81</v>
      </c>
      <c r="BK85" s="206">
        <f>ROUND(I85*H85,2)</f>
        <v>0</v>
      </c>
      <c r="BL85" s="25" t="s">
        <v>756</v>
      </c>
      <c r="BM85" s="25" t="s">
        <v>762</v>
      </c>
    </row>
    <row r="86" spans="2:47" s="1" customFormat="1" ht="13.5">
      <c r="B86" s="42"/>
      <c r="C86" s="64"/>
      <c r="D86" s="207" t="s">
        <v>149</v>
      </c>
      <c r="E86" s="64"/>
      <c r="F86" s="208" t="s">
        <v>763</v>
      </c>
      <c r="G86" s="64"/>
      <c r="H86" s="64"/>
      <c r="I86" s="165"/>
      <c r="J86" s="64"/>
      <c r="K86" s="64"/>
      <c r="L86" s="62"/>
      <c r="M86" s="291"/>
      <c r="N86" s="292"/>
      <c r="O86" s="292"/>
      <c r="P86" s="292"/>
      <c r="Q86" s="292"/>
      <c r="R86" s="292"/>
      <c r="S86" s="292"/>
      <c r="T86" s="293"/>
      <c r="AT86" s="25" t="s">
        <v>149</v>
      </c>
      <c r="AU86" s="25" t="s">
        <v>83</v>
      </c>
    </row>
    <row r="87" spans="2:12" s="1" customFormat="1" ht="6.95" customHeight="1">
      <c r="B87" s="57"/>
      <c r="C87" s="58"/>
      <c r="D87" s="58"/>
      <c r="E87" s="58"/>
      <c r="F87" s="58"/>
      <c r="G87" s="58"/>
      <c r="H87" s="58"/>
      <c r="I87" s="141"/>
      <c r="J87" s="58"/>
      <c r="K87" s="58"/>
      <c r="L87" s="62"/>
    </row>
  </sheetData>
  <sheetProtection password="CC35" sheet="1" objects="1" scenarios="1" formatCells="0" formatColumns="0" formatRows="0" sort="0" autoFilter="0"/>
  <autoFilter ref="C78:K8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94" customWidth="1"/>
    <col min="2" max="2" width="1.66796875" style="294" customWidth="1"/>
    <col min="3" max="4" width="5" style="294" customWidth="1"/>
    <col min="5" max="5" width="11.66015625" style="294" customWidth="1"/>
    <col min="6" max="6" width="9.16015625" style="294" customWidth="1"/>
    <col min="7" max="7" width="5" style="294" customWidth="1"/>
    <col min="8" max="8" width="77.83203125" style="294" customWidth="1"/>
    <col min="9" max="10" width="20" style="294" customWidth="1"/>
    <col min="11" max="11" width="1.66796875" style="294" customWidth="1"/>
  </cols>
  <sheetData>
    <row r="1" ht="37.5" customHeight="1"/>
    <row r="2" spans="2:11" ht="7.5" customHeight="1">
      <c r="B2" s="295"/>
      <c r="C2" s="296"/>
      <c r="D2" s="296"/>
      <c r="E2" s="296"/>
      <c r="F2" s="296"/>
      <c r="G2" s="296"/>
      <c r="H2" s="296"/>
      <c r="I2" s="296"/>
      <c r="J2" s="296"/>
      <c r="K2" s="297"/>
    </row>
    <row r="3" spans="2:11" s="16" customFormat="1" ht="45" customHeight="1">
      <c r="B3" s="298"/>
      <c r="C3" s="421" t="s">
        <v>764</v>
      </c>
      <c r="D3" s="421"/>
      <c r="E3" s="421"/>
      <c r="F3" s="421"/>
      <c r="G3" s="421"/>
      <c r="H3" s="421"/>
      <c r="I3" s="421"/>
      <c r="J3" s="421"/>
      <c r="K3" s="299"/>
    </row>
    <row r="4" spans="2:11" ht="25.5" customHeight="1">
      <c r="B4" s="300"/>
      <c r="C4" s="425" t="s">
        <v>765</v>
      </c>
      <c r="D4" s="425"/>
      <c r="E4" s="425"/>
      <c r="F4" s="425"/>
      <c r="G4" s="425"/>
      <c r="H4" s="425"/>
      <c r="I4" s="425"/>
      <c r="J4" s="425"/>
      <c r="K4" s="301"/>
    </row>
    <row r="5" spans="2:11" ht="5.25" customHeight="1">
      <c r="B5" s="300"/>
      <c r="C5" s="302"/>
      <c r="D5" s="302"/>
      <c r="E5" s="302"/>
      <c r="F5" s="302"/>
      <c r="G5" s="302"/>
      <c r="H5" s="302"/>
      <c r="I5" s="302"/>
      <c r="J5" s="302"/>
      <c r="K5" s="301"/>
    </row>
    <row r="6" spans="2:11" ht="15" customHeight="1">
      <c r="B6" s="300"/>
      <c r="C6" s="424" t="s">
        <v>766</v>
      </c>
      <c r="D6" s="424"/>
      <c r="E6" s="424"/>
      <c r="F6" s="424"/>
      <c r="G6" s="424"/>
      <c r="H6" s="424"/>
      <c r="I6" s="424"/>
      <c r="J6" s="424"/>
      <c r="K6" s="301"/>
    </row>
    <row r="7" spans="2:11" ht="15" customHeight="1">
      <c r="B7" s="304"/>
      <c r="C7" s="424" t="s">
        <v>767</v>
      </c>
      <c r="D7" s="424"/>
      <c r="E7" s="424"/>
      <c r="F7" s="424"/>
      <c r="G7" s="424"/>
      <c r="H7" s="424"/>
      <c r="I7" s="424"/>
      <c r="J7" s="424"/>
      <c r="K7" s="301"/>
    </row>
    <row r="8" spans="2:11" ht="12.75" customHeight="1">
      <c r="B8" s="304"/>
      <c r="C8" s="303"/>
      <c r="D8" s="303"/>
      <c r="E8" s="303"/>
      <c r="F8" s="303"/>
      <c r="G8" s="303"/>
      <c r="H8" s="303"/>
      <c r="I8" s="303"/>
      <c r="J8" s="303"/>
      <c r="K8" s="301"/>
    </row>
    <row r="9" spans="2:11" ht="15" customHeight="1">
      <c r="B9" s="304"/>
      <c r="C9" s="424" t="s">
        <v>768</v>
      </c>
      <c r="D9" s="424"/>
      <c r="E9" s="424"/>
      <c r="F9" s="424"/>
      <c r="G9" s="424"/>
      <c r="H9" s="424"/>
      <c r="I9" s="424"/>
      <c r="J9" s="424"/>
      <c r="K9" s="301"/>
    </row>
    <row r="10" spans="2:11" ht="15" customHeight="1">
      <c r="B10" s="304"/>
      <c r="C10" s="303"/>
      <c r="D10" s="424" t="s">
        <v>769</v>
      </c>
      <c r="E10" s="424"/>
      <c r="F10" s="424"/>
      <c r="G10" s="424"/>
      <c r="H10" s="424"/>
      <c r="I10" s="424"/>
      <c r="J10" s="424"/>
      <c r="K10" s="301"/>
    </row>
    <row r="11" spans="2:11" ht="15" customHeight="1">
      <c r="B11" s="304"/>
      <c r="C11" s="305"/>
      <c r="D11" s="424" t="s">
        <v>770</v>
      </c>
      <c r="E11" s="424"/>
      <c r="F11" s="424"/>
      <c r="G11" s="424"/>
      <c r="H11" s="424"/>
      <c r="I11" s="424"/>
      <c r="J11" s="424"/>
      <c r="K11" s="301"/>
    </row>
    <row r="12" spans="2:11" ht="12.75" customHeight="1">
      <c r="B12" s="304"/>
      <c r="C12" s="305"/>
      <c r="D12" s="305"/>
      <c r="E12" s="305"/>
      <c r="F12" s="305"/>
      <c r="G12" s="305"/>
      <c r="H12" s="305"/>
      <c r="I12" s="305"/>
      <c r="J12" s="305"/>
      <c r="K12" s="301"/>
    </row>
    <row r="13" spans="2:11" ht="15" customHeight="1">
      <c r="B13" s="304"/>
      <c r="C13" s="305"/>
      <c r="D13" s="424" t="s">
        <v>771</v>
      </c>
      <c r="E13" s="424"/>
      <c r="F13" s="424"/>
      <c r="G13" s="424"/>
      <c r="H13" s="424"/>
      <c r="I13" s="424"/>
      <c r="J13" s="424"/>
      <c r="K13" s="301"/>
    </row>
    <row r="14" spans="2:11" ht="15" customHeight="1">
      <c r="B14" s="304"/>
      <c r="C14" s="305"/>
      <c r="D14" s="424" t="s">
        <v>772</v>
      </c>
      <c r="E14" s="424"/>
      <c r="F14" s="424"/>
      <c r="G14" s="424"/>
      <c r="H14" s="424"/>
      <c r="I14" s="424"/>
      <c r="J14" s="424"/>
      <c r="K14" s="301"/>
    </row>
    <row r="15" spans="2:11" ht="15" customHeight="1">
      <c r="B15" s="304"/>
      <c r="C15" s="305"/>
      <c r="D15" s="424" t="s">
        <v>773</v>
      </c>
      <c r="E15" s="424"/>
      <c r="F15" s="424"/>
      <c r="G15" s="424"/>
      <c r="H15" s="424"/>
      <c r="I15" s="424"/>
      <c r="J15" s="424"/>
      <c r="K15" s="301"/>
    </row>
    <row r="16" spans="2:11" ht="15" customHeight="1">
      <c r="B16" s="304"/>
      <c r="C16" s="305"/>
      <c r="D16" s="305"/>
      <c r="E16" s="306" t="s">
        <v>80</v>
      </c>
      <c r="F16" s="424" t="s">
        <v>774</v>
      </c>
      <c r="G16" s="424"/>
      <c r="H16" s="424"/>
      <c r="I16" s="424"/>
      <c r="J16" s="424"/>
      <c r="K16" s="301"/>
    </row>
    <row r="17" spans="2:11" ht="15" customHeight="1">
      <c r="B17" s="304"/>
      <c r="C17" s="305"/>
      <c r="D17" s="305"/>
      <c r="E17" s="306" t="s">
        <v>775</v>
      </c>
      <c r="F17" s="424" t="s">
        <v>776</v>
      </c>
      <c r="G17" s="424"/>
      <c r="H17" s="424"/>
      <c r="I17" s="424"/>
      <c r="J17" s="424"/>
      <c r="K17" s="301"/>
    </row>
    <row r="18" spans="2:11" ht="15" customHeight="1">
      <c r="B18" s="304"/>
      <c r="C18" s="305"/>
      <c r="D18" s="305"/>
      <c r="E18" s="306" t="s">
        <v>777</v>
      </c>
      <c r="F18" s="424" t="s">
        <v>778</v>
      </c>
      <c r="G18" s="424"/>
      <c r="H18" s="424"/>
      <c r="I18" s="424"/>
      <c r="J18" s="424"/>
      <c r="K18" s="301"/>
    </row>
    <row r="19" spans="2:11" ht="15" customHeight="1">
      <c r="B19" s="304"/>
      <c r="C19" s="305"/>
      <c r="D19" s="305"/>
      <c r="E19" s="306" t="s">
        <v>84</v>
      </c>
      <c r="F19" s="424" t="s">
        <v>779</v>
      </c>
      <c r="G19" s="424"/>
      <c r="H19" s="424"/>
      <c r="I19" s="424"/>
      <c r="J19" s="424"/>
      <c r="K19" s="301"/>
    </row>
    <row r="20" spans="2:11" ht="15" customHeight="1">
      <c r="B20" s="304"/>
      <c r="C20" s="305"/>
      <c r="D20" s="305"/>
      <c r="E20" s="306" t="s">
        <v>780</v>
      </c>
      <c r="F20" s="424" t="s">
        <v>781</v>
      </c>
      <c r="G20" s="424"/>
      <c r="H20" s="424"/>
      <c r="I20" s="424"/>
      <c r="J20" s="424"/>
      <c r="K20" s="301"/>
    </row>
    <row r="21" spans="2:11" ht="15" customHeight="1">
      <c r="B21" s="304"/>
      <c r="C21" s="305"/>
      <c r="D21" s="305"/>
      <c r="E21" s="306" t="s">
        <v>782</v>
      </c>
      <c r="F21" s="424" t="s">
        <v>783</v>
      </c>
      <c r="G21" s="424"/>
      <c r="H21" s="424"/>
      <c r="I21" s="424"/>
      <c r="J21" s="424"/>
      <c r="K21" s="301"/>
    </row>
    <row r="22" spans="2:11" ht="12.75" customHeight="1">
      <c r="B22" s="304"/>
      <c r="C22" s="305"/>
      <c r="D22" s="305"/>
      <c r="E22" s="305"/>
      <c r="F22" s="305"/>
      <c r="G22" s="305"/>
      <c r="H22" s="305"/>
      <c r="I22" s="305"/>
      <c r="J22" s="305"/>
      <c r="K22" s="301"/>
    </row>
    <row r="23" spans="2:11" ht="15" customHeight="1">
      <c r="B23" s="304"/>
      <c r="C23" s="424" t="s">
        <v>784</v>
      </c>
      <c r="D23" s="424"/>
      <c r="E23" s="424"/>
      <c r="F23" s="424"/>
      <c r="G23" s="424"/>
      <c r="H23" s="424"/>
      <c r="I23" s="424"/>
      <c r="J23" s="424"/>
      <c r="K23" s="301"/>
    </row>
    <row r="24" spans="2:11" ht="15" customHeight="1">
      <c r="B24" s="304"/>
      <c r="C24" s="424" t="s">
        <v>785</v>
      </c>
      <c r="D24" s="424"/>
      <c r="E24" s="424"/>
      <c r="F24" s="424"/>
      <c r="G24" s="424"/>
      <c r="H24" s="424"/>
      <c r="I24" s="424"/>
      <c r="J24" s="424"/>
      <c r="K24" s="301"/>
    </row>
    <row r="25" spans="2:11" ht="15" customHeight="1">
      <c r="B25" s="304"/>
      <c r="C25" s="303"/>
      <c r="D25" s="424" t="s">
        <v>786</v>
      </c>
      <c r="E25" s="424"/>
      <c r="F25" s="424"/>
      <c r="G25" s="424"/>
      <c r="H25" s="424"/>
      <c r="I25" s="424"/>
      <c r="J25" s="424"/>
      <c r="K25" s="301"/>
    </row>
    <row r="26" spans="2:11" ht="15" customHeight="1">
      <c r="B26" s="304"/>
      <c r="C26" s="305"/>
      <c r="D26" s="424" t="s">
        <v>787</v>
      </c>
      <c r="E26" s="424"/>
      <c r="F26" s="424"/>
      <c r="G26" s="424"/>
      <c r="H26" s="424"/>
      <c r="I26" s="424"/>
      <c r="J26" s="424"/>
      <c r="K26" s="301"/>
    </row>
    <row r="27" spans="2:11" ht="12.75" customHeight="1">
      <c r="B27" s="304"/>
      <c r="C27" s="305"/>
      <c r="D27" s="305"/>
      <c r="E27" s="305"/>
      <c r="F27" s="305"/>
      <c r="G27" s="305"/>
      <c r="H27" s="305"/>
      <c r="I27" s="305"/>
      <c r="J27" s="305"/>
      <c r="K27" s="301"/>
    </row>
    <row r="28" spans="2:11" ht="15" customHeight="1">
      <c r="B28" s="304"/>
      <c r="C28" s="305"/>
      <c r="D28" s="424" t="s">
        <v>788</v>
      </c>
      <c r="E28" s="424"/>
      <c r="F28" s="424"/>
      <c r="G28" s="424"/>
      <c r="H28" s="424"/>
      <c r="I28" s="424"/>
      <c r="J28" s="424"/>
      <c r="K28" s="301"/>
    </row>
    <row r="29" spans="2:11" ht="15" customHeight="1">
      <c r="B29" s="304"/>
      <c r="C29" s="305"/>
      <c r="D29" s="424" t="s">
        <v>789</v>
      </c>
      <c r="E29" s="424"/>
      <c r="F29" s="424"/>
      <c r="G29" s="424"/>
      <c r="H29" s="424"/>
      <c r="I29" s="424"/>
      <c r="J29" s="424"/>
      <c r="K29" s="301"/>
    </row>
    <row r="30" spans="2:11" ht="12.75" customHeight="1">
      <c r="B30" s="304"/>
      <c r="C30" s="305"/>
      <c r="D30" s="305"/>
      <c r="E30" s="305"/>
      <c r="F30" s="305"/>
      <c r="G30" s="305"/>
      <c r="H30" s="305"/>
      <c r="I30" s="305"/>
      <c r="J30" s="305"/>
      <c r="K30" s="301"/>
    </row>
    <row r="31" spans="2:11" ht="15" customHeight="1">
      <c r="B31" s="304"/>
      <c r="C31" s="305"/>
      <c r="D31" s="424" t="s">
        <v>790</v>
      </c>
      <c r="E31" s="424"/>
      <c r="F31" s="424"/>
      <c r="G31" s="424"/>
      <c r="H31" s="424"/>
      <c r="I31" s="424"/>
      <c r="J31" s="424"/>
      <c r="K31" s="301"/>
    </row>
    <row r="32" spans="2:11" ht="15" customHeight="1">
      <c r="B32" s="304"/>
      <c r="C32" s="305"/>
      <c r="D32" s="424" t="s">
        <v>791</v>
      </c>
      <c r="E32" s="424"/>
      <c r="F32" s="424"/>
      <c r="G32" s="424"/>
      <c r="H32" s="424"/>
      <c r="I32" s="424"/>
      <c r="J32" s="424"/>
      <c r="K32" s="301"/>
    </row>
    <row r="33" spans="2:11" ht="15" customHeight="1">
      <c r="B33" s="304"/>
      <c r="C33" s="305"/>
      <c r="D33" s="424" t="s">
        <v>792</v>
      </c>
      <c r="E33" s="424"/>
      <c r="F33" s="424"/>
      <c r="G33" s="424"/>
      <c r="H33" s="424"/>
      <c r="I33" s="424"/>
      <c r="J33" s="424"/>
      <c r="K33" s="301"/>
    </row>
    <row r="34" spans="2:11" ht="15" customHeight="1">
      <c r="B34" s="304"/>
      <c r="C34" s="305"/>
      <c r="D34" s="303"/>
      <c r="E34" s="307" t="s">
        <v>124</v>
      </c>
      <c r="F34" s="303"/>
      <c r="G34" s="424" t="s">
        <v>793</v>
      </c>
      <c r="H34" s="424"/>
      <c r="I34" s="424"/>
      <c r="J34" s="424"/>
      <c r="K34" s="301"/>
    </row>
    <row r="35" spans="2:11" ht="30.75" customHeight="1">
      <c r="B35" s="304"/>
      <c r="C35" s="305"/>
      <c r="D35" s="303"/>
      <c r="E35" s="307" t="s">
        <v>794</v>
      </c>
      <c r="F35" s="303"/>
      <c r="G35" s="424" t="s">
        <v>795</v>
      </c>
      <c r="H35" s="424"/>
      <c r="I35" s="424"/>
      <c r="J35" s="424"/>
      <c r="K35" s="301"/>
    </row>
    <row r="36" spans="2:11" ht="15" customHeight="1">
      <c r="B36" s="304"/>
      <c r="C36" s="305"/>
      <c r="D36" s="303"/>
      <c r="E36" s="307" t="s">
        <v>54</v>
      </c>
      <c r="F36" s="303"/>
      <c r="G36" s="424" t="s">
        <v>796</v>
      </c>
      <c r="H36" s="424"/>
      <c r="I36" s="424"/>
      <c r="J36" s="424"/>
      <c r="K36" s="301"/>
    </row>
    <row r="37" spans="2:11" ht="15" customHeight="1">
      <c r="B37" s="304"/>
      <c r="C37" s="305"/>
      <c r="D37" s="303"/>
      <c r="E37" s="307" t="s">
        <v>125</v>
      </c>
      <c r="F37" s="303"/>
      <c r="G37" s="424" t="s">
        <v>797</v>
      </c>
      <c r="H37" s="424"/>
      <c r="I37" s="424"/>
      <c r="J37" s="424"/>
      <c r="K37" s="301"/>
    </row>
    <row r="38" spans="2:11" ht="15" customHeight="1">
      <c r="B38" s="304"/>
      <c r="C38" s="305"/>
      <c r="D38" s="303"/>
      <c r="E38" s="307" t="s">
        <v>126</v>
      </c>
      <c r="F38" s="303"/>
      <c r="G38" s="424" t="s">
        <v>798</v>
      </c>
      <c r="H38" s="424"/>
      <c r="I38" s="424"/>
      <c r="J38" s="424"/>
      <c r="K38" s="301"/>
    </row>
    <row r="39" spans="2:11" ht="15" customHeight="1">
      <c r="B39" s="304"/>
      <c r="C39" s="305"/>
      <c r="D39" s="303"/>
      <c r="E39" s="307" t="s">
        <v>127</v>
      </c>
      <c r="F39" s="303"/>
      <c r="G39" s="424" t="s">
        <v>799</v>
      </c>
      <c r="H39" s="424"/>
      <c r="I39" s="424"/>
      <c r="J39" s="424"/>
      <c r="K39" s="301"/>
    </row>
    <row r="40" spans="2:11" ht="15" customHeight="1">
      <c r="B40" s="304"/>
      <c r="C40" s="305"/>
      <c r="D40" s="303"/>
      <c r="E40" s="307" t="s">
        <v>800</v>
      </c>
      <c r="F40" s="303"/>
      <c r="G40" s="424" t="s">
        <v>801</v>
      </c>
      <c r="H40" s="424"/>
      <c r="I40" s="424"/>
      <c r="J40" s="424"/>
      <c r="K40" s="301"/>
    </row>
    <row r="41" spans="2:11" ht="15" customHeight="1">
      <c r="B41" s="304"/>
      <c r="C41" s="305"/>
      <c r="D41" s="303"/>
      <c r="E41" s="307"/>
      <c r="F41" s="303"/>
      <c r="G41" s="424" t="s">
        <v>802</v>
      </c>
      <c r="H41" s="424"/>
      <c r="I41" s="424"/>
      <c r="J41" s="424"/>
      <c r="K41" s="301"/>
    </row>
    <row r="42" spans="2:11" ht="15" customHeight="1">
      <c r="B42" s="304"/>
      <c r="C42" s="305"/>
      <c r="D42" s="303"/>
      <c r="E42" s="307" t="s">
        <v>803</v>
      </c>
      <c r="F42" s="303"/>
      <c r="G42" s="424" t="s">
        <v>804</v>
      </c>
      <c r="H42" s="424"/>
      <c r="I42" s="424"/>
      <c r="J42" s="424"/>
      <c r="K42" s="301"/>
    </row>
    <row r="43" spans="2:11" ht="15" customHeight="1">
      <c r="B43" s="304"/>
      <c r="C43" s="305"/>
      <c r="D43" s="303"/>
      <c r="E43" s="307" t="s">
        <v>129</v>
      </c>
      <c r="F43" s="303"/>
      <c r="G43" s="424" t="s">
        <v>805</v>
      </c>
      <c r="H43" s="424"/>
      <c r="I43" s="424"/>
      <c r="J43" s="424"/>
      <c r="K43" s="301"/>
    </row>
    <row r="44" spans="2:11" ht="12.75" customHeight="1">
      <c r="B44" s="304"/>
      <c r="C44" s="305"/>
      <c r="D44" s="303"/>
      <c r="E44" s="303"/>
      <c r="F44" s="303"/>
      <c r="G44" s="303"/>
      <c r="H44" s="303"/>
      <c r="I44" s="303"/>
      <c r="J44" s="303"/>
      <c r="K44" s="301"/>
    </row>
    <row r="45" spans="2:11" ht="15" customHeight="1">
      <c r="B45" s="304"/>
      <c r="C45" s="305"/>
      <c r="D45" s="424" t="s">
        <v>806</v>
      </c>
      <c r="E45" s="424"/>
      <c r="F45" s="424"/>
      <c r="G45" s="424"/>
      <c r="H45" s="424"/>
      <c r="I45" s="424"/>
      <c r="J45" s="424"/>
      <c r="K45" s="301"/>
    </row>
    <row r="46" spans="2:11" ht="15" customHeight="1">
      <c r="B46" s="304"/>
      <c r="C46" s="305"/>
      <c r="D46" s="305"/>
      <c r="E46" s="424" t="s">
        <v>807</v>
      </c>
      <c r="F46" s="424"/>
      <c r="G46" s="424"/>
      <c r="H46" s="424"/>
      <c r="I46" s="424"/>
      <c r="J46" s="424"/>
      <c r="K46" s="301"/>
    </row>
    <row r="47" spans="2:11" ht="15" customHeight="1">
      <c r="B47" s="304"/>
      <c r="C47" s="305"/>
      <c r="D47" s="305"/>
      <c r="E47" s="424" t="s">
        <v>808</v>
      </c>
      <c r="F47" s="424"/>
      <c r="G47" s="424"/>
      <c r="H47" s="424"/>
      <c r="I47" s="424"/>
      <c r="J47" s="424"/>
      <c r="K47" s="301"/>
    </row>
    <row r="48" spans="2:11" ht="15" customHeight="1">
      <c r="B48" s="304"/>
      <c r="C48" s="305"/>
      <c r="D48" s="305"/>
      <c r="E48" s="424" t="s">
        <v>809</v>
      </c>
      <c r="F48" s="424"/>
      <c r="G48" s="424"/>
      <c r="H48" s="424"/>
      <c r="I48" s="424"/>
      <c r="J48" s="424"/>
      <c r="K48" s="301"/>
    </row>
    <row r="49" spans="2:11" ht="15" customHeight="1">
      <c r="B49" s="304"/>
      <c r="C49" s="305"/>
      <c r="D49" s="424" t="s">
        <v>810</v>
      </c>
      <c r="E49" s="424"/>
      <c r="F49" s="424"/>
      <c r="G49" s="424"/>
      <c r="H49" s="424"/>
      <c r="I49" s="424"/>
      <c r="J49" s="424"/>
      <c r="K49" s="301"/>
    </row>
    <row r="50" spans="2:11" ht="25.5" customHeight="1">
      <c r="B50" s="300"/>
      <c r="C50" s="425" t="s">
        <v>811</v>
      </c>
      <c r="D50" s="425"/>
      <c r="E50" s="425"/>
      <c r="F50" s="425"/>
      <c r="G50" s="425"/>
      <c r="H50" s="425"/>
      <c r="I50" s="425"/>
      <c r="J50" s="425"/>
      <c r="K50" s="301"/>
    </row>
    <row r="51" spans="2:11" ht="5.25" customHeight="1">
      <c r="B51" s="300"/>
      <c r="C51" s="302"/>
      <c r="D51" s="302"/>
      <c r="E51" s="302"/>
      <c r="F51" s="302"/>
      <c r="G51" s="302"/>
      <c r="H51" s="302"/>
      <c r="I51" s="302"/>
      <c r="J51" s="302"/>
      <c r="K51" s="301"/>
    </row>
    <row r="52" spans="2:11" ht="15" customHeight="1">
      <c r="B52" s="300"/>
      <c r="C52" s="424" t="s">
        <v>812</v>
      </c>
      <c r="D52" s="424"/>
      <c r="E52" s="424"/>
      <c r="F52" s="424"/>
      <c r="G52" s="424"/>
      <c r="H52" s="424"/>
      <c r="I52" s="424"/>
      <c r="J52" s="424"/>
      <c r="K52" s="301"/>
    </row>
    <row r="53" spans="2:11" ht="15" customHeight="1">
      <c r="B53" s="300"/>
      <c r="C53" s="424" t="s">
        <v>813</v>
      </c>
      <c r="D53" s="424"/>
      <c r="E53" s="424"/>
      <c r="F53" s="424"/>
      <c r="G53" s="424"/>
      <c r="H53" s="424"/>
      <c r="I53" s="424"/>
      <c r="J53" s="424"/>
      <c r="K53" s="301"/>
    </row>
    <row r="54" spans="2:11" ht="12.75" customHeight="1">
      <c r="B54" s="300"/>
      <c r="C54" s="303"/>
      <c r="D54" s="303"/>
      <c r="E54" s="303"/>
      <c r="F54" s="303"/>
      <c r="G54" s="303"/>
      <c r="H54" s="303"/>
      <c r="I54" s="303"/>
      <c r="J54" s="303"/>
      <c r="K54" s="301"/>
    </row>
    <row r="55" spans="2:11" ht="15" customHeight="1">
      <c r="B55" s="300"/>
      <c r="C55" s="424" t="s">
        <v>814</v>
      </c>
      <c r="D55" s="424"/>
      <c r="E55" s="424"/>
      <c r="F55" s="424"/>
      <c r="G55" s="424"/>
      <c r="H55" s="424"/>
      <c r="I55" s="424"/>
      <c r="J55" s="424"/>
      <c r="K55" s="301"/>
    </row>
    <row r="56" spans="2:11" ht="15" customHeight="1">
      <c r="B56" s="300"/>
      <c r="C56" s="305"/>
      <c r="D56" s="424" t="s">
        <v>815</v>
      </c>
      <c r="E56" s="424"/>
      <c r="F56" s="424"/>
      <c r="G56" s="424"/>
      <c r="H56" s="424"/>
      <c r="I56" s="424"/>
      <c r="J56" s="424"/>
      <c r="K56" s="301"/>
    </row>
    <row r="57" spans="2:11" ht="15" customHeight="1">
      <c r="B57" s="300"/>
      <c r="C57" s="305"/>
      <c r="D57" s="424" t="s">
        <v>816</v>
      </c>
      <c r="E57" s="424"/>
      <c r="F57" s="424"/>
      <c r="G57" s="424"/>
      <c r="H57" s="424"/>
      <c r="I57" s="424"/>
      <c r="J57" s="424"/>
      <c r="K57" s="301"/>
    </row>
    <row r="58" spans="2:11" ht="15" customHeight="1">
      <c r="B58" s="300"/>
      <c r="C58" s="305"/>
      <c r="D58" s="424" t="s">
        <v>817</v>
      </c>
      <c r="E58" s="424"/>
      <c r="F58" s="424"/>
      <c r="G58" s="424"/>
      <c r="H58" s="424"/>
      <c r="I58" s="424"/>
      <c r="J58" s="424"/>
      <c r="K58" s="301"/>
    </row>
    <row r="59" spans="2:11" ht="15" customHeight="1">
      <c r="B59" s="300"/>
      <c r="C59" s="305"/>
      <c r="D59" s="424" t="s">
        <v>818</v>
      </c>
      <c r="E59" s="424"/>
      <c r="F59" s="424"/>
      <c r="G59" s="424"/>
      <c r="H59" s="424"/>
      <c r="I59" s="424"/>
      <c r="J59" s="424"/>
      <c r="K59" s="301"/>
    </row>
    <row r="60" spans="2:11" ht="15" customHeight="1">
      <c r="B60" s="300"/>
      <c r="C60" s="305"/>
      <c r="D60" s="423" t="s">
        <v>819</v>
      </c>
      <c r="E60" s="423"/>
      <c r="F60" s="423"/>
      <c r="G60" s="423"/>
      <c r="H60" s="423"/>
      <c r="I60" s="423"/>
      <c r="J60" s="423"/>
      <c r="K60" s="301"/>
    </row>
    <row r="61" spans="2:11" ht="15" customHeight="1">
      <c r="B61" s="300"/>
      <c r="C61" s="305"/>
      <c r="D61" s="424" t="s">
        <v>820</v>
      </c>
      <c r="E61" s="424"/>
      <c r="F61" s="424"/>
      <c r="G61" s="424"/>
      <c r="H61" s="424"/>
      <c r="I61" s="424"/>
      <c r="J61" s="424"/>
      <c r="K61" s="301"/>
    </row>
    <row r="62" spans="2:11" ht="12.75" customHeight="1">
      <c r="B62" s="300"/>
      <c r="C62" s="305"/>
      <c r="D62" s="305"/>
      <c r="E62" s="308"/>
      <c r="F62" s="305"/>
      <c r="G62" s="305"/>
      <c r="H62" s="305"/>
      <c r="I62" s="305"/>
      <c r="J62" s="305"/>
      <c r="K62" s="301"/>
    </row>
    <row r="63" spans="2:11" ht="15" customHeight="1">
      <c r="B63" s="300"/>
      <c r="C63" s="305"/>
      <c r="D63" s="424" t="s">
        <v>821</v>
      </c>
      <c r="E63" s="424"/>
      <c r="F63" s="424"/>
      <c r="G63" s="424"/>
      <c r="H63" s="424"/>
      <c r="I63" s="424"/>
      <c r="J63" s="424"/>
      <c r="K63" s="301"/>
    </row>
    <row r="64" spans="2:11" ht="15" customHeight="1">
      <c r="B64" s="300"/>
      <c r="C64" s="305"/>
      <c r="D64" s="423" t="s">
        <v>822</v>
      </c>
      <c r="E64" s="423"/>
      <c r="F64" s="423"/>
      <c r="G64" s="423"/>
      <c r="H64" s="423"/>
      <c r="I64" s="423"/>
      <c r="J64" s="423"/>
      <c r="K64" s="301"/>
    </row>
    <row r="65" spans="2:11" ht="15" customHeight="1">
      <c r="B65" s="300"/>
      <c r="C65" s="305"/>
      <c r="D65" s="424" t="s">
        <v>823</v>
      </c>
      <c r="E65" s="424"/>
      <c r="F65" s="424"/>
      <c r="G65" s="424"/>
      <c r="H65" s="424"/>
      <c r="I65" s="424"/>
      <c r="J65" s="424"/>
      <c r="K65" s="301"/>
    </row>
    <row r="66" spans="2:11" ht="15" customHeight="1">
      <c r="B66" s="300"/>
      <c r="C66" s="305"/>
      <c r="D66" s="424" t="s">
        <v>824</v>
      </c>
      <c r="E66" s="424"/>
      <c r="F66" s="424"/>
      <c r="G66" s="424"/>
      <c r="H66" s="424"/>
      <c r="I66" s="424"/>
      <c r="J66" s="424"/>
      <c r="K66" s="301"/>
    </row>
    <row r="67" spans="2:11" ht="15" customHeight="1">
      <c r="B67" s="300"/>
      <c r="C67" s="305"/>
      <c r="D67" s="424" t="s">
        <v>825</v>
      </c>
      <c r="E67" s="424"/>
      <c r="F67" s="424"/>
      <c r="G67" s="424"/>
      <c r="H67" s="424"/>
      <c r="I67" s="424"/>
      <c r="J67" s="424"/>
      <c r="K67" s="301"/>
    </row>
    <row r="68" spans="2:11" ht="15" customHeight="1">
      <c r="B68" s="300"/>
      <c r="C68" s="305"/>
      <c r="D68" s="424" t="s">
        <v>826</v>
      </c>
      <c r="E68" s="424"/>
      <c r="F68" s="424"/>
      <c r="G68" s="424"/>
      <c r="H68" s="424"/>
      <c r="I68" s="424"/>
      <c r="J68" s="424"/>
      <c r="K68" s="301"/>
    </row>
    <row r="69" spans="2:11" ht="12.75" customHeight="1">
      <c r="B69" s="309"/>
      <c r="C69" s="310"/>
      <c r="D69" s="310"/>
      <c r="E69" s="310"/>
      <c r="F69" s="310"/>
      <c r="G69" s="310"/>
      <c r="H69" s="310"/>
      <c r="I69" s="310"/>
      <c r="J69" s="310"/>
      <c r="K69" s="311"/>
    </row>
    <row r="70" spans="2:11" ht="18.75" customHeight="1">
      <c r="B70" s="312"/>
      <c r="C70" s="312"/>
      <c r="D70" s="312"/>
      <c r="E70" s="312"/>
      <c r="F70" s="312"/>
      <c r="G70" s="312"/>
      <c r="H70" s="312"/>
      <c r="I70" s="312"/>
      <c r="J70" s="312"/>
      <c r="K70" s="313"/>
    </row>
    <row r="71" spans="2:11" ht="18.75" customHeight="1">
      <c r="B71" s="313"/>
      <c r="C71" s="313"/>
      <c r="D71" s="313"/>
      <c r="E71" s="313"/>
      <c r="F71" s="313"/>
      <c r="G71" s="313"/>
      <c r="H71" s="313"/>
      <c r="I71" s="313"/>
      <c r="J71" s="313"/>
      <c r="K71" s="313"/>
    </row>
    <row r="72" spans="2:11" ht="7.5" customHeight="1">
      <c r="B72" s="314"/>
      <c r="C72" s="315"/>
      <c r="D72" s="315"/>
      <c r="E72" s="315"/>
      <c r="F72" s="315"/>
      <c r="G72" s="315"/>
      <c r="H72" s="315"/>
      <c r="I72" s="315"/>
      <c r="J72" s="315"/>
      <c r="K72" s="316"/>
    </row>
    <row r="73" spans="2:11" ht="45" customHeight="1">
      <c r="B73" s="317"/>
      <c r="C73" s="422" t="s">
        <v>91</v>
      </c>
      <c r="D73" s="422"/>
      <c r="E73" s="422"/>
      <c r="F73" s="422"/>
      <c r="G73" s="422"/>
      <c r="H73" s="422"/>
      <c r="I73" s="422"/>
      <c r="J73" s="422"/>
      <c r="K73" s="318"/>
    </row>
    <row r="74" spans="2:11" ht="17.25" customHeight="1">
      <c r="B74" s="317"/>
      <c r="C74" s="319" t="s">
        <v>827</v>
      </c>
      <c r="D74" s="319"/>
      <c r="E74" s="319"/>
      <c r="F74" s="319" t="s">
        <v>828</v>
      </c>
      <c r="G74" s="320"/>
      <c r="H74" s="319" t="s">
        <v>125</v>
      </c>
      <c r="I74" s="319" t="s">
        <v>58</v>
      </c>
      <c r="J74" s="319" t="s">
        <v>829</v>
      </c>
      <c r="K74" s="318"/>
    </row>
    <row r="75" spans="2:11" ht="17.25" customHeight="1">
      <c r="B75" s="317"/>
      <c r="C75" s="321" t="s">
        <v>830</v>
      </c>
      <c r="D75" s="321"/>
      <c r="E75" s="321"/>
      <c r="F75" s="322" t="s">
        <v>831</v>
      </c>
      <c r="G75" s="323"/>
      <c r="H75" s="321"/>
      <c r="I75" s="321"/>
      <c r="J75" s="321" t="s">
        <v>832</v>
      </c>
      <c r="K75" s="318"/>
    </row>
    <row r="76" spans="2:11" ht="5.25" customHeight="1">
      <c r="B76" s="317"/>
      <c r="C76" s="324"/>
      <c r="D76" s="324"/>
      <c r="E76" s="324"/>
      <c r="F76" s="324"/>
      <c r="G76" s="325"/>
      <c r="H76" s="324"/>
      <c r="I76" s="324"/>
      <c r="J76" s="324"/>
      <c r="K76" s="318"/>
    </row>
    <row r="77" spans="2:11" ht="15" customHeight="1">
      <c r="B77" s="317"/>
      <c r="C77" s="307" t="s">
        <v>54</v>
      </c>
      <c r="D77" s="324"/>
      <c r="E77" s="324"/>
      <c r="F77" s="326" t="s">
        <v>833</v>
      </c>
      <c r="G77" s="325"/>
      <c r="H77" s="307" t="s">
        <v>834</v>
      </c>
      <c r="I77" s="307" t="s">
        <v>835</v>
      </c>
      <c r="J77" s="307">
        <v>20</v>
      </c>
      <c r="K77" s="318"/>
    </row>
    <row r="78" spans="2:11" ht="15" customHeight="1">
      <c r="B78" s="317"/>
      <c r="C78" s="307" t="s">
        <v>836</v>
      </c>
      <c r="D78" s="307"/>
      <c r="E78" s="307"/>
      <c r="F78" s="326" t="s">
        <v>833</v>
      </c>
      <c r="G78" s="325"/>
      <c r="H78" s="307" t="s">
        <v>837</v>
      </c>
      <c r="I78" s="307" t="s">
        <v>835</v>
      </c>
      <c r="J78" s="307">
        <v>120</v>
      </c>
      <c r="K78" s="318"/>
    </row>
    <row r="79" spans="2:11" ht="15" customHeight="1">
      <c r="B79" s="327"/>
      <c r="C79" s="307" t="s">
        <v>838</v>
      </c>
      <c r="D79" s="307"/>
      <c r="E79" s="307"/>
      <c r="F79" s="326" t="s">
        <v>839</v>
      </c>
      <c r="G79" s="325"/>
      <c r="H79" s="307" t="s">
        <v>840</v>
      </c>
      <c r="I79" s="307" t="s">
        <v>835</v>
      </c>
      <c r="J79" s="307">
        <v>50</v>
      </c>
      <c r="K79" s="318"/>
    </row>
    <row r="80" spans="2:11" ht="15" customHeight="1">
      <c r="B80" s="327"/>
      <c r="C80" s="307" t="s">
        <v>841</v>
      </c>
      <c r="D80" s="307"/>
      <c r="E80" s="307"/>
      <c r="F80" s="326" t="s">
        <v>833</v>
      </c>
      <c r="G80" s="325"/>
      <c r="H80" s="307" t="s">
        <v>842</v>
      </c>
      <c r="I80" s="307" t="s">
        <v>843</v>
      </c>
      <c r="J80" s="307"/>
      <c r="K80" s="318"/>
    </row>
    <row r="81" spans="2:11" ht="15" customHeight="1">
      <c r="B81" s="327"/>
      <c r="C81" s="328" t="s">
        <v>844</v>
      </c>
      <c r="D81" s="328"/>
      <c r="E81" s="328"/>
      <c r="F81" s="329" t="s">
        <v>839</v>
      </c>
      <c r="G81" s="328"/>
      <c r="H81" s="328" t="s">
        <v>845</v>
      </c>
      <c r="I81" s="328" t="s">
        <v>835</v>
      </c>
      <c r="J81" s="328">
        <v>15</v>
      </c>
      <c r="K81" s="318"/>
    </row>
    <row r="82" spans="2:11" ht="15" customHeight="1">
      <c r="B82" s="327"/>
      <c r="C82" s="328" t="s">
        <v>846</v>
      </c>
      <c r="D82" s="328"/>
      <c r="E82" s="328"/>
      <c r="F82" s="329" t="s">
        <v>839</v>
      </c>
      <c r="G82" s="328"/>
      <c r="H82" s="328" t="s">
        <v>847</v>
      </c>
      <c r="I82" s="328" t="s">
        <v>835</v>
      </c>
      <c r="J82" s="328">
        <v>15</v>
      </c>
      <c r="K82" s="318"/>
    </row>
    <row r="83" spans="2:11" ht="15" customHeight="1">
      <c r="B83" s="327"/>
      <c r="C83" s="328" t="s">
        <v>848</v>
      </c>
      <c r="D83" s="328"/>
      <c r="E83" s="328"/>
      <c r="F83" s="329" t="s">
        <v>839</v>
      </c>
      <c r="G83" s="328"/>
      <c r="H83" s="328" t="s">
        <v>849</v>
      </c>
      <c r="I83" s="328" t="s">
        <v>835</v>
      </c>
      <c r="J83" s="328">
        <v>20</v>
      </c>
      <c r="K83" s="318"/>
    </row>
    <row r="84" spans="2:11" ht="15" customHeight="1">
      <c r="B84" s="327"/>
      <c r="C84" s="328" t="s">
        <v>850</v>
      </c>
      <c r="D84" s="328"/>
      <c r="E84" s="328"/>
      <c r="F84" s="329" t="s">
        <v>839</v>
      </c>
      <c r="G84" s="328"/>
      <c r="H84" s="328" t="s">
        <v>851</v>
      </c>
      <c r="I84" s="328" t="s">
        <v>835</v>
      </c>
      <c r="J84" s="328">
        <v>20</v>
      </c>
      <c r="K84" s="318"/>
    </row>
    <row r="85" spans="2:11" ht="15" customHeight="1">
      <c r="B85" s="327"/>
      <c r="C85" s="307" t="s">
        <v>852</v>
      </c>
      <c r="D85" s="307"/>
      <c r="E85" s="307"/>
      <c r="F85" s="326" t="s">
        <v>839</v>
      </c>
      <c r="G85" s="325"/>
      <c r="H85" s="307" t="s">
        <v>853</v>
      </c>
      <c r="I85" s="307" t="s">
        <v>835</v>
      </c>
      <c r="J85" s="307">
        <v>50</v>
      </c>
      <c r="K85" s="318"/>
    </row>
    <row r="86" spans="2:11" ht="15" customHeight="1">
      <c r="B86" s="327"/>
      <c r="C86" s="307" t="s">
        <v>854</v>
      </c>
      <c r="D86" s="307"/>
      <c r="E86" s="307"/>
      <c r="F86" s="326" t="s">
        <v>839</v>
      </c>
      <c r="G86" s="325"/>
      <c r="H86" s="307" t="s">
        <v>855</v>
      </c>
      <c r="I86" s="307" t="s">
        <v>835</v>
      </c>
      <c r="J86" s="307">
        <v>20</v>
      </c>
      <c r="K86" s="318"/>
    </row>
    <row r="87" spans="2:11" ht="15" customHeight="1">
      <c r="B87" s="327"/>
      <c r="C87" s="307" t="s">
        <v>856</v>
      </c>
      <c r="D87" s="307"/>
      <c r="E87" s="307"/>
      <c r="F87" s="326" t="s">
        <v>839</v>
      </c>
      <c r="G87" s="325"/>
      <c r="H87" s="307" t="s">
        <v>857</v>
      </c>
      <c r="I87" s="307" t="s">
        <v>835</v>
      </c>
      <c r="J87" s="307">
        <v>20</v>
      </c>
      <c r="K87" s="318"/>
    </row>
    <row r="88" spans="2:11" ht="15" customHeight="1">
      <c r="B88" s="327"/>
      <c r="C88" s="307" t="s">
        <v>858</v>
      </c>
      <c r="D88" s="307"/>
      <c r="E88" s="307"/>
      <c r="F88" s="326" t="s">
        <v>839</v>
      </c>
      <c r="G88" s="325"/>
      <c r="H88" s="307" t="s">
        <v>859</v>
      </c>
      <c r="I88" s="307" t="s">
        <v>835</v>
      </c>
      <c r="J88" s="307">
        <v>50</v>
      </c>
      <c r="K88" s="318"/>
    </row>
    <row r="89" spans="2:11" ht="15" customHeight="1">
      <c r="B89" s="327"/>
      <c r="C89" s="307" t="s">
        <v>860</v>
      </c>
      <c r="D89" s="307"/>
      <c r="E89" s="307"/>
      <c r="F89" s="326" t="s">
        <v>839</v>
      </c>
      <c r="G89" s="325"/>
      <c r="H89" s="307" t="s">
        <v>860</v>
      </c>
      <c r="I89" s="307" t="s">
        <v>835</v>
      </c>
      <c r="J89" s="307">
        <v>50</v>
      </c>
      <c r="K89" s="318"/>
    </row>
    <row r="90" spans="2:11" ht="15" customHeight="1">
      <c r="B90" s="327"/>
      <c r="C90" s="307" t="s">
        <v>130</v>
      </c>
      <c r="D90" s="307"/>
      <c r="E90" s="307"/>
      <c r="F90" s="326" t="s">
        <v>839</v>
      </c>
      <c r="G90" s="325"/>
      <c r="H90" s="307" t="s">
        <v>861</v>
      </c>
      <c r="I90" s="307" t="s">
        <v>835</v>
      </c>
      <c r="J90" s="307">
        <v>255</v>
      </c>
      <c r="K90" s="318"/>
    </row>
    <row r="91" spans="2:11" ht="15" customHeight="1">
      <c r="B91" s="327"/>
      <c r="C91" s="307" t="s">
        <v>862</v>
      </c>
      <c r="D91" s="307"/>
      <c r="E91" s="307"/>
      <c r="F91" s="326" t="s">
        <v>833</v>
      </c>
      <c r="G91" s="325"/>
      <c r="H91" s="307" t="s">
        <v>863</v>
      </c>
      <c r="I91" s="307" t="s">
        <v>864</v>
      </c>
      <c r="J91" s="307"/>
      <c r="K91" s="318"/>
    </row>
    <row r="92" spans="2:11" ht="15" customHeight="1">
      <c r="B92" s="327"/>
      <c r="C92" s="307" t="s">
        <v>865</v>
      </c>
      <c r="D92" s="307"/>
      <c r="E92" s="307"/>
      <c r="F92" s="326" t="s">
        <v>833</v>
      </c>
      <c r="G92" s="325"/>
      <c r="H92" s="307" t="s">
        <v>866</v>
      </c>
      <c r="I92" s="307" t="s">
        <v>867</v>
      </c>
      <c r="J92" s="307"/>
      <c r="K92" s="318"/>
    </row>
    <row r="93" spans="2:11" ht="15" customHeight="1">
      <c r="B93" s="327"/>
      <c r="C93" s="307" t="s">
        <v>868</v>
      </c>
      <c r="D93" s="307"/>
      <c r="E93" s="307"/>
      <c r="F93" s="326" t="s">
        <v>833</v>
      </c>
      <c r="G93" s="325"/>
      <c r="H93" s="307" t="s">
        <v>868</v>
      </c>
      <c r="I93" s="307" t="s">
        <v>867</v>
      </c>
      <c r="J93" s="307"/>
      <c r="K93" s="318"/>
    </row>
    <row r="94" spans="2:11" ht="15" customHeight="1">
      <c r="B94" s="327"/>
      <c r="C94" s="307" t="s">
        <v>39</v>
      </c>
      <c r="D94" s="307"/>
      <c r="E94" s="307"/>
      <c r="F94" s="326" t="s">
        <v>833</v>
      </c>
      <c r="G94" s="325"/>
      <c r="H94" s="307" t="s">
        <v>869</v>
      </c>
      <c r="I94" s="307" t="s">
        <v>867</v>
      </c>
      <c r="J94" s="307"/>
      <c r="K94" s="318"/>
    </row>
    <row r="95" spans="2:11" ht="15" customHeight="1">
      <c r="B95" s="327"/>
      <c r="C95" s="307" t="s">
        <v>49</v>
      </c>
      <c r="D95" s="307"/>
      <c r="E95" s="307"/>
      <c r="F95" s="326" t="s">
        <v>833</v>
      </c>
      <c r="G95" s="325"/>
      <c r="H95" s="307" t="s">
        <v>870</v>
      </c>
      <c r="I95" s="307" t="s">
        <v>867</v>
      </c>
      <c r="J95" s="307"/>
      <c r="K95" s="318"/>
    </row>
    <row r="96" spans="2:11" ht="15" customHeight="1">
      <c r="B96" s="330"/>
      <c r="C96" s="331"/>
      <c r="D96" s="331"/>
      <c r="E96" s="331"/>
      <c r="F96" s="331"/>
      <c r="G96" s="331"/>
      <c r="H96" s="331"/>
      <c r="I96" s="331"/>
      <c r="J96" s="331"/>
      <c r="K96" s="332"/>
    </row>
    <row r="97" spans="2:11" ht="18.75" customHeight="1">
      <c r="B97" s="333"/>
      <c r="C97" s="334"/>
      <c r="D97" s="334"/>
      <c r="E97" s="334"/>
      <c r="F97" s="334"/>
      <c r="G97" s="334"/>
      <c r="H97" s="334"/>
      <c r="I97" s="334"/>
      <c r="J97" s="334"/>
      <c r="K97" s="333"/>
    </row>
    <row r="98" spans="2:11" ht="18.75" customHeight="1">
      <c r="B98" s="313"/>
      <c r="C98" s="313"/>
      <c r="D98" s="313"/>
      <c r="E98" s="313"/>
      <c r="F98" s="313"/>
      <c r="G98" s="313"/>
      <c r="H98" s="313"/>
      <c r="I98" s="313"/>
      <c r="J98" s="313"/>
      <c r="K98" s="313"/>
    </row>
    <row r="99" spans="2:11" ht="7.5" customHeight="1">
      <c r="B99" s="314"/>
      <c r="C99" s="315"/>
      <c r="D99" s="315"/>
      <c r="E99" s="315"/>
      <c r="F99" s="315"/>
      <c r="G99" s="315"/>
      <c r="H99" s="315"/>
      <c r="I99" s="315"/>
      <c r="J99" s="315"/>
      <c r="K99" s="316"/>
    </row>
    <row r="100" spans="2:11" ht="45" customHeight="1">
      <c r="B100" s="317"/>
      <c r="C100" s="422" t="s">
        <v>871</v>
      </c>
      <c r="D100" s="422"/>
      <c r="E100" s="422"/>
      <c r="F100" s="422"/>
      <c r="G100" s="422"/>
      <c r="H100" s="422"/>
      <c r="I100" s="422"/>
      <c r="J100" s="422"/>
      <c r="K100" s="318"/>
    </row>
    <row r="101" spans="2:11" ht="17.25" customHeight="1">
      <c r="B101" s="317"/>
      <c r="C101" s="319" t="s">
        <v>827</v>
      </c>
      <c r="D101" s="319"/>
      <c r="E101" s="319"/>
      <c r="F101" s="319" t="s">
        <v>828</v>
      </c>
      <c r="G101" s="320"/>
      <c r="H101" s="319" t="s">
        <v>125</v>
      </c>
      <c r="I101" s="319" t="s">
        <v>58</v>
      </c>
      <c r="J101" s="319" t="s">
        <v>829</v>
      </c>
      <c r="K101" s="318"/>
    </row>
    <row r="102" spans="2:11" ht="17.25" customHeight="1">
      <c r="B102" s="317"/>
      <c r="C102" s="321" t="s">
        <v>830</v>
      </c>
      <c r="D102" s="321"/>
      <c r="E102" s="321"/>
      <c r="F102" s="322" t="s">
        <v>831</v>
      </c>
      <c r="G102" s="323"/>
      <c r="H102" s="321"/>
      <c r="I102" s="321"/>
      <c r="J102" s="321" t="s">
        <v>832</v>
      </c>
      <c r="K102" s="318"/>
    </row>
    <row r="103" spans="2:11" ht="5.25" customHeight="1">
      <c r="B103" s="317"/>
      <c r="C103" s="319"/>
      <c r="D103" s="319"/>
      <c r="E103" s="319"/>
      <c r="F103" s="319"/>
      <c r="G103" s="335"/>
      <c r="H103" s="319"/>
      <c r="I103" s="319"/>
      <c r="J103" s="319"/>
      <c r="K103" s="318"/>
    </row>
    <row r="104" spans="2:11" ht="15" customHeight="1">
      <c r="B104" s="317"/>
      <c r="C104" s="307" t="s">
        <v>54</v>
      </c>
      <c r="D104" s="324"/>
      <c r="E104" s="324"/>
      <c r="F104" s="326" t="s">
        <v>833</v>
      </c>
      <c r="G104" s="335"/>
      <c r="H104" s="307" t="s">
        <v>872</v>
      </c>
      <c r="I104" s="307" t="s">
        <v>835</v>
      </c>
      <c r="J104" s="307">
        <v>20</v>
      </c>
      <c r="K104" s="318"/>
    </row>
    <row r="105" spans="2:11" ht="15" customHeight="1">
      <c r="B105" s="317"/>
      <c r="C105" s="307" t="s">
        <v>836</v>
      </c>
      <c r="D105" s="307"/>
      <c r="E105" s="307"/>
      <c r="F105" s="326" t="s">
        <v>833</v>
      </c>
      <c r="G105" s="307"/>
      <c r="H105" s="307" t="s">
        <v>872</v>
      </c>
      <c r="I105" s="307" t="s">
        <v>835</v>
      </c>
      <c r="J105" s="307">
        <v>120</v>
      </c>
      <c r="K105" s="318"/>
    </row>
    <row r="106" spans="2:11" ht="15" customHeight="1">
      <c r="B106" s="327"/>
      <c r="C106" s="307" t="s">
        <v>838</v>
      </c>
      <c r="D106" s="307"/>
      <c r="E106" s="307"/>
      <c r="F106" s="326" t="s">
        <v>839</v>
      </c>
      <c r="G106" s="307"/>
      <c r="H106" s="307" t="s">
        <v>872</v>
      </c>
      <c r="I106" s="307" t="s">
        <v>835</v>
      </c>
      <c r="J106" s="307">
        <v>50</v>
      </c>
      <c r="K106" s="318"/>
    </row>
    <row r="107" spans="2:11" ht="15" customHeight="1">
      <c r="B107" s="327"/>
      <c r="C107" s="307" t="s">
        <v>841</v>
      </c>
      <c r="D107" s="307"/>
      <c r="E107" s="307"/>
      <c r="F107" s="326" t="s">
        <v>833</v>
      </c>
      <c r="G107" s="307"/>
      <c r="H107" s="307" t="s">
        <v>872</v>
      </c>
      <c r="I107" s="307" t="s">
        <v>843</v>
      </c>
      <c r="J107" s="307"/>
      <c r="K107" s="318"/>
    </row>
    <row r="108" spans="2:11" ht="15" customHeight="1">
      <c r="B108" s="327"/>
      <c r="C108" s="307" t="s">
        <v>852</v>
      </c>
      <c r="D108" s="307"/>
      <c r="E108" s="307"/>
      <c r="F108" s="326" t="s">
        <v>839</v>
      </c>
      <c r="G108" s="307"/>
      <c r="H108" s="307" t="s">
        <v>872</v>
      </c>
      <c r="I108" s="307" t="s">
        <v>835</v>
      </c>
      <c r="J108" s="307">
        <v>50</v>
      </c>
      <c r="K108" s="318"/>
    </row>
    <row r="109" spans="2:11" ht="15" customHeight="1">
      <c r="B109" s="327"/>
      <c r="C109" s="307" t="s">
        <v>860</v>
      </c>
      <c r="D109" s="307"/>
      <c r="E109" s="307"/>
      <c r="F109" s="326" t="s">
        <v>839</v>
      </c>
      <c r="G109" s="307"/>
      <c r="H109" s="307" t="s">
        <v>872</v>
      </c>
      <c r="I109" s="307" t="s">
        <v>835</v>
      </c>
      <c r="J109" s="307">
        <v>50</v>
      </c>
      <c r="K109" s="318"/>
    </row>
    <row r="110" spans="2:11" ht="15" customHeight="1">
      <c r="B110" s="327"/>
      <c r="C110" s="307" t="s">
        <v>858</v>
      </c>
      <c r="D110" s="307"/>
      <c r="E110" s="307"/>
      <c r="F110" s="326" t="s">
        <v>839</v>
      </c>
      <c r="G110" s="307"/>
      <c r="H110" s="307" t="s">
        <v>872</v>
      </c>
      <c r="I110" s="307" t="s">
        <v>835</v>
      </c>
      <c r="J110" s="307">
        <v>50</v>
      </c>
      <c r="K110" s="318"/>
    </row>
    <row r="111" spans="2:11" ht="15" customHeight="1">
      <c r="B111" s="327"/>
      <c r="C111" s="307" t="s">
        <v>54</v>
      </c>
      <c r="D111" s="307"/>
      <c r="E111" s="307"/>
      <c r="F111" s="326" t="s">
        <v>833</v>
      </c>
      <c r="G111" s="307"/>
      <c r="H111" s="307" t="s">
        <v>873</v>
      </c>
      <c r="I111" s="307" t="s">
        <v>835</v>
      </c>
      <c r="J111" s="307">
        <v>20</v>
      </c>
      <c r="K111" s="318"/>
    </row>
    <row r="112" spans="2:11" ht="15" customHeight="1">
      <c r="B112" s="327"/>
      <c r="C112" s="307" t="s">
        <v>874</v>
      </c>
      <c r="D112" s="307"/>
      <c r="E112" s="307"/>
      <c r="F112" s="326" t="s">
        <v>833</v>
      </c>
      <c r="G112" s="307"/>
      <c r="H112" s="307" t="s">
        <v>875</v>
      </c>
      <c r="I112" s="307" t="s">
        <v>835</v>
      </c>
      <c r="J112" s="307">
        <v>120</v>
      </c>
      <c r="K112" s="318"/>
    </row>
    <row r="113" spans="2:11" ht="15" customHeight="1">
      <c r="B113" s="327"/>
      <c r="C113" s="307" t="s">
        <v>39</v>
      </c>
      <c r="D113" s="307"/>
      <c r="E113" s="307"/>
      <c r="F113" s="326" t="s">
        <v>833</v>
      </c>
      <c r="G113" s="307"/>
      <c r="H113" s="307" t="s">
        <v>876</v>
      </c>
      <c r="I113" s="307" t="s">
        <v>867</v>
      </c>
      <c r="J113" s="307"/>
      <c r="K113" s="318"/>
    </row>
    <row r="114" spans="2:11" ht="15" customHeight="1">
      <c r="B114" s="327"/>
      <c r="C114" s="307" t="s">
        <v>49</v>
      </c>
      <c r="D114" s="307"/>
      <c r="E114" s="307"/>
      <c r="F114" s="326" t="s">
        <v>833</v>
      </c>
      <c r="G114" s="307"/>
      <c r="H114" s="307" t="s">
        <v>877</v>
      </c>
      <c r="I114" s="307" t="s">
        <v>867</v>
      </c>
      <c r="J114" s="307"/>
      <c r="K114" s="318"/>
    </row>
    <row r="115" spans="2:11" ht="15" customHeight="1">
      <c r="B115" s="327"/>
      <c r="C115" s="307" t="s">
        <v>58</v>
      </c>
      <c r="D115" s="307"/>
      <c r="E115" s="307"/>
      <c r="F115" s="326" t="s">
        <v>833</v>
      </c>
      <c r="G115" s="307"/>
      <c r="H115" s="307" t="s">
        <v>878</v>
      </c>
      <c r="I115" s="307" t="s">
        <v>879</v>
      </c>
      <c r="J115" s="307"/>
      <c r="K115" s="318"/>
    </row>
    <row r="116" spans="2:11" ht="15" customHeight="1">
      <c r="B116" s="330"/>
      <c r="C116" s="336"/>
      <c r="D116" s="336"/>
      <c r="E116" s="336"/>
      <c r="F116" s="336"/>
      <c r="G116" s="336"/>
      <c r="H116" s="336"/>
      <c r="I116" s="336"/>
      <c r="J116" s="336"/>
      <c r="K116" s="332"/>
    </row>
    <row r="117" spans="2:11" ht="18.75" customHeight="1">
      <c r="B117" s="337"/>
      <c r="C117" s="303"/>
      <c r="D117" s="303"/>
      <c r="E117" s="303"/>
      <c r="F117" s="338"/>
      <c r="G117" s="303"/>
      <c r="H117" s="303"/>
      <c r="I117" s="303"/>
      <c r="J117" s="303"/>
      <c r="K117" s="337"/>
    </row>
    <row r="118" spans="2:11" ht="18.75" customHeight="1">
      <c r="B118" s="313"/>
      <c r="C118" s="313"/>
      <c r="D118" s="313"/>
      <c r="E118" s="313"/>
      <c r="F118" s="313"/>
      <c r="G118" s="313"/>
      <c r="H118" s="313"/>
      <c r="I118" s="313"/>
      <c r="J118" s="313"/>
      <c r="K118" s="313"/>
    </row>
    <row r="119" spans="2:11" ht="7.5" customHeight="1">
      <c r="B119" s="339"/>
      <c r="C119" s="340"/>
      <c r="D119" s="340"/>
      <c r="E119" s="340"/>
      <c r="F119" s="340"/>
      <c r="G119" s="340"/>
      <c r="H119" s="340"/>
      <c r="I119" s="340"/>
      <c r="J119" s="340"/>
      <c r="K119" s="341"/>
    </row>
    <row r="120" spans="2:11" ht="45" customHeight="1">
      <c r="B120" s="342"/>
      <c r="C120" s="421" t="s">
        <v>880</v>
      </c>
      <c r="D120" s="421"/>
      <c r="E120" s="421"/>
      <c r="F120" s="421"/>
      <c r="G120" s="421"/>
      <c r="H120" s="421"/>
      <c r="I120" s="421"/>
      <c r="J120" s="421"/>
      <c r="K120" s="343"/>
    </row>
    <row r="121" spans="2:11" ht="17.25" customHeight="1">
      <c r="B121" s="344"/>
      <c r="C121" s="319" t="s">
        <v>827</v>
      </c>
      <c r="D121" s="319"/>
      <c r="E121" s="319"/>
      <c r="F121" s="319" t="s">
        <v>828</v>
      </c>
      <c r="G121" s="320"/>
      <c r="H121" s="319" t="s">
        <v>125</v>
      </c>
      <c r="I121" s="319" t="s">
        <v>58</v>
      </c>
      <c r="J121" s="319" t="s">
        <v>829</v>
      </c>
      <c r="K121" s="345"/>
    </row>
    <row r="122" spans="2:11" ht="17.25" customHeight="1">
      <c r="B122" s="344"/>
      <c r="C122" s="321" t="s">
        <v>830</v>
      </c>
      <c r="D122" s="321"/>
      <c r="E122" s="321"/>
      <c r="F122" s="322" t="s">
        <v>831</v>
      </c>
      <c r="G122" s="323"/>
      <c r="H122" s="321"/>
      <c r="I122" s="321"/>
      <c r="J122" s="321" t="s">
        <v>832</v>
      </c>
      <c r="K122" s="345"/>
    </row>
    <row r="123" spans="2:11" ht="5.25" customHeight="1">
      <c r="B123" s="346"/>
      <c r="C123" s="324"/>
      <c r="D123" s="324"/>
      <c r="E123" s="324"/>
      <c r="F123" s="324"/>
      <c r="G123" s="307"/>
      <c r="H123" s="324"/>
      <c r="I123" s="324"/>
      <c r="J123" s="324"/>
      <c r="K123" s="347"/>
    </row>
    <row r="124" spans="2:11" ht="15" customHeight="1">
      <c r="B124" s="346"/>
      <c r="C124" s="307" t="s">
        <v>836</v>
      </c>
      <c r="D124" s="324"/>
      <c r="E124" s="324"/>
      <c r="F124" s="326" t="s">
        <v>833</v>
      </c>
      <c r="G124" s="307"/>
      <c r="H124" s="307" t="s">
        <v>872</v>
      </c>
      <c r="I124" s="307" t="s">
        <v>835</v>
      </c>
      <c r="J124" s="307">
        <v>120</v>
      </c>
      <c r="K124" s="348"/>
    </row>
    <row r="125" spans="2:11" ht="15" customHeight="1">
      <c r="B125" s="346"/>
      <c r="C125" s="307" t="s">
        <v>881</v>
      </c>
      <c r="D125" s="307"/>
      <c r="E125" s="307"/>
      <c r="F125" s="326" t="s">
        <v>833</v>
      </c>
      <c r="G125" s="307"/>
      <c r="H125" s="307" t="s">
        <v>882</v>
      </c>
      <c r="I125" s="307" t="s">
        <v>835</v>
      </c>
      <c r="J125" s="307" t="s">
        <v>883</v>
      </c>
      <c r="K125" s="348"/>
    </row>
    <row r="126" spans="2:11" ht="15" customHeight="1">
      <c r="B126" s="346"/>
      <c r="C126" s="307" t="s">
        <v>782</v>
      </c>
      <c r="D126" s="307"/>
      <c r="E126" s="307"/>
      <c r="F126" s="326" t="s">
        <v>833</v>
      </c>
      <c r="G126" s="307"/>
      <c r="H126" s="307" t="s">
        <v>884</v>
      </c>
      <c r="I126" s="307" t="s">
        <v>835</v>
      </c>
      <c r="J126" s="307" t="s">
        <v>883</v>
      </c>
      <c r="K126" s="348"/>
    </row>
    <row r="127" spans="2:11" ht="15" customHeight="1">
      <c r="B127" s="346"/>
      <c r="C127" s="307" t="s">
        <v>844</v>
      </c>
      <c r="D127" s="307"/>
      <c r="E127" s="307"/>
      <c r="F127" s="326" t="s">
        <v>839</v>
      </c>
      <c r="G127" s="307"/>
      <c r="H127" s="307" t="s">
        <v>845</v>
      </c>
      <c r="I127" s="307" t="s">
        <v>835</v>
      </c>
      <c r="J127" s="307">
        <v>15</v>
      </c>
      <c r="K127" s="348"/>
    </row>
    <row r="128" spans="2:11" ht="15" customHeight="1">
      <c r="B128" s="346"/>
      <c r="C128" s="328" t="s">
        <v>846</v>
      </c>
      <c r="D128" s="328"/>
      <c r="E128" s="328"/>
      <c r="F128" s="329" t="s">
        <v>839</v>
      </c>
      <c r="G128" s="328"/>
      <c r="H128" s="328" t="s">
        <v>847</v>
      </c>
      <c r="I128" s="328" t="s">
        <v>835</v>
      </c>
      <c r="J128" s="328">
        <v>15</v>
      </c>
      <c r="K128" s="348"/>
    </row>
    <row r="129" spans="2:11" ht="15" customHeight="1">
      <c r="B129" s="346"/>
      <c r="C129" s="328" t="s">
        <v>848</v>
      </c>
      <c r="D129" s="328"/>
      <c r="E129" s="328"/>
      <c r="F129" s="329" t="s">
        <v>839</v>
      </c>
      <c r="G129" s="328"/>
      <c r="H129" s="328" t="s">
        <v>849</v>
      </c>
      <c r="I129" s="328" t="s">
        <v>835</v>
      </c>
      <c r="J129" s="328">
        <v>20</v>
      </c>
      <c r="K129" s="348"/>
    </row>
    <row r="130" spans="2:11" ht="15" customHeight="1">
      <c r="B130" s="346"/>
      <c r="C130" s="328" t="s">
        <v>850</v>
      </c>
      <c r="D130" s="328"/>
      <c r="E130" s="328"/>
      <c r="F130" s="329" t="s">
        <v>839</v>
      </c>
      <c r="G130" s="328"/>
      <c r="H130" s="328" t="s">
        <v>851</v>
      </c>
      <c r="I130" s="328" t="s">
        <v>835</v>
      </c>
      <c r="J130" s="328">
        <v>20</v>
      </c>
      <c r="K130" s="348"/>
    </row>
    <row r="131" spans="2:11" ht="15" customHeight="1">
      <c r="B131" s="346"/>
      <c r="C131" s="307" t="s">
        <v>838</v>
      </c>
      <c r="D131" s="307"/>
      <c r="E131" s="307"/>
      <c r="F131" s="326" t="s">
        <v>839</v>
      </c>
      <c r="G131" s="307"/>
      <c r="H131" s="307" t="s">
        <v>872</v>
      </c>
      <c r="I131" s="307" t="s">
        <v>835</v>
      </c>
      <c r="J131" s="307">
        <v>50</v>
      </c>
      <c r="K131" s="348"/>
    </row>
    <row r="132" spans="2:11" ht="15" customHeight="1">
      <c r="B132" s="346"/>
      <c r="C132" s="307" t="s">
        <v>852</v>
      </c>
      <c r="D132" s="307"/>
      <c r="E132" s="307"/>
      <c r="F132" s="326" t="s">
        <v>839</v>
      </c>
      <c r="G132" s="307"/>
      <c r="H132" s="307" t="s">
        <v>872</v>
      </c>
      <c r="I132" s="307" t="s">
        <v>835</v>
      </c>
      <c r="J132" s="307">
        <v>50</v>
      </c>
      <c r="K132" s="348"/>
    </row>
    <row r="133" spans="2:11" ht="15" customHeight="1">
      <c r="B133" s="346"/>
      <c r="C133" s="307" t="s">
        <v>858</v>
      </c>
      <c r="D133" s="307"/>
      <c r="E133" s="307"/>
      <c r="F133" s="326" t="s">
        <v>839</v>
      </c>
      <c r="G133" s="307"/>
      <c r="H133" s="307" t="s">
        <v>872</v>
      </c>
      <c r="I133" s="307" t="s">
        <v>835</v>
      </c>
      <c r="J133" s="307">
        <v>50</v>
      </c>
      <c r="K133" s="348"/>
    </row>
    <row r="134" spans="2:11" ht="15" customHeight="1">
      <c r="B134" s="346"/>
      <c r="C134" s="307" t="s">
        <v>860</v>
      </c>
      <c r="D134" s="307"/>
      <c r="E134" s="307"/>
      <c r="F134" s="326" t="s">
        <v>839</v>
      </c>
      <c r="G134" s="307"/>
      <c r="H134" s="307" t="s">
        <v>872</v>
      </c>
      <c r="I134" s="307" t="s">
        <v>835</v>
      </c>
      <c r="J134" s="307">
        <v>50</v>
      </c>
      <c r="K134" s="348"/>
    </row>
    <row r="135" spans="2:11" ht="15" customHeight="1">
      <c r="B135" s="346"/>
      <c r="C135" s="307" t="s">
        <v>130</v>
      </c>
      <c r="D135" s="307"/>
      <c r="E135" s="307"/>
      <c r="F135" s="326" t="s">
        <v>839</v>
      </c>
      <c r="G135" s="307"/>
      <c r="H135" s="307" t="s">
        <v>885</v>
      </c>
      <c r="I135" s="307" t="s">
        <v>835</v>
      </c>
      <c r="J135" s="307">
        <v>255</v>
      </c>
      <c r="K135" s="348"/>
    </row>
    <row r="136" spans="2:11" ht="15" customHeight="1">
      <c r="B136" s="346"/>
      <c r="C136" s="307" t="s">
        <v>862</v>
      </c>
      <c r="D136" s="307"/>
      <c r="E136" s="307"/>
      <c r="F136" s="326" t="s">
        <v>833</v>
      </c>
      <c r="G136" s="307"/>
      <c r="H136" s="307" t="s">
        <v>886</v>
      </c>
      <c r="I136" s="307" t="s">
        <v>864</v>
      </c>
      <c r="J136" s="307"/>
      <c r="K136" s="348"/>
    </row>
    <row r="137" spans="2:11" ht="15" customHeight="1">
      <c r="B137" s="346"/>
      <c r="C137" s="307" t="s">
        <v>865</v>
      </c>
      <c r="D137" s="307"/>
      <c r="E137" s="307"/>
      <c r="F137" s="326" t="s">
        <v>833</v>
      </c>
      <c r="G137" s="307"/>
      <c r="H137" s="307" t="s">
        <v>887</v>
      </c>
      <c r="I137" s="307" t="s">
        <v>867</v>
      </c>
      <c r="J137" s="307"/>
      <c r="K137" s="348"/>
    </row>
    <row r="138" spans="2:11" ht="15" customHeight="1">
      <c r="B138" s="346"/>
      <c r="C138" s="307" t="s">
        <v>868</v>
      </c>
      <c r="D138" s="307"/>
      <c r="E138" s="307"/>
      <c r="F138" s="326" t="s">
        <v>833</v>
      </c>
      <c r="G138" s="307"/>
      <c r="H138" s="307" t="s">
        <v>868</v>
      </c>
      <c r="I138" s="307" t="s">
        <v>867</v>
      </c>
      <c r="J138" s="307"/>
      <c r="K138" s="348"/>
    </row>
    <row r="139" spans="2:11" ht="15" customHeight="1">
      <c r="B139" s="346"/>
      <c r="C139" s="307" t="s">
        <v>39</v>
      </c>
      <c r="D139" s="307"/>
      <c r="E139" s="307"/>
      <c r="F139" s="326" t="s">
        <v>833</v>
      </c>
      <c r="G139" s="307"/>
      <c r="H139" s="307" t="s">
        <v>888</v>
      </c>
      <c r="I139" s="307" t="s">
        <v>867</v>
      </c>
      <c r="J139" s="307"/>
      <c r="K139" s="348"/>
    </row>
    <row r="140" spans="2:11" ht="15" customHeight="1">
      <c r="B140" s="346"/>
      <c r="C140" s="307" t="s">
        <v>889</v>
      </c>
      <c r="D140" s="307"/>
      <c r="E140" s="307"/>
      <c r="F140" s="326" t="s">
        <v>833</v>
      </c>
      <c r="G140" s="307"/>
      <c r="H140" s="307" t="s">
        <v>890</v>
      </c>
      <c r="I140" s="307" t="s">
        <v>867</v>
      </c>
      <c r="J140" s="307"/>
      <c r="K140" s="348"/>
    </row>
    <row r="141" spans="2:11" ht="15" customHeight="1">
      <c r="B141" s="349"/>
      <c r="C141" s="350"/>
      <c r="D141" s="350"/>
      <c r="E141" s="350"/>
      <c r="F141" s="350"/>
      <c r="G141" s="350"/>
      <c r="H141" s="350"/>
      <c r="I141" s="350"/>
      <c r="J141" s="350"/>
      <c r="K141" s="351"/>
    </row>
    <row r="142" spans="2:11" ht="18.75" customHeight="1">
      <c r="B142" s="303"/>
      <c r="C142" s="303"/>
      <c r="D142" s="303"/>
      <c r="E142" s="303"/>
      <c r="F142" s="338"/>
      <c r="G142" s="303"/>
      <c r="H142" s="303"/>
      <c r="I142" s="303"/>
      <c r="J142" s="303"/>
      <c r="K142" s="303"/>
    </row>
    <row r="143" spans="2:11" ht="18.75" customHeight="1">
      <c r="B143" s="313"/>
      <c r="C143" s="313"/>
      <c r="D143" s="313"/>
      <c r="E143" s="313"/>
      <c r="F143" s="313"/>
      <c r="G143" s="313"/>
      <c r="H143" s="313"/>
      <c r="I143" s="313"/>
      <c r="J143" s="313"/>
      <c r="K143" s="313"/>
    </row>
    <row r="144" spans="2:11" ht="7.5" customHeight="1">
      <c r="B144" s="314"/>
      <c r="C144" s="315"/>
      <c r="D144" s="315"/>
      <c r="E144" s="315"/>
      <c r="F144" s="315"/>
      <c r="G144" s="315"/>
      <c r="H144" s="315"/>
      <c r="I144" s="315"/>
      <c r="J144" s="315"/>
      <c r="K144" s="316"/>
    </row>
    <row r="145" spans="2:11" ht="45" customHeight="1">
      <c r="B145" s="317"/>
      <c r="C145" s="422" t="s">
        <v>891</v>
      </c>
      <c r="D145" s="422"/>
      <c r="E145" s="422"/>
      <c r="F145" s="422"/>
      <c r="G145" s="422"/>
      <c r="H145" s="422"/>
      <c r="I145" s="422"/>
      <c r="J145" s="422"/>
      <c r="K145" s="318"/>
    </row>
    <row r="146" spans="2:11" ht="17.25" customHeight="1">
      <c r="B146" s="317"/>
      <c r="C146" s="319" t="s">
        <v>827</v>
      </c>
      <c r="D146" s="319"/>
      <c r="E146" s="319"/>
      <c r="F146" s="319" t="s">
        <v>828</v>
      </c>
      <c r="G146" s="320"/>
      <c r="H146" s="319" t="s">
        <v>125</v>
      </c>
      <c r="I146" s="319" t="s">
        <v>58</v>
      </c>
      <c r="J146" s="319" t="s">
        <v>829</v>
      </c>
      <c r="K146" s="318"/>
    </row>
    <row r="147" spans="2:11" ht="17.25" customHeight="1">
      <c r="B147" s="317"/>
      <c r="C147" s="321" t="s">
        <v>830</v>
      </c>
      <c r="D147" s="321"/>
      <c r="E147" s="321"/>
      <c r="F147" s="322" t="s">
        <v>831</v>
      </c>
      <c r="G147" s="323"/>
      <c r="H147" s="321"/>
      <c r="I147" s="321"/>
      <c r="J147" s="321" t="s">
        <v>832</v>
      </c>
      <c r="K147" s="318"/>
    </row>
    <row r="148" spans="2:11" ht="5.25" customHeight="1">
      <c r="B148" s="327"/>
      <c r="C148" s="324"/>
      <c r="D148" s="324"/>
      <c r="E148" s="324"/>
      <c r="F148" s="324"/>
      <c r="G148" s="325"/>
      <c r="H148" s="324"/>
      <c r="I148" s="324"/>
      <c r="J148" s="324"/>
      <c r="K148" s="348"/>
    </row>
    <row r="149" spans="2:11" ht="15" customHeight="1">
      <c r="B149" s="327"/>
      <c r="C149" s="352" t="s">
        <v>836</v>
      </c>
      <c r="D149" s="307"/>
      <c r="E149" s="307"/>
      <c r="F149" s="353" t="s">
        <v>833</v>
      </c>
      <c r="G149" s="307"/>
      <c r="H149" s="352" t="s">
        <v>872</v>
      </c>
      <c r="I149" s="352" t="s">
        <v>835</v>
      </c>
      <c r="J149" s="352">
        <v>120</v>
      </c>
      <c r="K149" s="348"/>
    </row>
    <row r="150" spans="2:11" ht="15" customHeight="1">
      <c r="B150" s="327"/>
      <c r="C150" s="352" t="s">
        <v>881</v>
      </c>
      <c r="D150" s="307"/>
      <c r="E150" s="307"/>
      <c r="F150" s="353" t="s">
        <v>833</v>
      </c>
      <c r="G150" s="307"/>
      <c r="H150" s="352" t="s">
        <v>892</v>
      </c>
      <c r="I150" s="352" t="s">
        <v>835</v>
      </c>
      <c r="J150" s="352" t="s">
        <v>883</v>
      </c>
      <c r="K150" s="348"/>
    </row>
    <row r="151" spans="2:11" ht="15" customHeight="1">
      <c r="B151" s="327"/>
      <c r="C151" s="352" t="s">
        <v>782</v>
      </c>
      <c r="D151" s="307"/>
      <c r="E151" s="307"/>
      <c r="F151" s="353" t="s">
        <v>833</v>
      </c>
      <c r="G151" s="307"/>
      <c r="H151" s="352" t="s">
        <v>893</v>
      </c>
      <c r="I151" s="352" t="s">
        <v>835</v>
      </c>
      <c r="J151" s="352" t="s">
        <v>883</v>
      </c>
      <c r="K151" s="348"/>
    </row>
    <row r="152" spans="2:11" ht="15" customHeight="1">
      <c r="B152" s="327"/>
      <c r="C152" s="352" t="s">
        <v>838</v>
      </c>
      <c r="D152" s="307"/>
      <c r="E152" s="307"/>
      <c r="F152" s="353" t="s">
        <v>839</v>
      </c>
      <c r="G152" s="307"/>
      <c r="H152" s="352" t="s">
        <v>872</v>
      </c>
      <c r="I152" s="352" t="s">
        <v>835</v>
      </c>
      <c r="J152" s="352">
        <v>50</v>
      </c>
      <c r="K152" s="348"/>
    </row>
    <row r="153" spans="2:11" ht="15" customHeight="1">
      <c r="B153" s="327"/>
      <c r="C153" s="352" t="s">
        <v>841</v>
      </c>
      <c r="D153" s="307"/>
      <c r="E153" s="307"/>
      <c r="F153" s="353" t="s">
        <v>833</v>
      </c>
      <c r="G153" s="307"/>
      <c r="H153" s="352" t="s">
        <v>872</v>
      </c>
      <c r="I153" s="352" t="s">
        <v>843</v>
      </c>
      <c r="J153" s="352"/>
      <c r="K153" s="348"/>
    </row>
    <row r="154" spans="2:11" ht="15" customHeight="1">
      <c r="B154" s="327"/>
      <c r="C154" s="352" t="s">
        <v>852</v>
      </c>
      <c r="D154" s="307"/>
      <c r="E154" s="307"/>
      <c r="F154" s="353" t="s">
        <v>839</v>
      </c>
      <c r="G154" s="307"/>
      <c r="H154" s="352" t="s">
        <v>872</v>
      </c>
      <c r="I154" s="352" t="s">
        <v>835</v>
      </c>
      <c r="J154" s="352">
        <v>50</v>
      </c>
      <c r="K154" s="348"/>
    </row>
    <row r="155" spans="2:11" ht="15" customHeight="1">
      <c r="B155" s="327"/>
      <c r="C155" s="352" t="s">
        <v>860</v>
      </c>
      <c r="D155" s="307"/>
      <c r="E155" s="307"/>
      <c r="F155" s="353" t="s">
        <v>839</v>
      </c>
      <c r="G155" s="307"/>
      <c r="H155" s="352" t="s">
        <v>872</v>
      </c>
      <c r="I155" s="352" t="s">
        <v>835</v>
      </c>
      <c r="J155" s="352">
        <v>50</v>
      </c>
      <c r="K155" s="348"/>
    </row>
    <row r="156" spans="2:11" ht="15" customHeight="1">
      <c r="B156" s="327"/>
      <c r="C156" s="352" t="s">
        <v>858</v>
      </c>
      <c r="D156" s="307"/>
      <c r="E156" s="307"/>
      <c r="F156" s="353" t="s">
        <v>839</v>
      </c>
      <c r="G156" s="307"/>
      <c r="H156" s="352" t="s">
        <v>872</v>
      </c>
      <c r="I156" s="352" t="s">
        <v>835</v>
      </c>
      <c r="J156" s="352">
        <v>50</v>
      </c>
      <c r="K156" s="348"/>
    </row>
    <row r="157" spans="2:11" ht="15" customHeight="1">
      <c r="B157" s="327"/>
      <c r="C157" s="352" t="s">
        <v>99</v>
      </c>
      <c r="D157" s="307"/>
      <c r="E157" s="307"/>
      <c r="F157" s="353" t="s">
        <v>833</v>
      </c>
      <c r="G157" s="307"/>
      <c r="H157" s="352" t="s">
        <v>894</v>
      </c>
      <c r="I157" s="352" t="s">
        <v>835</v>
      </c>
      <c r="J157" s="352" t="s">
        <v>895</v>
      </c>
      <c r="K157" s="348"/>
    </row>
    <row r="158" spans="2:11" ht="15" customHeight="1">
      <c r="B158" s="327"/>
      <c r="C158" s="352" t="s">
        <v>896</v>
      </c>
      <c r="D158" s="307"/>
      <c r="E158" s="307"/>
      <c r="F158" s="353" t="s">
        <v>833</v>
      </c>
      <c r="G158" s="307"/>
      <c r="H158" s="352" t="s">
        <v>897</v>
      </c>
      <c r="I158" s="352" t="s">
        <v>867</v>
      </c>
      <c r="J158" s="352"/>
      <c r="K158" s="348"/>
    </row>
    <row r="159" spans="2:11" ht="15" customHeight="1">
      <c r="B159" s="354"/>
      <c r="C159" s="336"/>
      <c r="D159" s="336"/>
      <c r="E159" s="336"/>
      <c r="F159" s="336"/>
      <c r="G159" s="336"/>
      <c r="H159" s="336"/>
      <c r="I159" s="336"/>
      <c r="J159" s="336"/>
      <c r="K159" s="355"/>
    </row>
    <row r="160" spans="2:11" ht="18.75" customHeight="1">
      <c r="B160" s="303"/>
      <c r="C160" s="307"/>
      <c r="D160" s="307"/>
      <c r="E160" s="307"/>
      <c r="F160" s="326"/>
      <c r="G160" s="307"/>
      <c r="H160" s="307"/>
      <c r="I160" s="307"/>
      <c r="J160" s="307"/>
      <c r="K160" s="303"/>
    </row>
    <row r="161" spans="2:11" ht="18.75" customHeight="1">
      <c r="B161" s="313"/>
      <c r="C161" s="313"/>
      <c r="D161" s="313"/>
      <c r="E161" s="313"/>
      <c r="F161" s="313"/>
      <c r="G161" s="313"/>
      <c r="H161" s="313"/>
      <c r="I161" s="313"/>
      <c r="J161" s="313"/>
      <c r="K161" s="313"/>
    </row>
    <row r="162" spans="2:11" ht="7.5" customHeight="1">
      <c r="B162" s="295"/>
      <c r="C162" s="296"/>
      <c r="D162" s="296"/>
      <c r="E162" s="296"/>
      <c r="F162" s="296"/>
      <c r="G162" s="296"/>
      <c r="H162" s="296"/>
      <c r="I162" s="296"/>
      <c r="J162" s="296"/>
      <c r="K162" s="297"/>
    </row>
    <row r="163" spans="2:11" ht="45" customHeight="1">
      <c r="B163" s="298"/>
      <c r="C163" s="421" t="s">
        <v>898</v>
      </c>
      <c r="D163" s="421"/>
      <c r="E163" s="421"/>
      <c r="F163" s="421"/>
      <c r="G163" s="421"/>
      <c r="H163" s="421"/>
      <c r="I163" s="421"/>
      <c r="J163" s="421"/>
      <c r="K163" s="299"/>
    </row>
    <row r="164" spans="2:11" ht="17.25" customHeight="1">
      <c r="B164" s="298"/>
      <c r="C164" s="319" t="s">
        <v>827</v>
      </c>
      <c r="D164" s="319"/>
      <c r="E164" s="319"/>
      <c r="F164" s="319" t="s">
        <v>828</v>
      </c>
      <c r="G164" s="356"/>
      <c r="H164" s="357" t="s">
        <v>125</v>
      </c>
      <c r="I164" s="357" t="s">
        <v>58</v>
      </c>
      <c r="J164" s="319" t="s">
        <v>829</v>
      </c>
      <c r="K164" s="299"/>
    </row>
    <row r="165" spans="2:11" ht="17.25" customHeight="1">
      <c r="B165" s="300"/>
      <c r="C165" s="321" t="s">
        <v>830</v>
      </c>
      <c r="D165" s="321"/>
      <c r="E165" s="321"/>
      <c r="F165" s="322" t="s">
        <v>831</v>
      </c>
      <c r="G165" s="358"/>
      <c r="H165" s="359"/>
      <c r="I165" s="359"/>
      <c r="J165" s="321" t="s">
        <v>832</v>
      </c>
      <c r="K165" s="301"/>
    </row>
    <row r="166" spans="2:11" ht="5.25" customHeight="1">
      <c r="B166" s="327"/>
      <c r="C166" s="324"/>
      <c r="D166" s="324"/>
      <c r="E166" s="324"/>
      <c r="F166" s="324"/>
      <c r="G166" s="325"/>
      <c r="H166" s="324"/>
      <c r="I166" s="324"/>
      <c r="J166" s="324"/>
      <c r="K166" s="348"/>
    </row>
    <row r="167" spans="2:11" ht="15" customHeight="1">
      <c r="B167" s="327"/>
      <c r="C167" s="307" t="s">
        <v>836</v>
      </c>
      <c r="D167" s="307"/>
      <c r="E167" s="307"/>
      <c r="F167" s="326" t="s">
        <v>833</v>
      </c>
      <c r="G167" s="307"/>
      <c r="H167" s="307" t="s">
        <v>872</v>
      </c>
      <c r="I167" s="307" t="s">
        <v>835</v>
      </c>
      <c r="J167" s="307">
        <v>120</v>
      </c>
      <c r="K167" s="348"/>
    </row>
    <row r="168" spans="2:11" ht="15" customHeight="1">
      <c r="B168" s="327"/>
      <c r="C168" s="307" t="s">
        <v>881</v>
      </c>
      <c r="D168" s="307"/>
      <c r="E168" s="307"/>
      <c r="F168" s="326" t="s">
        <v>833</v>
      </c>
      <c r="G168" s="307"/>
      <c r="H168" s="307" t="s">
        <v>882</v>
      </c>
      <c r="I168" s="307" t="s">
        <v>835</v>
      </c>
      <c r="J168" s="307" t="s">
        <v>883</v>
      </c>
      <c r="K168" s="348"/>
    </row>
    <row r="169" spans="2:11" ht="15" customHeight="1">
      <c r="B169" s="327"/>
      <c r="C169" s="307" t="s">
        <v>782</v>
      </c>
      <c r="D169" s="307"/>
      <c r="E169" s="307"/>
      <c r="F169" s="326" t="s">
        <v>833</v>
      </c>
      <c r="G169" s="307"/>
      <c r="H169" s="307" t="s">
        <v>899</v>
      </c>
      <c r="I169" s="307" t="s">
        <v>835</v>
      </c>
      <c r="J169" s="307" t="s">
        <v>883</v>
      </c>
      <c r="K169" s="348"/>
    </row>
    <row r="170" spans="2:11" ht="15" customHeight="1">
      <c r="B170" s="327"/>
      <c r="C170" s="307" t="s">
        <v>838</v>
      </c>
      <c r="D170" s="307"/>
      <c r="E170" s="307"/>
      <c r="F170" s="326" t="s">
        <v>839</v>
      </c>
      <c r="G170" s="307"/>
      <c r="H170" s="307" t="s">
        <v>899</v>
      </c>
      <c r="I170" s="307" t="s">
        <v>835</v>
      </c>
      <c r="J170" s="307">
        <v>50</v>
      </c>
      <c r="K170" s="348"/>
    </row>
    <row r="171" spans="2:11" ht="15" customHeight="1">
      <c r="B171" s="327"/>
      <c r="C171" s="307" t="s">
        <v>841</v>
      </c>
      <c r="D171" s="307"/>
      <c r="E171" s="307"/>
      <c r="F171" s="326" t="s">
        <v>833</v>
      </c>
      <c r="G171" s="307"/>
      <c r="H171" s="307" t="s">
        <v>899</v>
      </c>
      <c r="I171" s="307" t="s">
        <v>843</v>
      </c>
      <c r="J171" s="307"/>
      <c r="K171" s="348"/>
    </row>
    <row r="172" spans="2:11" ht="15" customHeight="1">
      <c r="B172" s="327"/>
      <c r="C172" s="307" t="s">
        <v>852</v>
      </c>
      <c r="D172" s="307"/>
      <c r="E172" s="307"/>
      <c r="F172" s="326" t="s">
        <v>839</v>
      </c>
      <c r="G172" s="307"/>
      <c r="H172" s="307" t="s">
        <v>899</v>
      </c>
      <c r="I172" s="307" t="s">
        <v>835</v>
      </c>
      <c r="J172" s="307">
        <v>50</v>
      </c>
      <c r="K172" s="348"/>
    </row>
    <row r="173" spans="2:11" ht="15" customHeight="1">
      <c r="B173" s="327"/>
      <c r="C173" s="307" t="s">
        <v>860</v>
      </c>
      <c r="D173" s="307"/>
      <c r="E173" s="307"/>
      <c r="F173" s="326" t="s">
        <v>839</v>
      </c>
      <c r="G173" s="307"/>
      <c r="H173" s="307" t="s">
        <v>899</v>
      </c>
      <c r="I173" s="307" t="s">
        <v>835</v>
      </c>
      <c r="J173" s="307">
        <v>50</v>
      </c>
      <c r="K173" s="348"/>
    </row>
    <row r="174" spans="2:11" ht="15" customHeight="1">
      <c r="B174" s="327"/>
      <c r="C174" s="307" t="s">
        <v>858</v>
      </c>
      <c r="D174" s="307"/>
      <c r="E174" s="307"/>
      <c r="F174" s="326" t="s">
        <v>839</v>
      </c>
      <c r="G174" s="307"/>
      <c r="H174" s="307" t="s">
        <v>899</v>
      </c>
      <c r="I174" s="307" t="s">
        <v>835</v>
      </c>
      <c r="J174" s="307">
        <v>50</v>
      </c>
      <c r="K174" s="348"/>
    </row>
    <row r="175" spans="2:11" ht="15" customHeight="1">
      <c r="B175" s="327"/>
      <c r="C175" s="307" t="s">
        <v>124</v>
      </c>
      <c r="D175" s="307"/>
      <c r="E175" s="307"/>
      <c r="F175" s="326" t="s">
        <v>833</v>
      </c>
      <c r="G175" s="307"/>
      <c r="H175" s="307" t="s">
        <v>900</v>
      </c>
      <c r="I175" s="307" t="s">
        <v>901</v>
      </c>
      <c r="J175" s="307"/>
      <c r="K175" s="348"/>
    </row>
    <row r="176" spans="2:11" ht="15" customHeight="1">
      <c r="B176" s="327"/>
      <c r="C176" s="307" t="s">
        <v>58</v>
      </c>
      <c r="D176" s="307"/>
      <c r="E176" s="307"/>
      <c r="F176" s="326" t="s">
        <v>833</v>
      </c>
      <c r="G176" s="307"/>
      <c r="H176" s="307" t="s">
        <v>902</v>
      </c>
      <c r="I176" s="307" t="s">
        <v>903</v>
      </c>
      <c r="J176" s="307">
        <v>1</v>
      </c>
      <c r="K176" s="348"/>
    </row>
    <row r="177" spans="2:11" ht="15" customHeight="1">
      <c r="B177" s="327"/>
      <c r="C177" s="307" t="s">
        <v>54</v>
      </c>
      <c r="D177" s="307"/>
      <c r="E177" s="307"/>
      <c r="F177" s="326" t="s">
        <v>833</v>
      </c>
      <c r="G177" s="307"/>
      <c r="H177" s="307" t="s">
        <v>904</v>
      </c>
      <c r="I177" s="307" t="s">
        <v>835</v>
      </c>
      <c r="J177" s="307">
        <v>20</v>
      </c>
      <c r="K177" s="348"/>
    </row>
    <row r="178" spans="2:11" ht="15" customHeight="1">
      <c r="B178" s="327"/>
      <c r="C178" s="307" t="s">
        <v>125</v>
      </c>
      <c r="D178" s="307"/>
      <c r="E178" s="307"/>
      <c r="F178" s="326" t="s">
        <v>833</v>
      </c>
      <c r="G178" s="307"/>
      <c r="H178" s="307" t="s">
        <v>905</v>
      </c>
      <c r="I178" s="307" t="s">
        <v>835</v>
      </c>
      <c r="J178" s="307">
        <v>255</v>
      </c>
      <c r="K178" s="348"/>
    </row>
    <row r="179" spans="2:11" ht="15" customHeight="1">
      <c r="B179" s="327"/>
      <c r="C179" s="307" t="s">
        <v>126</v>
      </c>
      <c r="D179" s="307"/>
      <c r="E179" s="307"/>
      <c r="F179" s="326" t="s">
        <v>833</v>
      </c>
      <c r="G179" s="307"/>
      <c r="H179" s="307" t="s">
        <v>798</v>
      </c>
      <c r="I179" s="307" t="s">
        <v>835</v>
      </c>
      <c r="J179" s="307">
        <v>10</v>
      </c>
      <c r="K179" s="348"/>
    </row>
    <row r="180" spans="2:11" ht="15" customHeight="1">
      <c r="B180" s="327"/>
      <c r="C180" s="307" t="s">
        <v>127</v>
      </c>
      <c r="D180" s="307"/>
      <c r="E180" s="307"/>
      <c r="F180" s="326" t="s">
        <v>833</v>
      </c>
      <c r="G180" s="307"/>
      <c r="H180" s="307" t="s">
        <v>906</v>
      </c>
      <c r="I180" s="307" t="s">
        <v>867</v>
      </c>
      <c r="J180" s="307"/>
      <c r="K180" s="348"/>
    </row>
    <row r="181" spans="2:11" ht="15" customHeight="1">
      <c r="B181" s="327"/>
      <c r="C181" s="307" t="s">
        <v>907</v>
      </c>
      <c r="D181" s="307"/>
      <c r="E181" s="307"/>
      <c r="F181" s="326" t="s">
        <v>833</v>
      </c>
      <c r="G181" s="307"/>
      <c r="H181" s="307" t="s">
        <v>908</v>
      </c>
      <c r="I181" s="307" t="s">
        <v>867</v>
      </c>
      <c r="J181" s="307"/>
      <c r="K181" s="348"/>
    </row>
    <row r="182" spans="2:11" ht="15" customHeight="1">
      <c r="B182" s="327"/>
      <c r="C182" s="307" t="s">
        <v>896</v>
      </c>
      <c r="D182" s="307"/>
      <c r="E182" s="307"/>
      <c r="F182" s="326" t="s">
        <v>833</v>
      </c>
      <c r="G182" s="307"/>
      <c r="H182" s="307" t="s">
        <v>909</v>
      </c>
      <c r="I182" s="307" t="s">
        <v>867</v>
      </c>
      <c r="J182" s="307"/>
      <c r="K182" s="348"/>
    </row>
    <row r="183" spans="2:11" ht="15" customHeight="1">
      <c r="B183" s="327"/>
      <c r="C183" s="307" t="s">
        <v>129</v>
      </c>
      <c r="D183" s="307"/>
      <c r="E183" s="307"/>
      <c r="F183" s="326" t="s">
        <v>839</v>
      </c>
      <c r="G183" s="307"/>
      <c r="H183" s="307" t="s">
        <v>910</v>
      </c>
      <c r="I183" s="307" t="s">
        <v>835</v>
      </c>
      <c r="J183" s="307">
        <v>50</v>
      </c>
      <c r="K183" s="348"/>
    </row>
    <row r="184" spans="2:11" ht="15" customHeight="1">
      <c r="B184" s="327"/>
      <c r="C184" s="307" t="s">
        <v>911</v>
      </c>
      <c r="D184" s="307"/>
      <c r="E184" s="307"/>
      <c r="F184" s="326" t="s">
        <v>839</v>
      </c>
      <c r="G184" s="307"/>
      <c r="H184" s="307" t="s">
        <v>912</v>
      </c>
      <c r="I184" s="307" t="s">
        <v>913</v>
      </c>
      <c r="J184" s="307"/>
      <c r="K184" s="348"/>
    </row>
    <row r="185" spans="2:11" ht="15" customHeight="1">
      <c r="B185" s="327"/>
      <c r="C185" s="307" t="s">
        <v>914</v>
      </c>
      <c r="D185" s="307"/>
      <c r="E185" s="307"/>
      <c r="F185" s="326" t="s">
        <v>839</v>
      </c>
      <c r="G185" s="307"/>
      <c r="H185" s="307" t="s">
        <v>915</v>
      </c>
      <c r="I185" s="307" t="s">
        <v>913</v>
      </c>
      <c r="J185" s="307"/>
      <c r="K185" s="348"/>
    </row>
    <row r="186" spans="2:11" ht="15" customHeight="1">
      <c r="B186" s="327"/>
      <c r="C186" s="307" t="s">
        <v>916</v>
      </c>
      <c r="D186" s="307"/>
      <c r="E186" s="307"/>
      <c r="F186" s="326" t="s">
        <v>839</v>
      </c>
      <c r="G186" s="307"/>
      <c r="H186" s="307" t="s">
        <v>917</v>
      </c>
      <c r="I186" s="307" t="s">
        <v>913</v>
      </c>
      <c r="J186" s="307"/>
      <c r="K186" s="348"/>
    </row>
    <row r="187" spans="2:11" ht="15" customHeight="1">
      <c r="B187" s="327"/>
      <c r="C187" s="360" t="s">
        <v>918</v>
      </c>
      <c r="D187" s="307"/>
      <c r="E187" s="307"/>
      <c r="F187" s="326" t="s">
        <v>839</v>
      </c>
      <c r="G187" s="307"/>
      <c r="H187" s="307" t="s">
        <v>919</v>
      </c>
      <c r="I187" s="307" t="s">
        <v>920</v>
      </c>
      <c r="J187" s="361" t="s">
        <v>921</v>
      </c>
      <c r="K187" s="348"/>
    </row>
    <row r="188" spans="2:11" ht="15" customHeight="1">
      <c r="B188" s="327"/>
      <c r="C188" s="312" t="s">
        <v>43</v>
      </c>
      <c r="D188" s="307"/>
      <c r="E188" s="307"/>
      <c r="F188" s="326" t="s">
        <v>833</v>
      </c>
      <c r="G188" s="307"/>
      <c r="H188" s="303" t="s">
        <v>922</v>
      </c>
      <c r="I188" s="307" t="s">
        <v>923</v>
      </c>
      <c r="J188" s="307"/>
      <c r="K188" s="348"/>
    </row>
    <row r="189" spans="2:11" ht="15" customHeight="1">
      <c r="B189" s="327"/>
      <c r="C189" s="312" t="s">
        <v>924</v>
      </c>
      <c r="D189" s="307"/>
      <c r="E189" s="307"/>
      <c r="F189" s="326" t="s">
        <v>833</v>
      </c>
      <c r="G189" s="307"/>
      <c r="H189" s="307" t="s">
        <v>925</v>
      </c>
      <c r="I189" s="307" t="s">
        <v>867</v>
      </c>
      <c r="J189" s="307"/>
      <c r="K189" s="348"/>
    </row>
    <row r="190" spans="2:11" ht="15" customHeight="1">
      <c r="B190" s="327"/>
      <c r="C190" s="312" t="s">
        <v>926</v>
      </c>
      <c r="D190" s="307"/>
      <c r="E190" s="307"/>
      <c r="F190" s="326" t="s">
        <v>833</v>
      </c>
      <c r="G190" s="307"/>
      <c r="H190" s="307" t="s">
        <v>927</v>
      </c>
      <c r="I190" s="307" t="s">
        <v>867</v>
      </c>
      <c r="J190" s="307"/>
      <c r="K190" s="348"/>
    </row>
    <row r="191" spans="2:11" ht="15" customHeight="1">
      <c r="B191" s="327"/>
      <c r="C191" s="312" t="s">
        <v>928</v>
      </c>
      <c r="D191" s="307"/>
      <c r="E191" s="307"/>
      <c r="F191" s="326" t="s">
        <v>839</v>
      </c>
      <c r="G191" s="307"/>
      <c r="H191" s="307" t="s">
        <v>929</v>
      </c>
      <c r="I191" s="307" t="s">
        <v>867</v>
      </c>
      <c r="J191" s="307"/>
      <c r="K191" s="348"/>
    </row>
    <row r="192" spans="2:11" ht="15" customHeight="1">
      <c r="B192" s="354"/>
      <c r="C192" s="362"/>
      <c r="D192" s="336"/>
      <c r="E192" s="336"/>
      <c r="F192" s="336"/>
      <c r="G192" s="336"/>
      <c r="H192" s="336"/>
      <c r="I192" s="336"/>
      <c r="J192" s="336"/>
      <c r="K192" s="355"/>
    </row>
    <row r="193" spans="2:11" ht="18.75" customHeight="1">
      <c r="B193" s="303"/>
      <c r="C193" s="307"/>
      <c r="D193" s="307"/>
      <c r="E193" s="307"/>
      <c r="F193" s="326"/>
      <c r="G193" s="307"/>
      <c r="H193" s="307"/>
      <c r="I193" s="307"/>
      <c r="J193" s="307"/>
      <c r="K193" s="303"/>
    </row>
    <row r="194" spans="2:11" ht="18.75" customHeight="1">
      <c r="B194" s="303"/>
      <c r="C194" s="307"/>
      <c r="D194" s="307"/>
      <c r="E194" s="307"/>
      <c r="F194" s="326"/>
      <c r="G194" s="307"/>
      <c r="H194" s="307"/>
      <c r="I194" s="307"/>
      <c r="J194" s="307"/>
      <c r="K194" s="303"/>
    </row>
    <row r="195" spans="2:11" ht="18.75" customHeight="1">
      <c r="B195" s="313"/>
      <c r="C195" s="313"/>
      <c r="D195" s="313"/>
      <c r="E195" s="313"/>
      <c r="F195" s="313"/>
      <c r="G195" s="313"/>
      <c r="H195" s="313"/>
      <c r="I195" s="313"/>
      <c r="J195" s="313"/>
      <c r="K195" s="313"/>
    </row>
    <row r="196" spans="2:11" ht="13.5">
      <c r="B196" s="295"/>
      <c r="C196" s="296"/>
      <c r="D196" s="296"/>
      <c r="E196" s="296"/>
      <c r="F196" s="296"/>
      <c r="G196" s="296"/>
      <c r="H196" s="296"/>
      <c r="I196" s="296"/>
      <c r="J196" s="296"/>
      <c r="K196" s="297"/>
    </row>
    <row r="197" spans="2:11" ht="21">
      <c r="B197" s="298"/>
      <c r="C197" s="421" t="s">
        <v>930</v>
      </c>
      <c r="D197" s="421"/>
      <c r="E197" s="421"/>
      <c r="F197" s="421"/>
      <c r="G197" s="421"/>
      <c r="H197" s="421"/>
      <c r="I197" s="421"/>
      <c r="J197" s="421"/>
      <c r="K197" s="299"/>
    </row>
    <row r="198" spans="2:11" ht="25.5" customHeight="1">
      <c r="B198" s="298"/>
      <c r="C198" s="363" t="s">
        <v>931</v>
      </c>
      <c r="D198" s="363"/>
      <c r="E198" s="363"/>
      <c r="F198" s="363" t="s">
        <v>932</v>
      </c>
      <c r="G198" s="364"/>
      <c r="H198" s="420" t="s">
        <v>933</v>
      </c>
      <c r="I198" s="420"/>
      <c r="J198" s="420"/>
      <c r="K198" s="299"/>
    </row>
    <row r="199" spans="2:11" ht="5.25" customHeight="1">
      <c r="B199" s="327"/>
      <c r="C199" s="324"/>
      <c r="D199" s="324"/>
      <c r="E199" s="324"/>
      <c r="F199" s="324"/>
      <c r="G199" s="307"/>
      <c r="H199" s="324"/>
      <c r="I199" s="324"/>
      <c r="J199" s="324"/>
      <c r="K199" s="348"/>
    </row>
    <row r="200" spans="2:11" ht="15" customHeight="1">
      <c r="B200" s="327"/>
      <c r="C200" s="307" t="s">
        <v>923</v>
      </c>
      <c r="D200" s="307"/>
      <c r="E200" s="307"/>
      <c r="F200" s="326" t="s">
        <v>44</v>
      </c>
      <c r="G200" s="307"/>
      <c r="H200" s="418" t="s">
        <v>934</v>
      </c>
      <c r="I200" s="418"/>
      <c r="J200" s="418"/>
      <c r="K200" s="348"/>
    </row>
    <row r="201" spans="2:11" ht="15" customHeight="1">
      <c r="B201" s="327"/>
      <c r="C201" s="333"/>
      <c r="D201" s="307"/>
      <c r="E201" s="307"/>
      <c r="F201" s="326" t="s">
        <v>45</v>
      </c>
      <c r="G201" s="307"/>
      <c r="H201" s="418" t="s">
        <v>935</v>
      </c>
      <c r="I201" s="418"/>
      <c r="J201" s="418"/>
      <c r="K201" s="348"/>
    </row>
    <row r="202" spans="2:11" ht="15" customHeight="1">
      <c r="B202" s="327"/>
      <c r="C202" s="333"/>
      <c r="D202" s="307"/>
      <c r="E202" s="307"/>
      <c r="F202" s="326" t="s">
        <v>48</v>
      </c>
      <c r="G202" s="307"/>
      <c r="H202" s="418" t="s">
        <v>936</v>
      </c>
      <c r="I202" s="418"/>
      <c r="J202" s="418"/>
      <c r="K202" s="348"/>
    </row>
    <row r="203" spans="2:11" ht="15" customHeight="1">
      <c r="B203" s="327"/>
      <c r="C203" s="307"/>
      <c r="D203" s="307"/>
      <c r="E203" s="307"/>
      <c r="F203" s="326" t="s">
        <v>46</v>
      </c>
      <c r="G203" s="307"/>
      <c r="H203" s="418" t="s">
        <v>937</v>
      </c>
      <c r="I203" s="418"/>
      <c r="J203" s="418"/>
      <c r="K203" s="348"/>
    </row>
    <row r="204" spans="2:11" ht="15" customHeight="1">
      <c r="B204" s="327"/>
      <c r="C204" s="307"/>
      <c r="D204" s="307"/>
      <c r="E204" s="307"/>
      <c r="F204" s="326" t="s">
        <v>47</v>
      </c>
      <c r="G204" s="307"/>
      <c r="H204" s="418" t="s">
        <v>938</v>
      </c>
      <c r="I204" s="418"/>
      <c r="J204" s="418"/>
      <c r="K204" s="348"/>
    </row>
    <row r="205" spans="2:11" ht="15" customHeight="1">
      <c r="B205" s="327"/>
      <c r="C205" s="307"/>
      <c r="D205" s="307"/>
      <c r="E205" s="307"/>
      <c r="F205" s="326"/>
      <c r="G205" s="307"/>
      <c r="H205" s="307"/>
      <c r="I205" s="307"/>
      <c r="J205" s="307"/>
      <c r="K205" s="348"/>
    </row>
    <row r="206" spans="2:11" ht="15" customHeight="1">
      <c r="B206" s="327"/>
      <c r="C206" s="307" t="s">
        <v>879</v>
      </c>
      <c r="D206" s="307"/>
      <c r="E206" s="307"/>
      <c r="F206" s="326" t="s">
        <v>80</v>
      </c>
      <c r="G206" s="307"/>
      <c r="H206" s="418" t="s">
        <v>939</v>
      </c>
      <c r="I206" s="418"/>
      <c r="J206" s="418"/>
      <c r="K206" s="348"/>
    </row>
    <row r="207" spans="2:11" ht="15" customHeight="1">
      <c r="B207" s="327"/>
      <c r="C207" s="333"/>
      <c r="D207" s="307"/>
      <c r="E207" s="307"/>
      <c r="F207" s="326" t="s">
        <v>777</v>
      </c>
      <c r="G207" s="307"/>
      <c r="H207" s="418" t="s">
        <v>778</v>
      </c>
      <c r="I207" s="418"/>
      <c r="J207" s="418"/>
      <c r="K207" s="348"/>
    </row>
    <row r="208" spans="2:11" ht="15" customHeight="1">
      <c r="B208" s="327"/>
      <c r="C208" s="307"/>
      <c r="D208" s="307"/>
      <c r="E208" s="307"/>
      <c r="F208" s="326" t="s">
        <v>775</v>
      </c>
      <c r="G208" s="307"/>
      <c r="H208" s="418" t="s">
        <v>940</v>
      </c>
      <c r="I208" s="418"/>
      <c r="J208" s="418"/>
      <c r="K208" s="348"/>
    </row>
    <row r="209" spans="2:11" ht="15" customHeight="1">
      <c r="B209" s="365"/>
      <c r="C209" s="333"/>
      <c r="D209" s="333"/>
      <c r="E209" s="333"/>
      <c r="F209" s="326" t="s">
        <v>84</v>
      </c>
      <c r="G209" s="312"/>
      <c r="H209" s="419" t="s">
        <v>779</v>
      </c>
      <c r="I209" s="419"/>
      <c r="J209" s="419"/>
      <c r="K209" s="366"/>
    </row>
    <row r="210" spans="2:11" ht="15" customHeight="1">
      <c r="B210" s="365"/>
      <c r="C210" s="333"/>
      <c r="D210" s="333"/>
      <c r="E210" s="333"/>
      <c r="F210" s="326" t="s">
        <v>780</v>
      </c>
      <c r="G210" s="312"/>
      <c r="H210" s="419" t="s">
        <v>941</v>
      </c>
      <c r="I210" s="419"/>
      <c r="J210" s="419"/>
      <c r="K210" s="366"/>
    </row>
    <row r="211" spans="2:11" ht="15" customHeight="1">
      <c r="B211" s="365"/>
      <c r="C211" s="333"/>
      <c r="D211" s="333"/>
      <c r="E211" s="333"/>
      <c r="F211" s="367"/>
      <c r="G211" s="312"/>
      <c r="H211" s="368"/>
      <c r="I211" s="368"/>
      <c r="J211" s="368"/>
      <c r="K211" s="366"/>
    </row>
    <row r="212" spans="2:11" ht="15" customHeight="1">
      <c r="B212" s="365"/>
      <c r="C212" s="307" t="s">
        <v>903</v>
      </c>
      <c r="D212" s="333"/>
      <c r="E212" s="333"/>
      <c r="F212" s="326">
        <v>1</v>
      </c>
      <c r="G212" s="312"/>
      <c r="H212" s="419" t="s">
        <v>942</v>
      </c>
      <c r="I212" s="419"/>
      <c r="J212" s="419"/>
      <c r="K212" s="366"/>
    </row>
    <row r="213" spans="2:11" ht="15" customHeight="1">
      <c r="B213" s="365"/>
      <c r="C213" s="333"/>
      <c r="D213" s="333"/>
      <c r="E213" s="333"/>
      <c r="F213" s="326">
        <v>2</v>
      </c>
      <c r="G213" s="312"/>
      <c r="H213" s="419" t="s">
        <v>943</v>
      </c>
      <c r="I213" s="419"/>
      <c r="J213" s="419"/>
      <c r="K213" s="366"/>
    </row>
    <row r="214" spans="2:11" ht="15" customHeight="1">
      <c r="B214" s="365"/>
      <c r="C214" s="333"/>
      <c r="D214" s="333"/>
      <c r="E214" s="333"/>
      <c r="F214" s="326">
        <v>3</v>
      </c>
      <c r="G214" s="312"/>
      <c r="H214" s="419" t="s">
        <v>944</v>
      </c>
      <c r="I214" s="419"/>
      <c r="J214" s="419"/>
      <c r="K214" s="366"/>
    </row>
    <row r="215" spans="2:11" ht="15" customHeight="1">
      <c r="B215" s="365"/>
      <c r="C215" s="333"/>
      <c r="D215" s="333"/>
      <c r="E215" s="333"/>
      <c r="F215" s="326">
        <v>4</v>
      </c>
      <c r="G215" s="312"/>
      <c r="H215" s="419" t="s">
        <v>945</v>
      </c>
      <c r="I215" s="419"/>
      <c r="J215" s="419"/>
      <c r="K215" s="366"/>
    </row>
    <row r="216" spans="2:11" ht="12.75" customHeight="1">
      <c r="B216" s="369"/>
      <c r="C216" s="370"/>
      <c r="D216" s="370"/>
      <c r="E216" s="370"/>
      <c r="F216" s="370"/>
      <c r="G216" s="370"/>
      <c r="H216" s="370"/>
      <c r="I216" s="370"/>
      <c r="J216" s="370"/>
      <c r="K216" s="37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cp:lastModifiedBy>
  <dcterms:created xsi:type="dcterms:W3CDTF">2017-04-03T11:12:15Z</dcterms:created>
  <dcterms:modified xsi:type="dcterms:W3CDTF">2017-04-03T11:12:21Z</dcterms:modified>
  <cp:category/>
  <cp:version/>
  <cp:contentType/>
  <cp:contentStatus/>
</cp:coreProperties>
</file>